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comments2.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855" windowHeight="10335"/>
  </bookViews>
  <sheets>
    <sheet name="Rekapitulace stavby" sheetId="1" r:id="rId1"/>
    <sheet name="01.1.1 - Klimatizace" sheetId="2" r:id="rId2"/>
    <sheet name="01.1.2 - Napájení" sheetId="3" r:id="rId3"/>
    <sheet name="01.1.3 - Technologie zabe..." sheetId="4" r:id="rId4"/>
    <sheet name="01.2 - Venkovní část zabe..." sheetId="5" r:id="rId5"/>
    <sheet name="01.3 - Oprava kabelizace,..." sheetId="6" r:id="rId6"/>
    <sheet name="01.4 - Materiál zadavatel..." sheetId="7" r:id="rId7"/>
    <sheet name="01.5 - Sdělovací zařízení" sheetId="8" r:id="rId8"/>
    <sheet name="01.6 - DDTS" sheetId="9" r:id="rId9"/>
    <sheet name="01.7 - Vedlejší a ostatní..." sheetId="10" r:id="rId10"/>
    <sheet name="01.8 - Náklady na dopravu" sheetId="11" r:id="rId11"/>
    <sheet name="02.1 - Výměna mostnic na ..." sheetId="12" r:id="rId12"/>
    <sheet name="02.2 - Vedlejší a ostatní..." sheetId="13" r:id="rId13"/>
    <sheet name="03.1.1 - Oprava 1. SK" sheetId="14" r:id="rId14"/>
    <sheet name="03.1.2 - Oprava 2. SK" sheetId="15" r:id="rId15"/>
    <sheet name="03.1.3 - Oprava 3. SK a z..." sheetId="16" r:id="rId16"/>
    <sheet name="03.1.4 - Oprava km 8,379 ..." sheetId="17" r:id="rId17"/>
    <sheet name="03.2.1 - Výhybka č.1" sheetId="18" r:id="rId18"/>
    <sheet name="03.2.2 - Zrušení výhybky ..." sheetId="19" r:id="rId19"/>
    <sheet name="03.2.3 - Výhybka č.4" sheetId="20" r:id="rId20"/>
    <sheet name="03.2.4 - Výhybka č.5" sheetId="21" r:id="rId21"/>
    <sheet name="03.3.1 - Materiál zadavat..." sheetId="22" r:id="rId22"/>
    <sheet name="03.4.1 - Vedlejší a ostat..." sheetId="23" r:id="rId23"/>
    <sheet name="04.1.1 - Elektromontáže" sheetId="24" r:id="rId24"/>
    <sheet name="04.1.2 - Zemní práce" sheetId="25" r:id="rId25"/>
    <sheet name="04.1.3. - Vedlejší a osta..." sheetId="26" r:id="rId26"/>
    <sheet name="04.2.1 - Elektromontáže" sheetId="27" r:id="rId27"/>
    <sheet name="04.2.2 - Zemní práce" sheetId="28" r:id="rId28"/>
    <sheet name="04.2.3 - Vedlejší a ostat..." sheetId="29" r:id="rId29"/>
  </sheets>
  <definedNames>
    <definedName name="_xlnm._FilterDatabase" localSheetId="1" hidden="1">'01.1.1 - Klimatizace'!$C$123:$K$140</definedName>
    <definedName name="_xlnm._FilterDatabase" localSheetId="2" hidden="1">'01.1.2 - Napájení'!$C$123:$K$166</definedName>
    <definedName name="_xlnm._FilterDatabase" localSheetId="3" hidden="1">'01.1.3 - Technologie zabe...'!$C$123:$K$514</definedName>
    <definedName name="_xlnm._FilterDatabase" localSheetId="4" hidden="1">'01.2 - Venkovní část zabe...'!$C$119:$K$320</definedName>
    <definedName name="_xlnm._FilterDatabase" localSheetId="5" hidden="1">'01.3 - Oprava kabelizace,...'!$C$120:$K$156</definedName>
    <definedName name="_xlnm._FilterDatabase" localSheetId="6" hidden="1">'01.4 - Materiál zadavatel...'!$C$119:$K$124</definedName>
    <definedName name="_xlnm._FilterDatabase" localSheetId="7" hidden="1">'01.5 - Sdělovací zařízení'!$C$120:$K$209</definedName>
    <definedName name="_xlnm._FilterDatabase" localSheetId="8" hidden="1">'01.6 - DDTS'!$C$120:$K$150</definedName>
    <definedName name="_xlnm._FilterDatabase" localSheetId="9" hidden="1">'01.7 - Vedlejší a ostatní...'!$C$120:$K$134</definedName>
    <definedName name="_xlnm._FilterDatabase" localSheetId="10" hidden="1">'01.8 - Náklady na dopravu'!$C$119:$K$130</definedName>
    <definedName name="_xlnm._FilterDatabase" localSheetId="11" hidden="1">'02.1 - Výměna mostnic na ...'!$C$120:$K$168</definedName>
    <definedName name="_xlnm._FilterDatabase" localSheetId="12" hidden="1">'02.2 - Vedlejší a ostatní...'!$C$121:$K$130</definedName>
    <definedName name="_xlnm._FilterDatabase" localSheetId="13" hidden="1">'03.1.1 - Oprava 1. SK'!$C$123:$K$220</definedName>
    <definedName name="_xlnm._FilterDatabase" localSheetId="14" hidden="1">'03.1.2 - Oprava 2. SK'!$C$123:$K$210</definedName>
    <definedName name="_xlnm._FilterDatabase" localSheetId="15" hidden="1">'03.1.3 - Oprava 3. SK a z...'!$C$123:$K$199</definedName>
    <definedName name="_xlnm._FilterDatabase" localSheetId="16" hidden="1">'03.1.4 - Oprava km 8,379 ...'!$C$123:$K$209</definedName>
    <definedName name="_xlnm._FilterDatabase" localSheetId="17" hidden="1">'03.2.1 - Výhybka č.1'!$C$123:$K$247</definedName>
    <definedName name="_xlnm._FilterDatabase" localSheetId="18" hidden="1">'03.2.2 - Zrušení výhybky ...'!$C$123:$K$204</definedName>
    <definedName name="_xlnm._FilterDatabase" localSheetId="19" hidden="1">'03.2.3 - Výhybka č.4'!$C$123:$K$220</definedName>
    <definedName name="_xlnm._FilterDatabase" localSheetId="20" hidden="1">'03.2.4 - Výhybka č.5'!$C$123:$K$220</definedName>
    <definedName name="_xlnm._FilterDatabase" localSheetId="21" hidden="1">'03.3.1 - Materiál zadavat...'!$C$123:$K$149</definedName>
    <definedName name="_xlnm._FilterDatabase" localSheetId="22" hidden="1">'03.4.1 - Vedlejší a ostat...'!$C$123:$K$140</definedName>
    <definedName name="_xlnm._FilterDatabase" localSheetId="23" hidden="1">'04.1.1 - Elektromontáže'!$C$125:$K$282</definedName>
    <definedName name="_xlnm._FilterDatabase" localSheetId="24" hidden="1">'04.1.2 - Zemní práce'!$C$125:$K$146</definedName>
    <definedName name="_xlnm._FilterDatabase" localSheetId="25" hidden="1">'04.1.3. - Vedlejší a osta...'!$C$125:$K$142</definedName>
    <definedName name="_xlnm._FilterDatabase" localSheetId="26" hidden="1">'04.2.1 - Elektromontáže'!$C$124:$K$207</definedName>
    <definedName name="_xlnm._FilterDatabase" localSheetId="27" hidden="1">'04.2.2 - Zemní práce'!$C$125:$K$167</definedName>
    <definedName name="_xlnm._FilterDatabase" localSheetId="28" hidden="1">'04.2.3 - Vedlejší a ostat...'!$C$125:$K$140</definedName>
    <definedName name="_xlnm.Print_Titles" localSheetId="1">'01.1.1 - Klimatizace'!$123:$123</definedName>
    <definedName name="_xlnm.Print_Titles" localSheetId="2">'01.1.2 - Napájení'!$123:$123</definedName>
    <definedName name="_xlnm.Print_Titles" localSheetId="3">'01.1.3 - Technologie zabe...'!$123:$123</definedName>
    <definedName name="_xlnm.Print_Titles" localSheetId="4">'01.2 - Venkovní část zabe...'!$119:$119</definedName>
    <definedName name="_xlnm.Print_Titles" localSheetId="5">'01.3 - Oprava kabelizace,...'!$120:$120</definedName>
    <definedName name="_xlnm.Print_Titles" localSheetId="6">'01.4 - Materiál zadavatel...'!$119:$119</definedName>
    <definedName name="_xlnm.Print_Titles" localSheetId="7">'01.5 - Sdělovací zařízení'!$120:$120</definedName>
    <definedName name="_xlnm.Print_Titles" localSheetId="8">'01.6 - DDTS'!$120:$120</definedName>
    <definedName name="_xlnm.Print_Titles" localSheetId="9">'01.7 - Vedlejší a ostatní...'!$120:$120</definedName>
    <definedName name="_xlnm.Print_Titles" localSheetId="10">'01.8 - Náklady na dopravu'!$119:$119</definedName>
    <definedName name="_xlnm.Print_Titles" localSheetId="11">'02.1 - Výměna mostnic na ...'!$120:$120</definedName>
    <definedName name="_xlnm.Print_Titles" localSheetId="12">'02.2 - Vedlejší a ostatní...'!$121:$121</definedName>
    <definedName name="_xlnm.Print_Titles" localSheetId="13">'03.1.1 - Oprava 1. SK'!$123:$123</definedName>
    <definedName name="_xlnm.Print_Titles" localSheetId="14">'03.1.2 - Oprava 2. SK'!$123:$123</definedName>
    <definedName name="_xlnm.Print_Titles" localSheetId="15">'03.1.3 - Oprava 3. SK a z...'!$123:$123</definedName>
    <definedName name="_xlnm.Print_Titles" localSheetId="16">'03.1.4 - Oprava km 8,379 ...'!$123:$123</definedName>
    <definedName name="_xlnm.Print_Titles" localSheetId="17">'03.2.1 - Výhybka č.1'!$123:$123</definedName>
    <definedName name="_xlnm.Print_Titles" localSheetId="18">'03.2.2 - Zrušení výhybky ...'!$123:$123</definedName>
    <definedName name="_xlnm.Print_Titles" localSheetId="19">'03.2.3 - Výhybka č.4'!$123:$123</definedName>
    <definedName name="_xlnm.Print_Titles" localSheetId="20">'03.2.4 - Výhybka č.5'!$123:$123</definedName>
    <definedName name="_xlnm.Print_Titles" localSheetId="21">'03.3.1 - Materiál zadavat...'!$123:$123</definedName>
    <definedName name="_xlnm.Print_Titles" localSheetId="22">'03.4.1 - Vedlejší a ostat...'!$123:$123</definedName>
    <definedName name="_xlnm.Print_Titles" localSheetId="23">'04.1.1 - Elektromontáže'!$125:$125</definedName>
    <definedName name="_xlnm.Print_Titles" localSheetId="24">'04.1.2 - Zemní práce'!$125:$125</definedName>
    <definedName name="_xlnm.Print_Titles" localSheetId="25">'04.1.3. - Vedlejší a osta...'!$125:$125</definedName>
    <definedName name="_xlnm.Print_Titles" localSheetId="26">'04.2.1 - Elektromontáže'!$124:$124</definedName>
    <definedName name="_xlnm.Print_Titles" localSheetId="27">'04.2.2 - Zemní práce'!$125:$125</definedName>
    <definedName name="_xlnm.Print_Titles" localSheetId="28">'04.2.3 - Vedlejší a ostat...'!$125:$125</definedName>
    <definedName name="_xlnm.Print_Titles" localSheetId="0">'Rekapitulace stavby'!$92:$92</definedName>
    <definedName name="_xlnm.Print_Area" localSheetId="1">'01.1.1 - Klimatizace'!$C$107:$K$140</definedName>
    <definedName name="_xlnm.Print_Area" localSheetId="2">'01.1.2 - Napájení'!$C$107:$K$166</definedName>
    <definedName name="_xlnm.Print_Area" localSheetId="3">'01.1.3 - Technologie zabe...'!$C$107:$K$514</definedName>
    <definedName name="_xlnm.Print_Area" localSheetId="4">'01.2 - Venkovní část zabe...'!$C$105:$K$320</definedName>
    <definedName name="_xlnm.Print_Area" localSheetId="5">'01.3 - Oprava kabelizace,...'!$C$106:$K$156</definedName>
    <definedName name="_xlnm.Print_Area" localSheetId="6">'01.4 - Materiál zadavatel...'!$C$105:$K$124</definedName>
    <definedName name="_xlnm.Print_Area" localSheetId="7">'01.5 - Sdělovací zařízení'!$C$106:$K$209</definedName>
    <definedName name="_xlnm.Print_Area" localSheetId="8">'01.6 - DDTS'!$C$106:$K$150</definedName>
    <definedName name="_xlnm.Print_Area" localSheetId="9">'01.7 - Vedlejší a ostatní...'!$C$106:$K$134</definedName>
    <definedName name="_xlnm.Print_Area" localSheetId="10">'01.8 - Náklady na dopravu'!$C$105:$K$130</definedName>
    <definedName name="_xlnm.Print_Area" localSheetId="11">'02.1 - Výměna mostnic na ...'!$C$106:$K$168</definedName>
    <definedName name="_xlnm.Print_Area" localSheetId="12">'02.2 - Vedlejší a ostatní...'!$C$107:$K$130</definedName>
    <definedName name="_xlnm.Print_Area" localSheetId="13">'03.1.1 - Oprava 1. SK'!$C$107:$K$220</definedName>
    <definedName name="_xlnm.Print_Area" localSheetId="14">'03.1.2 - Oprava 2. SK'!$C$107:$K$210</definedName>
    <definedName name="_xlnm.Print_Area" localSheetId="15">'03.1.3 - Oprava 3. SK a z...'!$C$107:$K$199</definedName>
    <definedName name="_xlnm.Print_Area" localSheetId="16">'03.1.4 - Oprava km 8,379 ...'!$C$107:$K$209</definedName>
    <definedName name="_xlnm.Print_Area" localSheetId="17">'03.2.1 - Výhybka č.1'!$C$107:$K$247</definedName>
    <definedName name="_xlnm.Print_Area" localSheetId="18">'03.2.2 - Zrušení výhybky ...'!$C$107:$K$204</definedName>
    <definedName name="_xlnm.Print_Area" localSheetId="19">'03.2.3 - Výhybka č.4'!$C$107:$K$220</definedName>
    <definedName name="_xlnm.Print_Area" localSheetId="20">'03.2.4 - Výhybka č.5'!$C$107:$K$220</definedName>
    <definedName name="_xlnm.Print_Area" localSheetId="21">'03.3.1 - Materiál zadavat...'!$C$107:$K$149</definedName>
    <definedName name="_xlnm.Print_Area" localSheetId="22">'03.4.1 - Vedlejší a ostat...'!$C$107:$K$140</definedName>
    <definedName name="_xlnm.Print_Area" localSheetId="23">'04.1.1 - Elektromontáže'!$C$109:$K$282</definedName>
    <definedName name="_xlnm.Print_Area" localSheetId="24">'04.1.2 - Zemní práce'!$C$109:$K$146</definedName>
    <definedName name="_xlnm.Print_Area" localSheetId="25">'04.1.3. - Vedlejší a osta...'!$C$109:$K$142</definedName>
    <definedName name="_xlnm.Print_Area" localSheetId="26">'04.2.1 - Elektromontáže'!$C$108:$K$207</definedName>
    <definedName name="_xlnm.Print_Area" localSheetId="27">'04.2.2 - Zemní práce'!$C$109:$K$167</definedName>
    <definedName name="_xlnm.Print_Area" localSheetId="28">'04.2.3 - Vedlejší a ostat...'!$C$109:$K$140</definedName>
    <definedName name="_xlnm.Print_Area" localSheetId="0">'Rekapitulace stavby'!$D$4:$AO$76,'Rekapitulace stavby'!$C$82:$AQ$134</definedName>
  </definedNames>
  <calcPr calcId="145621"/>
</workbook>
</file>

<file path=xl/calcChain.xml><?xml version="1.0" encoding="utf-8"?>
<calcChain xmlns="http://schemas.openxmlformats.org/spreadsheetml/2006/main">
  <c r="J41" i="29" l="1"/>
  <c r="J40" i="29"/>
  <c r="AY133" i="1"/>
  <c r="J39" i="29"/>
  <c r="AX133" i="1" s="1"/>
  <c r="BI139" i="29"/>
  <c r="BH139" i="29"/>
  <c r="BG139" i="29"/>
  <c r="BF139" i="29"/>
  <c r="T139" i="29"/>
  <c r="R139" i="29"/>
  <c r="P139" i="29"/>
  <c r="BI137" i="29"/>
  <c r="BH137" i="29"/>
  <c r="BG137" i="29"/>
  <c r="BF137" i="29"/>
  <c r="T137" i="29"/>
  <c r="R137" i="29"/>
  <c r="P137" i="29"/>
  <c r="BI135" i="29"/>
  <c r="BH135" i="29"/>
  <c r="BG135" i="29"/>
  <c r="BF135" i="29"/>
  <c r="T135" i="29"/>
  <c r="R135" i="29"/>
  <c r="P135" i="29"/>
  <c r="BI133" i="29"/>
  <c r="BH133" i="29"/>
  <c r="F40" i="29" s="1"/>
  <c r="BG133" i="29"/>
  <c r="BF133" i="29"/>
  <c r="T133" i="29"/>
  <c r="R133" i="29"/>
  <c r="P133" i="29"/>
  <c r="BI131" i="29"/>
  <c r="BH131" i="29"/>
  <c r="BG131" i="29"/>
  <c r="BF131" i="29"/>
  <c r="T131" i="29"/>
  <c r="R131" i="29"/>
  <c r="P131" i="29"/>
  <c r="BI129" i="29"/>
  <c r="BH129" i="29"/>
  <c r="BG129" i="29"/>
  <c r="BF129" i="29"/>
  <c r="T129" i="29"/>
  <c r="R129" i="29"/>
  <c r="P129" i="29"/>
  <c r="F122" i="29"/>
  <c r="F120" i="29"/>
  <c r="E118" i="29"/>
  <c r="F95" i="29"/>
  <c r="F93" i="29"/>
  <c r="E91" i="29"/>
  <c r="J28" i="29"/>
  <c r="E28" i="29"/>
  <c r="J123" i="29"/>
  <c r="J27" i="29"/>
  <c r="J25" i="29"/>
  <c r="E25" i="29"/>
  <c r="J122" i="29"/>
  <c r="J24" i="29"/>
  <c r="J22" i="29"/>
  <c r="E22" i="29"/>
  <c r="F123" i="29"/>
  <c r="J21" i="29"/>
  <c r="J16" i="29"/>
  <c r="J120" i="29"/>
  <c r="E7" i="29"/>
  <c r="E112" i="29" s="1"/>
  <c r="J41" i="28"/>
  <c r="J40" i="28"/>
  <c r="AY132" i="1"/>
  <c r="J39" i="28"/>
  <c r="AX132" i="1"/>
  <c r="BI166" i="28"/>
  <c r="BH166" i="28"/>
  <c r="BG166" i="28"/>
  <c r="BF166" i="28"/>
  <c r="T166" i="28"/>
  <c r="R166" i="28"/>
  <c r="P166" i="28"/>
  <c r="BI164" i="28"/>
  <c r="BH164" i="28"/>
  <c r="BG164" i="28"/>
  <c r="BF164" i="28"/>
  <c r="T164" i="28"/>
  <c r="R164" i="28"/>
  <c r="P164" i="28"/>
  <c r="BI162" i="28"/>
  <c r="BH162" i="28"/>
  <c r="BG162" i="28"/>
  <c r="BF162" i="28"/>
  <c r="T162" i="28"/>
  <c r="R162" i="28"/>
  <c r="P162" i="28"/>
  <c r="BI160" i="28"/>
  <c r="BH160" i="28"/>
  <c r="BG160" i="28"/>
  <c r="BF160" i="28"/>
  <c r="T160" i="28"/>
  <c r="R160" i="28"/>
  <c r="P160" i="28"/>
  <c r="BI158" i="28"/>
  <c r="BH158" i="28"/>
  <c r="BG158" i="28"/>
  <c r="BF158" i="28"/>
  <c r="T158" i="28"/>
  <c r="R158" i="28"/>
  <c r="P158" i="28"/>
  <c r="BI156" i="28"/>
  <c r="BH156" i="28"/>
  <c r="BG156" i="28"/>
  <c r="BF156" i="28"/>
  <c r="T156" i="28"/>
  <c r="R156" i="28"/>
  <c r="P156" i="28"/>
  <c r="BI154" i="28"/>
  <c r="BH154" i="28"/>
  <c r="BG154" i="28"/>
  <c r="BF154" i="28"/>
  <c r="T154" i="28"/>
  <c r="R154" i="28"/>
  <c r="P154" i="28"/>
  <c r="BI152" i="28"/>
  <c r="BH152" i="28"/>
  <c r="BG152" i="28"/>
  <c r="BF152" i="28"/>
  <c r="T152" i="28"/>
  <c r="R152" i="28"/>
  <c r="P152" i="28"/>
  <c r="BI150" i="28"/>
  <c r="BH150" i="28"/>
  <c r="BG150" i="28"/>
  <c r="BF150" i="28"/>
  <c r="T150" i="28"/>
  <c r="R150" i="28"/>
  <c r="P150" i="28"/>
  <c r="BI148" i="28"/>
  <c r="BH148" i="28"/>
  <c r="BG148" i="28"/>
  <c r="BF148" i="28"/>
  <c r="T148" i="28"/>
  <c r="R148" i="28"/>
  <c r="P148" i="28"/>
  <c r="BI146" i="28"/>
  <c r="BH146" i="28"/>
  <c r="BG146" i="28"/>
  <c r="BF146" i="28"/>
  <c r="T146" i="28"/>
  <c r="R146" i="28"/>
  <c r="P146" i="28"/>
  <c r="BI143" i="28"/>
  <c r="BH143" i="28"/>
  <c r="BG143" i="28"/>
  <c r="BF143" i="28"/>
  <c r="T143" i="28"/>
  <c r="R143" i="28"/>
  <c r="P143" i="28"/>
  <c r="BI141" i="28"/>
  <c r="BH141" i="28"/>
  <c r="BG141" i="28"/>
  <c r="BF141" i="28"/>
  <c r="T141" i="28"/>
  <c r="R141" i="28"/>
  <c r="P141" i="28"/>
  <c r="BI139" i="28"/>
  <c r="BH139" i="28"/>
  <c r="BG139" i="28"/>
  <c r="BF139" i="28"/>
  <c r="T139" i="28"/>
  <c r="R139" i="28"/>
  <c r="P139" i="28"/>
  <c r="BI137" i="28"/>
  <c r="BH137" i="28"/>
  <c r="BG137" i="28"/>
  <c r="BF137" i="28"/>
  <c r="T137" i="28"/>
  <c r="R137" i="28"/>
  <c r="P137" i="28"/>
  <c r="BI135" i="28"/>
  <c r="BH135" i="28"/>
  <c r="BG135" i="28"/>
  <c r="BF135" i="28"/>
  <c r="T135" i="28"/>
  <c r="R135" i="28"/>
  <c r="P135" i="28"/>
  <c r="BI133" i="28"/>
  <c r="BH133" i="28"/>
  <c r="BG133" i="28"/>
  <c r="BF133" i="28"/>
  <c r="T133" i="28"/>
  <c r="R133" i="28"/>
  <c r="P133" i="28"/>
  <c r="BI131" i="28"/>
  <c r="BH131" i="28"/>
  <c r="BG131" i="28"/>
  <c r="BF131" i="28"/>
  <c r="T131" i="28"/>
  <c r="R131" i="28"/>
  <c r="P131" i="28"/>
  <c r="BI129" i="28"/>
  <c r="BH129" i="28"/>
  <c r="BG129" i="28"/>
  <c r="BF129" i="28"/>
  <c r="T129" i="28"/>
  <c r="R129" i="28"/>
  <c r="P129" i="28"/>
  <c r="F122" i="28"/>
  <c r="F120" i="28"/>
  <c r="E118" i="28"/>
  <c r="F95" i="28"/>
  <c r="F93" i="28"/>
  <c r="E91" i="28"/>
  <c r="J28" i="28"/>
  <c r="E28" i="28"/>
  <c r="J123" i="28"/>
  <c r="J27" i="28"/>
  <c r="J25" i="28"/>
  <c r="E25" i="28"/>
  <c r="J122" i="28"/>
  <c r="J24" i="28"/>
  <c r="J22" i="28"/>
  <c r="E22" i="28"/>
  <c r="F96" i="28"/>
  <c r="J21" i="28"/>
  <c r="J16" i="28"/>
  <c r="J120" i="28"/>
  <c r="E7" i="28"/>
  <c r="E85" i="28" s="1"/>
  <c r="J41" i="27"/>
  <c r="J40" i="27"/>
  <c r="AY131" i="1"/>
  <c r="J39" i="27"/>
  <c r="AX131" i="1"/>
  <c r="BI206" i="27"/>
  <c r="BH206" i="27"/>
  <c r="BG206" i="27"/>
  <c r="BF206" i="27"/>
  <c r="T206" i="27"/>
  <c r="R206" i="27"/>
  <c r="P206" i="27"/>
  <c r="BI203" i="27"/>
  <c r="BH203" i="27"/>
  <c r="BG203" i="27"/>
  <c r="BF203" i="27"/>
  <c r="T203" i="27"/>
  <c r="R203" i="27"/>
  <c r="P203" i="27"/>
  <c r="BI201" i="27"/>
  <c r="BH201" i="27"/>
  <c r="BG201" i="27"/>
  <c r="BF201" i="27"/>
  <c r="T201" i="27"/>
  <c r="R201" i="27"/>
  <c r="P201" i="27"/>
  <c r="BI199" i="27"/>
  <c r="BH199" i="27"/>
  <c r="BG199" i="27"/>
  <c r="BF199" i="27"/>
  <c r="T199" i="27"/>
  <c r="R199" i="27"/>
  <c r="P199" i="27"/>
  <c r="BI197" i="27"/>
  <c r="BH197" i="27"/>
  <c r="BG197" i="27"/>
  <c r="BF197" i="27"/>
  <c r="T197" i="27"/>
  <c r="R197" i="27"/>
  <c r="P197" i="27"/>
  <c r="BI195" i="27"/>
  <c r="BH195" i="27"/>
  <c r="BG195" i="27"/>
  <c r="BF195" i="27"/>
  <c r="T195" i="27"/>
  <c r="R195" i="27"/>
  <c r="P195" i="27"/>
  <c r="BI193" i="27"/>
  <c r="BH193" i="27"/>
  <c r="BG193" i="27"/>
  <c r="BF193" i="27"/>
  <c r="T193" i="27"/>
  <c r="R193" i="27"/>
  <c r="P193" i="27"/>
  <c r="BI191" i="27"/>
  <c r="BH191" i="27"/>
  <c r="BG191" i="27"/>
  <c r="BF191" i="27"/>
  <c r="T191" i="27"/>
  <c r="R191" i="27"/>
  <c r="P191" i="27"/>
  <c r="BI189" i="27"/>
  <c r="BH189" i="27"/>
  <c r="BG189" i="27"/>
  <c r="BF189" i="27"/>
  <c r="T189" i="27"/>
  <c r="R189" i="27"/>
  <c r="P189" i="27"/>
  <c r="BI187" i="27"/>
  <c r="BH187" i="27"/>
  <c r="BG187" i="27"/>
  <c r="BF187" i="27"/>
  <c r="T187" i="27"/>
  <c r="R187" i="27"/>
  <c r="P187" i="27"/>
  <c r="BI185" i="27"/>
  <c r="BH185" i="27"/>
  <c r="BG185" i="27"/>
  <c r="BF185" i="27"/>
  <c r="T185" i="27"/>
  <c r="R185" i="27"/>
  <c r="P185" i="27"/>
  <c r="BI183" i="27"/>
  <c r="BH183" i="27"/>
  <c r="BG183" i="27"/>
  <c r="BF183" i="27"/>
  <c r="T183" i="27"/>
  <c r="R183" i="27"/>
  <c r="P183" i="27"/>
  <c r="BI181" i="27"/>
  <c r="BH181" i="27"/>
  <c r="BG181" i="27"/>
  <c r="BF181" i="27"/>
  <c r="T181" i="27"/>
  <c r="R181" i="27"/>
  <c r="P181" i="27"/>
  <c r="BI179" i="27"/>
  <c r="BH179" i="27"/>
  <c r="BG179" i="27"/>
  <c r="BF179" i="27"/>
  <c r="T179" i="27"/>
  <c r="R179" i="27"/>
  <c r="P179" i="27"/>
  <c r="BI177" i="27"/>
  <c r="BH177" i="27"/>
  <c r="BG177" i="27"/>
  <c r="BF177" i="27"/>
  <c r="T177" i="27"/>
  <c r="R177" i="27"/>
  <c r="P177" i="27"/>
  <c r="BI175" i="27"/>
  <c r="BH175" i="27"/>
  <c r="BG175" i="27"/>
  <c r="BF175" i="27"/>
  <c r="T175" i="27"/>
  <c r="R175" i="27"/>
  <c r="P175" i="27"/>
  <c r="BI173" i="27"/>
  <c r="BH173" i="27"/>
  <c r="BG173" i="27"/>
  <c r="BF173" i="27"/>
  <c r="T173" i="27"/>
  <c r="R173" i="27"/>
  <c r="P173" i="27"/>
  <c r="BI171" i="27"/>
  <c r="BH171" i="27"/>
  <c r="BG171" i="27"/>
  <c r="BF171" i="27"/>
  <c r="T171" i="27"/>
  <c r="R171" i="27"/>
  <c r="P171" i="27"/>
  <c r="BI169" i="27"/>
  <c r="BH169" i="27"/>
  <c r="BG169" i="27"/>
  <c r="BF169" i="27"/>
  <c r="T169" i="27"/>
  <c r="R169" i="27"/>
  <c r="P169" i="27"/>
  <c r="BI167" i="27"/>
  <c r="BH167" i="27"/>
  <c r="BG167" i="27"/>
  <c r="BF167" i="27"/>
  <c r="T167" i="27"/>
  <c r="R167" i="27"/>
  <c r="P167" i="27"/>
  <c r="BI165" i="27"/>
  <c r="BH165" i="27"/>
  <c r="BG165" i="27"/>
  <c r="BF165" i="27"/>
  <c r="T165" i="27"/>
  <c r="R165" i="27"/>
  <c r="P165" i="27"/>
  <c r="BI163" i="27"/>
  <c r="BH163" i="27"/>
  <c r="BG163" i="27"/>
  <c r="BF163" i="27"/>
  <c r="T163" i="27"/>
  <c r="R163" i="27"/>
  <c r="P163" i="27"/>
  <c r="BI161" i="27"/>
  <c r="BH161" i="27"/>
  <c r="BG161" i="27"/>
  <c r="BF161" i="27"/>
  <c r="T161" i="27"/>
  <c r="R161" i="27"/>
  <c r="P161" i="27"/>
  <c r="BI159" i="27"/>
  <c r="BH159" i="27"/>
  <c r="BG159" i="27"/>
  <c r="BF159" i="27"/>
  <c r="T159" i="27"/>
  <c r="R159" i="27"/>
  <c r="P159" i="27"/>
  <c r="BI157" i="27"/>
  <c r="BH157" i="27"/>
  <c r="BG157" i="27"/>
  <c r="BF157" i="27"/>
  <c r="T157" i="27"/>
  <c r="R157" i="27"/>
  <c r="P157" i="27"/>
  <c r="BI155" i="27"/>
  <c r="BH155" i="27"/>
  <c r="BG155" i="27"/>
  <c r="BF155" i="27"/>
  <c r="T155" i="27"/>
  <c r="R155" i="27"/>
  <c r="P155" i="27"/>
  <c r="BI153" i="27"/>
  <c r="BH153" i="27"/>
  <c r="BG153" i="27"/>
  <c r="BF153" i="27"/>
  <c r="T153" i="27"/>
  <c r="R153" i="27"/>
  <c r="P153" i="27"/>
  <c r="BI151" i="27"/>
  <c r="BH151" i="27"/>
  <c r="BG151" i="27"/>
  <c r="BF151" i="27"/>
  <c r="T151" i="27"/>
  <c r="R151" i="27"/>
  <c r="P151" i="27"/>
  <c r="BI149" i="27"/>
  <c r="BH149" i="27"/>
  <c r="BG149" i="27"/>
  <c r="BF149" i="27"/>
  <c r="T149" i="27"/>
  <c r="R149" i="27"/>
  <c r="P149" i="27"/>
  <c r="BI147" i="27"/>
  <c r="BH147" i="27"/>
  <c r="BG147" i="27"/>
  <c r="BF147" i="27"/>
  <c r="T147" i="27"/>
  <c r="R147" i="27"/>
  <c r="P147" i="27"/>
  <c r="BI145" i="27"/>
  <c r="BH145" i="27"/>
  <c r="BG145" i="27"/>
  <c r="BF145" i="27"/>
  <c r="T145" i="27"/>
  <c r="R145" i="27"/>
  <c r="P145" i="27"/>
  <c r="BI143" i="27"/>
  <c r="BH143" i="27"/>
  <c r="BG143" i="27"/>
  <c r="BF143" i="27"/>
  <c r="T143" i="27"/>
  <c r="R143" i="27"/>
  <c r="P143" i="27"/>
  <c r="BI141" i="27"/>
  <c r="BH141" i="27"/>
  <c r="BG141" i="27"/>
  <c r="BF141" i="27"/>
  <c r="T141" i="27"/>
  <c r="R141" i="27"/>
  <c r="P141" i="27"/>
  <c r="BI138" i="27"/>
  <c r="BH138" i="27"/>
  <c r="BG138" i="27"/>
  <c r="BF138" i="27"/>
  <c r="T138" i="27"/>
  <c r="R138" i="27"/>
  <c r="P138" i="27"/>
  <c r="BI136" i="27"/>
  <c r="BH136" i="27"/>
  <c r="BG136" i="27"/>
  <c r="BF136" i="27"/>
  <c r="T136" i="27"/>
  <c r="R136" i="27"/>
  <c r="P136" i="27"/>
  <c r="BI134" i="27"/>
  <c r="BH134" i="27"/>
  <c r="BG134" i="27"/>
  <c r="BF134" i="27"/>
  <c r="T134" i="27"/>
  <c r="R134" i="27"/>
  <c r="P134" i="27"/>
  <c r="BI132" i="27"/>
  <c r="BH132" i="27"/>
  <c r="BG132" i="27"/>
  <c r="BF132" i="27"/>
  <c r="T132" i="27"/>
  <c r="R132" i="27"/>
  <c r="P132" i="27"/>
  <c r="BI129" i="27"/>
  <c r="BH129" i="27"/>
  <c r="BG129" i="27"/>
  <c r="BF129" i="27"/>
  <c r="T129" i="27"/>
  <c r="R129" i="27"/>
  <c r="P129" i="27"/>
  <c r="BI127" i="27"/>
  <c r="BH127" i="27"/>
  <c r="BG127" i="27"/>
  <c r="BF127" i="27"/>
  <c r="T127" i="27"/>
  <c r="R127" i="27"/>
  <c r="P127" i="27"/>
  <c r="F121" i="27"/>
  <c r="F119" i="27"/>
  <c r="E117" i="27"/>
  <c r="F95" i="27"/>
  <c r="F93" i="27"/>
  <c r="E91" i="27"/>
  <c r="J28" i="27"/>
  <c r="E28" i="27"/>
  <c r="J96" i="27"/>
  <c r="J27" i="27"/>
  <c r="J25" i="27"/>
  <c r="E25" i="27"/>
  <c r="J95" i="27"/>
  <c r="J24" i="27"/>
  <c r="J22" i="27"/>
  <c r="E22" i="27"/>
  <c r="F122" i="27"/>
  <c r="J21" i="27"/>
  <c r="J16" i="27"/>
  <c r="J93" i="27"/>
  <c r="E7" i="27"/>
  <c r="E111" i="27" s="1"/>
  <c r="J41" i="26"/>
  <c r="J40" i="26"/>
  <c r="AY129" i="1"/>
  <c r="J39" i="26"/>
  <c r="AX129" i="1"/>
  <c r="BI141" i="26"/>
  <c r="BH141" i="26"/>
  <c r="BG141" i="26"/>
  <c r="BF141" i="26"/>
  <c r="T141" i="26"/>
  <c r="R141" i="26"/>
  <c r="P141" i="26"/>
  <c r="BI139" i="26"/>
  <c r="BH139" i="26"/>
  <c r="BG139" i="26"/>
  <c r="BF139" i="26"/>
  <c r="T139" i="26"/>
  <c r="R139" i="26"/>
  <c r="P139" i="26"/>
  <c r="BI137" i="26"/>
  <c r="BH137" i="26"/>
  <c r="BG137" i="26"/>
  <c r="BF137" i="26"/>
  <c r="T137" i="26"/>
  <c r="R137" i="26"/>
  <c r="P137" i="26"/>
  <c r="BI135" i="26"/>
  <c r="BH135" i="26"/>
  <c r="BG135" i="26"/>
  <c r="BF135" i="26"/>
  <c r="T135" i="26"/>
  <c r="R135" i="26"/>
  <c r="P135" i="26"/>
  <c r="BI133" i="26"/>
  <c r="BH133" i="26"/>
  <c r="BG133" i="26"/>
  <c r="BF133" i="26"/>
  <c r="T133" i="26"/>
  <c r="R133" i="26"/>
  <c r="P133" i="26"/>
  <c r="BI131" i="26"/>
  <c r="BH131" i="26"/>
  <c r="BG131" i="26"/>
  <c r="BF131" i="26"/>
  <c r="T131" i="26"/>
  <c r="R131" i="26"/>
  <c r="P131" i="26"/>
  <c r="BI129" i="26"/>
  <c r="BH129" i="26"/>
  <c r="BG129" i="26"/>
  <c r="BF129" i="26"/>
  <c r="T129" i="26"/>
  <c r="R129" i="26"/>
  <c r="P129" i="26"/>
  <c r="F122" i="26"/>
  <c r="F120" i="26"/>
  <c r="E118" i="26"/>
  <c r="F95" i="26"/>
  <c r="F93" i="26"/>
  <c r="E91" i="26"/>
  <c r="J28" i="26"/>
  <c r="E28" i="26"/>
  <c r="J123" i="26"/>
  <c r="J27" i="26"/>
  <c r="J25" i="26"/>
  <c r="E25" i="26"/>
  <c r="J122" i="26"/>
  <c r="J24" i="26"/>
  <c r="J22" i="26"/>
  <c r="E22" i="26"/>
  <c r="F123" i="26"/>
  <c r="J21" i="26"/>
  <c r="J16" i="26"/>
  <c r="J93" i="26"/>
  <c r="E7" i="26"/>
  <c r="E112" i="26" s="1"/>
  <c r="J41" i="25"/>
  <c r="J40" i="25"/>
  <c r="AY128" i="1"/>
  <c r="J39" i="25"/>
  <c r="AX128" i="1"/>
  <c r="BI145" i="25"/>
  <c r="BH145" i="25"/>
  <c r="BG145" i="25"/>
  <c r="BF145" i="25"/>
  <c r="T145" i="25"/>
  <c r="R145" i="25"/>
  <c r="P145" i="25"/>
  <c r="BI143" i="25"/>
  <c r="BH143" i="25"/>
  <c r="BG143" i="25"/>
  <c r="BF143" i="25"/>
  <c r="T143" i="25"/>
  <c r="R143" i="25"/>
  <c r="P143" i="25"/>
  <c r="BI141" i="25"/>
  <c r="BH141" i="25"/>
  <c r="BG141" i="25"/>
  <c r="BF141" i="25"/>
  <c r="T141" i="25"/>
  <c r="R141" i="25"/>
  <c r="P141" i="25"/>
  <c r="BI139" i="25"/>
  <c r="BH139" i="25"/>
  <c r="BG139" i="25"/>
  <c r="BF139" i="25"/>
  <c r="T139" i="25"/>
  <c r="R139" i="25"/>
  <c r="P139" i="25"/>
  <c r="BI137" i="25"/>
  <c r="BH137" i="25"/>
  <c r="BG137" i="25"/>
  <c r="BF137" i="25"/>
  <c r="T137" i="25"/>
  <c r="R137" i="25"/>
  <c r="P137" i="25"/>
  <c r="BI135" i="25"/>
  <c r="BH135" i="25"/>
  <c r="BG135" i="25"/>
  <c r="BF135" i="25"/>
  <c r="T135" i="25"/>
  <c r="R135" i="25"/>
  <c r="P135" i="25"/>
  <c r="BI133" i="25"/>
  <c r="BH133" i="25"/>
  <c r="BG133" i="25"/>
  <c r="BF133" i="25"/>
  <c r="T133" i="25"/>
  <c r="R133" i="25"/>
  <c r="P133" i="25"/>
  <c r="BI131" i="25"/>
  <c r="BH131" i="25"/>
  <c r="BG131" i="25"/>
  <c r="BF131" i="25"/>
  <c r="T131" i="25"/>
  <c r="R131" i="25"/>
  <c r="P131" i="25"/>
  <c r="BI129" i="25"/>
  <c r="BH129" i="25"/>
  <c r="BG129" i="25"/>
  <c r="BF129" i="25"/>
  <c r="T129" i="25"/>
  <c r="R129" i="25"/>
  <c r="P129" i="25"/>
  <c r="F122" i="25"/>
  <c r="F120" i="25"/>
  <c r="E118" i="25"/>
  <c r="F95" i="25"/>
  <c r="F93" i="25"/>
  <c r="E91" i="25"/>
  <c r="J28" i="25"/>
  <c r="E28" i="25"/>
  <c r="J123" i="25" s="1"/>
  <c r="J27" i="25"/>
  <c r="J25" i="25"/>
  <c r="E25" i="25"/>
  <c r="J122" i="25" s="1"/>
  <c r="J24" i="25"/>
  <c r="J22" i="25"/>
  <c r="E22" i="25"/>
  <c r="F96" i="25" s="1"/>
  <c r="J21" i="25"/>
  <c r="J16" i="25"/>
  <c r="J120" i="25" s="1"/>
  <c r="E7" i="25"/>
  <c r="E85" i="25"/>
  <c r="J41" i="24"/>
  <c r="J40" i="24"/>
  <c r="AY127" i="1" s="1"/>
  <c r="J39" i="24"/>
  <c r="AX127" i="1"/>
  <c r="BI281" i="24"/>
  <c r="BH281" i="24"/>
  <c r="BG281" i="24"/>
  <c r="BF281" i="24"/>
  <c r="T281" i="24"/>
  <c r="R281" i="24"/>
  <c r="P281" i="24"/>
  <c r="BI279" i="24"/>
  <c r="BH279" i="24"/>
  <c r="BG279" i="24"/>
  <c r="BF279" i="24"/>
  <c r="T279" i="24"/>
  <c r="R279" i="24"/>
  <c r="P279" i="24"/>
  <c r="BI277" i="24"/>
  <c r="BH277" i="24"/>
  <c r="BG277" i="24"/>
  <c r="BF277" i="24"/>
  <c r="T277" i="24"/>
  <c r="R277" i="24"/>
  <c r="P277" i="24"/>
  <c r="BI275" i="24"/>
  <c r="BH275" i="24"/>
  <c r="BG275" i="24"/>
  <c r="BF275" i="24"/>
  <c r="T275" i="24"/>
  <c r="R275" i="24"/>
  <c r="P275" i="24"/>
  <c r="BI273" i="24"/>
  <c r="BH273" i="24"/>
  <c r="BG273" i="24"/>
  <c r="BF273" i="24"/>
  <c r="T273" i="24"/>
  <c r="R273" i="24"/>
  <c r="P273" i="24"/>
  <c r="BI271" i="24"/>
  <c r="BH271" i="24"/>
  <c r="BG271" i="24"/>
  <c r="BF271" i="24"/>
  <c r="T271" i="24"/>
  <c r="R271" i="24"/>
  <c r="P271" i="24"/>
  <c r="BI269" i="24"/>
  <c r="BH269" i="24"/>
  <c r="BG269" i="24"/>
  <c r="BF269" i="24"/>
  <c r="T269" i="24"/>
  <c r="R269" i="24"/>
  <c r="P269" i="24"/>
  <c r="BI267" i="24"/>
  <c r="BH267" i="24"/>
  <c r="BG267" i="24"/>
  <c r="BF267" i="24"/>
  <c r="T267" i="24"/>
  <c r="R267" i="24"/>
  <c r="P267" i="24"/>
  <c r="BI265" i="24"/>
  <c r="BH265" i="24"/>
  <c r="BG265" i="24"/>
  <c r="BF265" i="24"/>
  <c r="T265" i="24"/>
  <c r="R265" i="24"/>
  <c r="P265" i="24"/>
  <c r="BI263" i="24"/>
  <c r="BH263" i="24"/>
  <c r="BG263" i="24"/>
  <c r="BF263" i="24"/>
  <c r="T263" i="24"/>
  <c r="R263" i="24"/>
  <c r="P263" i="24"/>
  <c r="BI261" i="24"/>
  <c r="BH261" i="24"/>
  <c r="BG261" i="24"/>
  <c r="BF261" i="24"/>
  <c r="T261" i="24"/>
  <c r="R261" i="24"/>
  <c r="P261" i="24"/>
  <c r="BI259" i="24"/>
  <c r="BH259" i="24"/>
  <c r="BG259" i="24"/>
  <c r="BF259" i="24"/>
  <c r="T259" i="24"/>
  <c r="R259" i="24"/>
  <c r="P259" i="24"/>
  <c r="BI257" i="24"/>
  <c r="BH257" i="24"/>
  <c r="BG257" i="24"/>
  <c r="BF257" i="24"/>
  <c r="T257" i="24"/>
  <c r="R257" i="24"/>
  <c r="P257" i="24"/>
  <c r="BI255" i="24"/>
  <c r="BH255" i="24"/>
  <c r="BG255" i="24"/>
  <c r="BF255" i="24"/>
  <c r="T255" i="24"/>
  <c r="R255" i="24"/>
  <c r="P255" i="24"/>
  <c r="BI253" i="24"/>
  <c r="BH253" i="24"/>
  <c r="BG253" i="24"/>
  <c r="BF253" i="24"/>
  <c r="T253" i="24"/>
  <c r="R253" i="24"/>
  <c r="P253" i="24"/>
  <c r="BI251" i="24"/>
  <c r="BH251" i="24"/>
  <c r="BG251" i="24"/>
  <c r="BF251" i="24"/>
  <c r="T251" i="24"/>
  <c r="R251" i="24"/>
  <c r="P251" i="24"/>
  <c r="BI249" i="24"/>
  <c r="BH249" i="24"/>
  <c r="BG249" i="24"/>
  <c r="BF249" i="24"/>
  <c r="T249" i="24"/>
  <c r="R249" i="24"/>
  <c r="P249" i="24"/>
  <c r="BI247" i="24"/>
  <c r="BH247" i="24"/>
  <c r="BG247" i="24"/>
  <c r="BF247" i="24"/>
  <c r="T247" i="24"/>
  <c r="R247" i="24"/>
  <c r="P247" i="24"/>
  <c r="BI245" i="24"/>
  <c r="BH245" i="24"/>
  <c r="BG245" i="24"/>
  <c r="BF245" i="24"/>
  <c r="T245" i="24"/>
  <c r="R245" i="24"/>
  <c r="P245" i="24"/>
  <c r="BI243" i="24"/>
  <c r="BH243" i="24"/>
  <c r="BG243" i="24"/>
  <c r="BF243" i="24"/>
  <c r="T243" i="24"/>
  <c r="R243" i="24"/>
  <c r="P243" i="24"/>
  <c r="BI241" i="24"/>
  <c r="BH241" i="24"/>
  <c r="BG241" i="24"/>
  <c r="BF241" i="24"/>
  <c r="T241" i="24"/>
  <c r="R241" i="24"/>
  <c r="P241" i="24"/>
  <c r="BI239" i="24"/>
  <c r="BH239" i="24"/>
  <c r="BG239" i="24"/>
  <c r="BF239" i="24"/>
  <c r="T239" i="24"/>
  <c r="R239" i="24"/>
  <c r="P239" i="24"/>
  <c r="BI237" i="24"/>
  <c r="BH237" i="24"/>
  <c r="BG237" i="24"/>
  <c r="BF237" i="24"/>
  <c r="T237" i="24"/>
  <c r="R237" i="24"/>
  <c r="P237" i="24"/>
  <c r="BI235" i="24"/>
  <c r="BH235" i="24"/>
  <c r="BG235" i="24"/>
  <c r="BF235" i="24"/>
  <c r="T235" i="24"/>
  <c r="R235" i="24"/>
  <c r="P235" i="24"/>
  <c r="BI233" i="24"/>
  <c r="BH233" i="24"/>
  <c r="BG233" i="24"/>
  <c r="BF233" i="24"/>
  <c r="T233" i="24"/>
  <c r="R233" i="24"/>
  <c r="P233" i="24"/>
  <c r="BI231" i="24"/>
  <c r="BH231" i="24"/>
  <c r="BG231" i="24"/>
  <c r="BF231" i="24"/>
  <c r="T231" i="24"/>
  <c r="R231" i="24"/>
  <c r="P231" i="24"/>
  <c r="BI229" i="24"/>
  <c r="BH229" i="24"/>
  <c r="BG229" i="24"/>
  <c r="BF229" i="24"/>
  <c r="T229" i="24"/>
  <c r="R229" i="24"/>
  <c r="P229" i="24"/>
  <c r="BI226" i="24"/>
  <c r="BH226" i="24"/>
  <c r="BG226" i="24"/>
  <c r="BF226" i="24"/>
  <c r="T226" i="24"/>
  <c r="R226" i="24"/>
  <c r="P226" i="24"/>
  <c r="BI224" i="24"/>
  <c r="BH224" i="24"/>
  <c r="BG224" i="24"/>
  <c r="BF224" i="24"/>
  <c r="T224" i="24"/>
  <c r="R224" i="24"/>
  <c r="P224" i="24"/>
  <c r="BI222" i="24"/>
  <c r="BH222" i="24"/>
  <c r="BG222" i="24"/>
  <c r="BF222" i="24"/>
  <c r="T222" i="24"/>
  <c r="R222" i="24"/>
  <c r="P222" i="24"/>
  <c r="BI220" i="24"/>
  <c r="BH220" i="24"/>
  <c r="BG220" i="24"/>
  <c r="BF220" i="24"/>
  <c r="T220" i="24"/>
  <c r="R220" i="24"/>
  <c r="P220" i="24"/>
  <c r="BI218" i="24"/>
  <c r="BH218" i="24"/>
  <c r="BG218" i="24"/>
  <c r="BF218" i="24"/>
  <c r="T218" i="24"/>
  <c r="R218" i="24"/>
  <c r="P218" i="24"/>
  <c r="BI216" i="24"/>
  <c r="BH216" i="24"/>
  <c r="BG216" i="24"/>
  <c r="BF216" i="24"/>
  <c r="T216" i="24"/>
  <c r="R216" i="24"/>
  <c r="P216" i="24"/>
  <c r="BI214" i="24"/>
  <c r="BH214" i="24"/>
  <c r="BG214" i="24"/>
  <c r="BF214" i="24"/>
  <c r="T214" i="24"/>
  <c r="R214" i="24"/>
  <c r="P214" i="24"/>
  <c r="BI212" i="24"/>
  <c r="BH212" i="24"/>
  <c r="BG212" i="24"/>
  <c r="BF212" i="24"/>
  <c r="T212" i="24"/>
  <c r="R212" i="24"/>
  <c r="P212" i="24"/>
  <c r="BI210" i="24"/>
  <c r="BH210" i="24"/>
  <c r="BG210" i="24"/>
  <c r="BF210" i="24"/>
  <c r="T210" i="24"/>
  <c r="R210" i="24"/>
  <c r="P210" i="24"/>
  <c r="BI208" i="24"/>
  <c r="BH208" i="24"/>
  <c r="BG208" i="24"/>
  <c r="BF208" i="24"/>
  <c r="T208" i="24"/>
  <c r="R208" i="24"/>
  <c r="P208" i="24"/>
  <c r="BI206" i="24"/>
  <c r="BH206" i="24"/>
  <c r="BG206" i="24"/>
  <c r="BF206" i="24"/>
  <c r="T206" i="24"/>
  <c r="R206" i="24"/>
  <c r="P206" i="24"/>
  <c r="BI204" i="24"/>
  <c r="BH204" i="24"/>
  <c r="BG204" i="24"/>
  <c r="BF204" i="24"/>
  <c r="T204" i="24"/>
  <c r="R204" i="24"/>
  <c r="P204" i="24"/>
  <c r="BI202" i="24"/>
  <c r="BH202" i="24"/>
  <c r="BG202" i="24"/>
  <c r="BF202" i="24"/>
  <c r="T202" i="24"/>
  <c r="R202" i="24"/>
  <c r="P202" i="24"/>
  <c r="BI200" i="24"/>
  <c r="BH200" i="24"/>
  <c r="BG200" i="24"/>
  <c r="BF200" i="24"/>
  <c r="T200" i="24"/>
  <c r="R200" i="24"/>
  <c r="P200" i="24"/>
  <c r="BI198" i="24"/>
  <c r="BH198" i="24"/>
  <c r="BG198" i="24"/>
  <c r="BF198" i="24"/>
  <c r="T198" i="24"/>
  <c r="R198" i="24"/>
  <c r="P198" i="24"/>
  <c r="BI196" i="24"/>
  <c r="BH196" i="24"/>
  <c r="BG196" i="24"/>
  <c r="BF196" i="24"/>
  <c r="T196" i="24"/>
  <c r="R196" i="24"/>
  <c r="P196" i="24"/>
  <c r="BI194" i="24"/>
  <c r="BH194" i="24"/>
  <c r="BG194" i="24"/>
  <c r="BF194" i="24"/>
  <c r="T194" i="24"/>
  <c r="R194" i="24"/>
  <c r="P194" i="24"/>
  <c r="BI192" i="24"/>
  <c r="BH192" i="24"/>
  <c r="BG192" i="24"/>
  <c r="BF192" i="24"/>
  <c r="T192" i="24"/>
  <c r="R192" i="24"/>
  <c r="P192" i="24"/>
  <c r="BI190" i="24"/>
  <c r="BH190" i="24"/>
  <c r="BG190" i="24"/>
  <c r="BF190" i="24"/>
  <c r="T190" i="24"/>
  <c r="R190" i="24"/>
  <c r="P190" i="24"/>
  <c r="BI188" i="24"/>
  <c r="BH188" i="24"/>
  <c r="BG188" i="24"/>
  <c r="BF188" i="24"/>
  <c r="T188" i="24"/>
  <c r="R188" i="24"/>
  <c r="P188" i="24"/>
  <c r="BI186" i="24"/>
  <c r="BH186" i="24"/>
  <c r="BG186" i="24"/>
  <c r="BF186" i="24"/>
  <c r="T186" i="24"/>
  <c r="R186" i="24"/>
  <c r="P186" i="24"/>
  <c r="BI184" i="24"/>
  <c r="BH184" i="24"/>
  <c r="BG184" i="24"/>
  <c r="BF184" i="24"/>
  <c r="T184" i="24"/>
  <c r="R184" i="24"/>
  <c r="P184" i="24"/>
  <c r="BI182" i="24"/>
  <c r="BH182" i="24"/>
  <c r="BG182" i="24"/>
  <c r="BF182" i="24"/>
  <c r="T182" i="24"/>
  <c r="R182" i="24"/>
  <c r="P182" i="24"/>
  <c r="BI180" i="24"/>
  <c r="BH180" i="24"/>
  <c r="BG180" i="24"/>
  <c r="BF180" i="24"/>
  <c r="T180" i="24"/>
  <c r="R180" i="24"/>
  <c r="P180" i="24"/>
  <c r="BI178" i="24"/>
  <c r="BH178" i="24"/>
  <c r="BG178" i="24"/>
  <c r="BF178" i="24"/>
  <c r="T178" i="24"/>
  <c r="R178" i="24"/>
  <c r="P178" i="24"/>
  <c r="BI176" i="24"/>
  <c r="BH176" i="24"/>
  <c r="BG176" i="24"/>
  <c r="BF176" i="24"/>
  <c r="T176" i="24"/>
  <c r="R176" i="24"/>
  <c r="P176" i="24"/>
  <c r="BI174" i="24"/>
  <c r="BH174" i="24"/>
  <c r="BG174" i="24"/>
  <c r="BF174" i="24"/>
  <c r="T174" i="24"/>
  <c r="R174" i="24"/>
  <c r="P174" i="24"/>
  <c r="BI172" i="24"/>
  <c r="BH172" i="24"/>
  <c r="BG172" i="24"/>
  <c r="BF172" i="24"/>
  <c r="T172" i="24"/>
  <c r="R172" i="24"/>
  <c r="P172" i="24"/>
  <c r="BI170" i="24"/>
  <c r="BH170" i="24"/>
  <c r="BG170" i="24"/>
  <c r="BF170" i="24"/>
  <c r="T170" i="24"/>
  <c r="R170" i="24"/>
  <c r="P170" i="24"/>
  <c r="BI168" i="24"/>
  <c r="BH168" i="24"/>
  <c r="BG168" i="24"/>
  <c r="BF168" i="24"/>
  <c r="T168" i="24"/>
  <c r="R168" i="24"/>
  <c r="P168" i="24"/>
  <c r="BI166" i="24"/>
  <c r="BH166" i="24"/>
  <c r="BG166" i="24"/>
  <c r="BF166" i="24"/>
  <c r="T166" i="24"/>
  <c r="R166" i="24"/>
  <c r="P166" i="24"/>
  <c r="BI164" i="24"/>
  <c r="BH164" i="24"/>
  <c r="BG164" i="24"/>
  <c r="BF164" i="24"/>
  <c r="T164" i="24"/>
  <c r="R164" i="24"/>
  <c r="P164" i="24"/>
  <c r="BI162" i="24"/>
  <c r="BH162" i="24"/>
  <c r="BG162" i="24"/>
  <c r="BF162" i="24"/>
  <c r="T162" i="24"/>
  <c r="R162" i="24"/>
  <c r="P162" i="24"/>
  <c r="BI160" i="24"/>
  <c r="BH160" i="24"/>
  <c r="BG160" i="24"/>
  <c r="BF160" i="24"/>
  <c r="T160" i="24"/>
  <c r="R160" i="24"/>
  <c r="P160" i="24"/>
  <c r="BI158" i="24"/>
  <c r="BH158" i="24"/>
  <c r="BG158" i="24"/>
  <c r="BF158" i="24"/>
  <c r="T158" i="24"/>
  <c r="R158" i="24"/>
  <c r="P158" i="24"/>
  <c r="BI156" i="24"/>
  <c r="BH156" i="24"/>
  <c r="BG156" i="24"/>
  <c r="BF156" i="24"/>
  <c r="T156" i="24"/>
  <c r="R156" i="24"/>
  <c r="P156" i="24"/>
  <c r="BI154" i="24"/>
  <c r="BH154" i="24"/>
  <c r="BG154" i="24"/>
  <c r="BF154" i="24"/>
  <c r="T154" i="24"/>
  <c r="R154" i="24"/>
  <c r="P154" i="24"/>
  <c r="BI152" i="24"/>
  <c r="BH152" i="24"/>
  <c r="BG152" i="24"/>
  <c r="BF152" i="24"/>
  <c r="T152" i="24"/>
  <c r="R152" i="24"/>
  <c r="P152" i="24"/>
  <c r="BI150" i="24"/>
  <c r="BH150" i="24"/>
  <c r="BG150" i="24"/>
  <c r="BF150" i="24"/>
  <c r="T150" i="24"/>
  <c r="R150" i="24"/>
  <c r="P150" i="24"/>
  <c r="BI148" i="24"/>
  <c r="BH148" i="24"/>
  <c r="BG148" i="24"/>
  <c r="BF148" i="24"/>
  <c r="T148" i="24"/>
  <c r="R148" i="24"/>
  <c r="P148" i="24"/>
  <c r="BI146" i="24"/>
  <c r="BH146" i="24"/>
  <c r="BG146" i="24"/>
  <c r="BF146" i="24"/>
  <c r="T146" i="24"/>
  <c r="R146" i="24"/>
  <c r="P146" i="24"/>
  <c r="BI144" i="24"/>
  <c r="BH144" i="24"/>
  <c r="BG144" i="24"/>
  <c r="BF144" i="24"/>
  <c r="T144" i="24"/>
  <c r="R144" i="24"/>
  <c r="P144" i="24"/>
  <c r="BI142" i="24"/>
  <c r="BH142" i="24"/>
  <c r="BG142" i="24"/>
  <c r="BF142" i="24"/>
  <c r="T142" i="24"/>
  <c r="R142" i="24"/>
  <c r="P142" i="24"/>
  <c r="BI140" i="24"/>
  <c r="BH140" i="24"/>
  <c r="BG140" i="24"/>
  <c r="BF140" i="24"/>
  <c r="T140" i="24"/>
  <c r="R140" i="24"/>
  <c r="P140" i="24"/>
  <c r="BI138" i="24"/>
  <c r="BH138" i="24"/>
  <c r="BG138" i="24"/>
  <c r="BF138" i="24"/>
  <c r="T138" i="24"/>
  <c r="R138" i="24"/>
  <c r="P138" i="24"/>
  <c r="BI136" i="24"/>
  <c r="BH136" i="24"/>
  <c r="BG136" i="24"/>
  <c r="BF136" i="24"/>
  <c r="T136" i="24"/>
  <c r="R136" i="24"/>
  <c r="P136" i="24"/>
  <c r="BI134" i="24"/>
  <c r="BH134" i="24"/>
  <c r="BG134" i="24"/>
  <c r="BF134" i="24"/>
  <c r="T134" i="24"/>
  <c r="R134" i="24"/>
  <c r="P134" i="24"/>
  <c r="BI132" i="24"/>
  <c r="BH132" i="24"/>
  <c r="BG132" i="24"/>
  <c r="BF132" i="24"/>
  <c r="T132" i="24"/>
  <c r="R132" i="24"/>
  <c r="P132" i="24"/>
  <c r="BI130" i="24"/>
  <c r="BH130" i="24"/>
  <c r="BG130" i="24"/>
  <c r="BF130" i="24"/>
  <c r="T130" i="24"/>
  <c r="R130" i="24"/>
  <c r="P130" i="24"/>
  <c r="BI128" i="24"/>
  <c r="BH128" i="24"/>
  <c r="BG128" i="24"/>
  <c r="BF128" i="24"/>
  <c r="T128" i="24"/>
  <c r="R128" i="24"/>
  <c r="P128" i="24"/>
  <c r="F122" i="24"/>
  <c r="F120" i="24"/>
  <c r="E118" i="24"/>
  <c r="F95" i="24"/>
  <c r="F93" i="24"/>
  <c r="E91" i="24"/>
  <c r="J28" i="24"/>
  <c r="E28" i="24"/>
  <c r="J123" i="24"/>
  <c r="J27" i="24"/>
  <c r="J25" i="24"/>
  <c r="E25" i="24"/>
  <c r="J122" i="24"/>
  <c r="J24" i="24"/>
  <c r="J22" i="24"/>
  <c r="E22" i="24"/>
  <c r="F123" i="24"/>
  <c r="J21" i="24"/>
  <c r="J16" i="24"/>
  <c r="J93" i="24"/>
  <c r="E7" i="24"/>
  <c r="E85" i="24" s="1"/>
  <c r="J41" i="23"/>
  <c r="J40" i="23"/>
  <c r="AY124" i="1"/>
  <c r="J39" i="23"/>
  <c r="AX124" i="1"/>
  <c r="BI139" i="23"/>
  <c r="BH139" i="23"/>
  <c r="BG139" i="23"/>
  <c r="BF139" i="23"/>
  <c r="T139" i="23"/>
  <c r="R139" i="23"/>
  <c r="P139" i="23"/>
  <c r="BI137" i="23"/>
  <c r="BH137" i="23"/>
  <c r="BG137" i="23"/>
  <c r="BF137" i="23"/>
  <c r="T137" i="23"/>
  <c r="R137" i="23"/>
  <c r="P137" i="23"/>
  <c r="BI135" i="23"/>
  <c r="BH135" i="23"/>
  <c r="BG135" i="23"/>
  <c r="BF135" i="23"/>
  <c r="T135" i="23"/>
  <c r="R135" i="23"/>
  <c r="P135" i="23"/>
  <c r="BI133" i="23"/>
  <c r="BH133" i="23"/>
  <c r="BG133" i="23"/>
  <c r="BF133" i="23"/>
  <c r="T133" i="23"/>
  <c r="R133" i="23"/>
  <c r="P133" i="23"/>
  <c r="BI131" i="23"/>
  <c r="BH131" i="23"/>
  <c r="BG131" i="23"/>
  <c r="BF131" i="23"/>
  <c r="T131" i="23"/>
  <c r="R131" i="23"/>
  <c r="P131" i="23"/>
  <c r="BI129" i="23"/>
  <c r="BH129" i="23"/>
  <c r="BG129" i="23"/>
  <c r="BF129" i="23"/>
  <c r="T129" i="23"/>
  <c r="R129" i="23"/>
  <c r="P129" i="23"/>
  <c r="BI127" i="23"/>
  <c r="BH127" i="23"/>
  <c r="BG127" i="23"/>
  <c r="BF127" i="23"/>
  <c r="T127" i="23"/>
  <c r="R127" i="23"/>
  <c r="P127" i="23"/>
  <c r="BI125" i="23"/>
  <c r="BH125" i="23"/>
  <c r="BG125" i="23"/>
  <c r="BF125" i="23"/>
  <c r="T125" i="23"/>
  <c r="R125" i="23"/>
  <c r="P125" i="23"/>
  <c r="F120" i="23"/>
  <c r="F118" i="23"/>
  <c r="E116" i="23"/>
  <c r="F95" i="23"/>
  <c r="F93" i="23"/>
  <c r="E91" i="23"/>
  <c r="J28" i="23"/>
  <c r="E28" i="23"/>
  <c r="J96" i="23"/>
  <c r="J27" i="23"/>
  <c r="J25" i="23"/>
  <c r="E25" i="23"/>
  <c r="J120" i="23"/>
  <c r="J24" i="23"/>
  <c r="J22" i="23"/>
  <c r="E22" i="23"/>
  <c r="F121" i="23"/>
  <c r="J21" i="23"/>
  <c r="J16" i="23"/>
  <c r="J118" i="23"/>
  <c r="E7" i="23"/>
  <c r="E110" i="23"/>
  <c r="J41" i="22"/>
  <c r="J40" i="22"/>
  <c r="AY122" i="1"/>
  <c r="J39" i="22"/>
  <c r="AX122" i="1" s="1"/>
  <c r="BI148" i="22"/>
  <c r="BH148" i="22"/>
  <c r="BG148" i="22"/>
  <c r="BF148" i="22"/>
  <c r="T148" i="22"/>
  <c r="R148" i="22"/>
  <c r="P148" i="22"/>
  <c r="BI146" i="22"/>
  <c r="BH146" i="22"/>
  <c r="BG146" i="22"/>
  <c r="BF146" i="22"/>
  <c r="T146" i="22"/>
  <c r="R146" i="22"/>
  <c r="P146" i="22"/>
  <c r="BI144" i="22"/>
  <c r="BH144" i="22"/>
  <c r="BG144" i="22"/>
  <c r="BF144" i="22"/>
  <c r="T144" i="22"/>
  <c r="R144" i="22"/>
  <c r="P144" i="22"/>
  <c r="BI142" i="22"/>
  <c r="BH142" i="22"/>
  <c r="BG142" i="22"/>
  <c r="BF142" i="22"/>
  <c r="T142" i="22"/>
  <c r="R142" i="22"/>
  <c r="P142" i="22"/>
  <c r="BI137" i="22"/>
  <c r="BH137" i="22"/>
  <c r="BG137" i="22"/>
  <c r="BF137" i="22"/>
  <c r="T137" i="22"/>
  <c r="R137" i="22"/>
  <c r="P137" i="22"/>
  <c r="BI135" i="22"/>
  <c r="BH135" i="22"/>
  <c r="BG135" i="22"/>
  <c r="BF135" i="22"/>
  <c r="T135" i="22"/>
  <c r="R135" i="22"/>
  <c r="P135" i="22"/>
  <c r="BI133" i="22"/>
  <c r="BH133" i="22"/>
  <c r="BG133" i="22"/>
  <c r="BF133" i="22"/>
  <c r="T133" i="22"/>
  <c r="R133" i="22"/>
  <c r="P133" i="22"/>
  <c r="BI131" i="22"/>
  <c r="BH131" i="22"/>
  <c r="BG131" i="22"/>
  <c r="BF131" i="22"/>
  <c r="T131" i="22"/>
  <c r="R131" i="22"/>
  <c r="P131" i="22"/>
  <c r="BI128" i="22"/>
  <c r="BH128" i="22"/>
  <c r="BG128" i="22"/>
  <c r="BF128" i="22"/>
  <c r="T128" i="22"/>
  <c r="R128" i="22"/>
  <c r="P128" i="22"/>
  <c r="BI125" i="22"/>
  <c r="BH125" i="22"/>
  <c r="BG125" i="22"/>
  <c r="BF125" i="22"/>
  <c r="T125" i="22"/>
  <c r="R125" i="22"/>
  <c r="P125" i="22"/>
  <c r="F120" i="22"/>
  <c r="F118" i="22"/>
  <c r="E116" i="22"/>
  <c r="F95" i="22"/>
  <c r="F93" i="22"/>
  <c r="E91" i="22"/>
  <c r="J28" i="22"/>
  <c r="E28" i="22"/>
  <c r="J96" i="22"/>
  <c r="J27" i="22"/>
  <c r="J25" i="22"/>
  <c r="E25" i="22"/>
  <c r="J120" i="22"/>
  <c r="J24" i="22"/>
  <c r="J22" i="22"/>
  <c r="E22" i="22"/>
  <c r="F121" i="22"/>
  <c r="J21" i="22"/>
  <c r="J16" i="22"/>
  <c r="J118" i="22"/>
  <c r="E7" i="22"/>
  <c r="E110" i="22" s="1"/>
  <c r="J41" i="21"/>
  <c r="J40" i="21"/>
  <c r="AY120" i="1"/>
  <c r="J39" i="21"/>
  <c r="AX120" i="1"/>
  <c r="BI218" i="21"/>
  <c r="BH218" i="21"/>
  <c r="BG218" i="21"/>
  <c r="BF218" i="21"/>
  <c r="T218" i="21"/>
  <c r="R218" i="21"/>
  <c r="P218" i="21"/>
  <c r="BI215" i="21"/>
  <c r="BH215" i="21"/>
  <c r="BG215" i="21"/>
  <c r="BF215" i="21"/>
  <c r="T215" i="21"/>
  <c r="R215" i="21"/>
  <c r="P215" i="21"/>
  <c r="BI212" i="21"/>
  <c r="BH212" i="21"/>
  <c r="BG212" i="21"/>
  <c r="BF212" i="21"/>
  <c r="T212" i="21"/>
  <c r="R212" i="21"/>
  <c r="P212" i="21"/>
  <c r="BI209" i="21"/>
  <c r="BH209" i="21"/>
  <c r="BG209" i="21"/>
  <c r="BF209" i="21"/>
  <c r="T209" i="21"/>
  <c r="R209" i="21"/>
  <c r="P209" i="21"/>
  <c r="BI206" i="21"/>
  <c r="BH206" i="21"/>
  <c r="BG206" i="21"/>
  <c r="BF206" i="21"/>
  <c r="T206" i="21"/>
  <c r="R206" i="21"/>
  <c r="P206" i="21"/>
  <c r="BI203" i="21"/>
  <c r="BH203" i="21"/>
  <c r="BG203" i="21"/>
  <c r="BF203" i="21"/>
  <c r="T203" i="21"/>
  <c r="R203" i="21"/>
  <c r="P203" i="21"/>
  <c r="BI200" i="21"/>
  <c r="BH200" i="21"/>
  <c r="BG200" i="21"/>
  <c r="BF200" i="21"/>
  <c r="T200" i="21"/>
  <c r="R200" i="21"/>
  <c r="P200" i="21"/>
  <c r="BI198" i="21"/>
  <c r="BH198" i="21"/>
  <c r="BG198" i="21"/>
  <c r="BF198" i="21"/>
  <c r="T198" i="21"/>
  <c r="R198" i="21"/>
  <c r="P198" i="21"/>
  <c r="BI195" i="21"/>
  <c r="BH195" i="21"/>
  <c r="BG195" i="21"/>
  <c r="BF195" i="21"/>
  <c r="T195" i="21"/>
  <c r="R195" i="21"/>
  <c r="P195" i="21"/>
  <c r="BI193" i="21"/>
  <c r="BH193" i="21"/>
  <c r="BG193" i="21"/>
  <c r="BF193" i="21"/>
  <c r="T193" i="21"/>
  <c r="R193" i="21"/>
  <c r="P193" i="21"/>
  <c r="BI191" i="21"/>
  <c r="BH191" i="21"/>
  <c r="BG191" i="21"/>
  <c r="BF191" i="21"/>
  <c r="T191" i="21"/>
  <c r="R191" i="21"/>
  <c r="P191" i="21"/>
  <c r="BI189" i="21"/>
  <c r="BH189" i="21"/>
  <c r="BG189" i="21"/>
  <c r="BF189" i="21"/>
  <c r="T189" i="21"/>
  <c r="R189" i="21"/>
  <c r="P189" i="21"/>
  <c r="BI187" i="21"/>
  <c r="BH187" i="21"/>
  <c r="BG187" i="21"/>
  <c r="BF187" i="21"/>
  <c r="T187" i="21"/>
  <c r="R187" i="21"/>
  <c r="P187" i="21"/>
  <c r="BI185" i="21"/>
  <c r="BH185" i="21"/>
  <c r="BG185" i="21"/>
  <c r="BF185" i="21"/>
  <c r="T185" i="21"/>
  <c r="R185" i="21"/>
  <c r="P185" i="21"/>
  <c r="BI183" i="21"/>
  <c r="BH183" i="21"/>
  <c r="BG183" i="21"/>
  <c r="BF183" i="21"/>
  <c r="T183" i="21"/>
  <c r="R183" i="21"/>
  <c r="P183" i="21"/>
  <c r="BI181" i="21"/>
  <c r="BH181" i="21"/>
  <c r="BG181" i="21"/>
  <c r="BF181" i="21"/>
  <c r="T181" i="21"/>
  <c r="R181" i="21"/>
  <c r="P181" i="21"/>
  <c r="BI179" i="21"/>
  <c r="BH179" i="21"/>
  <c r="BG179" i="21"/>
  <c r="BF179" i="21"/>
  <c r="T179" i="21"/>
  <c r="R179" i="21"/>
  <c r="P179" i="21"/>
  <c r="BI177" i="21"/>
  <c r="BH177" i="21"/>
  <c r="BG177" i="21"/>
  <c r="BF177" i="21"/>
  <c r="T177" i="21"/>
  <c r="R177" i="21"/>
  <c r="P177" i="21"/>
  <c r="BI175" i="21"/>
  <c r="BH175" i="21"/>
  <c r="BG175" i="21"/>
  <c r="BF175" i="21"/>
  <c r="T175" i="21"/>
  <c r="R175" i="21"/>
  <c r="P175" i="21"/>
  <c r="BI173" i="21"/>
  <c r="BH173" i="21"/>
  <c r="BG173" i="21"/>
  <c r="BF173" i="21"/>
  <c r="T173" i="21"/>
  <c r="R173" i="21"/>
  <c r="P173" i="21"/>
  <c r="BI171" i="21"/>
  <c r="BH171" i="21"/>
  <c r="BG171" i="21"/>
  <c r="BF171" i="21"/>
  <c r="T171" i="21"/>
  <c r="R171" i="21"/>
  <c r="P171" i="21"/>
  <c r="BI168" i="21"/>
  <c r="BH168" i="21"/>
  <c r="BG168" i="21"/>
  <c r="BF168" i="21"/>
  <c r="T168" i="21"/>
  <c r="R168" i="21"/>
  <c r="P168" i="21"/>
  <c r="BI165" i="21"/>
  <c r="BH165" i="21"/>
  <c r="BG165" i="21"/>
  <c r="BF165" i="21"/>
  <c r="T165" i="21"/>
  <c r="R165" i="21"/>
  <c r="P165" i="21"/>
  <c r="BI162" i="21"/>
  <c r="BH162" i="21"/>
  <c r="BG162" i="21"/>
  <c r="BF162" i="21"/>
  <c r="T162" i="21"/>
  <c r="R162" i="21"/>
  <c r="P162" i="21"/>
  <c r="BI160" i="21"/>
  <c r="BH160" i="21"/>
  <c r="BG160" i="21"/>
  <c r="BF160" i="21"/>
  <c r="T160" i="21"/>
  <c r="R160" i="21"/>
  <c r="P160" i="21"/>
  <c r="BI158" i="21"/>
  <c r="BH158" i="21"/>
  <c r="BG158" i="21"/>
  <c r="BF158" i="21"/>
  <c r="T158" i="21"/>
  <c r="R158" i="21"/>
  <c r="P158" i="21"/>
  <c r="BI156" i="21"/>
  <c r="BH156" i="21"/>
  <c r="BG156" i="21"/>
  <c r="BF156" i="21"/>
  <c r="T156" i="21"/>
  <c r="R156" i="21"/>
  <c r="P156" i="21"/>
  <c r="BI153" i="21"/>
  <c r="BH153" i="21"/>
  <c r="BG153" i="21"/>
  <c r="BF153" i="21"/>
  <c r="T153" i="21"/>
  <c r="R153" i="21"/>
  <c r="P153" i="21"/>
  <c r="BI150" i="21"/>
  <c r="BH150" i="21"/>
  <c r="BG150" i="21"/>
  <c r="BF150" i="21"/>
  <c r="T150" i="21"/>
  <c r="R150" i="21"/>
  <c r="P150" i="21"/>
  <c r="BI148" i="21"/>
  <c r="BH148" i="21"/>
  <c r="BG148" i="21"/>
  <c r="BF148" i="21"/>
  <c r="T148" i="21"/>
  <c r="R148" i="21"/>
  <c r="P148" i="21"/>
  <c r="BI146" i="21"/>
  <c r="BH146" i="21"/>
  <c r="BG146" i="21"/>
  <c r="BF146" i="21"/>
  <c r="T146" i="21"/>
  <c r="R146" i="21"/>
  <c r="P146" i="21"/>
  <c r="BI144" i="21"/>
  <c r="BH144" i="21"/>
  <c r="BG144" i="21"/>
  <c r="BF144" i="21"/>
  <c r="T144" i="21"/>
  <c r="R144" i="21"/>
  <c r="P144" i="21"/>
  <c r="BI141" i="21"/>
  <c r="BH141" i="21"/>
  <c r="BG141" i="21"/>
  <c r="BF141" i="21"/>
  <c r="T141" i="21"/>
  <c r="R141" i="21"/>
  <c r="P141" i="21"/>
  <c r="BI139" i="21"/>
  <c r="BH139" i="21"/>
  <c r="BG139" i="21"/>
  <c r="BF139" i="21"/>
  <c r="T139" i="21"/>
  <c r="R139" i="21"/>
  <c r="P139" i="21"/>
  <c r="BI136" i="21"/>
  <c r="BH136" i="21"/>
  <c r="BG136" i="21"/>
  <c r="BF136" i="21"/>
  <c r="T136" i="21"/>
  <c r="R136" i="21"/>
  <c r="P136" i="21"/>
  <c r="BI133" i="21"/>
  <c r="BH133" i="21"/>
  <c r="BG133" i="21"/>
  <c r="BF133" i="21"/>
  <c r="T133" i="21"/>
  <c r="R133" i="21"/>
  <c r="P133" i="21"/>
  <c r="BI130" i="21"/>
  <c r="BH130" i="21"/>
  <c r="BG130" i="21"/>
  <c r="BF130" i="21"/>
  <c r="T130" i="21"/>
  <c r="R130" i="21"/>
  <c r="P130" i="21"/>
  <c r="BI128" i="21"/>
  <c r="BH128" i="21"/>
  <c r="BG128" i="21"/>
  <c r="BF128" i="21"/>
  <c r="T128" i="21"/>
  <c r="R128" i="21"/>
  <c r="P128" i="21"/>
  <c r="BI125" i="21"/>
  <c r="BH125" i="21"/>
  <c r="BG125" i="21"/>
  <c r="BF125" i="21"/>
  <c r="T125" i="21"/>
  <c r="R125" i="21"/>
  <c r="P125" i="21"/>
  <c r="F120" i="21"/>
  <c r="F118" i="21"/>
  <c r="E116" i="21"/>
  <c r="F95" i="21"/>
  <c r="F93" i="21"/>
  <c r="E91" i="21"/>
  <c r="J28" i="21"/>
  <c r="E28" i="21"/>
  <c r="J121" i="21"/>
  <c r="J27" i="21"/>
  <c r="J25" i="21"/>
  <c r="E25" i="21"/>
  <c r="J95" i="21"/>
  <c r="J24" i="21"/>
  <c r="J22" i="21"/>
  <c r="E22" i="21"/>
  <c r="F96" i="21"/>
  <c r="J21" i="21"/>
  <c r="J16" i="21"/>
  <c r="J118" i="21"/>
  <c r="E7" i="21"/>
  <c r="E85" i="21" s="1"/>
  <c r="J41" i="20"/>
  <c r="J40" i="20"/>
  <c r="AY119" i="1"/>
  <c r="J39" i="20"/>
  <c r="AX119" i="1"/>
  <c r="BI218" i="20"/>
  <c r="BH218" i="20"/>
  <c r="BG218" i="20"/>
  <c r="BF218" i="20"/>
  <c r="T218" i="20"/>
  <c r="R218" i="20"/>
  <c r="P218" i="20"/>
  <c r="BI215" i="20"/>
  <c r="BH215" i="20"/>
  <c r="BG215" i="20"/>
  <c r="BF215" i="20"/>
  <c r="T215" i="20"/>
  <c r="R215" i="20"/>
  <c r="P215" i="20"/>
  <c r="BI212" i="20"/>
  <c r="BH212" i="20"/>
  <c r="BG212" i="20"/>
  <c r="BF212" i="20"/>
  <c r="T212" i="20"/>
  <c r="R212" i="20"/>
  <c r="P212" i="20"/>
  <c r="BI209" i="20"/>
  <c r="BH209" i="20"/>
  <c r="BG209" i="20"/>
  <c r="BF209" i="20"/>
  <c r="T209" i="20"/>
  <c r="R209" i="20"/>
  <c r="P209" i="20"/>
  <c r="BI206" i="20"/>
  <c r="BH206" i="20"/>
  <c r="BG206" i="20"/>
  <c r="BF206" i="20"/>
  <c r="T206" i="20"/>
  <c r="R206" i="20"/>
  <c r="P206" i="20"/>
  <c r="BI203" i="20"/>
  <c r="BH203" i="20"/>
  <c r="BG203" i="20"/>
  <c r="BF203" i="20"/>
  <c r="T203" i="20"/>
  <c r="R203" i="20"/>
  <c r="P203" i="20"/>
  <c r="BI200" i="20"/>
  <c r="BH200" i="20"/>
  <c r="BG200" i="20"/>
  <c r="BF200" i="20"/>
  <c r="T200" i="20"/>
  <c r="R200" i="20"/>
  <c r="P200" i="20"/>
  <c r="BI198" i="20"/>
  <c r="BH198" i="20"/>
  <c r="BG198" i="20"/>
  <c r="BF198" i="20"/>
  <c r="T198" i="20"/>
  <c r="R198" i="20"/>
  <c r="P198" i="20"/>
  <c r="BI195" i="20"/>
  <c r="BH195" i="20"/>
  <c r="BG195" i="20"/>
  <c r="BF195" i="20"/>
  <c r="T195" i="20"/>
  <c r="R195" i="20"/>
  <c r="P195" i="20"/>
  <c r="BI193" i="20"/>
  <c r="BH193" i="20"/>
  <c r="BG193" i="20"/>
  <c r="BF193" i="20"/>
  <c r="T193" i="20"/>
  <c r="R193" i="20"/>
  <c r="P193" i="20"/>
  <c r="BI191" i="20"/>
  <c r="BH191" i="20"/>
  <c r="BG191" i="20"/>
  <c r="BF191" i="20"/>
  <c r="T191" i="20"/>
  <c r="R191" i="20"/>
  <c r="P191" i="20"/>
  <c r="BI189" i="20"/>
  <c r="BH189" i="20"/>
  <c r="BG189" i="20"/>
  <c r="BF189" i="20"/>
  <c r="T189" i="20"/>
  <c r="R189" i="20"/>
  <c r="P189" i="20"/>
  <c r="BI187" i="20"/>
  <c r="BH187" i="20"/>
  <c r="BG187" i="20"/>
  <c r="BF187" i="20"/>
  <c r="T187" i="20"/>
  <c r="R187" i="20"/>
  <c r="P187" i="20"/>
  <c r="BI185" i="20"/>
  <c r="BH185" i="20"/>
  <c r="BG185" i="20"/>
  <c r="BF185" i="20"/>
  <c r="T185" i="20"/>
  <c r="R185" i="20"/>
  <c r="P185" i="20"/>
  <c r="BI183" i="20"/>
  <c r="BH183" i="20"/>
  <c r="BG183" i="20"/>
  <c r="BF183" i="20"/>
  <c r="T183" i="20"/>
  <c r="R183" i="20"/>
  <c r="P183" i="20"/>
  <c r="BI181" i="20"/>
  <c r="BH181" i="20"/>
  <c r="BG181" i="20"/>
  <c r="BF181" i="20"/>
  <c r="T181" i="20"/>
  <c r="R181" i="20"/>
  <c r="P181" i="20"/>
  <c r="BI179" i="20"/>
  <c r="BH179" i="20"/>
  <c r="BG179" i="20"/>
  <c r="BF179" i="20"/>
  <c r="T179" i="20"/>
  <c r="R179" i="20"/>
  <c r="P179" i="20"/>
  <c r="BI177" i="20"/>
  <c r="BH177" i="20"/>
  <c r="BG177" i="20"/>
  <c r="BF177" i="20"/>
  <c r="T177" i="20"/>
  <c r="R177" i="20"/>
  <c r="P177" i="20"/>
  <c r="BI175" i="20"/>
  <c r="BH175" i="20"/>
  <c r="BG175" i="20"/>
  <c r="BF175" i="20"/>
  <c r="T175" i="20"/>
  <c r="R175" i="20"/>
  <c r="P175" i="20"/>
  <c r="BI173" i="20"/>
  <c r="BH173" i="20"/>
  <c r="BG173" i="20"/>
  <c r="BF173" i="20"/>
  <c r="T173" i="20"/>
  <c r="R173" i="20"/>
  <c r="P173" i="20"/>
  <c r="BI171" i="20"/>
  <c r="BH171" i="20"/>
  <c r="BG171" i="20"/>
  <c r="BF171" i="20"/>
  <c r="T171" i="20"/>
  <c r="R171" i="20"/>
  <c r="P171" i="20"/>
  <c r="BI168" i="20"/>
  <c r="BH168" i="20"/>
  <c r="BG168" i="20"/>
  <c r="BF168" i="20"/>
  <c r="T168" i="20"/>
  <c r="R168" i="20"/>
  <c r="P168" i="20"/>
  <c r="BI165" i="20"/>
  <c r="BH165" i="20"/>
  <c r="BG165" i="20"/>
  <c r="BF165" i="20"/>
  <c r="T165" i="20"/>
  <c r="R165" i="20"/>
  <c r="P165" i="20"/>
  <c r="BI162" i="20"/>
  <c r="BH162" i="20"/>
  <c r="BG162" i="20"/>
  <c r="BF162" i="20"/>
  <c r="T162" i="20"/>
  <c r="R162" i="20"/>
  <c r="P162" i="20"/>
  <c r="BI160" i="20"/>
  <c r="BH160" i="20"/>
  <c r="BG160" i="20"/>
  <c r="BF160" i="20"/>
  <c r="T160" i="20"/>
  <c r="R160" i="20"/>
  <c r="P160" i="20"/>
  <c r="BI158" i="20"/>
  <c r="BH158" i="20"/>
  <c r="BG158" i="20"/>
  <c r="BF158" i="20"/>
  <c r="T158" i="20"/>
  <c r="R158" i="20"/>
  <c r="P158" i="20"/>
  <c r="BI156" i="20"/>
  <c r="BH156" i="20"/>
  <c r="BG156" i="20"/>
  <c r="BF156" i="20"/>
  <c r="T156" i="20"/>
  <c r="R156" i="20"/>
  <c r="P156" i="20"/>
  <c r="BI153" i="20"/>
  <c r="BH153" i="20"/>
  <c r="BG153" i="20"/>
  <c r="BF153" i="20"/>
  <c r="T153" i="20"/>
  <c r="R153" i="20"/>
  <c r="P153" i="20"/>
  <c r="BI150" i="20"/>
  <c r="BH150" i="20"/>
  <c r="BG150" i="20"/>
  <c r="BF150" i="20"/>
  <c r="T150" i="20"/>
  <c r="R150" i="20"/>
  <c r="P150" i="20"/>
  <c r="BI148" i="20"/>
  <c r="BH148" i="20"/>
  <c r="BG148" i="20"/>
  <c r="BF148" i="20"/>
  <c r="T148" i="20"/>
  <c r="R148" i="20"/>
  <c r="P148" i="20"/>
  <c r="BI146" i="20"/>
  <c r="BH146" i="20"/>
  <c r="BG146" i="20"/>
  <c r="BF146" i="20"/>
  <c r="T146" i="20"/>
  <c r="R146" i="20"/>
  <c r="P146" i="20"/>
  <c r="BI144" i="20"/>
  <c r="BH144" i="20"/>
  <c r="BG144" i="20"/>
  <c r="BF144" i="20"/>
  <c r="T144" i="20"/>
  <c r="R144" i="20"/>
  <c r="P144" i="20"/>
  <c r="BI141" i="20"/>
  <c r="BH141" i="20"/>
  <c r="BG141" i="20"/>
  <c r="BF141" i="20"/>
  <c r="T141" i="20"/>
  <c r="R141" i="20"/>
  <c r="P141" i="20"/>
  <c r="BI139" i="20"/>
  <c r="BH139" i="20"/>
  <c r="BG139" i="20"/>
  <c r="BF139" i="20"/>
  <c r="T139" i="20"/>
  <c r="R139" i="20"/>
  <c r="P139" i="20"/>
  <c r="BI136" i="20"/>
  <c r="BH136" i="20"/>
  <c r="BG136" i="20"/>
  <c r="BF136" i="20"/>
  <c r="T136" i="20"/>
  <c r="R136" i="20"/>
  <c r="P136" i="20"/>
  <c r="BI133" i="20"/>
  <c r="BH133" i="20"/>
  <c r="BG133" i="20"/>
  <c r="BF133" i="20"/>
  <c r="T133" i="20"/>
  <c r="R133" i="20"/>
  <c r="P133" i="20"/>
  <c r="BI130" i="20"/>
  <c r="BH130" i="20"/>
  <c r="BG130" i="20"/>
  <c r="BF130" i="20"/>
  <c r="T130" i="20"/>
  <c r="R130" i="20"/>
  <c r="P130" i="20"/>
  <c r="BI128" i="20"/>
  <c r="BH128" i="20"/>
  <c r="BG128" i="20"/>
  <c r="BF128" i="20"/>
  <c r="T128" i="20"/>
  <c r="R128" i="20"/>
  <c r="P128" i="20"/>
  <c r="BI125" i="20"/>
  <c r="BH125" i="20"/>
  <c r="BG125" i="20"/>
  <c r="BF125" i="20"/>
  <c r="T125" i="20"/>
  <c r="R125" i="20"/>
  <c r="P125" i="20"/>
  <c r="F120" i="20"/>
  <c r="F118" i="20"/>
  <c r="E116" i="20"/>
  <c r="F95" i="20"/>
  <c r="F93" i="20"/>
  <c r="E91" i="20"/>
  <c r="J28" i="20"/>
  <c r="E28" i="20"/>
  <c r="J121" i="20"/>
  <c r="J27" i="20"/>
  <c r="J25" i="20"/>
  <c r="E25" i="20"/>
  <c r="J120" i="20"/>
  <c r="J24" i="20"/>
  <c r="J22" i="20"/>
  <c r="E22" i="20"/>
  <c r="F96" i="20"/>
  <c r="J21" i="20"/>
  <c r="J16" i="20"/>
  <c r="J93" i="20"/>
  <c r="E7" i="20"/>
  <c r="E85" i="20" s="1"/>
  <c r="J41" i="19"/>
  <c r="J40" i="19"/>
  <c r="AY118" i="1"/>
  <c r="J39" i="19"/>
  <c r="AX118" i="1"/>
  <c r="BI202" i="19"/>
  <c r="BH202" i="19"/>
  <c r="BG202" i="19"/>
  <c r="BF202" i="19"/>
  <c r="T202" i="19"/>
  <c r="R202" i="19"/>
  <c r="P202" i="19"/>
  <c r="BI199" i="19"/>
  <c r="BH199" i="19"/>
  <c r="BG199" i="19"/>
  <c r="BF199" i="19"/>
  <c r="T199" i="19"/>
  <c r="R199" i="19"/>
  <c r="P199" i="19"/>
  <c r="BI196" i="19"/>
  <c r="BH196" i="19"/>
  <c r="BG196" i="19"/>
  <c r="BF196" i="19"/>
  <c r="T196" i="19"/>
  <c r="R196" i="19"/>
  <c r="P196" i="19"/>
  <c r="BI193" i="19"/>
  <c r="BH193" i="19"/>
  <c r="BG193" i="19"/>
  <c r="BF193" i="19"/>
  <c r="T193" i="19"/>
  <c r="R193" i="19"/>
  <c r="P193" i="19"/>
  <c r="BI190" i="19"/>
  <c r="BH190" i="19"/>
  <c r="BG190" i="19"/>
  <c r="BF190" i="19"/>
  <c r="T190" i="19"/>
  <c r="R190" i="19"/>
  <c r="P190" i="19"/>
  <c r="BI187" i="19"/>
  <c r="BH187" i="19"/>
  <c r="BG187" i="19"/>
  <c r="BF187" i="19"/>
  <c r="T187" i="19"/>
  <c r="R187" i="19"/>
  <c r="P187" i="19"/>
  <c r="BI185" i="19"/>
  <c r="BH185" i="19"/>
  <c r="BG185" i="19"/>
  <c r="BF185" i="19"/>
  <c r="T185" i="19"/>
  <c r="R185" i="19"/>
  <c r="P185" i="19"/>
  <c r="BI182" i="19"/>
  <c r="BH182" i="19"/>
  <c r="BG182" i="19"/>
  <c r="BF182" i="19"/>
  <c r="T182" i="19"/>
  <c r="R182" i="19"/>
  <c r="P182" i="19"/>
  <c r="BI180" i="19"/>
  <c r="BH180" i="19"/>
  <c r="BG180" i="19"/>
  <c r="BF180" i="19"/>
  <c r="T180" i="19"/>
  <c r="R180" i="19"/>
  <c r="P180" i="19"/>
  <c r="BI177" i="19"/>
  <c r="BH177" i="19"/>
  <c r="BG177" i="19"/>
  <c r="BF177" i="19"/>
  <c r="T177" i="19"/>
  <c r="R177" i="19"/>
  <c r="P177" i="19"/>
  <c r="BI175" i="19"/>
  <c r="BH175" i="19"/>
  <c r="BG175" i="19"/>
  <c r="BF175" i="19"/>
  <c r="T175" i="19"/>
  <c r="R175" i="19"/>
  <c r="P175" i="19"/>
  <c r="BI173" i="19"/>
  <c r="BH173" i="19"/>
  <c r="BG173" i="19"/>
  <c r="BF173" i="19"/>
  <c r="T173" i="19"/>
  <c r="R173" i="19"/>
  <c r="P173" i="19"/>
  <c r="BI171" i="19"/>
  <c r="BH171" i="19"/>
  <c r="BG171" i="19"/>
  <c r="BF171" i="19"/>
  <c r="T171" i="19"/>
  <c r="R171" i="19"/>
  <c r="P171" i="19"/>
  <c r="BI169" i="19"/>
  <c r="BH169" i="19"/>
  <c r="BG169" i="19"/>
  <c r="BF169" i="19"/>
  <c r="T169" i="19"/>
  <c r="R169" i="19"/>
  <c r="P169" i="19"/>
  <c r="BI167" i="19"/>
  <c r="BH167" i="19"/>
  <c r="BG167" i="19"/>
  <c r="BF167" i="19"/>
  <c r="T167" i="19"/>
  <c r="R167" i="19"/>
  <c r="P167" i="19"/>
  <c r="BI165" i="19"/>
  <c r="BH165" i="19"/>
  <c r="BG165" i="19"/>
  <c r="BF165" i="19"/>
  <c r="T165" i="19"/>
  <c r="R165" i="19"/>
  <c r="P165" i="19"/>
  <c r="BI163" i="19"/>
  <c r="BH163" i="19"/>
  <c r="BG163" i="19"/>
  <c r="BF163" i="19"/>
  <c r="T163" i="19"/>
  <c r="R163" i="19"/>
  <c r="P163" i="19"/>
  <c r="BI161" i="19"/>
  <c r="BH161" i="19"/>
  <c r="BG161" i="19"/>
  <c r="BF161" i="19"/>
  <c r="T161" i="19"/>
  <c r="R161" i="19"/>
  <c r="P161" i="19"/>
  <c r="BI158" i="19"/>
  <c r="BH158" i="19"/>
  <c r="BG158" i="19"/>
  <c r="BF158" i="19"/>
  <c r="T158" i="19"/>
  <c r="R158" i="19"/>
  <c r="P158" i="19"/>
  <c r="BI155" i="19"/>
  <c r="BH155" i="19"/>
  <c r="BG155" i="19"/>
  <c r="BF155" i="19"/>
  <c r="T155" i="19"/>
  <c r="R155" i="19"/>
  <c r="P155" i="19"/>
  <c r="BI152" i="19"/>
  <c r="BH152" i="19"/>
  <c r="BG152" i="19"/>
  <c r="BF152" i="19"/>
  <c r="T152" i="19"/>
  <c r="R152" i="19"/>
  <c r="P152" i="19"/>
  <c r="BI149" i="19"/>
  <c r="BH149" i="19"/>
  <c r="BG149" i="19"/>
  <c r="BF149" i="19"/>
  <c r="T149" i="19"/>
  <c r="R149" i="19"/>
  <c r="P149" i="19"/>
  <c r="BI146" i="19"/>
  <c r="BH146" i="19"/>
  <c r="BG146" i="19"/>
  <c r="BF146" i="19"/>
  <c r="T146" i="19"/>
  <c r="R146" i="19"/>
  <c r="P146" i="19"/>
  <c r="BI144" i="19"/>
  <c r="BH144" i="19"/>
  <c r="BG144" i="19"/>
  <c r="BF144" i="19"/>
  <c r="T144" i="19"/>
  <c r="R144" i="19"/>
  <c r="P144" i="19"/>
  <c r="BI141" i="19"/>
  <c r="BH141" i="19"/>
  <c r="BG141" i="19"/>
  <c r="BF141" i="19"/>
  <c r="T141" i="19"/>
  <c r="R141" i="19"/>
  <c r="P141" i="19"/>
  <c r="BI139" i="19"/>
  <c r="BH139" i="19"/>
  <c r="BG139" i="19"/>
  <c r="BF139" i="19"/>
  <c r="T139" i="19"/>
  <c r="R139" i="19"/>
  <c r="P139" i="19"/>
  <c r="BI136" i="19"/>
  <c r="BH136" i="19"/>
  <c r="BG136" i="19"/>
  <c r="BF136" i="19"/>
  <c r="T136" i="19"/>
  <c r="R136" i="19"/>
  <c r="P136" i="19"/>
  <c r="BI133" i="19"/>
  <c r="BH133" i="19"/>
  <c r="BG133" i="19"/>
  <c r="BF133" i="19"/>
  <c r="T133" i="19"/>
  <c r="R133" i="19"/>
  <c r="P133" i="19"/>
  <c r="BI130" i="19"/>
  <c r="BH130" i="19"/>
  <c r="BG130" i="19"/>
  <c r="BF130" i="19"/>
  <c r="T130" i="19"/>
  <c r="R130" i="19"/>
  <c r="P130" i="19"/>
  <c r="BI128" i="19"/>
  <c r="BH128" i="19"/>
  <c r="BG128" i="19"/>
  <c r="BF128" i="19"/>
  <c r="T128" i="19"/>
  <c r="R128" i="19"/>
  <c r="P128" i="19"/>
  <c r="BI125" i="19"/>
  <c r="BH125" i="19"/>
  <c r="BG125" i="19"/>
  <c r="BF125" i="19"/>
  <c r="T125" i="19"/>
  <c r="R125" i="19"/>
  <c r="P125" i="19"/>
  <c r="F120" i="19"/>
  <c r="F118" i="19"/>
  <c r="E116" i="19"/>
  <c r="F95" i="19"/>
  <c r="F93" i="19"/>
  <c r="E91" i="19"/>
  <c r="J28" i="19"/>
  <c r="E28" i="19"/>
  <c r="J121" i="19"/>
  <c r="J27" i="19"/>
  <c r="J25" i="19"/>
  <c r="E25" i="19"/>
  <c r="J120" i="19"/>
  <c r="J24" i="19"/>
  <c r="J22" i="19"/>
  <c r="E22" i="19"/>
  <c r="F121" i="19"/>
  <c r="J21" i="19"/>
  <c r="J16" i="19"/>
  <c r="J93" i="19"/>
  <c r="E7" i="19"/>
  <c r="E85" i="19" s="1"/>
  <c r="J41" i="18"/>
  <c r="J40" i="18"/>
  <c r="AY117" i="1"/>
  <c r="J39" i="18"/>
  <c r="AX117" i="1" s="1"/>
  <c r="BI245" i="18"/>
  <c r="BH245" i="18"/>
  <c r="BG245" i="18"/>
  <c r="BF245" i="18"/>
  <c r="T245" i="18"/>
  <c r="R245" i="18"/>
  <c r="P245" i="18"/>
  <c r="BI242" i="18"/>
  <c r="BH242" i="18"/>
  <c r="BG242" i="18"/>
  <c r="BF242" i="18"/>
  <c r="T242" i="18"/>
  <c r="R242" i="18"/>
  <c r="P242" i="18"/>
  <c r="BI239" i="18"/>
  <c r="BH239" i="18"/>
  <c r="BG239" i="18"/>
  <c r="BF239" i="18"/>
  <c r="T239" i="18"/>
  <c r="R239" i="18"/>
  <c r="P239" i="18"/>
  <c r="BI236" i="18"/>
  <c r="BH236" i="18"/>
  <c r="BG236" i="18"/>
  <c r="BF236" i="18"/>
  <c r="T236" i="18"/>
  <c r="R236" i="18"/>
  <c r="P236" i="18"/>
  <c r="BI233" i="18"/>
  <c r="BH233" i="18"/>
  <c r="BG233" i="18"/>
  <c r="BF233" i="18"/>
  <c r="T233" i="18"/>
  <c r="R233" i="18"/>
  <c r="P233" i="18"/>
  <c r="BI230" i="18"/>
  <c r="BH230" i="18"/>
  <c r="BG230" i="18"/>
  <c r="BF230" i="18"/>
  <c r="T230" i="18"/>
  <c r="R230" i="18"/>
  <c r="P230" i="18"/>
  <c r="BI227" i="18"/>
  <c r="BH227" i="18"/>
  <c r="BG227" i="18"/>
  <c r="BF227" i="18"/>
  <c r="T227" i="18"/>
  <c r="R227" i="18"/>
  <c r="P227" i="18"/>
  <c r="BI224" i="18"/>
  <c r="BH224" i="18"/>
  <c r="BG224" i="18"/>
  <c r="BF224" i="18"/>
  <c r="T224" i="18"/>
  <c r="R224" i="18"/>
  <c r="P224" i="18"/>
  <c r="BI221" i="18"/>
  <c r="BH221" i="18"/>
  <c r="BG221" i="18"/>
  <c r="BF221" i="18"/>
  <c r="T221" i="18"/>
  <c r="R221" i="18"/>
  <c r="P221" i="18"/>
  <c r="BI218" i="18"/>
  <c r="BH218" i="18"/>
  <c r="BG218" i="18"/>
  <c r="BF218" i="18"/>
  <c r="T218" i="18"/>
  <c r="R218" i="18"/>
  <c r="P218" i="18"/>
  <c r="BI216" i="18"/>
  <c r="BH216" i="18"/>
  <c r="BG216" i="18"/>
  <c r="BF216" i="18"/>
  <c r="T216" i="18"/>
  <c r="R216" i="18"/>
  <c r="P216" i="18"/>
  <c r="BI214" i="18"/>
  <c r="BH214" i="18"/>
  <c r="BG214" i="18"/>
  <c r="BF214" i="18"/>
  <c r="T214" i="18"/>
  <c r="R214" i="18"/>
  <c r="P214" i="18"/>
  <c r="BI212" i="18"/>
  <c r="BH212" i="18"/>
  <c r="BG212" i="18"/>
  <c r="BF212" i="18"/>
  <c r="T212" i="18"/>
  <c r="R212" i="18"/>
  <c r="P212" i="18"/>
  <c r="BI210" i="18"/>
  <c r="BH210" i="18"/>
  <c r="BG210" i="18"/>
  <c r="BF210" i="18"/>
  <c r="T210" i="18"/>
  <c r="R210" i="18"/>
  <c r="P210" i="18"/>
  <c r="BI208" i="18"/>
  <c r="BH208" i="18"/>
  <c r="BG208" i="18"/>
  <c r="BF208" i="18"/>
  <c r="T208" i="18"/>
  <c r="R208" i="18"/>
  <c r="P208" i="18"/>
  <c r="BI206" i="18"/>
  <c r="BH206" i="18"/>
  <c r="BG206" i="18"/>
  <c r="BF206" i="18"/>
  <c r="T206" i="18"/>
  <c r="R206" i="18"/>
  <c r="P206" i="18"/>
  <c r="BI204" i="18"/>
  <c r="BH204" i="18"/>
  <c r="BG204" i="18"/>
  <c r="BF204" i="18"/>
  <c r="T204" i="18"/>
  <c r="R204" i="18"/>
  <c r="P204" i="18"/>
  <c r="BI202" i="18"/>
  <c r="BH202" i="18"/>
  <c r="BG202" i="18"/>
  <c r="BF202" i="18"/>
  <c r="T202" i="18"/>
  <c r="R202" i="18"/>
  <c r="P202" i="18"/>
  <c r="BI199" i="18"/>
  <c r="BH199" i="18"/>
  <c r="BG199" i="18"/>
  <c r="BF199" i="18"/>
  <c r="T199" i="18"/>
  <c r="R199" i="18"/>
  <c r="P199" i="18"/>
  <c r="BI196" i="18"/>
  <c r="BH196" i="18"/>
  <c r="BG196" i="18"/>
  <c r="BF196" i="18"/>
  <c r="T196" i="18"/>
  <c r="R196" i="18"/>
  <c r="P196" i="18"/>
  <c r="BI194" i="18"/>
  <c r="BH194" i="18"/>
  <c r="BG194" i="18"/>
  <c r="BF194" i="18"/>
  <c r="T194" i="18"/>
  <c r="R194" i="18"/>
  <c r="P194" i="18"/>
  <c r="BI192" i="18"/>
  <c r="BH192" i="18"/>
  <c r="BG192" i="18"/>
  <c r="BF192" i="18"/>
  <c r="T192" i="18"/>
  <c r="R192" i="18"/>
  <c r="P192" i="18"/>
  <c r="BI190" i="18"/>
  <c r="BH190" i="18"/>
  <c r="BG190" i="18"/>
  <c r="BF190" i="18"/>
  <c r="T190" i="18"/>
  <c r="R190" i="18"/>
  <c r="P190" i="18"/>
  <c r="BI188" i="18"/>
  <c r="BH188" i="18"/>
  <c r="BG188" i="18"/>
  <c r="BF188" i="18"/>
  <c r="T188" i="18"/>
  <c r="R188" i="18"/>
  <c r="P188" i="18"/>
  <c r="BI186" i="18"/>
  <c r="BH186" i="18"/>
  <c r="BG186" i="18"/>
  <c r="BF186" i="18"/>
  <c r="T186" i="18"/>
  <c r="R186" i="18"/>
  <c r="P186" i="18"/>
  <c r="BI184" i="18"/>
  <c r="BH184" i="18"/>
  <c r="BG184" i="18"/>
  <c r="BF184" i="18"/>
  <c r="T184" i="18"/>
  <c r="R184" i="18"/>
  <c r="P184" i="18"/>
  <c r="BI181" i="18"/>
  <c r="BH181" i="18"/>
  <c r="BG181" i="18"/>
  <c r="BF181" i="18"/>
  <c r="T181" i="18"/>
  <c r="R181" i="18"/>
  <c r="P181" i="18"/>
  <c r="BI178" i="18"/>
  <c r="BH178" i="18"/>
  <c r="BG178" i="18"/>
  <c r="BF178" i="18"/>
  <c r="T178" i="18"/>
  <c r="R178" i="18"/>
  <c r="P178" i="18"/>
  <c r="BI175" i="18"/>
  <c r="BH175" i="18"/>
  <c r="BG175" i="18"/>
  <c r="BF175" i="18"/>
  <c r="T175" i="18"/>
  <c r="R175" i="18"/>
  <c r="P175" i="18"/>
  <c r="BI173" i="18"/>
  <c r="BH173" i="18"/>
  <c r="BG173" i="18"/>
  <c r="BF173" i="18"/>
  <c r="T173" i="18"/>
  <c r="R173" i="18"/>
  <c r="P173" i="18"/>
  <c r="BI171" i="18"/>
  <c r="BH171" i="18"/>
  <c r="BG171" i="18"/>
  <c r="BF171" i="18"/>
  <c r="T171" i="18"/>
  <c r="R171" i="18"/>
  <c r="P171" i="18"/>
  <c r="BI169" i="18"/>
  <c r="BH169" i="18"/>
  <c r="BG169" i="18"/>
  <c r="BF169" i="18"/>
  <c r="T169" i="18"/>
  <c r="R169" i="18"/>
  <c r="P169" i="18"/>
  <c r="BI167" i="18"/>
  <c r="BH167" i="18"/>
  <c r="BG167" i="18"/>
  <c r="BF167" i="18"/>
  <c r="T167" i="18"/>
  <c r="R167" i="18"/>
  <c r="P167" i="18"/>
  <c r="BI164" i="18"/>
  <c r="BH164" i="18"/>
  <c r="BG164" i="18"/>
  <c r="BF164" i="18"/>
  <c r="T164" i="18"/>
  <c r="R164" i="18"/>
  <c r="P164" i="18"/>
  <c r="BI162" i="18"/>
  <c r="BH162" i="18"/>
  <c r="BG162" i="18"/>
  <c r="BF162" i="18"/>
  <c r="T162" i="18"/>
  <c r="R162" i="18"/>
  <c r="P162" i="18"/>
  <c r="BI160" i="18"/>
  <c r="BH160" i="18"/>
  <c r="BG160" i="18"/>
  <c r="BF160" i="18"/>
  <c r="T160" i="18"/>
  <c r="R160" i="18"/>
  <c r="P160" i="18"/>
  <c r="BI158" i="18"/>
  <c r="BH158" i="18"/>
  <c r="BG158" i="18"/>
  <c r="BF158" i="18"/>
  <c r="T158" i="18"/>
  <c r="R158" i="18"/>
  <c r="P158" i="18"/>
  <c r="BI156" i="18"/>
  <c r="BH156" i="18"/>
  <c r="BG156" i="18"/>
  <c r="BF156" i="18"/>
  <c r="T156" i="18"/>
  <c r="R156" i="18"/>
  <c r="P156" i="18"/>
  <c r="BI154" i="18"/>
  <c r="BH154" i="18"/>
  <c r="BG154" i="18"/>
  <c r="BF154" i="18"/>
  <c r="T154" i="18"/>
  <c r="R154" i="18"/>
  <c r="P154" i="18"/>
  <c r="BI152" i="18"/>
  <c r="BH152" i="18"/>
  <c r="BG152" i="18"/>
  <c r="BF152" i="18"/>
  <c r="T152" i="18"/>
  <c r="R152" i="18"/>
  <c r="P152" i="18"/>
  <c r="BI150" i="18"/>
  <c r="BH150" i="18"/>
  <c r="BG150" i="18"/>
  <c r="BF150" i="18"/>
  <c r="T150" i="18"/>
  <c r="R150" i="18"/>
  <c r="P150" i="18"/>
  <c r="BI148" i="18"/>
  <c r="BH148" i="18"/>
  <c r="BG148" i="18"/>
  <c r="BF148" i="18"/>
  <c r="T148" i="18"/>
  <c r="R148" i="18"/>
  <c r="P148" i="18"/>
  <c r="BI146" i="18"/>
  <c r="BH146" i="18"/>
  <c r="BG146" i="18"/>
  <c r="BF146" i="18"/>
  <c r="T146" i="18"/>
  <c r="R146" i="18"/>
  <c r="P146" i="18"/>
  <c r="BI143" i="18"/>
  <c r="BH143" i="18"/>
  <c r="BG143" i="18"/>
  <c r="BF143" i="18"/>
  <c r="T143" i="18"/>
  <c r="R143" i="18"/>
  <c r="P143" i="18"/>
  <c r="BI141" i="18"/>
  <c r="BH141" i="18"/>
  <c r="BG141" i="18"/>
  <c r="BF141" i="18"/>
  <c r="T141" i="18"/>
  <c r="R141" i="18"/>
  <c r="P141" i="18"/>
  <c r="BI136" i="18"/>
  <c r="BH136" i="18"/>
  <c r="BG136" i="18"/>
  <c r="BF136" i="18"/>
  <c r="T136" i="18"/>
  <c r="R136" i="18"/>
  <c r="P136" i="18"/>
  <c r="BI133" i="18"/>
  <c r="BH133" i="18"/>
  <c r="BG133" i="18"/>
  <c r="BF133" i="18"/>
  <c r="T133" i="18"/>
  <c r="R133" i="18"/>
  <c r="P133" i="18"/>
  <c r="BI130" i="18"/>
  <c r="BH130" i="18"/>
  <c r="BG130" i="18"/>
  <c r="BF130" i="18"/>
  <c r="T130" i="18"/>
  <c r="R130" i="18"/>
  <c r="P130" i="18"/>
  <c r="BI128" i="18"/>
  <c r="BH128" i="18"/>
  <c r="BG128" i="18"/>
  <c r="BF128" i="18"/>
  <c r="T128" i="18"/>
  <c r="R128" i="18"/>
  <c r="P128" i="18"/>
  <c r="BI125" i="18"/>
  <c r="BH125" i="18"/>
  <c r="BG125" i="18"/>
  <c r="BF125" i="18"/>
  <c r="T125" i="18"/>
  <c r="R125" i="18"/>
  <c r="P125" i="18"/>
  <c r="F120" i="18"/>
  <c r="F118" i="18"/>
  <c r="E116" i="18"/>
  <c r="F95" i="18"/>
  <c r="F93" i="18"/>
  <c r="E91" i="18"/>
  <c r="J28" i="18"/>
  <c r="E28" i="18"/>
  <c r="J121" i="18" s="1"/>
  <c r="J27" i="18"/>
  <c r="J25" i="18"/>
  <c r="E25" i="18"/>
  <c r="J95" i="18" s="1"/>
  <c r="J24" i="18"/>
  <c r="J22" i="18"/>
  <c r="E22" i="18"/>
  <c r="F121" i="18" s="1"/>
  <c r="J21" i="18"/>
  <c r="J16" i="18"/>
  <c r="J118" i="18"/>
  <c r="E7" i="18"/>
  <c r="E85" i="18"/>
  <c r="J41" i="17"/>
  <c r="J40" i="17"/>
  <c r="AY115" i="1" s="1"/>
  <c r="J39" i="17"/>
  <c r="AX115" i="1"/>
  <c r="BI208" i="17"/>
  <c r="BH208" i="17"/>
  <c r="BG208" i="17"/>
  <c r="BF208" i="17"/>
  <c r="T208" i="17"/>
  <c r="R208" i="17"/>
  <c r="P208" i="17"/>
  <c r="BI206" i="17"/>
  <c r="BH206" i="17"/>
  <c r="BG206" i="17"/>
  <c r="BF206" i="17"/>
  <c r="T206" i="17"/>
  <c r="R206" i="17"/>
  <c r="P206" i="17"/>
  <c r="BI204" i="17"/>
  <c r="BH204" i="17"/>
  <c r="BG204" i="17"/>
  <c r="BF204" i="17"/>
  <c r="T204" i="17"/>
  <c r="R204" i="17"/>
  <c r="P204" i="17"/>
  <c r="BI202" i="17"/>
  <c r="BH202" i="17"/>
  <c r="BG202" i="17"/>
  <c r="BF202" i="17"/>
  <c r="T202" i="17"/>
  <c r="R202" i="17"/>
  <c r="P202" i="17"/>
  <c r="BI200" i="17"/>
  <c r="BH200" i="17"/>
  <c r="BG200" i="17"/>
  <c r="BF200" i="17"/>
  <c r="T200" i="17"/>
  <c r="R200" i="17"/>
  <c r="P200" i="17"/>
  <c r="BI197" i="17"/>
  <c r="BH197" i="17"/>
  <c r="BG197" i="17"/>
  <c r="BF197" i="17"/>
  <c r="T197" i="17"/>
  <c r="R197" i="17"/>
  <c r="P197" i="17"/>
  <c r="BI194" i="17"/>
  <c r="BH194" i="17"/>
  <c r="BG194" i="17"/>
  <c r="BF194" i="17"/>
  <c r="T194" i="17"/>
  <c r="R194" i="17"/>
  <c r="P194" i="17"/>
  <c r="BI191" i="17"/>
  <c r="BH191" i="17"/>
  <c r="BG191" i="17"/>
  <c r="BF191" i="17"/>
  <c r="T191" i="17"/>
  <c r="R191" i="17"/>
  <c r="P191" i="17"/>
  <c r="BI188" i="17"/>
  <c r="BH188" i="17"/>
  <c r="BG188" i="17"/>
  <c r="BF188" i="17"/>
  <c r="T188" i="17"/>
  <c r="R188" i="17"/>
  <c r="P188" i="17"/>
  <c r="BI185" i="17"/>
  <c r="BH185" i="17"/>
  <c r="BG185" i="17"/>
  <c r="BF185" i="17"/>
  <c r="T185" i="17"/>
  <c r="R185" i="17"/>
  <c r="P185" i="17"/>
  <c r="BI182" i="17"/>
  <c r="BH182" i="17"/>
  <c r="BG182" i="17"/>
  <c r="BF182" i="17"/>
  <c r="T182" i="17"/>
  <c r="R182" i="17"/>
  <c r="P182" i="17"/>
  <c r="BI179" i="17"/>
  <c r="BH179" i="17"/>
  <c r="BG179" i="17"/>
  <c r="BF179" i="17"/>
  <c r="T179" i="17"/>
  <c r="R179" i="17"/>
  <c r="P179" i="17"/>
  <c r="BI176" i="17"/>
  <c r="BH176" i="17"/>
  <c r="BG176" i="17"/>
  <c r="BF176" i="17"/>
  <c r="T176" i="17"/>
  <c r="R176" i="17"/>
  <c r="P176" i="17"/>
  <c r="BI173" i="17"/>
  <c r="BH173" i="17"/>
  <c r="BG173" i="17"/>
  <c r="BF173" i="17"/>
  <c r="T173" i="17"/>
  <c r="R173" i="17"/>
  <c r="P173" i="17"/>
  <c r="BI171" i="17"/>
  <c r="BH171" i="17"/>
  <c r="BG171" i="17"/>
  <c r="BF171" i="17"/>
  <c r="T171" i="17"/>
  <c r="R171" i="17"/>
  <c r="P171" i="17"/>
  <c r="BI169" i="17"/>
  <c r="BH169" i="17"/>
  <c r="BG169" i="17"/>
  <c r="BF169" i="17"/>
  <c r="T169" i="17"/>
  <c r="R169" i="17"/>
  <c r="P169" i="17"/>
  <c r="BI164" i="17"/>
  <c r="BH164" i="17"/>
  <c r="BG164" i="17"/>
  <c r="BF164" i="17"/>
  <c r="T164" i="17"/>
  <c r="R164" i="17"/>
  <c r="P164" i="17"/>
  <c r="BI162" i="17"/>
  <c r="BH162" i="17"/>
  <c r="BG162" i="17"/>
  <c r="BF162" i="17"/>
  <c r="T162" i="17"/>
  <c r="R162" i="17"/>
  <c r="P162" i="17"/>
  <c r="BI160" i="17"/>
  <c r="BH160" i="17"/>
  <c r="BG160" i="17"/>
  <c r="BF160" i="17"/>
  <c r="T160" i="17"/>
  <c r="R160" i="17"/>
  <c r="P160" i="17"/>
  <c r="BI158" i="17"/>
  <c r="BH158" i="17"/>
  <c r="BG158" i="17"/>
  <c r="BF158" i="17"/>
  <c r="T158" i="17"/>
  <c r="R158" i="17"/>
  <c r="P158" i="17"/>
  <c r="BI155" i="17"/>
  <c r="BH155" i="17"/>
  <c r="BG155" i="17"/>
  <c r="BF155" i="17"/>
  <c r="T155" i="17"/>
  <c r="R155" i="17"/>
  <c r="P155" i="17"/>
  <c r="BI152" i="17"/>
  <c r="BH152" i="17"/>
  <c r="BG152" i="17"/>
  <c r="BF152" i="17"/>
  <c r="T152" i="17"/>
  <c r="R152" i="17"/>
  <c r="P152" i="17"/>
  <c r="BI150" i="17"/>
  <c r="BH150" i="17"/>
  <c r="BG150" i="17"/>
  <c r="BF150" i="17"/>
  <c r="T150" i="17"/>
  <c r="R150" i="17"/>
  <c r="P150" i="17"/>
  <c r="BI148" i="17"/>
  <c r="BH148" i="17"/>
  <c r="BG148" i="17"/>
  <c r="BF148" i="17"/>
  <c r="T148" i="17"/>
  <c r="R148" i="17"/>
  <c r="P148" i="17"/>
  <c r="BI146" i="17"/>
  <c r="BH146" i="17"/>
  <c r="BG146" i="17"/>
  <c r="BF146" i="17"/>
  <c r="T146" i="17"/>
  <c r="R146" i="17"/>
  <c r="P146" i="17"/>
  <c r="BI144" i="17"/>
  <c r="BH144" i="17"/>
  <c r="BG144" i="17"/>
  <c r="BF144" i="17"/>
  <c r="T144" i="17"/>
  <c r="R144" i="17"/>
  <c r="P144" i="17"/>
  <c r="BI142" i="17"/>
  <c r="BH142" i="17"/>
  <c r="BG142" i="17"/>
  <c r="BF142" i="17"/>
  <c r="T142" i="17"/>
  <c r="R142" i="17"/>
  <c r="P142" i="17"/>
  <c r="BI140" i="17"/>
  <c r="BH140" i="17"/>
  <c r="BG140" i="17"/>
  <c r="BF140" i="17"/>
  <c r="T140" i="17"/>
  <c r="R140" i="17"/>
  <c r="P140" i="17"/>
  <c r="BI138" i="17"/>
  <c r="BH138" i="17"/>
  <c r="BG138" i="17"/>
  <c r="BF138" i="17"/>
  <c r="T138" i="17"/>
  <c r="R138" i="17"/>
  <c r="P138" i="17"/>
  <c r="BI136" i="17"/>
  <c r="BH136" i="17"/>
  <c r="BG136" i="17"/>
  <c r="BF136" i="17"/>
  <c r="T136" i="17"/>
  <c r="R136" i="17"/>
  <c r="P136" i="17"/>
  <c r="BI133" i="17"/>
  <c r="BH133" i="17"/>
  <c r="BG133" i="17"/>
  <c r="BF133" i="17"/>
  <c r="T133" i="17"/>
  <c r="R133" i="17"/>
  <c r="P133" i="17"/>
  <c r="BI131" i="17"/>
  <c r="BH131" i="17"/>
  <c r="BG131" i="17"/>
  <c r="BF131" i="17"/>
  <c r="T131" i="17"/>
  <c r="R131" i="17"/>
  <c r="P131" i="17"/>
  <c r="BI128" i="17"/>
  <c r="BH128" i="17"/>
  <c r="BG128" i="17"/>
  <c r="BF128" i="17"/>
  <c r="T128" i="17"/>
  <c r="R128" i="17"/>
  <c r="P128" i="17"/>
  <c r="BI125" i="17"/>
  <c r="BH125" i="17"/>
  <c r="BG125" i="17"/>
  <c r="BF125" i="17"/>
  <c r="T125" i="17"/>
  <c r="R125" i="17"/>
  <c r="P125" i="17"/>
  <c r="F120" i="17"/>
  <c r="F118" i="17"/>
  <c r="E116" i="17"/>
  <c r="F95" i="17"/>
  <c r="F93" i="17"/>
  <c r="E91" i="17"/>
  <c r="J28" i="17"/>
  <c r="E28" i="17"/>
  <c r="J121" i="17"/>
  <c r="J27" i="17"/>
  <c r="J25" i="17"/>
  <c r="E25" i="17"/>
  <c r="J120" i="17"/>
  <c r="J24" i="17"/>
  <c r="J22" i="17"/>
  <c r="E22" i="17"/>
  <c r="F96" i="17"/>
  <c r="J21" i="17"/>
  <c r="J16" i="17"/>
  <c r="J93" i="17" s="1"/>
  <c r="E7" i="17"/>
  <c r="E110" i="17"/>
  <c r="J41" i="16"/>
  <c r="J40" i="16"/>
  <c r="AY114" i="1"/>
  <c r="J39" i="16"/>
  <c r="AX114" i="1"/>
  <c r="BI197" i="16"/>
  <c r="BH197" i="16"/>
  <c r="BG197" i="16"/>
  <c r="BF197" i="16"/>
  <c r="T197" i="16"/>
  <c r="R197" i="16"/>
  <c r="P197" i="16"/>
  <c r="BI194" i="16"/>
  <c r="BH194" i="16"/>
  <c r="BG194" i="16"/>
  <c r="BF194" i="16"/>
  <c r="T194" i="16"/>
  <c r="R194" i="16"/>
  <c r="P194" i="16"/>
  <c r="BI191" i="16"/>
  <c r="BH191" i="16"/>
  <c r="BG191" i="16"/>
  <c r="BF191" i="16"/>
  <c r="T191" i="16"/>
  <c r="R191" i="16"/>
  <c r="P191" i="16"/>
  <c r="BI188" i="16"/>
  <c r="BH188" i="16"/>
  <c r="BG188" i="16"/>
  <c r="BF188" i="16"/>
  <c r="T188" i="16"/>
  <c r="R188" i="16"/>
  <c r="P188" i="16"/>
  <c r="BI185" i="16"/>
  <c r="BH185" i="16"/>
  <c r="BG185" i="16"/>
  <c r="BF185" i="16"/>
  <c r="T185" i="16"/>
  <c r="R185" i="16"/>
  <c r="P185" i="16"/>
  <c r="BI182" i="16"/>
  <c r="BH182" i="16"/>
  <c r="BG182" i="16"/>
  <c r="BF182" i="16"/>
  <c r="T182" i="16"/>
  <c r="R182" i="16"/>
  <c r="P182" i="16"/>
  <c r="BI180" i="16"/>
  <c r="BH180" i="16"/>
  <c r="BG180" i="16"/>
  <c r="BF180" i="16"/>
  <c r="T180" i="16"/>
  <c r="R180" i="16"/>
  <c r="P180" i="16"/>
  <c r="BI178" i="16"/>
  <c r="BH178" i="16"/>
  <c r="BG178" i="16"/>
  <c r="BF178" i="16"/>
  <c r="T178" i="16"/>
  <c r="R178" i="16"/>
  <c r="P178" i="16"/>
  <c r="BI175" i="16"/>
  <c r="BH175" i="16"/>
  <c r="BG175" i="16"/>
  <c r="BF175" i="16"/>
  <c r="T175" i="16"/>
  <c r="R175" i="16"/>
  <c r="P175" i="16"/>
  <c r="BI173" i="16"/>
  <c r="BH173" i="16"/>
  <c r="BG173" i="16"/>
  <c r="BF173" i="16"/>
  <c r="T173" i="16"/>
  <c r="R173" i="16"/>
  <c r="P173" i="16"/>
  <c r="BI171" i="16"/>
  <c r="BH171" i="16"/>
  <c r="BG171" i="16"/>
  <c r="BF171" i="16"/>
  <c r="T171" i="16"/>
  <c r="R171" i="16"/>
  <c r="P171" i="16"/>
  <c r="BI169" i="16"/>
  <c r="BH169" i="16"/>
  <c r="BG169" i="16"/>
  <c r="BF169" i="16"/>
  <c r="T169" i="16"/>
  <c r="R169" i="16"/>
  <c r="P169" i="16"/>
  <c r="BI167" i="16"/>
  <c r="BH167" i="16"/>
  <c r="BG167" i="16"/>
  <c r="BF167" i="16"/>
  <c r="T167" i="16"/>
  <c r="R167" i="16"/>
  <c r="P167" i="16"/>
  <c r="BI165" i="16"/>
  <c r="BH165" i="16"/>
  <c r="BG165" i="16"/>
  <c r="BF165" i="16"/>
  <c r="T165" i="16"/>
  <c r="R165" i="16"/>
  <c r="P165" i="16"/>
  <c r="BI163" i="16"/>
  <c r="BH163" i="16"/>
  <c r="BG163" i="16"/>
  <c r="BF163" i="16"/>
  <c r="T163" i="16"/>
  <c r="R163" i="16"/>
  <c r="P163" i="16"/>
  <c r="BI161" i="16"/>
  <c r="BH161" i="16"/>
  <c r="BG161" i="16"/>
  <c r="BF161" i="16"/>
  <c r="T161" i="16"/>
  <c r="R161" i="16"/>
  <c r="P161" i="16"/>
  <c r="BI159" i="16"/>
  <c r="BH159" i="16"/>
  <c r="BG159" i="16"/>
  <c r="BF159" i="16"/>
  <c r="T159" i="16"/>
  <c r="R159" i="16"/>
  <c r="P159" i="16"/>
  <c r="BI157" i="16"/>
  <c r="BH157" i="16"/>
  <c r="BG157" i="16"/>
  <c r="BF157" i="16"/>
  <c r="T157" i="16"/>
  <c r="R157" i="16"/>
  <c r="P157" i="16"/>
  <c r="BI155" i="16"/>
  <c r="BH155" i="16"/>
  <c r="BG155" i="16"/>
  <c r="BF155" i="16"/>
  <c r="T155" i="16"/>
  <c r="R155" i="16"/>
  <c r="P155" i="16"/>
  <c r="BI153" i="16"/>
  <c r="BH153" i="16"/>
  <c r="BG153" i="16"/>
  <c r="BF153" i="16"/>
  <c r="T153" i="16"/>
  <c r="R153" i="16"/>
  <c r="P153" i="16"/>
  <c r="BI150" i="16"/>
  <c r="BH150" i="16"/>
  <c r="BG150" i="16"/>
  <c r="BF150" i="16"/>
  <c r="T150" i="16"/>
  <c r="R150" i="16"/>
  <c r="P150" i="16"/>
  <c r="BI147" i="16"/>
  <c r="BH147" i="16"/>
  <c r="BG147" i="16"/>
  <c r="BF147" i="16"/>
  <c r="T147" i="16"/>
  <c r="R147" i="16"/>
  <c r="P147" i="16"/>
  <c r="BI144" i="16"/>
  <c r="BH144" i="16"/>
  <c r="BG144" i="16"/>
  <c r="BF144" i="16"/>
  <c r="T144" i="16"/>
  <c r="R144" i="16"/>
  <c r="P144" i="16"/>
  <c r="BI141" i="16"/>
  <c r="BH141" i="16"/>
  <c r="BG141" i="16"/>
  <c r="BF141" i="16"/>
  <c r="T141" i="16"/>
  <c r="R141" i="16"/>
  <c r="P141" i="16"/>
  <c r="BI138" i="16"/>
  <c r="BH138" i="16"/>
  <c r="BG138" i="16"/>
  <c r="BF138" i="16"/>
  <c r="T138" i="16"/>
  <c r="R138" i="16"/>
  <c r="P138" i="16"/>
  <c r="BI136" i="16"/>
  <c r="BH136" i="16"/>
  <c r="BG136" i="16"/>
  <c r="BF136" i="16"/>
  <c r="T136" i="16"/>
  <c r="R136" i="16"/>
  <c r="P136" i="16"/>
  <c r="BI133" i="16"/>
  <c r="BH133" i="16"/>
  <c r="BG133" i="16"/>
  <c r="BF133" i="16"/>
  <c r="T133" i="16"/>
  <c r="R133" i="16"/>
  <c r="P133" i="16"/>
  <c r="BI131" i="16"/>
  <c r="BH131" i="16"/>
  <c r="BG131" i="16"/>
  <c r="BF131" i="16"/>
  <c r="T131" i="16"/>
  <c r="R131" i="16"/>
  <c r="P131" i="16"/>
  <c r="BI128" i="16"/>
  <c r="BH128" i="16"/>
  <c r="BG128" i="16"/>
  <c r="BF128" i="16"/>
  <c r="T128" i="16"/>
  <c r="R128" i="16"/>
  <c r="P128" i="16"/>
  <c r="BI125" i="16"/>
  <c r="BH125" i="16"/>
  <c r="BG125" i="16"/>
  <c r="BF125" i="16"/>
  <c r="T125" i="16"/>
  <c r="R125" i="16"/>
  <c r="P125" i="16"/>
  <c r="F120" i="16"/>
  <c r="F118" i="16"/>
  <c r="E116" i="16"/>
  <c r="F95" i="16"/>
  <c r="F93" i="16"/>
  <c r="E91" i="16"/>
  <c r="J28" i="16"/>
  <c r="E28" i="16"/>
  <c r="J121" i="16"/>
  <c r="J27" i="16"/>
  <c r="J25" i="16"/>
  <c r="E25" i="16"/>
  <c r="J120" i="16"/>
  <c r="J24" i="16"/>
  <c r="J22" i="16"/>
  <c r="E22" i="16"/>
  <c r="F121" i="16"/>
  <c r="J21" i="16"/>
  <c r="J16" i="16"/>
  <c r="J118" i="16"/>
  <c r="E7" i="16"/>
  <c r="E85" i="16"/>
  <c r="J41" i="15"/>
  <c r="J40" i="15"/>
  <c r="AY113" i="1"/>
  <c r="J39" i="15"/>
  <c r="AX113" i="1" s="1"/>
  <c r="BI209" i="15"/>
  <c r="BH209" i="15"/>
  <c r="BG209" i="15"/>
  <c r="BF209" i="15"/>
  <c r="T209" i="15"/>
  <c r="R209" i="15"/>
  <c r="P209" i="15"/>
  <c r="BI207" i="15"/>
  <c r="BH207" i="15"/>
  <c r="BG207" i="15"/>
  <c r="BF207" i="15"/>
  <c r="T207" i="15"/>
  <c r="R207" i="15"/>
  <c r="P207" i="15"/>
  <c r="BI204" i="15"/>
  <c r="BH204" i="15"/>
  <c r="BG204" i="15"/>
  <c r="BF204" i="15"/>
  <c r="T204" i="15"/>
  <c r="R204" i="15"/>
  <c r="P204" i="15"/>
  <c r="BI201" i="15"/>
  <c r="BH201" i="15"/>
  <c r="BG201" i="15"/>
  <c r="BF201" i="15"/>
  <c r="T201" i="15"/>
  <c r="R201" i="15"/>
  <c r="P201" i="15"/>
  <c r="BI198" i="15"/>
  <c r="BH198" i="15"/>
  <c r="BG198" i="15"/>
  <c r="BF198" i="15"/>
  <c r="T198" i="15"/>
  <c r="R198" i="15"/>
  <c r="P198" i="15"/>
  <c r="BI195" i="15"/>
  <c r="BH195" i="15"/>
  <c r="BG195" i="15"/>
  <c r="BF195" i="15"/>
  <c r="T195" i="15"/>
  <c r="R195" i="15"/>
  <c r="P195" i="15"/>
  <c r="BI192" i="15"/>
  <c r="BH192" i="15"/>
  <c r="BG192" i="15"/>
  <c r="BF192" i="15"/>
  <c r="T192" i="15"/>
  <c r="R192" i="15"/>
  <c r="P192" i="15"/>
  <c r="BI189" i="15"/>
  <c r="BH189" i="15"/>
  <c r="BG189" i="15"/>
  <c r="BF189" i="15"/>
  <c r="T189" i="15"/>
  <c r="R189" i="15"/>
  <c r="P189" i="15"/>
  <c r="BI186" i="15"/>
  <c r="BH186" i="15"/>
  <c r="BG186" i="15"/>
  <c r="BF186" i="15"/>
  <c r="T186" i="15"/>
  <c r="R186" i="15"/>
  <c r="P186" i="15"/>
  <c r="BI183" i="15"/>
  <c r="BH183" i="15"/>
  <c r="BG183" i="15"/>
  <c r="BF183" i="15"/>
  <c r="T183" i="15"/>
  <c r="R183" i="15"/>
  <c r="P183" i="15"/>
  <c r="BI180" i="15"/>
  <c r="BH180" i="15"/>
  <c r="BG180" i="15"/>
  <c r="BF180" i="15"/>
  <c r="T180" i="15"/>
  <c r="R180" i="15"/>
  <c r="P180" i="15"/>
  <c r="BI178" i="15"/>
  <c r="BH178" i="15"/>
  <c r="BG178" i="15"/>
  <c r="BF178" i="15"/>
  <c r="T178" i="15"/>
  <c r="R178" i="15"/>
  <c r="P178" i="15"/>
  <c r="BI176" i="15"/>
  <c r="BH176" i="15"/>
  <c r="BG176" i="15"/>
  <c r="BF176" i="15"/>
  <c r="T176" i="15"/>
  <c r="R176" i="15"/>
  <c r="P176" i="15"/>
  <c r="BI173" i="15"/>
  <c r="BH173" i="15"/>
  <c r="BG173" i="15"/>
  <c r="BF173" i="15"/>
  <c r="T173" i="15"/>
  <c r="R173" i="15"/>
  <c r="P173" i="15"/>
  <c r="BI170" i="15"/>
  <c r="BH170" i="15"/>
  <c r="BG170" i="15"/>
  <c r="BF170" i="15"/>
  <c r="T170" i="15"/>
  <c r="R170" i="15"/>
  <c r="P170" i="15"/>
  <c r="BI168" i="15"/>
  <c r="BH168" i="15"/>
  <c r="BG168" i="15"/>
  <c r="BF168" i="15"/>
  <c r="T168" i="15"/>
  <c r="R168" i="15"/>
  <c r="P168" i="15"/>
  <c r="BI166" i="15"/>
  <c r="BH166" i="15"/>
  <c r="BG166" i="15"/>
  <c r="BF166" i="15"/>
  <c r="T166" i="15"/>
  <c r="R166" i="15"/>
  <c r="P166" i="15"/>
  <c r="BI164" i="15"/>
  <c r="BH164" i="15"/>
  <c r="BG164" i="15"/>
  <c r="BF164" i="15"/>
  <c r="T164" i="15"/>
  <c r="R164" i="15"/>
  <c r="P164" i="15"/>
  <c r="BI162" i="15"/>
  <c r="BH162" i="15"/>
  <c r="BG162" i="15"/>
  <c r="BF162" i="15"/>
  <c r="T162" i="15"/>
  <c r="R162" i="15"/>
  <c r="P162" i="15"/>
  <c r="BI160" i="15"/>
  <c r="BH160" i="15"/>
  <c r="BG160" i="15"/>
  <c r="BF160" i="15"/>
  <c r="T160" i="15"/>
  <c r="R160" i="15"/>
  <c r="P160" i="15"/>
  <c r="BI158" i="15"/>
  <c r="BH158" i="15"/>
  <c r="BG158" i="15"/>
  <c r="BF158" i="15"/>
  <c r="T158" i="15"/>
  <c r="R158" i="15"/>
  <c r="P158" i="15"/>
  <c r="BI155" i="15"/>
  <c r="BH155" i="15"/>
  <c r="BG155" i="15"/>
  <c r="BF155" i="15"/>
  <c r="T155" i="15"/>
  <c r="R155" i="15"/>
  <c r="P155" i="15"/>
  <c r="BI152" i="15"/>
  <c r="BH152" i="15"/>
  <c r="BG152" i="15"/>
  <c r="BF152" i="15"/>
  <c r="T152" i="15"/>
  <c r="R152" i="15"/>
  <c r="P152" i="15"/>
  <c r="BI150" i="15"/>
  <c r="BH150" i="15"/>
  <c r="BG150" i="15"/>
  <c r="BF150" i="15"/>
  <c r="T150" i="15"/>
  <c r="R150" i="15"/>
  <c r="P150" i="15"/>
  <c r="BI148" i="15"/>
  <c r="BH148" i="15"/>
  <c r="BG148" i="15"/>
  <c r="BF148" i="15"/>
  <c r="T148" i="15"/>
  <c r="R148" i="15"/>
  <c r="P148" i="15"/>
  <c r="BI146" i="15"/>
  <c r="BH146" i="15"/>
  <c r="BG146" i="15"/>
  <c r="BF146" i="15"/>
  <c r="T146" i="15"/>
  <c r="R146" i="15"/>
  <c r="P146" i="15"/>
  <c r="BI144" i="15"/>
  <c r="BH144" i="15"/>
  <c r="BG144" i="15"/>
  <c r="BF144" i="15"/>
  <c r="T144" i="15"/>
  <c r="R144" i="15"/>
  <c r="P144" i="15"/>
  <c r="BI142" i="15"/>
  <c r="BH142" i="15"/>
  <c r="BG142" i="15"/>
  <c r="BF142" i="15"/>
  <c r="T142" i="15"/>
  <c r="R142" i="15"/>
  <c r="P142" i="15"/>
  <c r="BI140" i="15"/>
  <c r="BH140" i="15"/>
  <c r="BG140" i="15"/>
  <c r="BF140" i="15"/>
  <c r="T140" i="15"/>
  <c r="R140" i="15"/>
  <c r="P140" i="15"/>
  <c r="BI138" i="15"/>
  <c r="BH138" i="15"/>
  <c r="BG138" i="15"/>
  <c r="BF138" i="15"/>
  <c r="T138" i="15"/>
  <c r="R138" i="15"/>
  <c r="P138" i="15"/>
  <c r="BI136" i="15"/>
  <c r="BH136" i="15"/>
  <c r="BG136" i="15"/>
  <c r="BF136" i="15"/>
  <c r="T136" i="15"/>
  <c r="R136" i="15"/>
  <c r="P136" i="15"/>
  <c r="BI133" i="15"/>
  <c r="BH133" i="15"/>
  <c r="BG133" i="15"/>
  <c r="BF133" i="15"/>
  <c r="T133" i="15"/>
  <c r="R133" i="15"/>
  <c r="P133" i="15"/>
  <c r="BI131" i="15"/>
  <c r="BH131" i="15"/>
  <c r="BG131" i="15"/>
  <c r="BF131" i="15"/>
  <c r="T131" i="15"/>
  <c r="R131" i="15"/>
  <c r="P131" i="15"/>
  <c r="BI128" i="15"/>
  <c r="BH128" i="15"/>
  <c r="BG128" i="15"/>
  <c r="BF128" i="15"/>
  <c r="T128" i="15"/>
  <c r="R128" i="15"/>
  <c r="P128" i="15"/>
  <c r="BI125" i="15"/>
  <c r="BH125" i="15"/>
  <c r="BG125" i="15"/>
  <c r="BF125" i="15"/>
  <c r="T125" i="15"/>
  <c r="R125" i="15"/>
  <c r="P125" i="15"/>
  <c r="F120" i="15"/>
  <c r="F118" i="15"/>
  <c r="E116" i="15"/>
  <c r="F95" i="15"/>
  <c r="F93" i="15"/>
  <c r="E91" i="15"/>
  <c r="J28" i="15"/>
  <c r="E28" i="15"/>
  <c r="J121" i="15"/>
  <c r="J27" i="15"/>
  <c r="J25" i="15"/>
  <c r="E25" i="15"/>
  <c r="J120" i="15"/>
  <c r="J24" i="15"/>
  <c r="J22" i="15"/>
  <c r="E22" i="15"/>
  <c r="F96" i="15"/>
  <c r="J21" i="15"/>
  <c r="J16" i="15"/>
  <c r="J93" i="15" s="1"/>
  <c r="E7" i="15"/>
  <c r="E85" i="15"/>
  <c r="J41" i="14"/>
  <c r="J40" i="14"/>
  <c r="AY112" i="1"/>
  <c r="J39" i="14"/>
  <c r="AX112" i="1" s="1"/>
  <c r="BI219" i="14"/>
  <c r="BH219" i="14"/>
  <c r="BG219" i="14"/>
  <c r="BF219" i="14"/>
  <c r="T219" i="14"/>
  <c r="R219" i="14"/>
  <c r="P219" i="14"/>
  <c r="BI216" i="14"/>
  <c r="BH216" i="14"/>
  <c r="BG216" i="14"/>
  <c r="BF216" i="14"/>
  <c r="T216" i="14"/>
  <c r="R216" i="14"/>
  <c r="P216" i="14"/>
  <c r="BI213" i="14"/>
  <c r="BH213" i="14"/>
  <c r="BG213" i="14"/>
  <c r="BF213" i="14"/>
  <c r="T213" i="14"/>
  <c r="R213" i="14"/>
  <c r="P213" i="14"/>
  <c r="BI210" i="14"/>
  <c r="BH210" i="14"/>
  <c r="BG210" i="14"/>
  <c r="BF210" i="14"/>
  <c r="T210" i="14"/>
  <c r="R210" i="14"/>
  <c r="P210" i="14"/>
  <c r="BI207" i="14"/>
  <c r="BH207" i="14"/>
  <c r="BG207" i="14"/>
  <c r="BF207" i="14"/>
  <c r="T207" i="14"/>
  <c r="R207" i="14"/>
  <c r="P207" i="14"/>
  <c r="BI204" i="14"/>
  <c r="BH204" i="14"/>
  <c r="BG204" i="14"/>
  <c r="BF204" i="14"/>
  <c r="T204" i="14"/>
  <c r="R204" i="14"/>
  <c r="P204" i="14"/>
  <c r="BI201" i="14"/>
  <c r="BH201" i="14"/>
  <c r="BG201" i="14"/>
  <c r="BF201" i="14"/>
  <c r="T201" i="14"/>
  <c r="R201" i="14"/>
  <c r="P201" i="14"/>
  <c r="BI198" i="14"/>
  <c r="BH198" i="14"/>
  <c r="BG198" i="14"/>
  <c r="BF198" i="14"/>
  <c r="T198" i="14"/>
  <c r="R198" i="14"/>
  <c r="P198" i="14"/>
  <c r="BI195" i="14"/>
  <c r="BH195" i="14"/>
  <c r="BG195" i="14"/>
  <c r="BF195" i="14"/>
  <c r="T195" i="14"/>
  <c r="R195" i="14"/>
  <c r="P195" i="14"/>
  <c r="BI192" i="14"/>
  <c r="BH192" i="14"/>
  <c r="BG192" i="14"/>
  <c r="BF192" i="14"/>
  <c r="T192" i="14"/>
  <c r="R192" i="14"/>
  <c r="P192" i="14"/>
  <c r="BI189" i="14"/>
  <c r="BH189" i="14"/>
  <c r="BG189" i="14"/>
  <c r="BF189" i="14"/>
  <c r="T189" i="14"/>
  <c r="R189" i="14"/>
  <c r="P189" i="14"/>
  <c r="BI187" i="14"/>
  <c r="BH187" i="14"/>
  <c r="BG187" i="14"/>
  <c r="BF187" i="14"/>
  <c r="T187" i="14"/>
  <c r="R187" i="14"/>
  <c r="P187" i="14"/>
  <c r="BI185" i="14"/>
  <c r="BH185" i="14"/>
  <c r="BG185" i="14"/>
  <c r="BF185" i="14"/>
  <c r="T185" i="14"/>
  <c r="R185" i="14"/>
  <c r="P185" i="14"/>
  <c r="BI183" i="14"/>
  <c r="BH183" i="14"/>
  <c r="BG183" i="14"/>
  <c r="BF183" i="14"/>
  <c r="T183" i="14"/>
  <c r="R183" i="14"/>
  <c r="P183" i="14"/>
  <c r="BI181" i="14"/>
  <c r="BH181" i="14"/>
  <c r="BG181" i="14"/>
  <c r="BF181" i="14"/>
  <c r="T181" i="14"/>
  <c r="R181" i="14"/>
  <c r="P181" i="14"/>
  <c r="BI179" i="14"/>
  <c r="BH179" i="14"/>
  <c r="BG179" i="14"/>
  <c r="BF179" i="14"/>
  <c r="T179" i="14"/>
  <c r="R179" i="14"/>
  <c r="P179" i="14"/>
  <c r="BI177" i="14"/>
  <c r="BH177" i="14"/>
  <c r="BG177" i="14"/>
  <c r="BF177" i="14"/>
  <c r="T177" i="14"/>
  <c r="R177" i="14"/>
  <c r="P177" i="14"/>
  <c r="BI175" i="14"/>
  <c r="BH175" i="14"/>
  <c r="BG175" i="14"/>
  <c r="BF175" i="14"/>
  <c r="T175" i="14"/>
  <c r="R175" i="14"/>
  <c r="P175" i="14"/>
  <c r="BI173" i="14"/>
  <c r="BH173" i="14"/>
  <c r="BG173" i="14"/>
  <c r="BF173" i="14"/>
  <c r="T173" i="14"/>
  <c r="R173" i="14"/>
  <c r="P173" i="14"/>
  <c r="BI171" i="14"/>
  <c r="BH171" i="14"/>
  <c r="BG171" i="14"/>
  <c r="BF171" i="14"/>
  <c r="T171" i="14"/>
  <c r="R171" i="14"/>
  <c r="P171" i="14"/>
  <c r="BI169" i="14"/>
  <c r="BH169" i="14"/>
  <c r="BG169" i="14"/>
  <c r="BF169" i="14"/>
  <c r="T169" i="14"/>
  <c r="R169" i="14"/>
  <c r="P169" i="14"/>
  <c r="BI166" i="14"/>
  <c r="BH166" i="14"/>
  <c r="BG166" i="14"/>
  <c r="BF166" i="14"/>
  <c r="T166" i="14"/>
  <c r="R166" i="14"/>
  <c r="P166" i="14"/>
  <c r="BI163" i="14"/>
  <c r="BH163" i="14"/>
  <c r="BG163" i="14"/>
  <c r="BF163" i="14"/>
  <c r="T163" i="14"/>
  <c r="R163" i="14"/>
  <c r="P163" i="14"/>
  <c r="BI161" i="14"/>
  <c r="BH161" i="14"/>
  <c r="BG161" i="14"/>
  <c r="BF161" i="14"/>
  <c r="T161" i="14"/>
  <c r="R161" i="14"/>
  <c r="P161" i="14"/>
  <c r="BI159" i="14"/>
  <c r="BH159" i="14"/>
  <c r="BG159" i="14"/>
  <c r="BF159" i="14"/>
  <c r="T159" i="14"/>
  <c r="R159" i="14"/>
  <c r="P159" i="14"/>
  <c r="BI157" i="14"/>
  <c r="BH157" i="14"/>
  <c r="BG157" i="14"/>
  <c r="BF157" i="14"/>
  <c r="T157" i="14"/>
  <c r="R157" i="14"/>
  <c r="P157" i="14"/>
  <c r="BI155" i="14"/>
  <c r="BH155" i="14"/>
  <c r="BG155" i="14"/>
  <c r="BF155" i="14"/>
  <c r="T155" i="14"/>
  <c r="R155" i="14"/>
  <c r="P155" i="14"/>
  <c r="BI153" i="14"/>
  <c r="BH153" i="14"/>
  <c r="BG153" i="14"/>
  <c r="BF153" i="14"/>
  <c r="T153" i="14"/>
  <c r="R153" i="14"/>
  <c r="P153" i="14"/>
  <c r="BI151" i="14"/>
  <c r="BH151" i="14"/>
  <c r="BG151" i="14"/>
  <c r="BF151" i="14"/>
  <c r="T151" i="14"/>
  <c r="R151" i="14"/>
  <c r="P151" i="14"/>
  <c r="BI149" i="14"/>
  <c r="BH149" i="14"/>
  <c r="BG149" i="14"/>
  <c r="BF149" i="14"/>
  <c r="T149" i="14"/>
  <c r="R149" i="14"/>
  <c r="P149" i="14"/>
  <c r="BI147" i="14"/>
  <c r="BH147" i="14"/>
  <c r="BG147" i="14"/>
  <c r="BF147" i="14"/>
  <c r="T147" i="14"/>
  <c r="R147" i="14"/>
  <c r="P147" i="14"/>
  <c r="BI145" i="14"/>
  <c r="BH145" i="14"/>
  <c r="BG145" i="14"/>
  <c r="BF145" i="14"/>
  <c r="T145" i="14"/>
  <c r="R145" i="14"/>
  <c r="P145" i="14"/>
  <c r="BI142" i="14"/>
  <c r="BH142" i="14"/>
  <c r="BG142" i="14"/>
  <c r="BF142" i="14"/>
  <c r="T142" i="14"/>
  <c r="R142" i="14"/>
  <c r="P142" i="14"/>
  <c r="BI140" i="14"/>
  <c r="BH140" i="14"/>
  <c r="BG140" i="14"/>
  <c r="BF140" i="14"/>
  <c r="T140" i="14"/>
  <c r="R140" i="14"/>
  <c r="P140" i="14"/>
  <c r="BI137" i="14"/>
  <c r="BH137" i="14"/>
  <c r="BG137" i="14"/>
  <c r="BF137" i="14"/>
  <c r="T137" i="14"/>
  <c r="R137" i="14"/>
  <c r="P137" i="14"/>
  <c r="BI134" i="14"/>
  <c r="BH134" i="14"/>
  <c r="BG134" i="14"/>
  <c r="BF134" i="14"/>
  <c r="T134" i="14"/>
  <c r="R134" i="14"/>
  <c r="P134" i="14"/>
  <c r="BI131" i="14"/>
  <c r="BH131" i="14"/>
  <c r="BG131" i="14"/>
  <c r="BF131" i="14"/>
  <c r="T131" i="14"/>
  <c r="R131" i="14"/>
  <c r="P131" i="14"/>
  <c r="BI128" i="14"/>
  <c r="BH128" i="14"/>
  <c r="BG128" i="14"/>
  <c r="BF128" i="14"/>
  <c r="T128" i="14"/>
  <c r="R128" i="14"/>
  <c r="P128" i="14"/>
  <c r="BI125" i="14"/>
  <c r="BH125" i="14"/>
  <c r="BG125" i="14"/>
  <c r="BF125" i="14"/>
  <c r="T125" i="14"/>
  <c r="R125" i="14"/>
  <c r="P125" i="14"/>
  <c r="F120" i="14"/>
  <c r="F118" i="14"/>
  <c r="E116" i="14"/>
  <c r="F95" i="14"/>
  <c r="F93" i="14"/>
  <c r="E91" i="14"/>
  <c r="J28" i="14"/>
  <c r="E28" i="14"/>
  <c r="J121" i="14"/>
  <c r="J27" i="14"/>
  <c r="J25" i="14"/>
  <c r="E25" i="14"/>
  <c r="J95" i="14"/>
  <c r="J24" i="14"/>
  <c r="J22" i="14"/>
  <c r="E22" i="14"/>
  <c r="F121" i="14"/>
  <c r="J21" i="14"/>
  <c r="J16" i="14"/>
  <c r="J93" i="14" s="1"/>
  <c r="E7" i="14"/>
  <c r="E110" i="14"/>
  <c r="J39" i="13"/>
  <c r="J38" i="13"/>
  <c r="AY109" i="1"/>
  <c r="J37" i="13"/>
  <c r="AX109" i="1" s="1"/>
  <c r="BI129" i="13"/>
  <c r="BH129" i="13"/>
  <c r="BG129" i="13"/>
  <c r="BF129" i="13"/>
  <c r="T129" i="13"/>
  <c r="R129" i="13"/>
  <c r="P129" i="13"/>
  <c r="BI127" i="13"/>
  <c r="BH127" i="13"/>
  <c r="BG127" i="13"/>
  <c r="BF127" i="13"/>
  <c r="T127" i="13"/>
  <c r="R127" i="13"/>
  <c r="P127" i="13"/>
  <c r="BI125" i="13"/>
  <c r="BH125" i="13"/>
  <c r="BG125" i="13"/>
  <c r="BF125" i="13"/>
  <c r="T125" i="13"/>
  <c r="R125" i="13"/>
  <c r="P125" i="13"/>
  <c r="F118" i="13"/>
  <c r="F116" i="13"/>
  <c r="E114" i="13"/>
  <c r="F93" i="13"/>
  <c r="F91" i="13"/>
  <c r="E89" i="13"/>
  <c r="J26" i="13"/>
  <c r="E26" i="13"/>
  <c r="J119" i="13"/>
  <c r="J25" i="13"/>
  <c r="J23" i="13"/>
  <c r="E23" i="13"/>
  <c r="J118" i="13"/>
  <c r="J22" i="13"/>
  <c r="J20" i="13"/>
  <c r="E20" i="13"/>
  <c r="F119" i="13"/>
  <c r="J19" i="13"/>
  <c r="J14" i="13"/>
  <c r="J91" i="13" s="1"/>
  <c r="E7" i="13"/>
  <c r="E110" i="13"/>
  <c r="J39" i="12"/>
  <c r="J38" i="12"/>
  <c r="AY108" i="1"/>
  <c r="J37" i="12"/>
  <c r="AX108" i="1" s="1"/>
  <c r="BI167" i="12"/>
  <c r="BH167" i="12"/>
  <c r="BG167" i="12"/>
  <c r="BF167" i="12"/>
  <c r="T167" i="12"/>
  <c r="R167" i="12"/>
  <c r="P167" i="12"/>
  <c r="BI165" i="12"/>
  <c r="BH165" i="12"/>
  <c r="BG165" i="12"/>
  <c r="BF165" i="12"/>
  <c r="T165" i="12"/>
  <c r="R165" i="12"/>
  <c r="P165" i="12"/>
  <c r="BI163" i="12"/>
  <c r="BH163" i="12"/>
  <c r="BG163" i="12"/>
  <c r="BF163" i="12"/>
  <c r="T163" i="12"/>
  <c r="R163" i="12"/>
  <c r="P163" i="12"/>
  <c r="BI160" i="12"/>
  <c r="BH160" i="12"/>
  <c r="BG160" i="12"/>
  <c r="BF160" i="12"/>
  <c r="T160" i="12"/>
  <c r="R160" i="12"/>
  <c r="P160" i="12"/>
  <c r="BI158" i="12"/>
  <c r="BH158" i="12"/>
  <c r="BG158" i="12"/>
  <c r="BF158" i="12"/>
  <c r="T158" i="12"/>
  <c r="R158" i="12"/>
  <c r="P158" i="12"/>
  <c r="BI156" i="12"/>
  <c r="BH156" i="12"/>
  <c r="BG156" i="12"/>
  <c r="BF156" i="12"/>
  <c r="T156" i="12"/>
  <c r="R156" i="12"/>
  <c r="P156" i="12"/>
  <c r="BI154" i="12"/>
  <c r="BH154" i="12"/>
  <c r="BG154" i="12"/>
  <c r="BF154" i="12"/>
  <c r="T154" i="12"/>
  <c r="R154" i="12"/>
  <c r="P154" i="12"/>
  <c r="BI152" i="12"/>
  <c r="BH152" i="12"/>
  <c r="BG152" i="12"/>
  <c r="BF152" i="12"/>
  <c r="T152" i="12"/>
  <c r="R152" i="12"/>
  <c r="P152" i="12"/>
  <c r="BI150" i="12"/>
  <c r="BH150" i="12"/>
  <c r="BG150" i="12"/>
  <c r="BF150" i="12"/>
  <c r="T150" i="12"/>
  <c r="R150" i="12"/>
  <c r="P150" i="12"/>
  <c r="BI148" i="12"/>
  <c r="BH148" i="12"/>
  <c r="BG148" i="12"/>
  <c r="BF148" i="12"/>
  <c r="T148" i="12"/>
  <c r="R148" i="12"/>
  <c r="P148" i="12"/>
  <c r="BI146" i="12"/>
  <c r="BH146" i="12"/>
  <c r="BG146" i="12"/>
  <c r="BF146" i="12"/>
  <c r="T146" i="12"/>
  <c r="R146" i="12"/>
  <c r="P146" i="12"/>
  <c r="BI142" i="12"/>
  <c r="BH142" i="12"/>
  <c r="BG142" i="12"/>
  <c r="BF142" i="12"/>
  <c r="T142" i="12"/>
  <c r="R142" i="12"/>
  <c r="P142" i="12"/>
  <c r="BI140" i="12"/>
  <c r="BH140" i="12"/>
  <c r="BG140" i="12"/>
  <c r="BF140" i="12"/>
  <c r="T140" i="12"/>
  <c r="R140" i="12"/>
  <c r="P140" i="12"/>
  <c r="BI138" i="12"/>
  <c r="BH138" i="12"/>
  <c r="BG138" i="12"/>
  <c r="BF138" i="12"/>
  <c r="T138" i="12"/>
  <c r="R138" i="12"/>
  <c r="P138" i="12"/>
  <c r="BI136" i="12"/>
  <c r="BH136" i="12"/>
  <c r="BG136" i="12"/>
  <c r="BF136" i="12"/>
  <c r="T136" i="12"/>
  <c r="R136" i="12"/>
  <c r="P136" i="12"/>
  <c r="BI134" i="12"/>
  <c r="BH134" i="12"/>
  <c r="BG134" i="12"/>
  <c r="BF134" i="12"/>
  <c r="T134" i="12"/>
  <c r="R134" i="12"/>
  <c r="P134" i="12"/>
  <c r="BI132" i="12"/>
  <c r="BH132" i="12"/>
  <c r="BG132" i="12"/>
  <c r="BF132" i="12"/>
  <c r="T132" i="12"/>
  <c r="R132" i="12"/>
  <c r="P132" i="12"/>
  <c r="BI128" i="12"/>
  <c r="BH128" i="12"/>
  <c r="BG128" i="12"/>
  <c r="BF128" i="12"/>
  <c r="T128" i="12"/>
  <c r="R128" i="12"/>
  <c r="P128" i="12"/>
  <c r="BI123" i="12"/>
  <c r="BH123" i="12"/>
  <c r="BG123" i="12"/>
  <c r="BF123" i="12"/>
  <c r="T123" i="12"/>
  <c r="R123" i="12"/>
  <c r="P123" i="12"/>
  <c r="F117" i="12"/>
  <c r="F115" i="12"/>
  <c r="E113" i="12"/>
  <c r="F93" i="12"/>
  <c r="F91" i="12"/>
  <c r="E89" i="12"/>
  <c r="J26" i="12"/>
  <c r="E26" i="12"/>
  <c r="J94" i="12"/>
  <c r="J25" i="12"/>
  <c r="J23" i="12"/>
  <c r="E23" i="12"/>
  <c r="J117" i="12"/>
  <c r="J22" i="12"/>
  <c r="J20" i="12"/>
  <c r="E20" i="12"/>
  <c r="F94" i="12"/>
  <c r="J19" i="12"/>
  <c r="J14" i="12"/>
  <c r="J91" i="12" s="1"/>
  <c r="E7" i="12"/>
  <c r="E85" i="12"/>
  <c r="J39" i="11"/>
  <c r="J38" i="11"/>
  <c r="AY106" i="1"/>
  <c r="J37" i="11"/>
  <c r="AX106" i="1" s="1"/>
  <c r="BI129" i="11"/>
  <c r="BH129" i="11"/>
  <c r="BG129" i="11"/>
  <c r="BF129" i="11"/>
  <c r="T129" i="11"/>
  <c r="R129" i="11"/>
  <c r="P129" i="11"/>
  <c r="BI127" i="11"/>
  <c r="BH127" i="11"/>
  <c r="BG127" i="11"/>
  <c r="BF127" i="11"/>
  <c r="T127" i="11"/>
  <c r="R127" i="11"/>
  <c r="P127" i="11"/>
  <c r="BI124" i="11"/>
  <c r="BH124" i="11"/>
  <c r="BG124" i="11"/>
  <c r="BF124" i="11"/>
  <c r="T124" i="11"/>
  <c r="R124" i="11"/>
  <c r="P124" i="11"/>
  <c r="BI121" i="11"/>
  <c r="BH121" i="11"/>
  <c r="BG121" i="11"/>
  <c r="BF121" i="11"/>
  <c r="T121" i="11"/>
  <c r="R121" i="11"/>
  <c r="P121" i="11"/>
  <c r="F116" i="11"/>
  <c r="F114" i="11"/>
  <c r="E112" i="11"/>
  <c r="F93" i="11"/>
  <c r="F91" i="11"/>
  <c r="E89" i="11"/>
  <c r="J26" i="11"/>
  <c r="E26" i="11"/>
  <c r="J94" i="11"/>
  <c r="J25" i="11"/>
  <c r="J23" i="11"/>
  <c r="E23" i="11"/>
  <c r="J116" i="11"/>
  <c r="J22" i="11"/>
  <c r="J20" i="11"/>
  <c r="E20" i="11"/>
  <c r="F94" i="11"/>
  <c r="J19" i="11"/>
  <c r="J14" i="11"/>
  <c r="J114" i="11" s="1"/>
  <c r="E7" i="11"/>
  <c r="E108" i="11"/>
  <c r="J39" i="10"/>
  <c r="J38" i="10"/>
  <c r="AY105" i="1"/>
  <c r="J37" i="10"/>
  <c r="AX105" i="1"/>
  <c r="BI132" i="10"/>
  <c r="BH132" i="10"/>
  <c r="BG132" i="10"/>
  <c r="BF132" i="10"/>
  <c r="T132" i="10"/>
  <c r="R132" i="10"/>
  <c r="P132" i="10"/>
  <c r="BI129" i="10"/>
  <c r="BH129" i="10"/>
  <c r="BG129" i="10"/>
  <c r="BF129" i="10"/>
  <c r="T129" i="10"/>
  <c r="R129" i="10"/>
  <c r="P129" i="10"/>
  <c r="BI126" i="10"/>
  <c r="BH126" i="10"/>
  <c r="BG126" i="10"/>
  <c r="BF126" i="10"/>
  <c r="T126" i="10"/>
  <c r="R126" i="10"/>
  <c r="P126" i="10"/>
  <c r="BI123" i="10"/>
  <c r="BH123" i="10"/>
  <c r="BG123" i="10"/>
  <c r="BF123" i="10"/>
  <c r="T123" i="10"/>
  <c r="R123" i="10"/>
  <c r="P123" i="10"/>
  <c r="F117" i="10"/>
  <c r="F115" i="10"/>
  <c r="E113" i="10"/>
  <c r="F93" i="10"/>
  <c r="F91" i="10"/>
  <c r="E89" i="10"/>
  <c r="J26" i="10"/>
  <c r="E26" i="10"/>
  <c r="J118" i="10" s="1"/>
  <c r="J25" i="10"/>
  <c r="J23" i="10"/>
  <c r="E23" i="10"/>
  <c r="J117" i="10" s="1"/>
  <c r="J22" i="10"/>
  <c r="J20" i="10"/>
  <c r="E20" i="10"/>
  <c r="F118" i="10" s="1"/>
  <c r="J19" i="10"/>
  <c r="J14" i="10"/>
  <c r="J91" i="10"/>
  <c r="E7" i="10"/>
  <c r="E109" i="10"/>
  <c r="J39" i="9"/>
  <c r="J38" i="9"/>
  <c r="AY104" i="1" s="1"/>
  <c r="J37" i="9"/>
  <c r="AX104" i="1"/>
  <c r="BI149" i="9"/>
  <c r="BH149" i="9"/>
  <c r="BG149" i="9"/>
  <c r="BF149" i="9"/>
  <c r="T149" i="9"/>
  <c r="R149" i="9"/>
  <c r="P149" i="9"/>
  <c r="BI147" i="9"/>
  <c r="BH147" i="9"/>
  <c r="BG147" i="9"/>
  <c r="BF147" i="9"/>
  <c r="T147" i="9"/>
  <c r="R147" i="9"/>
  <c r="P147" i="9"/>
  <c r="BI145" i="9"/>
  <c r="BH145" i="9"/>
  <c r="BG145" i="9"/>
  <c r="BF145" i="9"/>
  <c r="T145" i="9"/>
  <c r="R145" i="9"/>
  <c r="P145" i="9"/>
  <c r="BI143" i="9"/>
  <c r="BH143" i="9"/>
  <c r="BG143" i="9"/>
  <c r="BF143" i="9"/>
  <c r="T143" i="9"/>
  <c r="R143" i="9"/>
  <c r="P143" i="9"/>
  <c r="BI141" i="9"/>
  <c r="BH141" i="9"/>
  <c r="BG141" i="9"/>
  <c r="BF141" i="9"/>
  <c r="T141" i="9"/>
  <c r="R141" i="9"/>
  <c r="P141" i="9"/>
  <c r="BI139" i="9"/>
  <c r="BH139" i="9"/>
  <c r="BG139" i="9"/>
  <c r="BF139" i="9"/>
  <c r="T139" i="9"/>
  <c r="R139" i="9"/>
  <c r="P139" i="9"/>
  <c r="BI137" i="9"/>
  <c r="BH137" i="9"/>
  <c r="BG137" i="9"/>
  <c r="BF137" i="9"/>
  <c r="T137" i="9"/>
  <c r="R137" i="9"/>
  <c r="P137" i="9"/>
  <c r="BI135" i="9"/>
  <c r="BH135" i="9"/>
  <c r="BG135" i="9"/>
  <c r="BF135" i="9"/>
  <c r="T135" i="9"/>
  <c r="R135" i="9"/>
  <c r="P135" i="9"/>
  <c r="BI133" i="9"/>
  <c r="BH133" i="9"/>
  <c r="BG133" i="9"/>
  <c r="BF133" i="9"/>
  <c r="T133" i="9"/>
  <c r="R133" i="9"/>
  <c r="P133" i="9"/>
  <c r="BI131" i="9"/>
  <c r="BH131" i="9"/>
  <c r="BG131" i="9"/>
  <c r="BF131" i="9"/>
  <c r="T131" i="9"/>
  <c r="R131" i="9"/>
  <c r="P131" i="9"/>
  <c r="BI129" i="9"/>
  <c r="BH129" i="9"/>
  <c r="BG129" i="9"/>
  <c r="BF129" i="9"/>
  <c r="T129" i="9"/>
  <c r="R129" i="9"/>
  <c r="P129" i="9"/>
  <c r="BI127" i="9"/>
  <c r="BH127" i="9"/>
  <c r="BG127" i="9"/>
  <c r="BF127" i="9"/>
  <c r="T127" i="9"/>
  <c r="R127" i="9"/>
  <c r="P127" i="9"/>
  <c r="BI125" i="9"/>
  <c r="BH125" i="9"/>
  <c r="BG125" i="9"/>
  <c r="BF125" i="9"/>
  <c r="T125" i="9"/>
  <c r="R125" i="9"/>
  <c r="P125" i="9"/>
  <c r="BI123" i="9"/>
  <c r="BH123" i="9"/>
  <c r="BG123" i="9"/>
  <c r="BF123" i="9"/>
  <c r="T123" i="9"/>
  <c r="R123" i="9"/>
  <c r="P123" i="9"/>
  <c r="F117" i="9"/>
  <c r="F115" i="9"/>
  <c r="E113" i="9"/>
  <c r="F93" i="9"/>
  <c r="F91" i="9"/>
  <c r="E89" i="9"/>
  <c r="J26" i="9"/>
  <c r="E26" i="9"/>
  <c r="J94" i="9"/>
  <c r="J25" i="9"/>
  <c r="J23" i="9"/>
  <c r="E23" i="9"/>
  <c r="J117" i="9"/>
  <c r="J22" i="9"/>
  <c r="J20" i="9"/>
  <c r="E20" i="9"/>
  <c r="F118" i="9"/>
  <c r="J19" i="9"/>
  <c r="J14" i="9"/>
  <c r="J115" i="9" s="1"/>
  <c r="E7" i="9"/>
  <c r="E85" i="9"/>
  <c r="J39" i="8"/>
  <c r="J38" i="8"/>
  <c r="AY103" i="1"/>
  <c r="J37" i="8"/>
  <c r="AX103" i="1"/>
  <c r="BI208" i="8"/>
  <c r="BH208" i="8"/>
  <c r="BG208" i="8"/>
  <c r="BF208" i="8"/>
  <c r="T208" i="8"/>
  <c r="R208" i="8"/>
  <c r="P208" i="8"/>
  <c r="BI206" i="8"/>
  <c r="BH206" i="8"/>
  <c r="BG206" i="8"/>
  <c r="BF206" i="8"/>
  <c r="T206" i="8"/>
  <c r="R206" i="8"/>
  <c r="P206" i="8"/>
  <c r="BI204" i="8"/>
  <c r="BH204" i="8"/>
  <c r="BG204" i="8"/>
  <c r="BF204" i="8"/>
  <c r="T204" i="8"/>
  <c r="R204" i="8"/>
  <c r="P204" i="8"/>
  <c r="BI202" i="8"/>
  <c r="BH202" i="8"/>
  <c r="BG202" i="8"/>
  <c r="BF202" i="8"/>
  <c r="T202" i="8"/>
  <c r="R202" i="8"/>
  <c r="P202" i="8"/>
  <c r="BI200" i="8"/>
  <c r="BH200" i="8"/>
  <c r="BG200" i="8"/>
  <c r="BF200" i="8"/>
  <c r="T200" i="8"/>
  <c r="R200" i="8"/>
  <c r="P200" i="8"/>
  <c r="BI198" i="8"/>
  <c r="BH198" i="8"/>
  <c r="BG198" i="8"/>
  <c r="BF198" i="8"/>
  <c r="T198" i="8"/>
  <c r="R198" i="8"/>
  <c r="P198" i="8"/>
  <c r="BI196" i="8"/>
  <c r="BH196" i="8"/>
  <c r="BG196" i="8"/>
  <c r="BF196" i="8"/>
  <c r="T196" i="8"/>
  <c r="R196" i="8"/>
  <c r="P196" i="8"/>
  <c r="BI194" i="8"/>
  <c r="BH194" i="8"/>
  <c r="BG194" i="8"/>
  <c r="BF194" i="8"/>
  <c r="T194" i="8"/>
  <c r="R194" i="8"/>
  <c r="P194" i="8"/>
  <c r="BI192" i="8"/>
  <c r="BH192" i="8"/>
  <c r="BG192" i="8"/>
  <c r="BF192" i="8"/>
  <c r="T192" i="8"/>
  <c r="R192" i="8"/>
  <c r="P192" i="8"/>
  <c r="BI190" i="8"/>
  <c r="BH190" i="8"/>
  <c r="BG190" i="8"/>
  <c r="BF190" i="8"/>
  <c r="T190" i="8"/>
  <c r="R190" i="8"/>
  <c r="P190" i="8"/>
  <c r="BI188" i="8"/>
  <c r="BH188" i="8"/>
  <c r="BG188" i="8"/>
  <c r="BF188" i="8"/>
  <c r="T188" i="8"/>
  <c r="R188" i="8"/>
  <c r="P188" i="8"/>
  <c r="BI186" i="8"/>
  <c r="BH186" i="8"/>
  <c r="BG186" i="8"/>
  <c r="BF186" i="8"/>
  <c r="T186" i="8"/>
  <c r="R186" i="8"/>
  <c r="P186" i="8"/>
  <c r="BI184" i="8"/>
  <c r="BH184" i="8"/>
  <c r="BG184" i="8"/>
  <c r="BF184" i="8"/>
  <c r="T184" i="8"/>
  <c r="R184" i="8"/>
  <c r="P184" i="8"/>
  <c r="BI181" i="8"/>
  <c r="BH181" i="8"/>
  <c r="BG181" i="8"/>
  <c r="BF181" i="8"/>
  <c r="T181" i="8"/>
  <c r="R181" i="8"/>
  <c r="P181" i="8"/>
  <c r="BI179" i="8"/>
  <c r="BH179" i="8"/>
  <c r="BG179" i="8"/>
  <c r="BF179" i="8"/>
  <c r="T179" i="8"/>
  <c r="R179" i="8"/>
  <c r="P179" i="8"/>
  <c r="BI177" i="8"/>
  <c r="BH177" i="8"/>
  <c r="BG177" i="8"/>
  <c r="BF177" i="8"/>
  <c r="T177" i="8"/>
  <c r="R177" i="8"/>
  <c r="P177" i="8"/>
  <c r="BI175" i="8"/>
  <c r="BH175" i="8"/>
  <c r="BG175" i="8"/>
  <c r="BF175" i="8"/>
  <c r="T175" i="8"/>
  <c r="R175" i="8"/>
  <c r="P175" i="8"/>
  <c r="BI173" i="8"/>
  <c r="BH173" i="8"/>
  <c r="BG173" i="8"/>
  <c r="BF173" i="8"/>
  <c r="T173" i="8"/>
  <c r="R173" i="8"/>
  <c r="P173" i="8"/>
  <c r="BI171" i="8"/>
  <c r="BH171" i="8"/>
  <c r="BG171" i="8"/>
  <c r="BF171" i="8"/>
  <c r="T171" i="8"/>
  <c r="R171" i="8"/>
  <c r="P171" i="8"/>
  <c r="BI169" i="8"/>
  <c r="BH169" i="8"/>
  <c r="BG169" i="8"/>
  <c r="BF169" i="8"/>
  <c r="T169" i="8"/>
  <c r="R169" i="8"/>
  <c r="P169" i="8"/>
  <c r="BI167" i="8"/>
  <c r="BH167" i="8"/>
  <c r="BG167" i="8"/>
  <c r="BF167" i="8"/>
  <c r="T167" i="8"/>
  <c r="R167" i="8"/>
  <c r="P167" i="8"/>
  <c r="BI165" i="8"/>
  <c r="BH165" i="8"/>
  <c r="BG165" i="8"/>
  <c r="BF165" i="8"/>
  <c r="T165" i="8"/>
  <c r="R165" i="8"/>
  <c r="P165" i="8"/>
  <c r="BI163" i="8"/>
  <c r="BH163" i="8"/>
  <c r="BG163" i="8"/>
  <c r="BF163" i="8"/>
  <c r="T163" i="8"/>
  <c r="R163" i="8"/>
  <c r="P163" i="8"/>
  <c r="BI161" i="8"/>
  <c r="BH161" i="8"/>
  <c r="BG161" i="8"/>
  <c r="BF161" i="8"/>
  <c r="T161" i="8"/>
  <c r="R161" i="8"/>
  <c r="P161" i="8"/>
  <c r="BI159" i="8"/>
  <c r="BH159" i="8"/>
  <c r="BG159" i="8"/>
  <c r="BF159" i="8"/>
  <c r="T159" i="8"/>
  <c r="R159" i="8"/>
  <c r="P159" i="8"/>
  <c r="BI157" i="8"/>
  <c r="BH157" i="8"/>
  <c r="BG157" i="8"/>
  <c r="BF157" i="8"/>
  <c r="T157" i="8"/>
  <c r="R157" i="8"/>
  <c r="P157" i="8"/>
  <c r="BI155" i="8"/>
  <c r="BH155" i="8"/>
  <c r="BG155" i="8"/>
  <c r="BF155" i="8"/>
  <c r="T155" i="8"/>
  <c r="R155" i="8"/>
  <c r="P155" i="8"/>
  <c r="BI153" i="8"/>
  <c r="BH153" i="8"/>
  <c r="BG153" i="8"/>
  <c r="BF153" i="8"/>
  <c r="T153" i="8"/>
  <c r="R153" i="8"/>
  <c r="P153" i="8"/>
  <c r="BI151" i="8"/>
  <c r="BH151" i="8"/>
  <c r="BG151" i="8"/>
  <c r="BF151" i="8"/>
  <c r="T151" i="8"/>
  <c r="R151" i="8"/>
  <c r="P151" i="8"/>
  <c r="BI149" i="8"/>
  <c r="BH149" i="8"/>
  <c r="BG149" i="8"/>
  <c r="BF149" i="8"/>
  <c r="T149" i="8"/>
  <c r="R149" i="8"/>
  <c r="P149" i="8"/>
  <c r="BI147" i="8"/>
  <c r="BH147" i="8"/>
  <c r="BG147" i="8"/>
  <c r="BF147" i="8"/>
  <c r="T147" i="8"/>
  <c r="R147" i="8"/>
  <c r="P147" i="8"/>
  <c r="BI145" i="8"/>
  <c r="BH145" i="8"/>
  <c r="BG145" i="8"/>
  <c r="BF145" i="8"/>
  <c r="T145" i="8"/>
  <c r="R145" i="8"/>
  <c r="P145" i="8"/>
  <c r="BI143" i="8"/>
  <c r="BH143" i="8"/>
  <c r="BG143" i="8"/>
  <c r="BF143" i="8"/>
  <c r="T143" i="8"/>
  <c r="R143" i="8"/>
  <c r="P143" i="8"/>
  <c r="BI141" i="8"/>
  <c r="BH141" i="8"/>
  <c r="BG141" i="8"/>
  <c r="BF141" i="8"/>
  <c r="T141" i="8"/>
  <c r="R141" i="8"/>
  <c r="P141" i="8"/>
  <c r="BI139" i="8"/>
  <c r="BH139" i="8"/>
  <c r="BG139" i="8"/>
  <c r="BF139" i="8"/>
  <c r="T139" i="8"/>
  <c r="R139" i="8"/>
  <c r="P139" i="8"/>
  <c r="BI137" i="8"/>
  <c r="BH137" i="8"/>
  <c r="BG137" i="8"/>
  <c r="BF137" i="8"/>
  <c r="T137" i="8"/>
  <c r="R137" i="8"/>
  <c r="P137" i="8"/>
  <c r="BI135" i="8"/>
  <c r="BH135" i="8"/>
  <c r="BG135" i="8"/>
  <c r="BF135" i="8"/>
  <c r="T135" i="8"/>
  <c r="R135" i="8"/>
  <c r="P135" i="8"/>
  <c r="BI133" i="8"/>
  <c r="BH133" i="8"/>
  <c r="BG133" i="8"/>
  <c r="BF133" i="8"/>
  <c r="T133" i="8"/>
  <c r="R133" i="8"/>
  <c r="P133" i="8"/>
  <c r="BI131" i="8"/>
  <c r="BH131" i="8"/>
  <c r="BG131" i="8"/>
  <c r="BF131" i="8"/>
  <c r="T131" i="8"/>
  <c r="R131" i="8"/>
  <c r="P131" i="8"/>
  <c r="BI129" i="8"/>
  <c r="BH129" i="8"/>
  <c r="BG129" i="8"/>
  <c r="BF129" i="8"/>
  <c r="T129" i="8"/>
  <c r="R129" i="8"/>
  <c r="P129" i="8"/>
  <c r="BI127" i="8"/>
  <c r="BH127" i="8"/>
  <c r="BG127" i="8"/>
  <c r="BF127" i="8"/>
  <c r="T127" i="8"/>
  <c r="R127" i="8"/>
  <c r="P127" i="8"/>
  <c r="BI125" i="8"/>
  <c r="BH125" i="8"/>
  <c r="BG125" i="8"/>
  <c r="BF125" i="8"/>
  <c r="T125" i="8"/>
  <c r="R125" i="8"/>
  <c r="P125" i="8"/>
  <c r="BI123" i="8"/>
  <c r="BH123" i="8"/>
  <c r="BG123" i="8"/>
  <c r="BF123" i="8"/>
  <c r="T123" i="8"/>
  <c r="R123" i="8"/>
  <c r="P123" i="8"/>
  <c r="F117" i="8"/>
  <c r="F115" i="8"/>
  <c r="E113" i="8"/>
  <c r="F93" i="8"/>
  <c r="F91" i="8"/>
  <c r="E89" i="8"/>
  <c r="J26" i="8"/>
  <c r="E26" i="8"/>
  <c r="J118" i="8"/>
  <c r="J25" i="8"/>
  <c r="J23" i="8"/>
  <c r="E23" i="8"/>
  <c r="J117" i="8"/>
  <c r="J22" i="8"/>
  <c r="J20" i="8"/>
  <c r="E20" i="8"/>
  <c r="F118" i="8"/>
  <c r="J19" i="8"/>
  <c r="J14" i="8"/>
  <c r="J115" i="8" s="1"/>
  <c r="E7" i="8"/>
  <c r="E109" i="8"/>
  <c r="J39" i="7"/>
  <c r="J38" i="7"/>
  <c r="AY102" i="1"/>
  <c r="J37" i="7"/>
  <c r="AX102" i="1"/>
  <c r="BI123" i="7"/>
  <c r="BH123" i="7"/>
  <c r="BG123" i="7"/>
  <c r="BF123" i="7"/>
  <c r="T123" i="7"/>
  <c r="R123" i="7"/>
  <c r="P123" i="7"/>
  <c r="BI121" i="7"/>
  <c r="BH121" i="7"/>
  <c r="BG121" i="7"/>
  <c r="BF121" i="7"/>
  <c r="T121" i="7"/>
  <c r="R121" i="7"/>
  <c r="P121" i="7"/>
  <c r="F116" i="7"/>
  <c r="F114" i="7"/>
  <c r="E112" i="7"/>
  <c r="F93" i="7"/>
  <c r="F91" i="7"/>
  <c r="E89" i="7"/>
  <c r="J26" i="7"/>
  <c r="E26" i="7"/>
  <c r="J117" i="7"/>
  <c r="J25" i="7"/>
  <c r="J23" i="7"/>
  <c r="E23" i="7"/>
  <c r="J93" i="7"/>
  <c r="J22" i="7"/>
  <c r="J20" i="7"/>
  <c r="E20" i="7"/>
  <c r="F94" i="7"/>
  <c r="J19" i="7"/>
  <c r="J14" i="7"/>
  <c r="J91" i="7"/>
  <c r="E7" i="7"/>
  <c r="E108" i="7"/>
  <c r="J39" i="6"/>
  <c r="J38" i="6"/>
  <c r="AY101" i="1"/>
  <c r="J37" i="6"/>
  <c r="AX101" i="1" s="1"/>
  <c r="BI155" i="6"/>
  <c r="BH155" i="6"/>
  <c r="BG155" i="6"/>
  <c r="BF155" i="6"/>
  <c r="T155" i="6"/>
  <c r="R155" i="6"/>
  <c r="P155" i="6"/>
  <c r="BI152" i="6"/>
  <c r="BH152" i="6"/>
  <c r="BG152" i="6"/>
  <c r="BF152" i="6"/>
  <c r="T152" i="6"/>
  <c r="R152" i="6"/>
  <c r="P152" i="6"/>
  <c r="BI149" i="6"/>
  <c r="BH149" i="6"/>
  <c r="BG149" i="6"/>
  <c r="BF149" i="6"/>
  <c r="T149" i="6"/>
  <c r="R149" i="6"/>
  <c r="P149" i="6"/>
  <c r="BI147" i="6"/>
  <c r="BH147" i="6"/>
  <c r="BG147" i="6"/>
  <c r="BF147" i="6"/>
  <c r="T147" i="6"/>
  <c r="R147" i="6"/>
  <c r="P147" i="6"/>
  <c r="BI145" i="6"/>
  <c r="BH145" i="6"/>
  <c r="BG145" i="6"/>
  <c r="BF145" i="6"/>
  <c r="T145" i="6"/>
  <c r="R145" i="6"/>
  <c r="P145" i="6"/>
  <c r="BI143" i="6"/>
  <c r="BH143" i="6"/>
  <c r="BG143" i="6"/>
  <c r="BF143" i="6"/>
  <c r="T143" i="6"/>
  <c r="R143" i="6"/>
  <c r="P143" i="6"/>
  <c r="BI141" i="6"/>
  <c r="BH141" i="6"/>
  <c r="BG141" i="6"/>
  <c r="BF141" i="6"/>
  <c r="T141" i="6"/>
  <c r="R141" i="6"/>
  <c r="P141" i="6"/>
  <c r="BI139" i="6"/>
  <c r="BH139" i="6"/>
  <c r="BG139" i="6"/>
  <c r="BF139" i="6"/>
  <c r="T139" i="6"/>
  <c r="R139" i="6"/>
  <c r="P139" i="6"/>
  <c r="BI137" i="6"/>
  <c r="BH137" i="6"/>
  <c r="BG137" i="6"/>
  <c r="BF137" i="6"/>
  <c r="T137" i="6"/>
  <c r="R137" i="6"/>
  <c r="P137" i="6"/>
  <c r="BI135" i="6"/>
  <c r="BH135" i="6"/>
  <c r="BG135" i="6"/>
  <c r="BF135" i="6"/>
  <c r="T135" i="6"/>
  <c r="R135" i="6"/>
  <c r="P135" i="6"/>
  <c r="BI133" i="6"/>
  <c r="BH133" i="6"/>
  <c r="BG133" i="6"/>
  <c r="BF133" i="6"/>
  <c r="T133" i="6"/>
  <c r="R133" i="6"/>
  <c r="P133" i="6"/>
  <c r="BI131" i="6"/>
  <c r="BH131" i="6"/>
  <c r="BG131" i="6"/>
  <c r="BF131" i="6"/>
  <c r="T131" i="6"/>
  <c r="R131" i="6"/>
  <c r="P131" i="6"/>
  <c r="BI129" i="6"/>
  <c r="BH129" i="6"/>
  <c r="BG129" i="6"/>
  <c r="BF129" i="6"/>
  <c r="T129" i="6"/>
  <c r="R129" i="6"/>
  <c r="P129" i="6"/>
  <c r="BI127" i="6"/>
  <c r="BH127" i="6"/>
  <c r="BG127" i="6"/>
  <c r="BF127" i="6"/>
  <c r="T127" i="6"/>
  <c r="R127" i="6"/>
  <c r="P127" i="6"/>
  <c r="BI125" i="6"/>
  <c r="BH125" i="6"/>
  <c r="BG125" i="6"/>
  <c r="BF125" i="6"/>
  <c r="T125" i="6"/>
  <c r="R125" i="6"/>
  <c r="P125" i="6"/>
  <c r="BI123" i="6"/>
  <c r="BH123" i="6"/>
  <c r="BG123" i="6"/>
  <c r="BF123" i="6"/>
  <c r="T123" i="6"/>
  <c r="R123" i="6"/>
  <c r="P123" i="6"/>
  <c r="F117" i="6"/>
  <c r="F115" i="6"/>
  <c r="E113" i="6"/>
  <c r="F93" i="6"/>
  <c r="F91" i="6"/>
  <c r="E89" i="6"/>
  <c r="J26" i="6"/>
  <c r="E26" i="6"/>
  <c r="J118" i="6"/>
  <c r="J25" i="6"/>
  <c r="J23" i="6"/>
  <c r="E23" i="6"/>
  <c r="J117" i="6"/>
  <c r="J22" i="6"/>
  <c r="J20" i="6"/>
  <c r="E20" i="6"/>
  <c r="F118" i="6"/>
  <c r="J19" i="6"/>
  <c r="J14" i="6"/>
  <c r="J115" i="6" s="1"/>
  <c r="E7" i="6"/>
  <c r="E109" i="6"/>
  <c r="J39" i="5"/>
  <c r="J38" i="5"/>
  <c r="AY100" i="1"/>
  <c r="J37" i="5"/>
  <c r="AX100" i="1"/>
  <c r="BI319" i="5"/>
  <c r="BH319" i="5"/>
  <c r="BG319" i="5"/>
  <c r="BF319" i="5"/>
  <c r="T319" i="5"/>
  <c r="R319" i="5"/>
  <c r="P319" i="5"/>
  <c r="BI317" i="5"/>
  <c r="BH317" i="5"/>
  <c r="BG317" i="5"/>
  <c r="BF317" i="5"/>
  <c r="T317" i="5"/>
  <c r="R317" i="5"/>
  <c r="P317" i="5"/>
  <c r="BI315" i="5"/>
  <c r="BH315" i="5"/>
  <c r="BG315" i="5"/>
  <c r="BF315" i="5"/>
  <c r="T315" i="5"/>
  <c r="R315" i="5"/>
  <c r="P315" i="5"/>
  <c r="BI313" i="5"/>
  <c r="BH313" i="5"/>
  <c r="BG313" i="5"/>
  <c r="BF313" i="5"/>
  <c r="T313" i="5"/>
  <c r="R313" i="5"/>
  <c r="P313" i="5"/>
  <c r="BI311" i="5"/>
  <c r="BH311" i="5"/>
  <c r="BG311" i="5"/>
  <c r="BF311" i="5"/>
  <c r="T311" i="5"/>
  <c r="R311" i="5"/>
  <c r="P311" i="5"/>
  <c r="BI309" i="5"/>
  <c r="BH309" i="5"/>
  <c r="BG309" i="5"/>
  <c r="BF309" i="5"/>
  <c r="T309" i="5"/>
  <c r="R309" i="5"/>
  <c r="P309" i="5"/>
  <c r="BI307" i="5"/>
  <c r="BH307" i="5"/>
  <c r="BG307" i="5"/>
  <c r="BF307" i="5"/>
  <c r="T307" i="5"/>
  <c r="R307" i="5"/>
  <c r="P307" i="5"/>
  <c r="BI305" i="5"/>
  <c r="BH305" i="5"/>
  <c r="BG305" i="5"/>
  <c r="BF305" i="5"/>
  <c r="T305" i="5"/>
  <c r="R305" i="5"/>
  <c r="P305" i="5"/>
  <c r="BI303" i="5"/>
  <c r="BH303" i="5"/>
  <c r="BG303" i="5"/>
  <c r="BF303" i="5"/>
  <c r="T303" i="5"/>
  <c r="R303" i="5"/>
  <c r="P303" i="5"/>
  <c r="BI301" i="5"/>
  <c r="BH301" i="5"/>
  <c r="BG301" i="5"/>
  <c r="BF301" i="5"/>
  <c r="T301" i="5"/>
  <c r="R301" i="5"/>
  <c r="P301" i="5"/>
  <c r="BI299" i="5"/>
  <c r="BH299" i="5"/>
  <c r="BG299" i="5"/>
  <c r="BF299" i="5"/>
  <c r="T299" i="5"/>
  <c r="R299" i="5"/>
  <c r="P299" i="5"/>
  <c r="BI297" i="5"/>
  <c r="BH297" i="5"/>
  <c r="BG297" i="5"/>
  <c r="BF297" i="5"/>
  <c r="T297" i="5"/>
  <c r="R297" i="5"/>
  <c r="P297" i="5"/>
  <c r="BI295" i="5"/>
  <c r="BH295" i="5"/>
  <c r="BG295" i="5"/>
  <c r="BF295" i="5"/>
  <c r="T295" i="5"/>
  <c r="R295" i="5"/>
  <c r="P295" i="5"/>
  <c r="BI293" i="5"/>
  <c r="BH293" i="5"/>
  <c r="BG293" i="5"/>
  <c r="BF293" i="5"/>
  <c r="T293" i="5"/>
  <c r="R293" i="5"/>
  <c r="P293" i="5"/>
  <c r="BI291" i="5"/>
  <c r="BH291" i="5"/>
  <c r="BG291" i="5"/>
  <c r="BF291" i="5"/>
  <c r="T291" i="5"/>
  <c r="R291" i="5"/>
  <c r="P291" i="5"/>
  <c r="BI289" i="5"/>
  <c r="BH289" i="5"/>
  <c r="BG289" i="5"/>
  <c r="BF289" i="5"/>
  <c r="T289" i="5"/>
  <c r="R289" i="5"/>
  <c r="P289" i="5"/>
  <c r="BI287" i="5"/>
  <c r="BH287" i="5"/>
  <c r="BG287" i="5"/>
  <c r="BF287" i="5"/>
  <c r="T287" i="5"/>
  <c r="R287" i="5"/>
  <c r="P287" i="5"/>
  <c r="BI285" i="5"/>
  <c r="BH285" i="5"/>
  <c r="BG285" i="5"/>
  <c r="BF285" i="5"/>
  <c r="T285" i="5"/>
  <c r="R285" i="5"/>
  <c r="P285" i="5"/>
  <c r="BI283" i="5"/>
  <c r="BH283" i="5"/>
  <c r="BG283" i="5"/>
  <c r="BF283" i="5"/>
  <c r="T283" i="5"/>
  <c r="R283" i="5"/>
  <c r="P283" i="5"/>
  <c r="BI281" i="5"/>
  <c r="BH281" i="5"/>
  <c r="BG281" i="5"/>
  <c r="BF281" i="5"/>
  <c r="T281" i="5"/>
  <c r="R281" i="5"/>
  <c r="P281" i="5"/>
  <c r="BI279" i="5"/>
  <c r="BH279" i="5"/>
  <c r="BG279" i="5"/>
  <c r="BF279" i="5"/>
  <c r="T279" i="5"/>
  <c r="R279" i="5"/>
  <c r="P279" i="5"/>
  <c r="BI277" i="5"/>
  <c r="BH277" i="5"/>
  <c r="BG277" i="5"/>
  <c r="BF277" i="5"/>
  <c r="T277" i="5"/>
  <c r="R277" i="5"/>
  <c r="P277" i="5"/>
  <c r="BI275" i="5"/>
  <c r="BH275" i="5"/>
  <c r="BG275" i="5"/>
  <c r="BF275" i="5"/>
  <c r="T275" i="5"/>
  <c r="R275" i="5"/>
  <c r="P275" i="5"/>
  <c r="BI273" i="5"/>
  <c r="BH273" i="5"/>
  <c r="BG273" i="5"/>
  <c r="BF273" i="5"/>
  <c r="T273" i="5"/>
  <c r="R273" i="5"/>
  <c r="P273" i="5"/>
  <c r="BI271" i="5"/>
  <c r="BH271" i="5"/>
  <c r="BG271" i="5"/>
  <c r="BF271" i="5"/>
  <c r="T271" i="5"/>
  <c r="R271" i="5"/>
  <c r="P271" i="5"/>
  <c r="BI269" i="5"/>
  <c r="BH269" i="5"/>
  <c r="BG269" i="5"/>
  <c r="BF269" i="5"/>
  <c r="T269" i="5"/>
  <c r="R269" i="5"/>
  <c r="P269" i="5"/>
  <c r="BI267" i="5"/>
  <c r="BH267" i="5"/>
  <c r="BG267" i="5"/>
  <c r="BF267" i="5"/>
  <c r="T267" i="5"/>
  <c r="R267" i="5"/>
  <c r="P267" i="5"/>
  <c r="BI265" i="5"/>
  <c r="BH265" i="5"/>
  <c r="BG265" i="5"/>
  <c r="BF265" i="5"/>
  <c r="T265" i="5"/>
  <c r="R265" i="5"/>
  <c r="P265" i="5"/>
  <c r="BI263" i="5"/>
  <c r="BH263" i="5"/>
  <c r="BG263" i="5"/>
  <c r="BF263" i="5"/>
  <c r="T263" i="5"/>
  <c r="R263" i="5"/>
  <c r="P263" i="5"/>
  <c r="BI261" i="5"/>
  <c r="BH261" i="5"/>
  <c r="BG261" i="5"/>
  <c r="BF261" i="5"/>
  <c r="T261" i="5"/>
  <c r="R261" i="5"/>
  <c r="P261" i="5"/>
  <c r="BI259" i="5"/>
  <c r="BH259" i="5"/>
  <c r="BG259" i="5"/>
  <c r="BF259" i="5"/>
  <c r="T259" i="5"/>
  <c r="R259" i="5"/>
  <c r="P259" i="5"/>
  <c r="BI257" i="5"/>
  <c r="BH257" i="5"/>
  <c r="BG257" i="5"/>
  <c r="BF257" i="5"/>
  <c r="T257" i="5"/>
  <c r="R257" i="5"/>
  <c r="P257" i="5"/>
  <c r="BI255" i="5"/>
  <c r="BH255" i="5"/>
  <c r="BG255" i="5"/>
  <c r="BF255" i="5"/>
  <c r="T255" i="5"/>
  <c r="R255" i="5"/>
  <c r="P255" i="5"/>
  <c r="BI253" i="5"/>
  <c r="BH253" i="5"/>
  <c r="BG253" i="5"/>
  <c r="BF253" i="5"/>
  <c r="T253" i="5"/>
  <c r="R253" i="5"/>
  <c r="P253" i="5"/>
  <c r="BI251" i="5"/>
  <c r="BH251" i="5"/>
  <c r="BG251" i="5"/>
  <c r="BF251" i="5"/>
  <c r="T251" i="5"/>
  <c r="R251" i="5"/>
  <c r="P251" i="5"/>
  <c r="BI249" i="5"/>
  <c r="BH249" i="5"/>
  <c r="BG249" i="5"/>
  <c r="BF249" i="5"/>
  <c r="T249" i="5"/>
  <c r="R249" i="5"/>
  <c r="P249" i="5"/>
  <c r="BI247" i="5"/>
  <c r="BH247" i="5"/>
  <c r="BG247" i="5"/>
  <c r="BF247" i="5"/>
  <c r="T247" i="5"/>
  <c r="R247" i="5"/>
  <c r="P247" i="5"/>
  <c r="BI245" i="5"/>
  <c r="BH245" i="5"/>
  <c r="BG245" i="5"/>
  <c r="BF245" i="5"/>
  <c r="T245" i="5"/>
  <c r="R245" i="5"/>
  <c r="P245" i="5"/>
  <c r="BI243" i="5"/>
  <c r="BH243" i="5"/>
  <c r="BG243" i="5"/>
  <c r="BF243" i="5"/>
  <c r="T243" i="5"/>
  <c r="R243" i="5"/>
  <c r="P243" i="5"/>
  <c r="BI241" i="5"/>
  <c r="BH241" i="5"/>
  <c r="BG241" i="5"/>
  <c r="BF241" i="5"/>
  <c r="T241" i="5"/>
  <c r="R241" i="5"/>
  <c r="P241" i="5"/>
  <c r="BI239" i="5"/>
  <c r="BH239" i="5"/>
  <c r="BG239" i="5"/>
  <c r="BF239" i="5"/>
  <c r="T239" i="5"/>
  <c r="R239" i="5"/>
  <c r="P239" i="5"/>
  <c r="BI237" i="5"/>
  <c r="BH237" i="5"/>
  <c r="BG237" i="5"/>
  <c r="BF237" i="5"/>
  <c r="T237" i="5"/>
  <c r="R237" i="5"/>
  <c r="P237" i="5"/>
  <c r="BI235" i="5"/>
  <c r="BH235" i="5"/>
  <c r="BG235" i="5"/>
  <c r="BF235" i="5"/>
  <c r="T235" i="5"/>
  <c r="R235" i="5"/>
  <c r="P235" i="5"/>
  <c r="BI233" i="5"/>
  <c r="BH233" i="5"/>
  <c r="BG233" i="5"/>
  <c r="BF233" i="5"/>
  <c r="T233" i="5"/>
  <c r="R233" i="5"/>
  <c r="P233" i="5"/>
  <c r="BI231" i="5"/>
  <c r="BH231" i="5"/>
  <c r="BG231" i="5"/>
  <c r="BF231" i="5"/>
  <c r="T231" i="5"/>
  <c r="R231" i="5"/>
  <c r="P231" i="5"/>
  <c r="BI229" i="5"/>
  <c r="BH229" i="5"/>
  <c r="BG229" i="5"/>
  <c r="BF229" i="5"/>
  <c r="T229" i="5"/>
  <c r="R229" i="5"/>
  <c r="P229" i="5"/>
  <c r="BI227" i="5"/>
  <c r="BH227" i="5"/>
  <c r="BG227" i="5"/>
  <c r="BF227" i="5"/>
  <c r="T227" i="5"/>
  <c r="R227" i="5"/>
  <c r="P227" i="5"/>
  <c r="BI225" i="5"/>
  <c r="BH225" i="5"/>
  <c r="BG225" i="5"/>
  <c r="BF225" i="5"/>
  <c r="T225" i="5"/>
  <c r="R225" i="5"/>
  <c r="P225" i="5"/>
  <c r="BI223" i="5"/>
  <c r="BH223" i="5"/>
  <c r="BG223" i="5"/>
  <c r="BF223" i="5"/>
  <c r="T223" i="5"/>
  <c r="R223" i="5"/>
  <c r="P223" i="5"/>
  <c r="BI221" i="5"/>
  <c r="BH221" i="5"/>
  <c r="BG221" i="5"/>
  <c r="BF221" i="5"/>
  <c r="T221" i="5"/>
  <c r="R221" i="5"/>
  <c r="P221" i="5"/>
  <c r="BI219" i="5"/>
  <c r="BH219" i="5"/>
  <c r="BG219" i="5"/>
  <c r="BF219" i="5"/>
  <c r="T219" i="5"/>
  <c r="R219" i="5"/>
  <c r="P219" i="5"/>
  <c r="BI217" i="5"/>
  <c r="BH217" i="5"/>
  <c r="BG217" i="5"/>
  <c r="BF217" i="5"/>
  <c r="T217" i="5"/>
  <c r="R217" i="5"/>
  <c r="P217" i="5"/>
  <c r="BI215" i="5"/>
  <c r="BH215" i="5"/>
  <c r="BG215" i="5"/>
  <c r="BF215" i="5"/>
  <c r="T215" i="5"/>
  <c r="R215" i="5"/>
  <c r="P215" i="5"/>
  <c r="BI213" i="5"/>
  <c r="BH213" i="5"/>
  <c r="BG213" i="5"/>
  <c r="BF213" i="5"/>
  <c r="T213" i="5"/>
  <c r="R213" i="5"/>
  <c r="P213" i="5"/>
  <c r="BI211" i="5"/>
  <c r="BH211" i="5"/>
  <c r="BG211" i="5"/>
  <c r="BF211" i="5"/>
  <c r="T211" i="5"/>
  <c r="R211" i="5"/>
  <c r="P211" i="5"/>
  <c r="BI209" i="5"/>
  <c r="BH209" i="5"/>
  <c r="BG209" i="5"/>
  <c r="BF209" i="5"/>
  <c r="T209" i="5"/>
  <c r="R209" i="5"/>
  <c r="P209" i="5"/>
  <c r="BI207" i="5"/>
  <c r="BH207" i="5"/>
  <c r="BG207" i="5"/>
  <c r="BF207" i="5"/>
  <c r="T207" i="5"/>
  <c r="R207" i="5"/>
  <c r="P207" i="5"/>
  <c r="BI205" i="5"/>
  <c r="BH205" i="5"/>
  <c r="BG205" i="5"/>
  <c r="BF205" i="5"/>
  <c r="T205" i="5"/>
  <c r="R205" i="5"/>
  <c r="P205" i="5"/>
  <c r="BI203" i="5"/>
  <c r="BH203" i="5"/>
  <c r="BG203" i="5"/>
  <c r="BF203" i="5"/>
  <c r="T203" i="5"/>
  <c r="R203" i="5"/>
  <c r="P203" i="5"/>
  <c r="BI201" i="5"/>
  <c r="BH201" i="5"/>
  <c r="BG201" i="5"/>
  <c r="BF201" i="5"/>
  <c r="T201" i="5"/>
  <c r="R201" i="5"/>
  <c r="P201" i="5"/>
  <c r="BI199" i="5"/>
  <c r="BH199" i="5"/>
  <c r="BG199" i="5"/>
  <c r="BF199" i="5"/>
  <c r="T199" i="5"/>
  <c r="R199" i="5"/>
  <c r="P199" i="5"/>
  <c r="BI197" i="5"/>
  <c r="BH197" i="5"/>
  <c r="BG197" i="5"/>
  <c r="BF197" i="5"/>
  <c r="T197" i="5"/>
  <c r="R197" i="5"/>
  <c r="P197" i="5"/>
  <c r="BI195" i="5"/>
  <c r="BH195" i="5"/>
  <c r="BG195" i="5"/>
  <c r="BF195" i="5"/>
  <c r="T195" i="5"/>
  <c r="R195" i="5"/>
  <c r="P195" i="5"/>
  <c r="BI193" i="5"/>
  <c r="BH193" i="5"/>
  <c r="BG193" i="5"/>
  <c r="BF193" i="5"/>
  <c r="T193" i="5"/>
  <c r="R193" i="5"/>
  <c r="P193" i="5"/>
  <c r="BI191" i="5"/>
  <c r="BH191" i="5"/>
  <c r="BG191" i="5"/>
  <c r="BF191" i="5"/>
  <c r="T191" i="5"/>
  <c r="R191" i="5"/>
  <c r="P191" i="5"/>
  <c r="BI189" i="5"/>
  <c r="BH189" i="5"/>
  <c r="BG189" i="5"/>
  <c r="BF189" i="5"/>
  <c r="T189" i="5"/>
  <c r="R189" i="5"/>
  <c r="P189" i="5"/>
  <c r="BI187" i="5"/>
  <c r="BH187" i="5"/>
  <c r="BG187" i="5"/>
  <c r="BF187" i="5"/>
  <c r="T187" i="5"/>
  <c r="R187" i="5"/>
  <c r="P187" i="5"/>
  <c r="BI185" i="5"/>
  <c r="BH185" i="5"/>
  <c r="BG185" i="5"/>
  <c r="BF185" i="5"/>
  <c r="T185" i="5"/>
  <c r="R185" i="5"/>
  <c r="P185" i="5"/>
  <c r="BI183" i="5"/>
  <c r="BH183" i="5"/>
  <c r="BG183" i="5"/>
  <c r="BF183" i="5"/>
  <c r="T183" i="5"/>
  <c r="R183" i="5"/>
  <c r="P183" i="5"/>
  <c r="BI181" i="5"/>
  <c r="BH181" i="5"/>
  <c r="BG181" i="5"/>
  <c r="BF181" i="5"/>
  <c r="T181" i="5"/>
  <c r="R181" i="5"/>
  <c r="P181" i="5"/>
  <c r="BI179" i="5"/>
  <c r="BH179" i="5"/>
  <c r="BG179" i="5"/>
  <c r="BF179" i="5"/>
  <c r="T179" i="5"/>
  <c r="R179" i="5"/>
  <c r="P179" i="5"/>
  <c r="BI177" i="5"/>
  <c r="BH177" i="5"/>
  <c r="BG177" i="5"/>
  <c r="BF177" i="5"/>
  <c r="T177" i="5"/>
  <c r="R177" i="5"/>
  <c r="P177" i="5"/>
  <c r="BI175" i="5"/>
  <c r="BH175" i="5"/>
  <c r="BG175" i="5"/>
  <c r="BF175" i="5"/>
  <c r="T175" i="5"/>
  <c r="R175" i="5"/>
  <c r="P175" i="5"/>
  <c r="BI173" i="5"/>
  <c r="BH173" i="5"/>
  <c r="BG173" i="5"/>
  <c r="BF173" i="5"/>
  <c r="T173" i="5"/>
  <c r="R173" i="5"/>
  <c r="P173" i="5"/>
  <c r="BI171" i="5"/>
  <c r="BH171" i="5"/>
  <c r="BG171" i="5"/>
  <c r="BF171" i="5"/>
  <c r="T171" i="5"/>
  <c r="R171" i="5"/>
  <c r="P171" i="5"/>
  <c r="BI169" i="5"/>
  <c r="BH169" i="5"/>
  <c r="BG169" i="5"/>
  <c r="BF169" i="5"/>
  <c r="T169" i="5"/>
  <c r="R169" i="5"/>
  <c r="P169" i="5"/>
  <c r="BI167" i="5"/>
  <c r="BH167" i="5"/>
  <c r="BG167" i="5"/>
  <c r="BF167" i="5"/>
  <c r="T167" i="5"/>
  <c r="R167" i="5"/>
  <c r="P167" i="5"/>
  <c r="BI165" i="5"/>
  <c r="BH165" i="5"/>
  <c r="BG165" i="5"/>
  <c r="BF165" i="5"/>
  <c r="T165" i="5"/>
  <c r="R165" i="5"/>
  <c r="P165" i="5"/>
  <c r="BI163" i="5"/>
  <c r="BH163" i="5"/>
  <c r="BG163" i="5"/>
  <c r="BF163" i="5"/>
  <c r="T163" i="5"/>
  <c r="R163" i="5"/>
  <c r="P163" i="5"/>
  <c r="BI161" i="5"/>
  <c r="BH161" i="5"/>
  <c r="BG161" i="5"/>
  <c r="BF161" i="5"/>
  <c r="T161" i="5"/>
  <c r="R161" i="5"/>
  <c r="P161" i="5"/>
  <c r="BI159" i="5"/>
  <c r="BH159" i="5"/>
  <c r="BG159" i="5"/>
  <c r="BF159" i="5"/>
  <c r="T159" i="5"/>
  <c r="R159" i="5"/>
  <c r="P159" i="5"/>
  <c r="BI157" i="5"/>
  <c r="BH157" i="5"/>
  <c r="BG157" i="5"/>
  <c r="BF157" i="5"/>
  <c r="T157" i="5"/>
  <c r="R157" i="5"/>
  <c r="P157" i="5"/>
  <c r="BI155" i="5"/>
  <c r="BH155" i="5"/>
  <c r="BG155" i="5"/>
  <c r="BF155" i="5"/>
  <c r="T155" i="5"/>
  <c r="R155" i="5"/>
  <c r="P155" i="5"/>
  <c r="BI153" i="5"/>
  <c r="BH153" i="5"/>
  <c r="BG153" i="5"/>
  <c r="BF153" i="5"/>
  <c r="T153" i="5"/>
  <c r="R153" i="5"/>
  <c r="P153" i="5"/>
  <c r="BI151" i="5"/>
  <c r="BH151" i="5"/>
  <c r="BG151" i="5"/>
  <c r="BF151" i="5"/>
  <c r="T151" i="5"/>
  <c r="R151" i="5"/>
  <c r="P151" i="5"/>
  <c r="BI149" i="5"/>
  <c r="BH149" i="5"/>
  <c r="BG149" i="5"/>
  <c r="BF149" i="5"/>
  <c r="T149" i="5"/>
  <c r="R149" i="5"/>
  <c r="P149" i="5"/>
  <c r="BI147" i="5"/>
  <c r="BH147" i="5"/>
  <c r="BG147" i="5"/>
  <c r="BF147" i="5"/>
  <c r="T147" i="5"/>
  <c r="R147" i="5"/>
  <c r="P147" i="5"/>
  <c r="BI145" i="5"/>
  <c r="BH145" i="5"/>
  <c r="BG145" i="5"/>
  <c r="BF145" i="5"/>
  <c r="T145" i="5"/>
  <c r="R145" i="5"/>
  <c r="P145" i="5"/>
  <c r="BI143" i="5"/>
  <c r="BH143" i="5"/>
  <c r="BG143" i="5"/>
  <c r="BF143" i="5"/>
  <c r="T143" i="5"/>
  <c r="R143" i="5"/>
  <c r="P143" i="5"/>
  <c r="BI141" i="5"/>
  <c r="BH141" i="5"/>
  <c r="BG141" i="5"/>
  <c r="BF141" i="5"/>
  <c r="T141" i="5"/>
  <c r="R141" i="5"/>
  <c r="P141" i="5"/>
  <c r="BI139" i="5"/>
  <c r="BH139" i="5"/>
  <c r="BG139" i="5"/>
  <c r="BF139" i="5"/>
  <c r="T139" i="5"/>
  <c r="R139" i="5"/>
  <c r="P139" i="5"/>
  <c r="BI137" i="5"/>
  <c r="BH137" i="5"/>
  <c r="BG137" i="5"/>
  <c r="BF137" i="5"/>
  <c r="T137" i="5"/>
  <c r="R137" i="5"/>
  <c r="P137" i="5"/>
  <c r="BI135" i="5"/>
  <c r="BH135" i="5"/>
  <c r="BG135" i="5"/>
  <c r="BF135" i="5"/>
  <c r="T135" i="5"/>
  <c r="R135" i="5"/>
  <c r="P135" i="5"/>
  <c r="BI133" i="5"/>
  <c r="BH133" i="5"/>
  <c r="BG133" i="5"/>
  <c r="BF133" i="5"/>
  <c r="T133" i="5"/>
  <c r="R133" i="5"/>
  <c r="P133" i="5"/>
  <c r="BI131" i="5"/>
  <c r="BH131" i="5"/>
  <c r="BG131" i="5"/>
  <c r="BF131" i="5"/>
  <c r="T131" i="5"/>
  <c r="R131" i="5"/>
  <c r="P131" i="5"/>
  <c r="BI129" i="5"/>
  <c r="BH129" i="5"/>
  <c r="BG129" i="5"/>
  <c r="BF129" i="5"/>
  <c r="T129" i="5"/>
  <c r="R129" i="5"/>
  <c r="P129" i="5"/>
  <c r="BI127" i="5"/>
  <c r="BH127" i="5"/>
  <c r="BG127" i="5"/>
  <c r="BF127" i="5"/>
  <c r="T127" i="5"/>
  <c r="R127" i="5"/>
  <c r="P127" i="5"/>
  <c r="BI125" i="5"/>
  <c r="BH125" i="5"/>
  <c r="BG125" i="5"/>
  <c r="BF125" i="5"/>
  <c r="T125" i="5"/>
  <c r="R125" i="5"/>
  <c r="P125" i="5"/>
  <c r="BI123" i="5"/>
  <c r="BH123" i="5"/>
  <c r="BG123" i="5"/>
  <c r="BF123" i="5"/>
  <c r="T123" i="5"/>
  <c r="R123" i="5"/>
  <c r="P123" i="5"/>
  <c r="BI121" i="5"/>
  <c r="BH121" i="5"/>
  <c r="BG121" i="5"/>
  <c r="BF121" i="5"/>
  <c r="T121" i="5"/>
  <c r="R121" i="5"/>
  <c r="P121" i="5"/>
  <c r="F116" i="5"/>
  <c r="F114" i="5"/>
  <c r="E112" i="5"/>
  <c r="F93" i="5"/>
  <c r="F91" i="5"/>
  <c r="E89" i="5"/>
  <c r="J26" i="5"/>
  <c r="E26" i="5"/>
  <c r="J117" i="5" s="1"/>
  <c r="J25" i="5"/>
  <c r="J23" i="5"/>
  <c r="E23" i="5"/>
  <c r="J116" i="5" s="1"/>
  <c r="J22" i="5"/>
  <c r="J20" i="5"/>
  <c r="E20" i="5"/>
  <c r="F117" i="5" s="1"/>
  <c r="J19" i="5"/>
  <c r="J14" i="5"/>
  <c r="J114" i="5"/>
  <c r="E7" i="5"/>
  <c r="E108" i="5"/>
  <c r="J41" i="4"/>
  <c r="J40" i="4"/>
  <c r="AY99" i="1" s="1"/>
  <c r="J39" i="4"/>
  <c r="AX99" i="1"/>
  <c r="BI513" i="4"/>
  <c r="BH513" i="4"/>
  <c r="BG513" i="4"/>
  <c r="BF513" i="4"/>
  <c r="T513" i="4"/>
  <c r="R513" i="4"/>
  <c r="P513" i="4"/>
  <c r="BI511" i="4"/>
  <c r="BH511" i="4"/>
  <c r="BG511" i="4"/>
  <c r="BF511" i="4"/>
  <c r="T511" i="4"/>
  <c r="R511" i="4"/>
  <c r="P511" i="4"/>
  <c r="BI509" i="4"/>
  <c r="BH509" i="4"/>
  <c r="BG509" i="4"/>
  <c r="BF509" i="4"/>
  <c r="T509" i="4"/>
  <c r="R509" i="4"/>
  <c r="P509" i="4"/>
  <c r="BI507" i="4"/>
  <c r="BH507" i="4"/>
  <c r="BG507" i="4"/>
  <c r="BF507" i="4"/>
  <c r="T507" i="4"/>
  <c r="R507" i="4"/>
  <c r="P507" i="4"/>
  <c r="BI505" i="4"/>
  <c r="BH505" i="4"/>
  <c r="BG505" i="4"/>
  <c r="BF505" i="4"/>
  <c r="T505" i="4"/>
  <c r="R505" i="4"/>
  <c r="P505" i="4"/>
  <c r="BI503" i="4"/>
  <c r="BH503" i="4"/>
  <c r="BG503" i="4"/>
  <c r="BF503" i="4"/>
  <c r="T503" i="4"/>
  <c r="R503" i="4"/>
  <c r="P503" i="4"/>
  <c r="BI501" i="4"/>
  <c r="BH501" i="4"/>
  <c r="BG501" i="4"/>
  <c r="BF501" i="4"/>
  <c r="T501" i="4"/>
  <c r="R501" i="4"/>
  <c r="P501" i="4"/>
  <c r="BI499" i="4"/>
  <c r="BH499" i="4"/>
  <c r="BG499" i="4"/>
  <c r="BF499" i="4"/>
  <c r="T499" i="4"/>
  <c r="R499" i="4"/>
  <c r="P499" i="4"/>
  <c r="BI497" i="4"/>
  <c r="BH497" i="4"/>
  <c r="BG497" i="4"/>
  <c r="BF497" i="4"/>
  <c r="T497" i="4"/>
  <c r="R497" i="4"/>
  <c r="P497" i="4"/>
  <c r="BI495" i="4"/>
  <c r="BH495" i="4"/>
  <c r="BG495" i="4"/>
  <c r="BF495" i="4"/>
  <c r="T495" i="4"/>
  <c r="R495" i="4"/>
  <c r="P495" i="4"/>
  <c r="BI493" i="4"/>
  <c r="BH493" i="4"/>
  <c r="BG493" i="4"/>
  <c r="BF493" i="4"/>
  <c r="T493" i="4"/>
  <c r="R493" i="4"/>
  <c r="P493" i="4"/>
  <c r="BI491" i="4"/>
  <c r="BH491" i="4"/>
  <c r="BG491" i="4"/>
  <c r="BF491" i="4"/>
  <c r="T491" i="4"/>
  <c r="R491" i="4"/>
  <c r="P491" i="4"/>
  <c r="BI489" i="4"/>
  <c r="BH489" i="4"/>
  <c r="BG489" i="4"/>
  <c r="BF489" i="4"/>
  <c r="T489" i="4"/>
  <c r="R489" i="4"/>
  <c r="P489" i="4"/>
  <c r="BI487" i="4"/>
  <c r="BH487" i="4"/>
  <c r="BG487" i="4"/>
  <c r="BF487" i="4"/>
  <c r="T487" i="4"/>
  <c r="R487" i="4"/>
  <c r="P487" i="4"/>
  <c r="BI485" i="4"/>
  <c r="BH485" i="4"/>
  <c r="BG485" i="4"/>
  <c r="BF485" i="4"/>
  <c r="T485" i="4"/>
  <c r="R485" i="4"/>
  <c r="P485" i="4"/>
  <c r="BI483" i="4"/>
  <c r="BH483" i="4"/>
  <c r="BG483" i="4"/>
  <c r="BF483" i="4"/>
  <c r="T483" i="4"/>
  <c r="R483" i="4"/>
  <c r="P483" i="4"/>
  <c r="BI481" i="4"/>
  <c r="BH481" i="4"/>
  <c r="BG481" i="4"/>
  <c r="BF481" i="4"/>
  <c r="T481" i="4"/>
  <c r="R481" i="4"/>
  <c r="P481" i="4"/>
  <c r="BI479" i="4"/>
  <c r="BH479" i="4"/>
  <c r="BG479" i="4"/>
  <c r="BF479" i="4"/>
  <c r="T479" i="4"/>
  <c r="R479" i="4"/>
  <c r="P479" i="4"/>
  <c r="BI476" i="4"/>
  <c r="BH476" i="4"/>
  <c r="BG476" i="4"/>
  <c r="BF476" i="4"/>
  <c r="T476" i="4"/>
  <c r="R476" i="4"/>
  <c r="P476" i="4"/>
  <c r="BI474" i="4"/>
  <c r="BH474" i="4"/>
  <c r="BG474" i="4"/>
  <c r="BF474" i="4"/>
  <c r="T474" i="4"/>
  <c r="R474" i="4"/>
  <c r="P474" i="4"/>
  <c r="BI472" i="4"/>
  <c r="BH472" i="4"/>
  <c r="BG472" i="4"/>
  <c r="BF472" i="4"/>
  <c r="T472" i="4"/>
  <c r="R472" i="4"/>
  <c r="P472" i="4"/>
  <c r="BI470" i="4"/>
  <c r="BH470" i="4"/>
  <c r="BG470" i="4"/>
  <c r="BF470" i="4"/>
  <c r="T470" i="4"/>
  <c r="R470" i="4"/>
  <c r="P470" i="4"/>
  <c r="BI468" i="4"/>
  <c r="BH468" i="4"/>
  <c r="BG468" i="4"/>
  <c r="BF468" i="4"/>
  <c r="T468" i="4"/>
  <c r="R468" i="4"/>
  <c r="P468" i="4"/>
  <c r="BI466" i="4"/>
  <c r="BH466" i="4"/>
  <c r="BG466" i="4"/>
  <c r="BF466" i="4"/>
  <c r="T466" i="4"/>
  <c r="R466" i="4"/>
  <c r="P466" i="4"/>
  <c r="BI464" i="4"/>
  <c r="BH464" i="4"/>
  <c r="BG464" i="4"/>
  <c r="BF464" i="4"/>
  <c r="T464" i="4"/>
  <c r="R464" i="4"/>
  <c r="P464" i="4"/>
  <c r="BI462" i="4"/>
  <c r="BH462" i="4"/>
  <c r="BG462" i="4"/>
  <c r="BF462" i="4"/>
  <c r="T462" i="4"/>
  <c r="R462" i="4"/>
  <c r="P462" i="4"/>
  <c r="BI460" i="4"/>
  <c r="BH460" i="4"/>
  <c r="BG460" i="4"/>
  <c r="BF460" i="4"/>
  <c r="T460" i="4"/>
  <c r="R460" i="4"/>
  <c r="P460" i="4"/>
  <c r="BI458" i="4"/>
  <c r="BH458" i="4"/>
  <c r="BG458" i="4"/>
  <c r="BF458" i="4"/>
  <c r="T458" i="4"/>
  <c r="R458" i="4"/>
  <c r="P458" i="4"/>
  <c r="BI456" i="4"/>
  <c r="BH456" i="4"/>
  <c r="BG456" i="4"/>
  <c r="BF456" i="4"/>
  <c r="T456" i="4"/>
  <c r="R456" i="4"/>
  <c r="P456" i="4"/>
  <c r="BI454" i="4"/>
  <c r="BH454" i="4"/>
  <c r="BG454" i="4"/>
  <c r="BF454" i="4"/>
  <c r="T454" i="4"/>
  <c r="R454" i="4"/>
  <c r="P454" i="4"/>
  <c r="BI452" i="4"/>
  <c r="BH452" i="4"/>
  <c r="BG452" i="4"/>
  <c r="BF452" i="4"/>
  <c r="T452" i="4"/>
  <c r="R452" i="4"/>
  <c r="P452" i="4"/>
  <c r="BI450" i="4"/>
  <c r="BH450" i="4"/>
  <c r="BG450" i="4"/>
  <c r="BF450" i="4"/>
  <c r="T450" i="4"/>
  <c r="R450" i="4"/>
  <c r="P450" i="4"/>
  <c r="BI448" i="4"/>
  <c r="BH448" i="4"/>
  <c r="BG448" i="4"/>
  <c r="BF448" i="4"/>
  <c r="T448" i="4"/>
  <c r="R448" i="4"/>
  <c r="P448" i="4"/>
  <c r="BI446" i="4"/>
  <c r="BH446" i="4"/>
  <c r="BG446" i="4"/>
  <c r="BF446" i="4"/>
  <c r="T446" i="4"/>
  <c r="R446" i="4"/>
  <c r="P446" i="4"/>
  <c r="BI444" i="4"/>
  <c r="BH444" i="4"/>
  <c r="BG444" i="4"/>
  <c r="BF444" i="4"/>
  <c r="T444" i="4"/>
  <c r="R444" i="4"/>
  <c r="P444" i="4"/>
  <c r="BI442" i="4"/>
  <c r="BH442" i="4"/>
  <c r="BG442" i="4"/>
  <c r="BF442" i="4"/>
  <c r="T442" i="4"/>
  <c r="R442" i="4"/>
  <c r="P442" i="4"/>
  <c r="BI440" i="4"/>
  <c r="BH440" i="4"/>
  <c r="BG440" i="4"/>
  <c r="BF440" i="4"/>
  <c r="T440" i="4"/>
  <c r="R440" i="4"/>
  <c r="P440" i="4"/>
  <c r="BI438" i="4"/>
  <c r="BH438" i="4"/>
  <c r="BG438" i="4"/>
  <c r="BF438" i="4"/>
  <c r="T438" i="4"/>
  <c r="R438" i="4"/>
  <c r="P438" i="4"/>
  <c r="BI436" i="4"/>
  <c r="BH436" i="4"/>
  <c r="BG436" i="4"/>
  <c r="BF436" i="4"/>
  <c r="T436" i="4"/>
  <c r="R436" i="4"/>
  <c r="P436" i="4"/>
  <c r="BI434" i="4"/>
  <c r="BH434" i="4"/>
  <c r="BG434" i="4"/>
  <c r="BF434" i="4"/>
  <c r="T434" i="4"/>
  <c r="R434" i="4"/>
  <c r="P434" i="4"/>
  <c r="BI432" i="4"/>
  <c r="BH432" i="4"/>
  <c r="BG432" i="4"/>
  <c r="BF432" i="4"/>
  <c r="T432" i="4"/>
  <c r="R432" i="4"/>
  <c r="P432" i="4"/>
  <c r="BI430" i="4"/>
  <c r="BH430" i="4"/>
  <c r="BG430" i="4"/>
  <c r="BF430" i="4"/>
  <c r="T430" i="4"/>
  <c r="R430" i="4"/>
  <c r="P430" i="4"/>
  <c r="BI428" i="4"/>
  <c r="BH428" i="4"/>
  <c r="BG428" i="4"/>
  <c r="BF428" i="4"/>
  <c r="T428" i="4"/>
  <c r="R428" i="4"/>
  <c r="P428" i="4"/>
  <c r="BI426" i="4"/>
  <c r="BH426" i="4"/>
  <c r="BG426" i="4"/>
  <c r="BF426" i="4"/>
  <c r="T426" i="4"/>
  <c r="R426" i="4"/>
  <c r="P426" i="4"/>
  <c r="BI424" i="4"/>
  <c r="BH424" i="4"/>
  <c r="BG424" i="4"/>
  <c r="BF424" i="4"/>
  <c r="T424" i="4"/>
  <c r="R424" i="4"/>
  <c r="P424" i="4"/>
  <c r="BI422" i="4"/>
  <c r="BH422" i="4"/>
  <c r="BG422" i="4"/>
  <c r="BF422" i="4"/>
  <c r="T422" i="4"/>
  <c r="R422" i="4"/>
  <c r="P422" i="4"/>
  <c r="BI420" i="4"/>
  <c r="BH420" i="4"/>
  <c r="BG420" i="4"/>
  <c r="BF420" i="4"/>
  <c r="T420" i="4"/>
  <c r="R420" i="4"/>
  <c r="P420" i="4"/>
  <c r="BI418" i="4"/>
  <c r="BH418" i="4"/>
  <c r="BG418" i="4"/>
  <c r="BF418" i="4"/>
  <c r="T418" i="4"/>
  <c r="R418" i="4"/>
  <c r="P418" i="4"/>
  <c r="BI416" i="4"/>
  <c r="BH416" i="4"/>
  <c r="BG416" i="4"/>
  <c r="BF416" i="4"/>
  <c r="T416" i="4"/>
  <c r="R416" i="4"/>
  <c r="P416" i="4"/>
  <c r="BI414" i="4"/>
  <c r="BH414" i="4"/>
  <c r="BG414" i="4"/>
  <c r="BF414" i="4"/>
  <c r="T414" i="4"/>
  <c r="R414" i="4"/>
  <c r="P414" i="4"/>
  <c r="BI412" i="4"/>
  <c r="BH412" i="4"/>
  <c r="BG412" i="4"/>
  <c r="BF412" i="4"/>
  <c r="T412" i="4"/>
  <c r="R412" i="4"/>
  <c r="P412" i="4"/>
  <c r="BI410" i="4"/>
  <c r="BH410" i="4"/>
  <c r="BG410" i="4"/>
  <c r="BF410" i="4"/>
  <c r="T410" i="4"/>
  <c r="R410" i="4"/>
  <c r="P410" i="4"/>
  <c r="BI408" i="4"/>
  <c r="BH408" i="4"/>
  <c r="BG408" i="4"/>
  <c r="BF408" i="4"/>
  <c r="T408" i="4"/>
  <c r="R408" i="4"/>
  <c r="P408" i="4"/>
  <c r="BI406" i="4"/>
  <c r="BH406" i="4"/>
  <c r="BG406" i="4"/>
  <c r="BF406" i="4"/>
  <c r="T406" i="4"/>
  <c r="R406" i="4"/>
  <c r="P406" i="4"/>
  <c r="BI404" i="4"/>
  <c r="BH404" i="4"/>
  <c r="BG404" i="4"/>
  <c r="BF404" i="4"/>
  <c r="T404" i="4"/>
  <c r="R404" i="4"/>
  <c r="P404" i="4"/>
  <c r="BI402" i="4"/>
  <c r="BH402" i="4"/>
  <c r="BG402" i="4"/>
  <c r="BF402" i="4"/>
  <c r="T402" i="4"/>
  <c r="R402" i="4"/>
  <c r="P402" i="4"/>
  <c r="BI400" i="4"/>
  <c r="BH400" i="4"/>
  <c r="BG400" i="4"/>
  <c r="BF400" i="4"/>
  <c r="T400" i="4"/>
  <c r="R400" i="4"/>
  <c r="P400" i="4"/>
  <c r="BI398" i="4"/>
  <c r="BH398" i="4"/>
  <c r="BG398" i="4"/>
  <c r="BF398" i="4"/>
  <c r="T398" i="4"/>
  <c r="R398" i="4"/>
  <c r="P398" i="4"/>
  <c r="BI396" i="4"/>
  <c r="BH396" i="4"/>
  <c r="BG396" i="4"/>
  <c r="BF396" i="4"/>
  <c r="T396" i="4"/>
  <c r="R396" i="4"/>
  <c r="P396" i="4"/>
  <c r="BI394" i="4"/>
  <c r="BH394" i="4"/>
  <c r="BG394" i="4"/>
  <c r="BF394" i="4"/>
  <c r="T394" i="4"/>
  <c r="R394" i="4"/>
  <c r="P394" i="4"/>
  <c r="BI392" i="4"/>
  <c r="BH392" i="4"/>
  <c r="BG392" i="4"/>
  <c r="BF392" i="4"/>
  <c r="T392" i="4"/>
  <c r="R392" i="4"/>
  <c r="P392" i="4"/>
  <c r="BI390" i="4"/>
  <c r="BH390" i="4"/>
  <c r="BG390" i="4"/>
  <c r="BF390" i="4"/>
  <c r="T390" i="4"/>
  <c r="R390" i="4"/>
  <c r="P390" i="4"/>
  <c r="BI388" i="4"/>
  <c r="BH388" i="4"/>
  <c r="BG388" i="4"/>
  <c r="BF388" i="4"/>
  <c r="T388" i="4"/>
  <c r="R388" i="4"/>
  <c r="P388" i="4"/>
  <c r="BI386" i="4"/>
  <c r="BH386" i="4"/>
  <c r="BG386" i="4"/>
  <c r="BF386" i="4"/>
  <c r="T386" i="4"/>
  <c r="R386" i="4"/>
  <c r="P386" i="4"/>
  <c r="BI384" i="4"/>
  <c r="BH384" i="4"/>
  <c r="BG384" i="4"/>
  <c r="BF384" i="4"/>
  <c r="T384" i="4"/>
  <c r="R384" i="4"/>
  <c r="P384" i="4"/>
  <c r="BI382" i="4"/>
  <c r="BH382" i="4"/>
  <c r="BG382" i="4"/>
  <c r="BF382" i="4"/>
  <c r="T382" i="4"/>
  <c r="R382" i="4"/>
  <c r="P382" i="4"/>
  <c r="BI380" i="4"/>
  <c r="BH380" i="4"/>
  <c r="BG380" i="4"/>
  <c r="BF380" i="4"/>
  <c r="T380" i="4"/>
  <c r="R380" i="4"/>
  <c r="P380" i="4"/>
  <c r="BI378" i="4"/>
  <c r="BH378" i="4"/>
  <c r="BG378" i="4"/>
  <c r="BF378" i="4"/>
  <c r="T378" i="4"/>
  <c r="R378" i="4"/>
  <c r="P378" i="4"/>
  <c r="BI376" i="4"/>
  <c r="BH376" i="4"/>
  <c r="BG376" i="4"/>
  <c r="BF376" i="4"/>
  <c r="T376" i="4"/>
  <c r="R376" i="4"/>
  <c r="P376" i="4"/>
  <c r="BI374" i="4"/>
  <c r="BH374" i="4"/>
  <c r="BG374" i="4"/>
  <c r="BF374" i="4"/>
  <c r="T374" i="4"/>
  <c r="R374" i="4"/>
  <c r="P374" i="4"/>
  <c r="BI372" i="4"/>
  <c r="BH372" i="4"/>
  <c r="BG372" i="4"/>
  <c r="BF372" i="4"/>
  <c r="T372" i="4"/>
  <c r="R372" i="4"/>
  <c r="P372" i="4"/>
  <c r="BI370" i="4"/>
  <c r="BH370" i="4"/>
  <c r="BG370" i="4"/>
  <c r="BF370" i="4"/>
  <c r="T370" i="4"/>
  <c r="R370" i="4"/>
  <c r="P370" i="4"/>
  <c r="BI368" i="4"/>
  <c r="BH368" i="4"/>
  <c r="BG368" i="4"/>
  <c r="BF368" i="4"/>
  <c r="T368" i="4"/>
  <c r="R368" i="4"/>
  <c r="P368" i="4"/>
  <c r="BI366" i="4"/>
  <c r="BH366" i="4"/>
  <c r="BG366" i="4"/>
  <c r="BF366" i="4"/>
  <c r="T366" i="4"/>
  <c r="R366" i="4"/>
  <c r="P366" i="4"/>
  <c r="BI363" i="4"/>
  <c r="BH363" i="4"/>
  <c r="BG363" i="4"/>
  <c r="BF363" i="4"/>
  <c r="T363" i="4"/>
  <c r="R363" i="4"/>
  <c r="P363" i="4"/>
  <c r="BI360" i="4"/>
  <c r="BH360" i="4"/>
  <c r="BG360" i="4"/>
  <c r="BF360" i="4"/>
  <c r="T360" i="4"/>
  <c r="R360" i="4"/>
  <c r="P360" i="4"/>
  <c r="BI357" i="4"/>
  <c r="BH357" i="4"/>
  <c r="BG357" i="4"/>
  <c r="BF357" i="4"/>
  <c r="T357" i="4"/>
  <c r="R357" i="4"/>
  <c r="P357" i="4"/>
  <c r="BI354" i="4"/>
  <c r="BH354" i="4"/>
  <c r="BG354" i="4"/>
  <c r="BF354" i="4"/>
  <c r="T354" i="4"/>
  <c r="R354" i="4"/>
  <c r="P354" i="4"/>
  <c r="BI352" i="4"/>
  <c r="BH352" i="4"/>
  <c r="BG352" i="4"/>
  <c r="BF352" i="4"/>
  <c r="T352" i="4"/>
  <c r="R352" i="4"/>
  <c r="P352" i="4"/>
  <c r="BI350" i="4"/>
  <c r="BH350" i="4"/>
  <c r="BG350" i="4"/>
  <c r="BF350" i="4"/>
  <c r="T350" i="4"/>
  <c r="R350" i="4"/>
  <c r="P350" i="4"/>
  <c r="BI348" i="4"/>
  <c r="BH348" i="4"/>
  <c r="BG348" i="4"/>
  <c r="BF348" i="4"/>
  <c r="T348" i="4"/>
  <c r="R348" i="4"/>
  <c r="P348" i="4"/>
  <c r="BI346" i="4"/>
  <c r="BH346" i="4"/>
  <c r="BG346" i="4"/>
  <c r="BF346" i="4"/>
  <c r="T346" i="4"/>
  <c r="R346" i="4"/>
  <c r="P346" i="4"/>
  <c r="BI344" i="4"/>
  <c r="BH344" i="4"/>
  <c r="BG344" i="4"/>
  <c r="BF344" i="4"/>
  <c r="T344" i="4"/>
  <c r="R344" i="4"/>
  <c r="P344" i="4"/>
  <c r="BI342" i="4"/>
  <c r="BH342" i="4"/>
  <c r="BG342" i="4"/>
  <c r="BF342" i="4"/>
  <c r="T342" i="4"/>
  <c r="R342" i="4"/>
  <c r="P342" i="4"/>
  <c r="BI340" i="4"/>
  <c r="BH340" i="4"/>
  <c r="BG340" i="4"/>
  <c r="BF340" i="4"/>
  <c r="T340" i="4"/>
  <c r="R340" i="4"/>
  <c r="P340" i="4"/>
  <c r="BI338" i="4"/>
  <c r="BH338" i="4"/>
  <c r="BG338" i="4"/>
  <c r="BF338" i="4"/>
  <c r="T338" i="4"/>
  <c r="R338" i="4"/>
  <c r="P338" i="4"/>
  <c r="BI336" i="4"/>
  <c r="BH336" i="4"/>
  <c r="BG336" i="4"/>
  <c r="BF336" i="4"/>
  <c r="T336" i="4"/>
  <c r="R336" i="4"/>
  <c r="P336" i="4"/>
  <c r="BI334" i="4"/>
  <c r="BH334" i="4"/>
  <c r="BG334" i="4"/>
  <c r="BF334" i="4"/>
  <c r="T334" i="4"/>
  <c r="R334" i="4"/>
  <c r="P334" i="4"/>
  <c r="BI332" i="4"/>
  <c r="BH332" i="4"/>
  <c r="BG332" i="4"/>
  <c r="BF332" i="4"/>
  <c r="T332" i="4"/>
  <c r="R332" i="4"/>
  <c r="P332" i="4"/>
  <c r="BI330" i="4"/>
  <c r="BH330" i="4"/>
  <c r="BG330" i="4"/>
  <c r="BF330" i="4"/>
  <c r="T330" i="4"/>
  <c r="R330" i="4"/>
  <c r="P330" i="4"/>
  <c r="BI328" i="4"/>
  <c r="BH328" i="4"/>
  <c r="BG328" i="4"/>
  <c r="BF328" i="4"/>
  <c r="T328" i="4"/>
  <c r="R328" i="4"/>
  <c r="P328" i="4"/>
  <c r="BI326" i="4"/>
  <c r="BH326" i="4"/>
  <c r="BG326" i="4"/>
  <c r="BF326" i="4"/>
  <c r="T326" i="4"/>
  <c r="R326" i="4"/>
  <c r="P326" i="4"/>
  <c r="BI324" i="4"/>
  <c r="BH324" i="4"/>
  <c r="BG324" i="4"/>
  <c r="BF324" i="4"/>
  <c r="T324" i="4"/>
  <c r="R324" i="4"/>
  <c r="P324" i="4"/>
  <c r="BI322" i="4"/>
  <c r="BH322" i="4"/>
  <c r="BG322" i="4"/>
  <c r="BF322" i="4"/>
  <c r="T322" i="4"/>
  <c r="R322" i="4"/>
  <c r="P322" i="4"/>
  <c r="BI320" i="4"/>
  <c r="BH320" i="4"/>
  <c r="BG320" i="4"/>
  <c r="BF320" i="4"/>
  <c r="T320" i="4"/>
  <c r="R320" i="4"/>
  <c r="P320" i="4"/>
  <c r="BI318" i="4"/>
  <c r="BH318" i="4"/>
  <c r="BG318" i="4"/>
  <c r="BF318" i="4"/>
  <c r="T318" i="4"/>
  <c r="R318" i="4"/>
  <c r="P318" i="4"/>
  <c r="BI316" i="4"/>
  <c r="BH316" i="4"/>
  <c r="BG316" i="4"/>
  <c r="BF316" i="4"/>
  <c r="T316" i="4"/>
  <c r="R316" i="4"/>
  <c r="P316" i="4"/>
  <c r="BI314" i="4"/>
  <c r="BH314" i="4"/>
  <c r="BG314" i="4"/>
  <c r="BF314" i="4"/>
  <c r="T314" i="4"/>
  <c r="R314" i="4"/>
  <c r="P314" i="4"/>
  <c r="BI312" i="4"/>
  <c r="BH312" i="4"/>
  <c r="BG312" i="4"/>
  <c r="BF312" i="4"/>
  <c r="T312" i="4"/>
  <c r="R312" i="4"/>
  <c r="P312" i="4"/>
  <c r="BI310" i="4"/>
  <c r="BH310" i="4"/>
  <c r="BG310" i="4"/>
  <c r="BF310" i="4"/>
  <c r="T310" i="4"/>
  <c r="R310" i="4"/>
  <c r="P310" i="4"/>
  <c r="BI308" i="4"/>
  <c r="BH308" i="4"/>
  <c r="BG308" i="4"/>
  <c r="BF308" i="4"/>
  <c r="T308" i="4"/>
  <c r="R308" i="4"/>
  <c r="P308" i="4"/>
  <c r="BI306" i="4"/>
  <c r="BH306" i="4"/>
  <c r="BG306" i="4"/>
  <c r="BF306" i="4"/>
  <c r="T306" i="4"/>
  <c r="R306" i="4"/>
  <c r="P306" i="4"/>
  <c r="BI304" i="4"/>
  <c r="BH304" i="4"/>
  <c r="BG304" i="4"/>
  <c r="BF304" i="4"/>
  <c r="T304" i="4"/>
  <c r="R304" i="4"/>
  <c r="P304" i="4"/>
  <c r="BI302" i="4"/>
  <c r="BH302" i="4"/>
  <c r="BG302" i="4"/>
  <c r="BF302" i="4"/>
  <c r="T302" i="4"/>
  <c r="R302" i="4"/>
  <c r="P302" i="4"/>
  <c r="BI300" i="4"/>
  <c r="BH300" i="4"/>
  <c r="BG300" i="4"/>
  <c r="BF300" i="4"/>
  <c r="T300" i="4"/>
  <c r="R300" i="4"/>
  <c r="P300" i="4"/>
  <c r="BI298" i="4"/>
  <c r="BH298" i="4"/>
  <c r="BG298" i="4"/>
  <c r="BF298" i="4"/>
  <c r="T298" i="4"/>
  <c r="R298" i="4"/>
  <c r="P298" i="4"/>
  <c r="BI296" i="4"/>
  <c r="BH296" i="4"/>
  <c r="BG296" i="4"/>
  <c r="BF296" i="4"/>
  <c r="T296" i="4"/>
  <c r="R296" i="4"/>
  <c r="P296" i="4"/>
  <c r="BI294" i="4"/>
  <c r="BH294" i="4"/>
  <c r="BG294" i="4"/>
  <c r="BF294" i="4"/>
  <c r="T294" i="4"/>
  <c r="R294" i="4"/>
  <c r="P294" i="4"/>
  <c r="BI292" i="4"/>
  <c r="BH292" i="4"/>
  <c r="BG292" i="4"/>
  <c r="BF292" i="4"/>
  <c r="T292" i="4"/>
  <c r="R292" i="4"/>
  <c r="P292" i="4"/>
  <c r="BI290" i="4"/>
  <c r="BH290" i="4"/>
  <c r="BG290" i="4"/>
  <c r="BF290" i="4"/>
  <c r="T290" i="4"/>
  <c r="R290" i="4"/>
  <c r="P290" i="4"/>
  <c r="BI288" i="4"/>
  <c r="BH288" i="4"/>
  <c r="BG288" i="4"/>
  <c r="BF288" i="4"/>
  <c r="T288" i="4"/>
  <c r="R288" i="4"/>
  <c r="P288" i="4"/>
  <c r="BI286" i="4"/>
  <c r="BH286" i="4"/>
  <c r="BG286" i="4"/>
  <c r="BF286" i="4"/>
  <c r="T286" i="4"/>
  <c r="R286" i="4"/>
  <c r="P286" i="4"/>
  <c r="BI284" i="4"/>
  <c r="BH284" i="4"/>
  <c r="BG284" i="4"/>
  <c r="BF284" i="4"/>
  <c r="T284" i="4"/>
  <c r="R284" i="4"/>
  <c r="P284" i="4"/>
  <c r="BI282" i="4"/>
  <c r="BH282" i="4"/>
  <c r="BG282" i="4"/>
  <c r="BF282" i="4"/>
  <c r="T282" i="4"/>
  <c r="R282" i="4"/>
  <c r="P282" i="4"/>
  <c r="BI280" i="4"/>
  <c r="BH280" i="4"/>
  <c r="BG280" i="4"/>
  <c r="BF280" i="4"/>
  <c r="T280" i="4"/>
  <c r="R280" i="4"/>
  <c r="P280" i="4"/>
  <c r="BI278" i="4"/>
  <c r="BH278" i="4"/>
  <c r="BG278" i="4"/>
  <c r="BF278" i="4"/>
  <c r="T278" i="4"/>
  <c r="R278" i="4"/>
  <c r="P278" i="4"/>
  <c r="BI276" i="4"/>
  <c r="BH276" i="4"/>
  <c r="BG276" i="4"/>
  <c r="BF276" i="4"/>
  <c r="T276" i="4"/>
  <c r="R276" i="4"/>
  <c r="P276" i="4"/>
  <c r="BI274" i="4"/>
  <c r="BH274" i="4"/>
  <c r="BG274" i="4"/>
  <c r="BF274" i="4"/>
  <c r="T274" i="4"/>
  <c r="R274" i="4"/>
  <c r="P274" i="4"/>
  <c r="BI272" i="4"/>
  <c r="BH272" i="4"/>
  <c r="BG272" i="4"/>
  <c r="BF272" i="4"/>
  <c r="T272" i="4"/>
  <c r="R272" i="4"/>
  <c r="P272" i="4"/>
  <c r="BI270" i="4"/>
  <c r="BH270" i="4"/>
  <c r="BG270" i="4"/>
  <c r="BF270" i="4"/>
  <c r="T270" i="4"/>
  <c r="R270" i="4"/>
  <c r="P270" i="4"/>
  <c r="BI268" i="4"/>
  <c r="BH268" i="4"/>
  <c r="BG268" i="4"/>
  <c r="BF268" i="4"/>
  <c r="T268" i="4"/>
  <c r="R268" i="4"/>
  <c r="P268" i="4"/>
  <c r="BI266" i="4"/>
  <c r="BH266" i="4"/>
  <c r="BG266" i="4"/>
  <c r="BF266" i="4"/>
  <c r="T266" i="4"/>
  <c r="R266" i="4"/>
  <c r="P266" i="4"/>
  <c r="BI264" i="4"/>
  <c r="BH264" i="4"/>
  <c r="BG264" i="4"/>
  <c r="BF264" i="4"/>
  <c r="T264" i="4"/>
  <c r="R264" i="4"/>
  <c r="P264" i="4"/>
  <c r="BI262" i="4"/>
  <c r="BH262" i="4"/>
  <c r="BG262" i="4"/>
  <c r="BF262" i="4"/>
  <c r="T262" i="4"/>
  <c r="R262" i="4"/>
  <c r="P262" i="4"/>
  <c r="BI260" i="4"/>
  <c r="BH260" i="4"/>
  <c r="BG260" i="4"/>
  <c r="BF260" i="4"/>
  <c r="T260" i="4"/>
  <c r="R260" i="4"/>
  <c r="P260" i="4"/>
  <c r="BI258" i="4"/>
  <c r="BH258" i="4"/>
  <c r="BG258" i="4"/>
  <c r="BF258" i="4"/>
  <c r="T258" i="4"/>
  <c r="R258" i="4"/>
  <c r="P258" i="4"/>
  <c r="BI256" i="4"/>
  <c r="BH256" i="4"/>
  <c r="BG256" i="4"/>
  <c r="BF256" i="4"/>
  <c r="T256" i="4"/>
  <c r="R256" i="4"/>
  <c r="P256" i="4"/>
  <c r="BI254" i="4"/>
  <c r="BH254" i="4"/>
  <c r="BG254" i="4"/>
  <c r="BF254" i="4"/>
  <c r="T254" i="4"/>
  <c r="R254" i="4"/>
  <c r="P254" i="4"/>
  <c r="BI252" i="4"/>
  <c r="BH252" i="4"/>
  <c r="BG252" i="4"/>
  <c r="BF252" i="4"/>
  <c r="T252" i="4"/>
  <c r="R252" i="4"/>
  <c r="P252" i="4"/>
  <c r="BI250" i="4"/>
  <c r="BH250" i="4"/>
  <c r="BG250" i="4"/>
  <c r="BF250" i="4"/>
  <c r="T250" i="4"/>
  <c r="R250" i="4"/>
  <c r="P250" i="4"/>
  <c r="BI248" i="4"/>
  <c r="BH248" i="4"/>
  <c r="BG248" i="4"/>
  <c r="BF248" i="4"/>
  <c r="T248" i="4"/>
  <c r="R248" i="4"/>
  <c r="P248" i="4"/>
  <c r="BI246" i="4"/>
  <c r="BH246" i="4"/>
  <c r="BG246" i="4"/>
  <c r="BF246" i="4"/>
  <c r="T246" i="4"/>
  <c r="R246" i="4"/>
  <c r="P246" i="4"/>
  <c r="BI244" i="4"/>
  <c r="BH244" i="4"/>
  <c r="BG244" i="4"/>
  <c r="BF244" i="4"/>
  <c r="T244" i="4"/>
  <c r="R244" i="4"/>
  <c r="P244" i="4"/>
  <c r="BI242" i="4"/>
  <c r="BH242" i="4"/>
  <c r="BG242" i="4"/>
  <c r="BF242" i="4"/>
  <c r="T242" i="4"/>
  <c r="R242" i="4"/>
  <c r="P242" i="4"/>
  <c r="BI240" i="4"/>
  <c r="BH240" i="4"/>
  <c r="BG240" i="4"/>
  <c r="BF240" i="4"/>
  <c r="T240" i="4"/>
  <c r="R240" i="4"/>
  <c r="P240" i="4"/>
  <c r="BI238" i="4"/>
  <c r="BH238" i="4"/>
  <c r="BG238" i="4"/>
  <c r="BF238" i="4"/>
  <c r="T238" i="4"/>
  <c r="R238" i="4"/>
  <c r="P238" i="4"/>
  <c r="BI236" i="4"/>
  <c r="BH236" i="4"/>
  <c r="BG236" i="4"/>
  <c r="BF236" i="4"/>
  <c r="T236" i="4"/>
  <c r="R236" i="4"/>
  <c r="P236" i="4"/>
  <c r="BI234" i="4"/>
  <c r="BH234" i="4"/>
  <c r="BG234" i="4"/>
  <c r="BF234" i="4"/>
  <c r="T234" i="4"/>
  <c r="R234" i="4"/>
  <c r="P234" i="4"/>
  <c r="BI232" i="4"/>
  <c r="BH232" i="4"/>
  <c r="BG232" i="4"/>
  <c r="BF232" i="4"/>
  <c r="T232" i="4"/>
  <c r="R232" i="4"/>
  <c r="P232" i="4"/>
  <c r="BI230" i="4"/>
  <c r="BH230" i="4"/>
  <c r="BG230" i="4"/>
  <c r="BF230" i="4"/>
  <c r="T230" i="4"/>
  <c r="R230" i="4"/>
  <c r="P230" i="4"/>
  <c r="BI228" i="4"/>
  <c r="BH228" i="4"/>
  <c r="BG228" i="4"/>
  <c r="BF228" i="4"/>
  <c r="T228" i="4"/>
  <c r="R228" i="4"/>
  <c r="P228" i="4"/>
  <c r="BI226" i="4"/>
  <c r="BH226" i="4"/>
  <c r="BG226" i="4"/>
  <c r="BF226" i="4"/>
  <c r="T226" i="4"/>
  <c r="R226" i="4"/>
  <c r="P226" i="4"/>
  <c r="BI224" i="4"/>
  <c r="BH224" i="4"/>
  <c r="BG224" i="4"/>
  <c r="BF224" i="4"/>
  <c r="T224" i="4"/>
  <c r="R224" i="4"/>
  <c r="P224" i="4"/>
  <c r="BI222" i="4"/>
  <c r="BH222" i="4"/>
  <c r="BG222" i="4"/>
  <c r="BF222" i="4"/>
  <c r="T222" i="4"/>
  <c r="R222" i="4"/>
  <c r="P222" i="4"/>
  <c r="BI220" i="4"/>
  <c r="BH220" i="4"/>
  <c r="BG220" i="4"/>
  <c r="BF220" i="4"/>
  <c r="T220" i="4"/>
  <c r="R220" i="4"/>
  <c r="P220" i="4"/>
  <c r="BI218" i="4"/>
  <c r="BH218" i="4"/>
  <c r="BG218" i="4"/>
  <c r="BF218" i="4"/>
  <c r="T218" i="4"/>
  <c r="R218" i="4"/>
  <c r="P218" i="4"/>
  <c r="BI215" i="4"/>
  <c r="BH215" i="4"/>
  <c r="BG215" i="4"/>
  <c r="BF215" i="4"/>
  <c r="T215" i="4"/>
  <c r="R215" i="4"/>
  <c r="P215" i="4"/>
  <c r="BI212" i="4"/>
  <c r="BH212" i="4"/>
  <c r="BG212" i="4"/>
  <c r="BF212" i="4"/>
  <c r="T212" i="4"/>
  <c r="R212" i="4"/>
  <c r="P212" i="4"/>
  <c r="BI210" i="4"/>
  <c r="BH210" i="4"/>
  <c r="BG210" i="4"/>
  <c r="BF210" i="4"/>
  <c r="T210" i="4"/>
  <c r="R210" i="4"/>
  <c r="P210" i="4"/>
  <c r="BI208" i="4"/>
  <c r="BH208" i="4"/>
  <c r="BG208" i="4"/>
  <c r="BF208" i="4"/>
  <c r="T208" i="4"/>
  <c r="R208" i="4"/>
  <c r="P208" i="4"/>
  <c r="BI206" i="4"/>
  <c r="BH206" i="4"/>
  <c r="BG206" i="4"/>
  <c r="BF206" i="4"/>
  <c r="T206" i="4"/>
  <c r="R206" i="4"/>
  <c r="P206" i="4"/>
  <c r="BI204" i="4"/>
  <c r="BH204" i="4"/>
  <c r="BG204" i="4"/>
  <c r="BF204" i="4"/>
  <c r="T204" i="4"/>
  <c r="R204" i="4"/>
  <c r="P204" i="4"/>
  <c r="BI202" i="4"/>
  <c r="BH202" i="4"/>
  <c r="BG202" i="4"/>
  <c r="BF202" i="4"/>
  <c r="T202" i="4"/>
  <c r="R202" i="4"/>
  <c r="P202" i="4"/>
  <c r="BI200" i="4"/>
  <c r="BH200" i="4"/>
  <c r="BG200" i="4"/>
  <c r="BF200" i="4"/>
  <c r="T200" i="4"/>
  <c r="R200" i="4"/>
  <c r="P200" i="4"/>
  <c r="BI198" i="4"/>
  <c r="BH198" i="4"/>
  <c r="BG198" i="4"/>
  <c r="BF198" i="4"/>
  <c r="T198" i="4"/>
  <c r="R198" i="4"/>
  <c r="P198" i="4"/>
  <c r="BI196" i="4"/>
  <c r="BH196" i="4"/>
  <c r="BG196" i="4"/>
  <c r="BF196" i="4"/>
  <c r="T196" i="4"/>
  <c r="R196" i="4"/>
  <c r="P196" i="4"/>
  <c r="BI194" i="4"/>
  <c r="BH194" i="4"/>
  <c r="BG194" i="4"/>
  <c r="BF194" i="4"/>
  <c r="T194" i="4"/>
  <c r="R194" i="4"/>
  <c r="P194" i="4"/>
  <c r="BI192" i="4"/>
  <c r="BH192" i="4"/>
  <c r="BG192" i="4"/>
  <c r="BF192" i="4"/>
  <c r="T192" i="4"/>
  <c r="R192" i="4"/>
  <c r="P192" i="4"/>
  <c r="BI190" i="4"/>
  <c r="BH190" i="4"/>
  <c r="BG190" i="4"/>
  <c r="BF190" i="4"/>
  <c r="T190" i="4"/>
  <c r="R190" i="4"/>
  <c r="P190" i="4"/>
  <c r="BI188" i="4"/>
  <c r="BH188" i="4"/>
  <c r="BG188" i="4"/>
  <c r="BF188" i="4"/>
  <c r="T188" i="4"/>
  <c r="R188" i="4"/>
  <c r="P188" i="4"/>
  <c r="BI186" i="4"/>
  <c r="BH186" i="4"/>
  <c r="BG186" i="4"/>
  <c r="BF186" i="4"/>
  <c r="T186" i="4"/>
  <c r="R186" i="4"/>
  <c r="P186" i="4"/>
  <c r="BI184" i="4"/>
  <c r="BH184" i="4"/>
  <c r="BG184" i="4"/>
  <c r="BF184" i="4"/>
  <c r="T184" i="4"/>
  <c r="R184" i="4"/>
  <c r="P184" i="4"/>
  <c r="BI182" i="4"/>
  <c r="BH182" i="4"/>
  <c r="BG182" i="4"/>
  <c r="BF182" i="4"/>
  <c r="T182" i="4"/>
  <c r="R182" i="4"/>
  <c r="P182" i="4"/>
  <c r="BI180" i="4"/>
  <c r="BH180" i="4"/>
  <c r="BG180" i="4"/>
  <c r="BF180" i="4"/>
  <c r="T180" i="4"/>
  <c r="R180" i="4"/>
  <c r="P180" i="4"/>
  <c r="BI178" i="4"/>
  <c r="BH178" i="4"/>
  <c r="BG178" i="4"/>
  <c r="BF178" i="4"/>
  <c r="T178" i="4"/>
  <c r="R178" i="4"/>
  <c r="P178" i="4"/>
  <c r="BI176" i="4"/>
  <c r="BH176" i="4"/>
  <c r="BG176" i="4"/>
  <c r="BF176" i="4"/>
  <c r="T176" i="4"/>
  <c r="R176" i="4"/>
  <c r="P176" i="4"/>
  <c r="BI174" i="4"/>
  <c r="BH174" i="4"/>
  <c r="BG174" i="4"/>
  <c r="BF174" i="4"/>
  <c r="T174" i="4"/>
  <c r="R174" i="4"/>
  <c r="P174" i="4"/>
  <c r="BI172" i="4"/>
  <c r="BH172" i="4"/>
  <c r="BG172" i="4"/>
  <c r="BF172" i="4"/>
  <c r="T172" i="4"/>
  <c r="R172" i="4"/>
  <c r="P172" i="4"/>
  <c r="BI170" i="4"/>
  <c r="BH170" i="4"/>
  <c r="BG170" i="4"/>
  <c r="BF170" i="4"/>
  <c r="T170" i="4"/>
  <c r="R170" i="4"/>
  <c r="P170" i="4"/>
  <c r="BI168" i="4"/>
  <c r="BH168" i="4"/>
  <c r="BG168" i="4"/>
  <c r="BF168" i="4"/>
  <c r="T168" i="4"/>
  <c r="R168" i="4"/>
  <c r="P168" i="4"/>
  <c r="BI166" i="4"/>
  <c r="BH166" i="4"/>
  <c r="BG166" i="4"/>
  <c r="BF166" i="4"/>
  <c r="T166" i="4"/>
  <c r="R166" i="4"/>
  <c r="P166" i="4"/>
  <c r="BI164" i="4"/>
  <c r="BH164" i="4"/>
  <c r="BG164" i="4"/>
  <c r="BF164" i="4"/>
  <c r="T164" i="4"/>
  <c r="R164" i="4"/>
  <c r="P164" i="4"/>
  <c r="BI162" i="4"/>
  <c r="BH162" i="4"/>
  <c r="BG162" i="4"/>
  <c r="BF162" i="4"/>
  <c r="T162" i="4"/>
  <c r="R162" i="4"/>
  <c r="P162" i="4"/>
  <c r="BI160" i="4"/>
  <c r="BH160" i="4"/>
  <c r="BG160" i="4"/>
  <c r="BF160" i="4"/>
  <c r="T160" i="4"/>
  <c r="R160" i="4"/>
  <c r="P160" i="4"/>
  <c r="BI158" i="4"/>
  <c r="BH158" i="4"/>
  <c r="BG158" i="4"/>
  <c r="BF158" i="4"/>
  <c r="T158" i="4"/>
  <c r="R158" i="4"/>
  <c r="P158" i="4"/>
  <c r="BI155" i="4"/>
  <c r="BH155" i="4"/>
  <c r="BG155" i="4"/>
  <c r="BF155" i="4"/>
  <c r="T155" i="4"/>
  <c r="R155" i="4"/>
  <c r="P155" i="4"/>
  <c r="BI153" i="4"/>
  <c r="BH153" i="4"/>
  <c r="BG153" i="4"/>
  <c r="BF153" i="4"/>
  <c r="T153" i="4"/>
  <c r="R153" i="4"/>
  <c r="P153" i="4"/>
  <c r="BI151" i="4"/>
  <c r="BH151" i="4"/>
  <c r="BG151" i="4"/>
  <c r="BF151" i="4"/>
  <c r="T151" i="4"/>
  <c r="R151" i="4"/>
  <c r="P151" i="4"/>
  <c r="BI149" i="4"/>
  <c r="BH149" i="4"/>
  <c r="BG149" i="4"/>
  <c r="BF149" i="4"/>
  <c r="T149" i="4"/>
  <c r="R149" i="4"/>
  <c r="P149" i="4"/>
  <c r="BI147" i="4"/>
  <c r="BH147" i="4"/>
  <c r="BG147" i="4"/>
  <c r="BF147" i="4"/>
  <c r="T147" i="4"/>
  <c r="R147" i="4"/>
  <c r="P147" i="4"/>
  <c r="BI144" i="4"/>
  <c r="BH144" i="4"/>
  <c r="BG144" i="4"/>
  <c r="BF144" i="4"/>
  <c r="T144" i="4"/>
  <c r="R144" i="4"/>
  <c r="P144" i="4"/>
  <c r="BI142" i="4"/>
  <c r="BH142" i="4"/>
  <c r="BG142" i="4"/>
  <c r="BF142" i="4"/>
  <c r="T142" i="4"/>
  <c r="R142" i="4"/>
  <c r="P142" i="4"/>
  <c r="BI140" i="4"/>
  <c r="BH140" i="4"/>
  <c r="BG140" i="4"/>
  <c r="BF140" i="4"/>
  <c r="T140" i="4"/>
  <c r="R140" i="4"/>
  <c r="P140" i="4"/>
  <c r="BI138" i="4"/>
  <c r="BH138" i="4"/>
  <c r="BG138" i="4"/>
  <c r="BF138" i="4"/>
  <c r="T138" i="4"/>
  <c r="R138" i="4"/>
  <c r="P138" i="4"/>
  <c r="BI135" i="4"/>
  <c r="BH135" i="4"/>
  <c r="BG135" i="4"/>
  <c r="BF135" i="4"/>
  <c r="T135" i="4"/>
  <c r="R135" i="4"/>
  <c r="P135" i="4"/>
  <c r="BI133" i="4"/>
  <c r="BH133" i="4"/>
  <c r="BG133" i="4"/>
  <c r="BF133" i="4"/>
  <c r="T133" i="4"/>
  <c r="R133" i="4"/>
  <c r="P133" i="4"/>
  <c r="BI131" i="4"/>
  <c r="BH131" i="4"/>
  <c r="BG131" i="4"/>
  <c r="BF131" i="4"/>
  <c r="T131" i="4"/>
  <c r="R131" i="4"/>
  <c r="P131" i="4"/>
  <c r="BI129" i="4"/>
  <c r="BH129" i="4"/>
  <c r="BG129" i="4"/>
  <c r="BF129" i="4"/>
  <c r="T129" i="4"/>
  <c r="R129" i="4"/>
  <c r="P129" i="4"/>
  <c r="BI127" i="4"/>
  <c r="BH127" i="4"/>
  <c r="BG127" i="4"/>
  <c r="BF127" i="4"/>
  <c r="T127" i="4"/>
  <c r="R127" i="4"/>
  <c r="P127" i="4"/>
  <c r="BI125" i="4"/>
  <c r="BH125" i="4"/>
  <c r="BG125" i="4"/>
  <c r="BF125" i="4"/>
  <c r="T125" i="4"/>
  <c r="R125" i="4"/>
  <c r="P125" i="4"/>
  <c r="F120" i="4"/>
  <c r="F118" i="4"/>
  <c r="E116" i="4"/>
  <c r="F95" i="4"/>
  <c r="F93" i="4"/>
  <c r="E91" i="4"/>
  <c r="J28" i="4"/>
  <c r="E28" i="4"/>
  <c r="J96" i="4" s="1"/>
  <c r="J27" i="4"/>
  <c r="J25" i="4"/>
  <c r="E25" i="4"/>
  <c r="J95" i="4" s="1"/>
  <c r="J24" i="4"/>
  <c r="J22" i="4"/>
  <c r="E22" i="4"/>
  <c r="F121" i="4" s="1"/>
  <c r="J21" i="4"/>
  <c r="J16" i="4"/>
  <c r="J93" i="4" s="1"/>
  <c r="E7" i="4"/>
  <c r="E110" i="4"/>
  <c r="J41" i="3"/>
  <c r="J40" i="3"/>
  <c r="AY98" i="1"/>
  <c r="J39" i="3"/>
  <c r="AX98" i="1"/>
  <c r="BI165" i="3"/>
  <c r="BH165" i="3"/>
  <c r="BG165" i="3"/>
  <c r="BF165" i="3"/>
  <c r="T165" i="3"/>
  <c r="R165" i="3"/>
  <c r="P165" i="3"/>
  <c r="BI163" i="3"/>
  <c r="BH163" i="3"/>
  <c r="BG163" i="3"/>
  <c r="BF163" i="3"/>
  <c r="T163" i="3"/>
  <c r="R163" i="3"/>
  <c r="P163" i="3"/>
  <c r="BI161" i="3"/>
  <c r="BH161" i="3"/>
  <c r="BG161" i="3"/>
  <c r="BF161" i="3"/>
  <c r="T161" i="3"/>
  <c r="R161" i="3"/>
  <c r="P161" i="3"/>
  <c r="BI159" i="3"/>
  <c r="BH159" i="3"/>
  <c r="BG159" i="3"/>
  <c r="BF159" i="3"/>
  <c r="T159" i="3"/>
  <c r="R159" i="3"/>
  <c r="P159" i="3"/>
  <c r="BI157" i="3"/>
  <c r="BH157" i="3"/>
  <c r="BG157" i="3"/>
  <c r="BF157" i="3"/>
  <c r="T157" i="3"/>
  <c r="R157" i="3"/>
  <c r="P157" i="3"/>
  <c r="BI155" i="3"/>
  <c r="BH155" i="3"/>
  <c r="BG155" i="3"/>
  <c r="BF155" i="3"/>
  <c r="T155" i="3"/>
  <c r="R155" i="3"/>
  <c r="P155" i="3"/>
  <c r="BI153" i="3"/>
  <c r="BH153" i="3"/>
  <c r="BG153" i="3"/>
  <c r="BF153" i="3"/>
  <c r="T153" i="3"/>
  <c r="R153" i="3"/>
  <c r="P153" i="3"/>
  <c r="BI151" i="3"/>
  <c r="BH151" i="3"/>
  <c r="BG151" i="3"/>
  <c r="BF151" i="3"/>
  <c r="T151" i="3"/>
  <c r="R151" i="3"/>
  <c r="P151" i="3"/>
  <c r="BI149" i="3"/>
  <c r="BH149" i="3"/>
  <c r="BG149" i="3"/>
  <c r="BF149" i="3"/>
  <c r="T149" i="3"/>
  <c r="R149" i="3"/>
  <c r="P149" i="3"/>
  <c r="BI147" i="3"/>
  <c r="BH147" i="3"/>
  <c r="BG147" i="3"/>
  <c r="BF147" i="3"/>
  <c r="T147" i="3"/>
  <c r="R147" i="3"/>
  <c r="P147" i="3"/>
  <c r="BI145" i="3"/>
  <c r="BH145" i="3"/>
  <c r="BG145" i="3"/>
  <c r="BF145" i="3"/>
  <c r="T145" i="3"/>
  <c r="R145" i="3"/>
  <c r="P145" i="3"/>
  <c r="BI143" i="3"/>
  <c r="BH143" i="3"/>
  <c r="BG143" i="3"/>
  <c r="BF143" i="3"/>
  <c r="T143" i="3"/>
  <c r="R143" i="3"/>
  <c r="P143" i="3"/>
  <c r="BI141" i="3"/>
  <c r="BH141" i="3"/>
  <c r="BG141" i="3"/>
  <c r="BF141" i="3"/>
  <c r="T141" i="3"/>
  <c r="R141" i="3"/>
  <c r="P141" i="3"/>
  <c r="BI139" i="3"/>
  <c r="BH139" i="3"/>
  <c r="BG139" i="3"/>
  <c r="BF139" i="3"/>
  <c r="T139" i="3"/>
  <c r="R139" i="3"/>
  <c r="P139" i="3"/>
  <c r="BI137" i="3"/>
  <c r="BH137" i="3"/>
  <c r="BG137" i="3"/>
  <c r="BF137" i="3"/>
  <c r="T137" i="3"/>
  <c r="R137" i="3"/>
  <c r="P137" i="3"/>
  <c r="BI135" i="3"/>
  <c r="BH135" i="3"/>
  <c r="BG135" i="3"/>
  <c r="BF135" i="3"/>
  <c r="T135" i="3"/>
  <c r="R135" i="3"/>
  <c r="P135" i="3"/>
  <c r="BI133" i="3"/>
  <c r="BH133" i="3"/>
  <c r="BG133" i="3"/>
  <c r="BF133" i="3"/>
  <c r="T133" i="3"/>
  <c r="R133" i="3"/>
  <c r="P133" i="3"/>
  <c r="BI131" i="3"/>
  <c r="BH131" i="3"/>
  <c r="BG131" i="3"/>
  <c r="BF131" i="3"/>
  <c r="T131" i="3"/>
  <c r="R131" i="3"/>
  <c r="P131" i="3"/>
  <c r="BI129" i="3"/>
  <c r="BH129" i="3"/>
  <c r="BG129" i="3"/>
  <c r="BF129" i="3"/>
  <c r="T129" i="3"/>
  <c r="R129" i="3"/>
  <c r="P129" i="3"/>
  <c r="BI127" i="3"/>
  <c r="BH127" i="3"/>
  <c r="BG127" i="3"/>
  <c r="BF127" i="3"/>
  <c r="T127" i="3"/>
  <c r="R127" i="3"/>
  <c r="P127" i="3"/>
  <c r="BI125" i="3"/>
  <c r="BH125" i="3"/>
  <c r="BG125" i="3"/>
  <c r="BF125" i="3"/>
  <c r="T125" i="3"/>
  <c r="R125" i="3"/>
  <c r="P125" i="3"/>
  <c r="F120" i="3"/>
  <c r="F118" i="3"/>
  <c r="E116" i="3"/>
  <c r="F95" i="3"/>
  <c r="F93" i="3"/>
  <c r="E91" i="3"/>
  <c r="J28" i="3"/>
  <c r="E28" i="3"/>
  <c r="J96" i="3"/>
  <c r="J27" i="3"/>
  <c r="J25" i="3"/>
  <c r="E25" i="3"/>
  <c r="J120" i="3"/>
  <c r="J24" i="3"/>
  <c r="J22" i="3"/>
  <c r="E22" i="3"/>
  <c r="F121" i="3"/>
  <c r="J21" i="3"/>
  <c r="J16" i="3"/>
  <c r="J118" i="3"/>
  <c r="E7" i="3"/>
  <c r="E110" i="3" s="1"/>
  <c r="J41" i="2"/>
  <c r="J40" i="2"/>
  <c r="AY97" i="1"/>
  <c r="J39" i="2"/>
  <c r="AX97" i="1"/>
  <c r="BI139" i="2"/>
  <c r="BH139" i="2"/>
  <c r="BG139" i="2"/>
  <c r="BF139" i="2"/>
  <c r="T139" i="2"/>
  <c r="R139" i="2"/>
  <c r="P139" i="2"/>
  <c r="BI137" i="2"/>
  <c r="BH137" i="2"/>
  <c r="BG137" i="2"/>
  <c r="BF137" i="2"/>
  <c r="T137" i="2"/>
  <c r="R137" i="2"/>
  <c r="P137" i="2"/>
  <c r="BI135" i="2"/>
  <c r="BH135" i="2"/>
  <c r="BG135" i="2"/>
  <c r="BF135" i="2"/>
  <c r="T135" i="2"/>
  <c r="R135" i="2"/>
  <c r="P135" i="2"/>
  <c r="BI133" i="2"/>
  <c r="BH133" i="2"/>
  <c r="BG133" i="2"/>
  <c r="BF133" i="2"/>
  <c r="T133" i="2"/>
  <c r="R133" i="2"/>
  <c r="P133" i="2"/>
  <c r="BI131" i="2"/>
  <c r="BH131" i="2"/>
  <c r="BG131" i="2"/>
  <c r="BF131" i="2"/>
  <c r="T131" i="2"/>
  <c r="R131" i="2"/>
  <c r="P131" i="2"/>
  <c r="BI129" i="2"/>
  <c r="BH129" i="2"/>
  <c r="BG129" i="2"/>
  <c r="BF129" i="2"/>
  <c r="T129" i="2"/>
  <c r="R129" i="2"/>
  <c r="P129" i="2"/>
  <c r="BI127" i="2"/>
  <c r="BH127" i="2"/>
  <c r="BG127" i="2"/>
  <c r="BF127" i="2"/>
  <c r="T127" i="2"/>
  <c r="R127" i="2"/>
  <c r="P127" i="2"/>
  <c r="BI125" i="2"/>
  <c r="BH125" i="2"/>
  <c r="BG125" i="2"/>
  <c r="BF125" i="2"/>
  <c r="T125" i="2"/>
  <c r="R125" i="2"/>
  <c r="P125" i="2"/>
  <c r="F120" i="2"/>
  <c r="F118" i="2"/>
  <c r="E116" i="2"/>
  <c r="F95" i="2"/>
  <c r="F93" i="2"/>
  <c r="E91" i="2"/>
  <c r="J28" i="2"/>
  <c r="E28" i="2"/>
  <c r="J121" i="2"/>
  <c r="J27" i="2"/>
  <c r="J25" i="2"/>
  <c r="E25" i="2"/>
  <c r="J95" i="2"/>
  <c r="J24" i="2"/>
  <c r="J22" i="2"/>
  <c r="E22" i="2"/>
  <c r="F121" i="2"/>
  <c r="J21" i="2"/>
  <c r="J16" i="2"/>
  <c r="J118" i="2"/>
  <c r="E7" i="2"/>
  <c r="E85" i="2"/>
  <c r="L90" i="1"/>
  <c r="AM90" i="1"/>
  <c r="AM89" i="1"/>
  <c r="L89" i="1"/>
  <c r="AM87" i="1"/>
  <c r="L87" i="1"/>
  <c r="L85" i="1"/>
  <c r="L84" i="1"/>
  <c r="BK139" i="29"/>
  <c r="J139" i="29"/>
  <c r="BK137" i="29"/>
  <c r="J137" i="29"/>
  <c r="BK135" i="29"/>
  <c r="J135" i="29"/>
  <c r="BK133" i="29"/>
  <c r="J133" i="29"/>
  <c r="BK131" i="29"/>
  <c r="J131" i="29"/>
  <c r="BK129" i="29"/>
  <c r="J129" i="29"/>
  <c r="J166" i="28"/>
  <c r="J164" i="28"/>
  <c r="J162" i="28"/>
  <c r="BK160" i="28"/>
  <c r="J158" i="28"/>
  <c r="BK156" i="28"/>
  <c r="J154" i="28"/>
  <c r="BK152" i="28"/>
  <c r="BK150" i="28"/>
  <c r="J148" i="28"/>
  <c r="J146" i="28"/>
  <c r="BK143" i="28"/>
  <c r="BK141" i="28"/>
  <c r="BK139" i="28"/>
  <c r="J137" i="28"/>
  <c r="BK135" i="28"/>
  <c r="J133" i="28"/>
  <c r="J131" i="28"/>
  <c r="J129" i="28"/>
  <c r="BK206" i="27"/>
  <c r="J203" i="27"/>
  <c r="J201" i="27"/>
  <c r="J199" i="27"/>
  <c r="BK197" i="27"/>
  <c r="BK195" i="27"/>
  <c r="BK193" i="27"/>
  <c r="BK191" i="27"/>
  <c r="J189" i="27"/>
  <c r="J187" i="27"/>
  <c r="BK185" i="27"/>
  <c r="BK183" i="27"/>
  <c r="BK181" i="27"/>
  <c r="J179" i="27"/>
  <c r="BK177" i="27"/>
  <c r="J175" i="27"/>
  <c r="J173" i="27"/>
  <c r="J171" i="27"/>
  <c r="J169" i="27"/>
  <c r="J167" i="27"/>
  <c r="J165" i="27"/>
  <c r="J163" i="27"/>
  <c r="J161" i="27"/>
  <c r="J159" i="27"/>
  <c r="J157" i="27"/>
  <c r="J155" i="27"/>
  <c r="J153" i="27"/>
  <c r="BK151" i="27"/>
  <c r="J149" i="27"/>
  <c r="BK147" i="27"/>
  <c r="J145" i="27"/>
  <c r="BK143" i="27"/>
  <c r="J141" i="27"/>
  <c r="BK138" i="27"/>
  <c r="BK136" i="27"/>
  <c r="BK134" i="27"/>
  <c r="J132" i="27"/>
  <c r="BK129" i="27"/>
  <c r="BK127" i="27"/>
  <c r="BK141" i="26"/>
  <c r="BK139" i="26"/>
  <c r="J137" i="26"/>
  <c r="J135" i="26"/>
  <c r="BK133" i="26"/>
  <c r="BK131" i="26"/>
  <c r="J129" i="26"/>
  <c r="J145" i="25"/>
  <c r="J143" i="25"/>
  <c r="J141" i="25"/>
  <c r="J139" i="25"/>
  <c r="BK137" i="25"/>
  <c r="J135" i="25"/>
  <c r="J133" i="25"/>
  <c r="J131" i="25"/>
  <c r="BK129" i="25"/>
  <c r="BK275" i="24"/>
  <c r="BK273" i="24"/>
  <c r="J269" i="24"/>
  <c r="J267" i="24"/>
  <c r="BK265" i="24"/>
  <c r="J263" i="24"/>
  <c r="J261" i="24"/>
  <c r="J255" i="24"/>
  <c r="BK245" i="24"/>
  <c r="BK241" i="24"/>
  <c r="BK237" i="24"/>
  <c r="J233" i="24"/>
  <c r="BK224" i="24"/>
  <c r="BK222" i="24"/>
  <c r="J220" i="24"/>
  <c r="BK216" i="24"/>
  <c r="BK214" i="24"/>
  <c r="BK208" i="24"/>
  <c r="J206" i="24"/>
  <c r="BK202" i="24"/>
  <c r="BK200" i="24"/>
  <c r="BK198" i="24"/>
  <c r="BK194" i="24"/>
  <c r="J190" i="24"/>
  <c r="BK188" i="24"/>
  <c r="BK184" i="24"/>
  <c r="J182" i="24"/>
  <c r="J180" i="24"/>
  <c r="J178" i="24"/>
  <c r="J176" i="24"/>
  <c r="BK172" i="24"/>
  <c r="J170" i="24"/>
  <c r="J168" i="24"/>
  <c r="J164" i="24"/>
  <c r="BK160" i="24"/>
  <c r="J158" i="24"/>
  <c r="J156" i="24"/>
  <c r="J154" i="24"/>
  <c r="BK152" i="24"/>
  <c r="J150" i="24"/>
  <c r="J148" i="24"/>
  <c r="J140" i="24"/>
  <c r="BK138" i="24"/>
  <c r="J136" i="24"/>
  <c r="J132" i="24"/>
  <c r="J130" i="24"/>
  <c r="BK128" i="24"/>
  <c r="BK135" i="23"/>
  <c r="BK133" i="23"/>
  <c r="BK129" i="23"/>
  <c r="J127" i="23"/>
  <c r="J125" i="23"/>
  <c r="J148" i="22"/>
  <c r="BK144" i="22"/>
  <c r="BK142" i="22"/>
  <c r="J137" i="22"/>
  <c r="J135" i="22"/>
  <c r="BK133" i="22"/>
  <c r="J131" i="22"/>
  <c r="BK128" i="22"/>
  <c r="BK125" i="22"/>
  <c r="BK212" i="21"/>
  <c r="J209" i="21"/>
  <c r="BK206" i="21"/>
  <c r="BK203" i="21"/>
  <c r="J200" i="21"/>
  <c r="J198" i="21"/>
  <c r="BK191" i="21"/>
  <c r="J187" i="21"/>
  <c r="BK185" i="21"/>
  <c r="BK181" i="21"/>
  <c r="BK179" i="21"/>
  <c r="J177" i="21"/>
  <c r="BK175" i="21"/>
  <c r="BK173" i="21"/>
  <c r="J168" i="21"/>
  <c r="BK165" i="21"/>
  <c r="J162" i="21"/>
  <c r="BK160" i="21"/>
  <c r="J158" i="21"/>
  <c r="J156" i="21"/>
  <c r="BK153" i="21"/>
  <c r="J148" i="21"/>
  <c r="BK146" i="21"/>
  <c r="J144" i="21"/>
  <c r="J139" i="21"/>
  <c r="BK136" i="21"/>
  <c r="BK133" i="21"/>
  <c r="BK128" i="21"/>
  <c r="BK218" i="20"/>
  <c r="J215" i="20"/>
  <c r="BK212" i="20"/>
  <c r="J209" i="20"/>
  <c r="J206" i="20"/>
  <c r="J203" i="20"/>
  <c r="BK198" i="20"/>
  <c r="BK195" i="20"/>
  <c r="BK189" i="20"/>
  <c r="J187" i="20"/>
  <c r="BK185" i="20"/>
  <c r="BK181" i="20"/>
  <c r="BK177" i="20"/>
  <c r="J171" i="20"/>
  <c r="J165" i="20"/>
  <c r="J158" i="20"/>
  <c r="J156" i="20"/>
  <c r="BK150" i="20"/>
  <c r="BK148" i="20"/>
  <c r="BK139" i="20"/>
  <c r="J136" i="20"/>
  <c r="BK133" i="20"/>
  <c r="J130" i="20"/>
  <c r="J128" i="20"/>
  <c r="J125" i="20"/>
  <c r="BK202" i="19"/>
  <c r="J199" i="19"/>
  <c r="J193" i="19"/>
  <c r="BK187" i="19"/>
  <c r="J185" i="19"/>
  <c r="BK180" i="19"/>
  <c r="BK173" i="19"/>
  <c r="BK171" i="19"/>
  <c r="J169" i="19"/>
  <c r="BK165" i="19"/>
  <c r="J163" i="19"/>
  <c r="BK161" i="19"/>
  <c r="BK158" i="19"/>
  <c r="BK152" i="19"/>
  <c r="BK146" i="19"/>
  <c r="J141" i="19"/>
  <c r="BK133" i="19"/>
  <c r="BK125" i="19"/>
  <c r="BK239" i="18"/>
  <c r="J236" i="18"/>
  <c r="J233" i="18"/>
  <c r="J227" i="18"/>
  <c r="BK221" i="18"/>
  <c r="J218" i="18"/>
  <c r="BK214" i="18"/>
  <c r="BK210" i="18"/>
  <c r="BK208" i="18"/>
  <c r="J204" i="18"/>
  <c r="J202" i="18"/>
  <c r="BK199" i="18"/>
  <c r="J196" i="18"/>
  <c r="J194" i="18"/>
  <c r="BK190" i="18"/>
  <c r="BK186" i="18"/>
  <c r="BK181" i="18"/>
  <c r="J178" i="18"/>
  <c r="J175" i="18"/>
  <c r="BK173" i="18"/>
  <c r="J171" i="18"/>
  <c r="BK167" i="18"/>
  <c r="BK162" i="18"/>
  <c r="J160" i="18"/>
  <c r="J152" i="18"/>
  <c r="BK146" i="18"/>
  <c r="BK143" i="18"/>
  <c r="J141" i="18"/>
  <c r="BK136" i="18"/>
  <c r="BK133" i="18"/>
  <c r="J130" i="18"/>
  <c r="J125" i="18"/>
  <c r="BK206" i="17"/>
  <c r="J204" i="17"/>
  <c r="J194" i="17"/>
  <c r="BK191" i="17"/>
  <c r="BK188" i="17"/>
  <c r="BK185" i="17"/>
  <c r="BK179" i="17"/>
  <c r="BK176" i="17"/>
  <c r="BK164" i="17"/>
  <c r="BK162" i="17"/>
  <c r="J160" i="17"/>
  <c r="BK158" i="17"/>
  <c r="J155" i="17"/>
  <c r="J152" i="17"/>
  <c r="BK150" i="17"/>
  <c r="J148" i="17"/>
  <c r="BK144" i="17"/>
  <c r="J142" i="17"/>
  <c r="BK140" i="17"/>
  <c r="BK136" i="17"/>
  <c r="J131" i="17"/>
  <c r="J128" i="17"/>
  <c r="BK194" i="16"/>
  <c r="J188" i="16"/>
  <c r="J175" i="16"/>
  <c r="J173" i="16"/>
  <c r="J171" i="16"/>
  <c r="BK161" i="16"/>
  <c r="J159" i="16"/>
  <c r="BK157" i="16"/>
  <c r="J157" i="16"/>
  <c r="BK155" i="16"/>
  <c r="BK153" i="16"/>
  <c r="J147" i="16"/>
  <c r="J144" i="16"/>
  <c r="J138" i="16"/>
  <c r="BK136" i="16"/>
  <c r="BK131" i="16"/>
  <c r="J128" i="16"/>
  <c r="BK125" i="16"/>
  <c r="J207" i="15"/>
  <c r="BK204" i="15"/>
  <c r="J201" i="15"/>
  <c r="J192" i="15"/>
  <c r="J186" i="15"/>
  <c r="J183" i="15"/>
  <c r="BK180" i="15"/>
  <c r="BK178" i="15"/>
  <c r="J170" i="15"/>
  <c r="J166" i="15"/>
  <c r="J160" i="15"/>
  <c r="J158" i="15"/>
  <c r="BK150" i="15"/>
  <c r="J148" i="15"/>
  <c r="BK146" i="15"/>
  <c r="BK144" i="15"/>
  <c r="J138" i="15"/>
  <c r="BK136" i="15"/>
  <c r="J216" i="14"/>
  <c r="J213" i="14"/>
  <c r="J210" i="14"/>
  <c r="J207" i="14"/>
  <c r="J198" i="14"/>
  <c r="BK192" i="14"/>
  <c r="J189" i="14"/>
  <c r="BK181" i="14"/>
  <c r="BK179" i="14"/>
  <c r="BK177" i="14"/>
  <c r="J175" i="14"/>
  <c r="J173" i="14"/>
  <c r="BK169" i="14"/>
  <c r="BK166" i="14"/>
  <c r="J157" i="14"/>
  <c r="BK153" i="14"/>
  <c r="J151" i="14"/>
  <c r="J149" i="14"/>
  <c r="J147" i="14"/>
  <c r="BK145" i="14"/>
  <c r="J142" i="14"/>
  <c r="J134" i="14"/>
  <c r="BK128" i="14"/>
  <c r="J129" i="13"/>
  <c r="J127" i="13"/>
  <c r="BK125" i="13"/>
  <c r="J165" i="12"/>
  <c r="J158" i="12"/>
  <c r="BK146" i="12"/>
  <c r="J138" i="12"/>
  <c r="BK134" i="12"/>
  <c r="J132" i="12"/>
  <c r="BK127" i="11"/>
  <c r="J124" i="11"/>
  <c r="BK121" i="11"/>
  <c r="BK132" i="10"/>
  <c r="BK129" i="10"/>
  <c r="BK123" i="10"/>
  <c r="J143" i="9"/>
  <c r="BK141" i="9"/>
  <c r="J139" i="9"/>
  <c r="BK137" i="9"/>
  <c r="BK133" i="9"/>
  <c r="BK131" i="9"/>
  <c r="J127" i="9"/>
  <c r="BK125" i="9"/>
  <c r="BK123" i="9"/>
  <c r="BK204" i="8"/>
  <c r="J194" i="8"/>
  <c r="J188" i="8"/>
  <c r="BK186" i="8"/>
  <c r="J181" i="8"/>
  <c r="BK179" i="8"/>
  <c r="BK173" i="8"/>
  <c r="J171" i="8"/>
  <c r="BK169" i="8"/>
  <c r="BK165" i="8"/>
  <c r="J163" i="8"/>
  <c r="J161" i="8"/>
  <c r="BK155" i="8"/>
  <c r="J153" i="8"/>
  <c r="J151" i="8"/>
  <c r="J149" i="8"/>
  <c r="J145" i="8"/>
  <c r="BK137" i="8"/>
  <c r="BK135" i="8"/>
  <c r="BK133" i="8"/>
  <c r="BK131" i="8"/>
  <c r="BK129" i="8"/>
  <c r="J123" i="7"/>
  <c r="BK121" i="7"/>
  <c r="BK155" i="6"/>
  <c r="BK152" i="6"/>
  <c r="BK149" i="6"/>
  <c r="J147" i="6"/>
  <c r="BK143" i="6"/>
  <c r="J143" i="6"/>
  <c r="BK141" i="6"/>
  <c r="J139" i="6"/>
  <c r="J137" i="6"/>
  <c r="BK133" i="6"/>
  <c r="BK127" i="6"/>
  <c r="BK123" i="6"/>
  <c r="J303" i="5"/>
  <c r="BK301" i="5"/>
  <c r="BK297" i="5"/>
  <c r="BK295" i="5"/>
  <c r="BK289" i="5"/>
  <c r="J287" i="5"/>
  <c r="BK283" i="5"/>
  <c r="BK279" i="5"/>
  <c r="BK277" i="5"/>
  <c r="J275" i="5"/>
  <c r="J269" i="5"/>
  <c r="J267" i="5"/>
  <c r="J265" i="5"/>
  <c r="J257" i="5"/>
  <c r="BK251" i="5"/>
  <c r="BK249" i="5"/>
  <c r="BK229" i="5"/>
  <c r="J227" i="5"/>
  <c r="J225" i="5"/>
  <c r="J223" i="5"/>
  <c r="J215" i="5"/>
  <c r="J213" i="5"/>
  <c r="BK209" i="5"/>
  <c r="BK207" i="5"/>
  <c r="BK205" i="5"/>
  <c r="BK203" i="5"/>
  <c r="J197" i="5"/>
  <c r="BK191" i="5"/>
  <c r="J187" i="5"/>
  <c r="J185" i="5"/>
  <c r="J183" i="5"/>
  <c r="BK181" i="5"/>
  <c r="BK173" i="5"/>
  <c r="BK171" i="5"/>
  <c r="J167" i="5"/>
  <c r="J165" i="5"/>
  <c r="J163" i="5"/>
  <c r="BK159" i="5"/>
  <c r="J153" i="5"/>
  <c r="J149" i="5"/>
  <c r="BK147" i="5"/>
  <c r="J135" i="5"/>
  <c r="J129" i="5"/>
  <c r="BK125" i="5"/>
  <c r="BK123" i="5"/>
  <c r="BK121" i="5"/>
  <c r="BK513" i="4"/>
  <c r="J513" i="4"/>
  <c r="BK511" i="4"/>
  <c r="J511" i="4"/>
  <c r="BK509" i="4"/>
  <c r="J509" i="4"/>
  <c r="BK507" i="4"/>
  <c r="J507" i="4"/>
  <c r="BK505" i="4"/>
  <c r="J503" i="4"/>
  <c r="BK495" i="4"/>
  <c r="BK479" i="4"/>
  <c r="BK476" i="4"/>
  <c r="J474" i="4"/>
  <c r="J472" i="4"/>
  <c r="J468" i="4"/>
  <c r="J464" i="4"/>
  <c r="J462" i="4"/>
  <c r="BK458" i="4"/>
  <c r="BK456" i="4"/>
  <c r="BK454" i="4"/>
  <c r="BK452" i="4"/>
  <c r="BK450" i="4"/>
  <c r="BK444" i="4"/>
  <c r="J438" i="4"/>
  <c r="BK434" i="4"/>
  <c r="BK426" i="4"/>
  <c r="J418" i="4"/>
  <c r="BK416" i="4"/>
  <c r="BK414" i="4"/>
  <c r="J412" i="4"/>
  <c r="BK410" i="4"/>
  <c r="BK406" i="4"/>
  <c r="BK398" i="4"/>
  <c r="BK394" i="4"/>
  <c r="BK390" i="4"/>
  <c r="J388" i="4"/>
  <c r="BK382" i="4"/>
  <c r="J380" i="4"/>
  <c r="J376" i="4"/>
  <c r="BK372" i="4"/>
  <c r="BK370" i="4"/>
  <c r="BK366" i="4"/>
  <c r="BK357" i="4"/>
  <c r="BK352" i="4"/>
  <c r="BK346" i="4"/>
  <c r="J342" i="4"/>
  <c r="J334" i="4"/>
  <c r="J332" i="4"/>
  <c r="J326" i="4"/>
  <c r="BK316" i="4"/>
  <c r="BK312" i="4"/>
  <c r="BK310" i="4"/>
  <c r="BK308" i="4"/>
  <c r="BK306" i="4"/>
  <c r="BK302" i="4"/>
  <c r="J298" i="4"/>
  <c r="BK296" i="4"/>
  <c r="J294" i="4"/>
  <c r="J292" i="4"/>
  <c r="J290" i="4"/>
  <c r="J288" i="4"/>
  <c r="BK286" i="4"/>
  <c r="J284" i="4"/>
  <c r="BK276" i="4"/>
  <c r="J274" i="4"/>
  <c r="BK272" i="4"/>
  <c r="BK258" i="4"/>
  <c r="J254" i="4"/>
  <c r="J250" i="4"/>
  <c r="BK244" i="4"/>
  <c r="J238" i="4"/>
  <c r="J230" i="4"/>
  <c r="BK228" i="4"/>
  <c r="J226" i="4"/>
  <c r="J215" i="4"/>
  <c r="J212" i="4"/>
  <c r="BK210" i="4"/>
  <c r="J208" i="4"/>
  <c r="J204" i="4"/>
  <c r="J202" i="4"/>
  <c r="BK198" i="4"/>
  <c r="BK196" i="4"/>
  <c r="J194" i="4"/>
  <c r="J186" i="4"/>
  <c r="BK184" i="4"/>
  <c r="BK180" i="4"/>
  <c r="J178" i="4"/>
  <c r="BK174" i="4"/>
  <c r="J172" i="4"/>
  <c r="BK166" i="4"/>
  <c r="J164" i="4"/>
  <c r="BK162" i="4"/>
  <c r="BK160" i="4"/>
  <c r="J153" i="4"/>
  <c r="J147" i="4"/>
  <c r="BK144" i="4"/>
  <c r="BK140" i="4"/>
  <c r="BK138" i="4"/>
  <c r="J133" i="4"/>
  <c r="J131" i="4"/>
  <c r="BK127" i="4"/>
  <c r="J125" i="4"/>
  <c r="J165" i="3"/>
  <c r="J159" i="3"/>
  <c r="J157" i="3"/>
  <c r="BK153" i="3"/>
  <c r="BK151" i="3"/>
  <c r="BK149" i="3"/>
  <c r="J147" i="3"/>
  <c r="BK143" i="3"/>
  <c r="J141" i="3"/>
  <c r="BK139" i="3"/>
  <c r="J135" i="3"/>
  <c r="J131" i="3"/>
  <c r="BK139" i="2"/>
  <c r="BK137" i="2"/>
  <c r="AS126" i="1"/>
  <c r="AS121" i="1"/>
  <c r="AS111" i="1"/>
  <c r="BK281" i="24"/>
  <c r="BK279" i="24"/>
  <c r="J277" i="24"/>
  <c r="J273" i="24"/>
  <c r="J271" i="24"/>
  <c r="BK261" i="24"/>
  <c r="J259" i="24"/>
  <c r="J257" i="24"/>
  <c r="BK253" i="24"/>
  <c r="BK251" i="24"/>
  <c r="J249" i="24"/>
  <c r="J247" i="24"/>
  <c r="J245" i="24"/>
  <c r="J243" i="24"/>
  <c r="J241" i="24"/>
  <c r="BK239" i="24"/>
  <c r="J237" i="24"/>
  <c r="J235" i="24"/>
  <c r="BK231" i="24"/>
  <c r="BK229" i="24"/>
  <c r="J226" i="24"/>
  <c r="J224" i="24"/>
  <c r="BK220" i="24"/>
  <c r="J218" i="24"/>
  <c r="BK212" i="24"/>
  <c r="BK210" i="24"/>
  <c r="J204" i="24"/>
  <c r="J200" i="24"/>
  <c r="J198" i="24"/>
  <c r="J196" i="24"/>
  <c r="J194" i="24"/>
  <c r="J192" i="24"/>
  <c r="BK190" i="24"/>
  <c r="J188" i="24"/>
  <c r="BK186" i="24"/>
  <c r="J184" i="24"/>
  <c r="BK182" i="24"/>
  <c r="BK180" i="24"/>
  <c r="J174" i="24"/>
  <c r="J166" i="24"/>
  <c r="BK162" i="24"/>
  <c r="BK156" i="24"/>
  <c r="J152" i="24"/>
  <c r="BK150" i="24"/>
  <c r="BK146" i="24"/>
  <c r="J144" i="24"/>
  <c r="J142" i="24"/>
  <c r="BK134" i="24"/>
  <c r="BK132" i="24"/>
  <c r="BK130" i="24"/>
  <c r="BK139" i="23"/>
  <c r="J137" i="23"/>
  <c r="J133" i="23"/>
  <c r="J131" i="23"/>
  <c r="BK125" i="23"/>
  <c r="BK146" i="22"/>
  <c r="J144" i="22"/>
  <c r="BK137" i="22"/>
  <c r="BK131" i="22"/>
  <c r="J128" i="22"/>
  <c r="BK218" i="21"/>
  <c r="J218" i="21"/>
  <c r="J215" i="21"/>
  <c r="J212" i="21"/>
  <c r="BK209" i="21"/>
  <c r="J206" i="21"/>
  <c r="BK200" i="21"/>
  <c r="BK195" i="21"/>
  <c r="J193" i="21"/>
  <c r="J189" i="21"/>
  <c r="BK187" i="21"/>
  <c r="BK183" i="21"/>
  <c r="J181" i="21"/>
  <c r="J179" i="21"/>
  <c r="J175" i="21"/>
  <c r="J173" i="21"/>
  <c r="BK171" i="21"/>
  <c r="BK168" i="21"/>
  <c r="J165" i="21"/>
  <c r="BK162" i="21"/>
  <c r="J160" i="21"/>
  <c r="BK156" i="21"/>
  <c r="BK150" i="21"/>
  <c r="BK148" i="21"/>
  <c r="J141" i="21"/>
  <c r="J133" i="21"/>
  <c r="J130" i="21"/>
  <c r="J128" i="21"/>
  <c r="J125" i="21"/>
  <c r="J218" i="20"/>
  <c r="BK215" i="20"/>
  <c r="J200" i="20"/>
  <c r="J193" i="20"/>
  <c r="J191" i="20"/>
  <c r="BK187" i="20"/>
  <c r="J183" i="20"/>
  <c r="J181" i="20"/>
  <c r="J179" i="20"/>
  <c r="J177" i="20"/>
  <c r="BK175" i="20"/>
  <c r="BK173" i="20"/>
  <c r="BK168" i="20"/>
  <c r="BK165" i="20"/>
  <c r="BK162" i="20"/>
  <c r="J160" i="20"/>
  <c r="J153" i="20"/>
  <c r="J150" i="20"/>
  <c r="J148" i="20"/>
  <c r="BK146" i="20"/>
  <c r="J144" i="20"/>
  <c r="BK141" i="20"/>
  <c r="BK136" i="20"/>
  <c r="BK199" i="19"/>
  <c r="BK196" i="19"/>
  <c r="BK193" i="19"/>
  <c r="J190" i="19"/>
  <c r="BK185" i="19"/>
  <c r="J182" i="19"/>
  <c r="J177" i="19"/>
  <c r="J175" i="19"/>
  <c r="J173" i="19"/>
  <c r="J171" i="19"/>
  <c r="J167" i="19"/>
  <c r="J165" i="19"/>
  <c r="J158" i="19"/>
  <c r="J155" i="19"/>
  <c r="J149" i="19"/>
  <c r="BK144" i="19"/>
  <c r="BK141" i="19"/>
  <c r="J139" i="19"/>
  <c r="J136" i="19"/>
  <c r="J130" i="19"/>
  <c r="BK128" i="19"/>
  <c r="J125" i="19"/>
  <c r="BK242" i="18"/>
  <c r="J239" i="18"/>
  <c r="BK233" i="18"/>
  <c r="J230" i="18"/>
  <c r="J224" i="18"/>
  <c r="J221" i="18"/>
  <c r="BK216" i="18"/>
  <c r="BK212" i="18"/>
  <c r="J208" i="18"/>
  <c r="BK206" i="18"/>
  <c r="BK204" i="18"/>
  <c r="BK194" i="18"/>
  <c r="BK192" i="18"/>
  <c r="J190" i="18"/>
  <c r="BK188" i="18"/>
  <c r="J186" i="18"/>
  <c r="J184" i="18"/>
  <c r="BK178" i="18"/>
  <c r="J173" i="18"/>
  <c r="BK171" i="18"/>
  <c r="J169" i="18"/>
  <c r="J164" i="18"/>
  <c r="J162" i="18"/>
  <c r="BK160" i="18"/>
  <c r="J158" i="18"/>
  <c r="BK156" i="18"/>
  <c r="J154" i="18"/>
  <c r="BK152" i="18"/>
  <c r="J150" i="18"/>
  <c r="BK148" i="18"/>
  <c r="J146" i="18"/>
  <c r="BK141" i="18"/>
  <c r="J133" i="18"/>
  <c r="J128" i="18"/>
  <c r="J206" i="17"/>
  <c r="J202" i="17"/>
  <c r="J200" i="17"/>
  <c r="BK197" i="17"/>
  <c r="J191" i="17"/>
  <c r="J185" i="17"/>
  <c r="J182" i="17"/>
  <c r="J179" i="17"/>
  <c r="J173" i="17"/>
  <c r="BK171" i="17"/>
  <c r="BK169" i="17"/>
  <c r="J169" i="17"/>
  <c r="J162" i="17"/>
  <c r="BK155" i="17"/>
  <c r="J150" i="17"/>
  <c r="J146" i="17"/>
  <c r="J138" i="17"/>
  <c r="J133" i="17"/>
  <c r="BK128" i="17"/>
  <c r="J125" i="17"/>
  <c r="J197" i="16"/>
  <c r="BK191" i="16"/>
  <c r="BK185" i="16"/>
  <c r="BK180" i="16"/>
  <c r="BK178" i="16"/>
  <c r="BK175" i="16"/>
  <c r="BK173" i="16"/>
  <c r="BK169" i="16"/>
  <c r="BK167" i="16"/>
  <c r="BK165" i="16"/>
  <c r="BK163" i="16"/>
  <c r="J209" i="15"/>
  <c r="BK207" i="15"/>
  <c r="J195" i="15"/>
  <c r="J189" i="15"/>
  <c r="J180" i="15"/>
  <c r="J178" i="15"/>
  <c r="J176" i="15"/>
  <c r="BK173" i="15"/>
  <c r="BK168" i="15"/>
  <c r="BK164" i="15"/>
  <c r="J162" i="15"/>
  <c r="BK155" i="15"/>
  <c r="J152" i="15"/>
  <c r="BK148" i="15"/>
  <c r="BK142" i="15"/>
  <c r="J140" i="15"/>
  <c r="BK138" i="15"/>
  <c r="J136" i="15"/>
  <c r="J133" i="15"/>
  <c r="J131" i="15"/>
  <c r="J125" i="15"/>
  <c r="J204" i="14"/>
  <c r="BK195" i="14"/>
  <c r="J192" i="14"/>
  <c r="BK189" i="14"/>
  <c r="J187" i="14"/>
  <c r="J183" i="14"/>
  <c r="J181" i="14"/>
  <c r="J171" i="14"/>
  <c r="J163" i="14"/>
  <c r="BK157" i="14"/>
  <c r="BK155" i="14"/>
  <c r="BK149" i="14"/>
  <c r="J145" i="14"/>
  <c r="BK140" i="14"/>
  <c r="BK137" i="14"/>
  <c r="BK134" i="14"/>
  <c r="J125" i="14"/>
  <c r="J167" i="12"/>
  <c r="BK165" i="12"/>
  <c r="BK160" i="12"/>
  <c r="BK158" i="12"/>
  <c r="BK156" i="12"/>
  <c r="J154" i="12"/>
  <c r="J148" i="12"/>
  <c r="J146" i="12"/>
  <c r="J142" i="12"/>
  <c r="J140" i="12"/>
  <c r="BK136" i="12"/>
  <c r="BK132" i="12"/>
  <c r="J123" i="12"/>
  <c r="J121" i="11"/>
  <c r="J132" i="10"/>
  <c r="J126" i="10"/>
  <c r="J123" i="10"/>
  <c r="BK149" i="9"/>
  <c r="J147" i="9"/>
  <c r="BK145" i="9"/>
  <c r="BK143" i="9"/>
  <c r="BK135" i="9"/>
  <c r="J133" i="9"/>
  <c r="BK129" i="9"/>
  <c r="J123" i="9"/>
  <c r="J206" i="8"/>
  <c r="J204" i="8"/>
  <c r="BK202" i="8"/>
  <c r="BK200" i="8"/>
  <c r="BK198" i="8"/>
  <c r="BK192" i="8"/>
  <c r="BK188" i="8"/>
  <c r="BK184" i="8"/>
  <c r="J179" i="8"/>
  <c r="BK177" i="8"/>
  <c r="BK175" i="8"/>
  <c r="BK171" i="8"/>
  <c r="BK167" i="8"/>
  <c r="BK153" i="8"/>
  <c r="BK151" i="8"/>
  <c r="BK147" i="8"/>
  <c r="BK143" i="8"/>
  <c r="J141" i="8"/>
  <c r="J139" i="8"/>
  <c r="J133" i="8"/>
  <c r="J129" i="8"/>
  <c r="BK123" i="8"/>
  <c r="J155" i="6"/>
  <c r="J152" i="6"/>
  <c r="BK147" i="6"/>
  <c r="BK139" i="6"/>
  <c r="J133" i="6"/>
  <c r="J125" i="6"/>
  <c r="J123" i="6"/>
  <c r="J313" i="5"/>
  <c r="BK309" i="5"/>
  <c r="J307" i="5"/>
  <c r="BK305" i="5"/>
  <c r="J295" i="5"/>
  <c r="BK293" i="5"/>
  <c r="BK291" i="5"/>
  <c r="BK287" i="5"/>
  <c r="BK285" i="5"/>
  <c r="J273" i="5"/>
  <c r="BK265" i="5"/>
  <c r="J263" i="5"/>
  <c r="BK259" i="5"/>
  <c r="BK257" i="5"/>
  <c r="J255" i="5"/>
  <c r="J253" i="5"/>
  <c r="J251" i="5"/>
  <c r="J247" i="5"/>
  <c r="J245" i="5"/>
  <c r="J241" i="5"/>
  <c r="BK239" i="5"/>
  <c r="BK233" i="5"/>
  <c r="BK231" i="5"/>
  <c r="J229" i="5"/>
  <c r="J221" i="5"/>
  <c r="BK219" i="5"/>
  <c r="BK215" i="5"/>
  <c r="BK213" i="5"/>
  <c r="BK211" i="5"/>
  <c r="J209" i="5"/>
  <c r="J207" i="5"/>
  <c r="J205" i="5"/>
  <c r="J199" i="5"/>
  <c r="BK193" i="5"/>
  <c r="BK189" i="5"/>
  <c r="BK185" i="5"/>
  <c r="BK183" i="5"/>
  <c r="J177" i="5"/>
  <c r="BK169" i="5"/>
  <c r="BK167" i="5"/>
  <c r="BK163" i="5"/>
  <c r="BK161" i="5"/>
  <c r="J159" i="5"/>
  <c r="J155" i="5"/>
  <c r="BK153" i="5"/>
  <c r="J151" i="5"/>
  <c r="BK145" i="5"/>
  <c r="BK143" i="5"/>
  <c r="BK141" i="5"/>
  <c r="BK139" i="5"/>
  <c r="J137" i="5"/>
  <c r="BK135" i="5"/>
  <c r="J133" i="5"/>
  <c r="BK127" i="5"/>
  <c r="J123" i="5"/>
  <c r="BK501" i="4"/>
  <c r="BK497" i="4"/>
  <c r="J495" i="4"/>
  <c r="J487" i="4"/>
  <c r="J485" i="4"/>
  <c r="BK483" i="4"/>
  <c r="BK481" i="4"/>
  <c r="BK474" i="4"/>
  <c r="BK472" i="4"/>
  <c r="BK464" i="4"/>
  <c r="J458" i="4"/>
  <c r="J456" i="4"/>
  <c r="J448" i="4"/>
  <c r="J434" i="4"/>
  <c r="BK432" i="4"/>
  <c r="BK430" i="4"/>
  <c r="BK420" i="4"/>
  <c r="BK418" i="4"/>
  <c r="J408" i="4"/>
  <c r="BK404" i="4"/>
  <c r="J402" i="4"/>
  <c r="J400" i="4"/>
  <c r="J394" i="4"/>
  <c r="J392" i="4"/>
  <c r="BK386" i="4"/>
  <c r="BK380" i="4"/>
  <c r="J378" i="4"/>
  <c r="J374" i="4"/>
  <c r="J368" i="4"/>
  <c r="BK360" i="4"/>
  <c r="BK354" i="4"/>
  <c r="J352" i="4"/>
  <c r="BK348" i="4"/>
  <c r="J344" i="4"/>
  <c r="BK342" i="4"/>
  <c r="BK340" i="4"/>
  <c r="J338" i="4"/>
  <c r="BK336" i="4"/>
  <c r="J330" i="4"/>
  <c r="BK326" i="4"/>
  <c r="J324" i="4"/>
  <c r="BK322" i="4"/>
  <c r="BK318" i="4"/>
  <c r="J316" i="4"/>
  <c r="J314" i="4"/>
  <c r="J310" i="4"/>
  <c r="J308" i="4"/>
  <c r="J306" i="4"/>
  <c r="J304" i="4"/>
  <c r="BK298" i="4"/>
  <c r="J296" i="4"/>
  <c r="BK282" i="4"/>
  <c r="J282" i="4"/>
  <c r="J280" i="4"/>
  <c r="J278" i="4"/>
  <c r="J276" i="4"/>
  <c r="BK270" i="4"/>
  <c r="J268" i="4"/>
  <c r="BK266" i="4"/>
  <c r="J264" i="4"/>
  <c r="BK256" i="4"/>
  <c r="J252" i="4"/>
  <c r="J248" i="4"/>
  <c r="BK242" i="4"/>
  <c r="BK240" i="4"/>
  <c r="BK238" i="4"/>
  <c r="J236" i="4"/>
  <c r="BK232" i="4"/>
  <c r="BK226" i="4"/>
  <c r="BK224" i="4"/>
  <c r="J222" i="4"/>
  <c r="BK220" i="4"/>
  <c r="BK218" i="4"/>
  <c r="BK208" i="4"/>
  <c r="BK200" i="4"/>
  <c r="J198" i="4"/>
  <c r="BK194" i="4"/>
  <c r="BK192" i="4"/>
  <c r="J190" i="4"/>
  <c r="J188" i="4"/>
  <c r="J184" i="4"/>
  <c r="J182" i="4"/>
  <c r="J174" i="4"/>
  <c r="J168" i="4"/>
  <c r="J166" i="4"/>
  <c r="J160" i="4"/>
  <c r="J158" i="4"/>
  <c r="J155" i="4"/>
  <c r="J151" i="4"/>
  <c r="BK147" i="4"/>
  <c r="J144" i="4"/>
  <c r="J140" i="4"/>
  <c r="J135" i="4"/>
  <c r="BK129" i="4"/>
  <c r="J127" i="4"/>
  <c r="BK125" i="4"/>
  <c r="BK165" i="3"/>
  <c r="BK161" i="3"/>
  <c r="BK155" i="3"/>
  <c r="J153" i="3"/>
  <c r="J151" i="3"/>
  <c r="J145" i="3"/>
  <c r="BK137" i="3"/>
  <c r="BK131" i="3"/>
  <c r="BK129" i="3"/>
  <c r="BK127" i="3"/>
  <c r="BK125" i="3"/>
  <c r="J139" i="2"/>
  <c r="BK135" i="2"/>
  <c r="J133" i="2"/>
  <c r="BK129" i="2"/>
  <c r="J127" i="2"/>
  <c r="AS96" i="1"/>
  <c r="J153" i="16"/>
  <c r="BK150" i="16"/>
  <c r="BK141" i="16"/>
  <c r="BK133" i="16"/>
  <c r="J131" i="16"/>
  <c r="BK209" i="15"/>
  <c r="J204" i="15"/>
  <c r="BK201" i="15"/>
  <c r="BK198" i="15"/>
  <c r="BK192" i="15"/>
  <c r="BK186" i="15"/>
  <c r="BK176" i="15"/>
  <c r="J173" i="15"/>
  <c r="BK166" i="15"/>
  <c r="J164" i="15"/>
  <c r="J155" i="15"/>
  <c r="BK152" i="15"/>
  <c r="J150" i="15"/>
  <c r="BK133" i="15"/>
  <c r="J128" i="15"/>
  <c r="BK219" i="14"/>
  <c r="J219" i="14"/>
  <c r="BK216" i="14"/>
  <c r="BK210" i="14"/>
  <c r="BK207" i="14"/>
  <c r="BK204" i="14"/>
  <c r="J201" i="14"/>
  <c r="BK198" i="14"/>
  <c r="J195" i="14"/>
  <c r="BK187" i="14"/>
  <c r="BK185" i="14"/>
  <c r="BK183" i="14"/>
  <c r="J179" i="14"/>
  <c r="J177" i="14"/>
  <c r="BK173" i="14"/>
  <c r="J161" i="14"/>
  <c r="BK159" i="14"/>
  <c r="J155" i="14"/>
  <c r="BK151" i="14"/>
  <c r="J140" i="14"/>
  <c r="J137" i="14"/>
  <c r="J131" i="14"/>
  <c r="BK129" i="13"/>
  <c r="BK163" i="12"/>
  <c r="J160" i="12"/>
  <c r="J156" i="12"/>
  <c r="J152" i="12"/>
  <c r="BK150" i="12"/>
  <c r="BK148" i="12"/>
  <c r="BK142" i="12"/>
  <c r="BK138" i="12"/>
  <c r="J136" i="12"/>
  <c r="BK128" i="12"/>
  <c r="BK123" i="12"/>
  <c r="J129" i="11"/>
  <c r="J127" i="11"/>
  <c r="J145" i="9"/>
  <c r="J137" i="9"/>
  <c r="J131" i="9"/>
  <c r="BK127" i="9"/>
  <c r="J202" i="8"/>
  <c r="J200" i="8"/>
  <c r="J198" i="8"/>
  <c r="BK196" i="8"/>
  <c r="J192" i="8"/>
  <c r="BK190" i="8"/>
  <c r="J175" i="8"/>
  <c r="J167" i="8"/>
  <c r="J165" i="8"/>
  <c r="BK161" i="8"/>
  <c r="J159" i="8"/>
  <c r="BK157" i="8"/>
  <c r="J155" i="8"/>
  <c r="J147" i="8"/>
  <c r="J137" i="8"/>
  <c r="J131" i="8"/>
  <c r="J127" i="8"/>
  <c r="J125" i="8"/>
  <c r="J123" i="8"/>
  <c r="J121" i="7"/>
  <c r="J149" i="6"/>
  <c r="J145" i="6"/>
  <c r="J141" i="6"/>
  <c r="BK135" i="6"/>
  <c r="J131" i="6"/>
  <c r="J129" i="6"/>
  <c r="BK125" i="6"/>
  <c r="BK319" i="5"/>
  <c r="J319" i="5"/>
  <c r="BK317" i="5"/>
  <c r="J317" i="5"/>
  <c r="BK315" i="5"/>
  <c r="BK311" i="5"/>
  <c r="J309" i="5"/>
  <c r="J305" i="5"/>
  <c r="BK303" i="5"/>
  <c r="J301" i="5"/>
  <c r="J299" i="5"/>
  <c r="J293" i="5"/>
  <c r="J291" i="5"/>
  <c r="J289" i="5"/>
  <c r="J281" i="5"/>
  <c r="J279" i="5"/>
  <c r="J277" i="5"/>
  <c r="BK275" i="5"/>
  <c r="BK273" i="5"/>
  <c r="J271" i="5"/>
  <c r="J261" i="5"/>
  <c r="BK255" i="5"/>
  <c r="BK253" i="5"/>
  <c r="J249" i="5"/>
  <c r="BK243" i="5"/>
  <c r="BK241" i="5"/>
  <c r="J239" i="5"/>
  <c r="J237" i="5"/>
  <c r="J235" i="5"/>
  <c r="BK227" i="5"/>
  <c r="BK221" i="5"/>
  <c r="J219" i="5"/>
  <c r="J217" i="5"/>
  <c r="J203" i="5"/>
  <c r="BK201" i="5"/>
  <c r="J195" i="5"/>
  <c r="J191" i="5"/>
  <c r="J189" i="5"/>
  <c r="BK187" i="5"/>
  <c r="J179" i="5"/>
  <c r="BK177" i="5"/>
  <c r="J175" i="5"/>
  <c r="J169" i="5"/>
  <c r="BK165" i="5"/>
  <c r="BK157" i="5"/>
  <c r="BK151" i="5"/>
  <c r="BK149" i="5"/>
  <c r="J147" i="5"/>
  <c r="BK137" i="5"/>
  <c r="BK133" i="5"/>
  <c r="J131" i="5"/>
  <c r="J121" i="5"/>
  <c r="J505" i="4"/>
  <c r="BK503" i="4"/>
  <c r="J501" i="4"/>
  <c r="J499" i="4"/>
  <c r="J493" i="4"/>
  <c r="BK491" i="4"/>
  <c r="J489" i="4"/>
  <c r="J479" i="4"/>
  <c r="J476" i="4"/>
  <c r="J470" i="4"/>
  <c r="BK468" i="4"/>
  <c r="J466" i="4"/>
  <c r="BK462" i="4"/>
  <c r="J460" i="4"/>
  <c r="J452" i="4"/>
  <c r="BK448" i="4"/>
  <c r="BK446" i="4"/>
  <c r="J442" i="4"/>
  <c r="BK440" i="4"/>
  <c r="BK438" i="4"/>
  <c r="J436" i="4"/>
  <c r="J432" i="4"/>
  <c r="J430" i="4"/>
  <c r="J428" i="4"/>
  <c r="BK424" i="4"/>
  <c r="J422" i="4"/>
  <c r="J420" i="4"/>
  <c r="J416" i="4"/>
  <c r="J404" i="4"/>
  <c r="BK396" i="4"/>
  <c r="J390" i="4"/>
  <c r="BK388" i="4"/>
  <c r="J386" i="4"/>
  <c r="J384" i="4"/>
  <c r="J372" i="4"/>
  <c r="J366" i="4"/>
  <c r="BK363" i="4"/>
  <c r="J360" i="4"/>
  <c r="J357" i="4"/>
  <c r="J354" i="4"/>
  <c r="J350" i="4"/>
  <c r="J348" i="4"/>
  <c r="J346" i="4"/>
  <c r="BK344" i="4"/>
  <c r="J340" i="4"/>
  <c r="BK338" i="4"/>
  <c r="J336" i="4"/>
  <c r="BK334" i="4"/>
  <c r="BK332" i="4"/>
  <c r="BK330" i="4"/>
  <c r="BK328" i="4"/>
  <c r="BK320" i="4"/>
  <c r="J318" i="4"/>
  <c r="BK314" i="4"/>
  <c r="J312" i="4"/>
  <c r="J300" i="4"/>
  <c r="BK292" i="4"/>
  <c r="BK290" i="4"/>
  <c r="J286" i="4"/>
  <c r="J270" i="4"/>
  <c r="BK264" i="4"/>
  <c r="BK262" i="4"/>
  <c r="J260" i="4"/>
  <c r="J256" i="4"/>
  <c r="BK250" i="4"/>
  <c r="BK246" i="4"/>
  <c r="J244" i="4"/>
  <c r="J242" i="4"/>
  <c r="BK234" i="4"/>
  <c r="BK222" i="4"/>
  <c r="J220" i="4"/>
  <c r="J210" i="4"/>
  <c r="BK206" i="4"/>
  <c r="BK204" i="4"/>
  <c r="BK202" i="4"/>
  <c r="J200" i="4"/>
  <c r="J196" i="4"/>
  <c r="J192" i="4"/>
  <c r="BK190" i="4"/>
  <c r="BK186" i="4"/>
  <c r="BK182" i="4"/>
  <c r="J180" i="4"/>
  <c r="BK178" i="4"/>
  <c r="J176" i="4"/>
  <c r="BK170" i="4"/>
  <c r="BK164" i="4"/>
  <c r="J162" i="4"/>
  <c r="BK155" i="4"/>
  <c r="BK153" i="4"/>
  <c r="BK149" i="4"/>
  <c r="BK142" i="4"/>
  <c r="J138" i="4"/>
  <c r="BK135" i="4"/>
  <c r="BK133" i="4"/>
  <c r="BK131" i="4"/>
  <c r="BK163" i="3"/>
  <c r="BK159" i="3"/>
  <c r="BK157" i="3"/>
  <c r="J155" i="3"/>
  <c r="J149" i="3"/>
  <c r="BK147" i="3"/>
  <c r="BK145" i="3"/>
  <c r="J143" i="3"/>
  <c r="J137" i="3"/>
  <c r="BK135" i="3"/>
  <c r="J133" i="3"/>
  <c r="J135" i="2"/>
  <c r="BK133" i="2"/>
  <c r="J131" i="2"/>
  <c r="BK127" i="2"/>
  <c r="J125" i="2"/>
  <c r="AS130" i="1"/>
  <c r="AS116" i="1"/>
  <c r="BK166" i="28"/>
  <c r="BK164" i="28"/>
  <c r="BK162" i="28"/>
  <c r="J160" i="28"/>
  <c r="BK158" i="28"/>
  <c r="J156" i="28"/>
  <c r="BK154" i="28"/>
  <c r="J152" i="28"/>
  <c r="J150" i="28"/>
  <c r="BK148" i="28"/>
  <c r="BK146" i="28"/>
  <c r="J143" i="28"/>
  <c r="J141" i="28"/>
  <c r="J139" i="28"/>
  <c r="BK137" i="28"/>
  <c r="J135" i="28"/>
  <c r="BK133" i="28"/>
  <c r="BK131" i="28"/>
  <c r="BK129" i="28"/>
  <c r="J206" i="27"/>
  <c r="BK203" i="27"/>
  <c r="BK201" i="27"/>
  <c r="BK199" i="27"/>
  <c r="J197" i="27"/>
  <c r="J195" i="27"/>
  <c r="J193" i="27"/>
  <c r="J191" i="27"/>
  <c r="BK189" i="27"/>
  <c r="BK187" i="27"/>
  <c r="J185" i="27"/>
  <c r="J183" i="27"/>
  <c r="J181" i="27"/>
  <c r="BK179" i="27"/>
  <c r="J177" i="27"/>
  <c r="BK175" i="27"/>
  <c r="BK173" i="27"/>
  <c r="BK171" i="27"/>
  <c r="BK169" i="27"/>
  <c r="BK167" i="27"/>
  <c r="BK165" i="27"/>
  <c r="BK163" i="27"/>
  <c r="BK161" i="27"/>
  <c r="BK159" i="27"/>
  <c r="BK157" i="27"/>
  <c r="BK155" i="27"/>
  <c r="BK153" i="27"/>
  <c r="J151" i="27"/>
  <c r="BK149" i="27"/>
  <c r="J147" i="27"/>
  <c r="BK145" i="27"/>
  <c r="J143" i="27"/>
  <c r="BK141" i="27"/>
  <c r="J138" i="27"/>
  <c r="J136" i="27"/>
  <c r="J134" i="27"/>
  <c r="BK132" i="27"/>
  <c r="J129" i="27"/>
  <c r="J127" i="27"/>
  <c r="J141" i="26"/>
  <c r="J139" i="26"/>
  <c r="BK137" i="26"/>
  <c r="BK135" i="26"/>
  <c r="J133" i="26"/>
  <c r="J131" i="26"/>
  <c r="BK129" i="26"/>
  <c r="BK145" i="25"/>
  <c r="BK143" i="25"/>
  <c r="BK141" i="25"/>
  <c r="BK139" i="25"/>
  <c r="J137" i="25"/>
  <c r="BK135" i="25"/>
  <c r="BK133" i="25"/>
  <c r="BK131" i="25"/>
  <c r="J129" i="25"/>
  <c r="J281" i="24"/>
  <c r="J279" i="24"/>
  <c r="BK277" i="24"/>
  <c r="J275" i="24"/>
  <c r="BK271" i="24"/>
  <c r="BK269" i="24"/>
  <c r="BK267" i="24"/>
  <c r="J265" i="24"/>
  <c r="BK263" i="24"/>
  <c r="BK259" i="24"/>
  <c r="BK257" i="24"/>
  <c r="BK255" i="24"/>
  <c r="J253" i="24"/>
  <c r="J251" i="24"/>
  <c r="BK249" i="24"/>
  <c r="BK247" i="24"/>
  <c r="BK243" i="24"/>
  <c r="J239" i="24"/>
  <c r="BK235" i="24"/>
  <c r="BK233" i="24"/>
  <c r="J231" i="24"/>
  <c r="J229" i="24"/>
  <c r="BK226" i="24"/>
  <c r="J222" i="24"/>
  <c r="BK218" i="24"/>
  <c r="J216" i="24"/>
  <c r="J214" i="24"/>
  <c r="J212" i="24"/>
  <c r="J210" i="24"/>
  <c r="J208" i="24"/>
  <c r="BK206" i="24"/>
  <c r="BK204" i="24"/>
  <c r="J202" i="24"/>
  <c r="BK196" i="24"/>
  <c r="BK192" i="24"/>
  <c r="J186" i="24"/>
  <c r="BK178" i="24"/>
  <c r="BK176" i="24"/>
  <c r="BK174" i="24"/>
  <c r="J172" i="24"/>
  <c r="BK170" i="24"/>
  <c r="BK168" i="24"/>
  <c r="BK166" i="24"/>
  <c r="BK164" i="24"/>
  <c r="J162" i="24"/>
  <c r="J160" i="24"/>
  <c r="BK158" i="24"/>
  <c r="BK154" i="24"/>
  <c r="BK148" i="24"/>
  <c r="J146" i="24"/>
  <c r="BK144" i="24"/>
  <c r="BK142" i="24"/>
  <c r="BK140" i="24"/>
  <c r="J138" i="24"/>
  <c r="BK136" i="24"/>
  <c r="J134" i="24"/>
  <c r="J128" i="24"/>
  <c r="J139" i="23"/>
  <c r="BK137" i="23"/>
  <c r="J135" i="23"/>
  <c r="BK131" i="23"/>
  <c r="J129" i="23"/>
  <c r="BK127" i="23"/>
  <c r="BK148" i="22"/>
  <c r="J146" i="22"/>
  <c r="J142" i="22"/>
  <c r="BK135" i="22"/>
  <c r="J133" i="22"/>
  <c r="J125" i="22"/>
  <c r="BK215" i="21"/>
  <c r="J203" i="21"/>
  <c r="BK198" i="21"/>
  <c r="J195" i="21"/>
  <c r="BK193" i="21"/>
  <c r="J191" i="21"/>
  <c r="BK189" i="21"/>
  <c r="J185" i="21"/>
  <c r="J183" i="21"/>
  <c r="BK177" i="21"/>
  <c r="J171" i="21"/>
  <c r="BK158" i="21"/>
  <c r="J153" i="21"/>
  <c r="J150" i="21"/>
  <c r="J146" i="21"/>
  <c r="BK144" i="21"/>
  <c r="BK141" i="21"/>
  <c r="BK139" i="21"/>
  <c r="J136" i="21"/>
  <c r="BK130" i="21"/>
  <c r="BK125" i="21"/>
  <c r="J212" i="20"/>
  <c r="BK209" i="20"/>
  <c r="BK206" i="20"/>
  <c r="BK203" i="20"/>
  <c r="BK200" i="20"/>
  <c r="J198" i="20"/>
  <c r="J195" i="20"/>
  <c r="BK193" i="20"/>
  <c r="BK191" i="20"/>
  <c r="J189" i="20"/>
  <c r="J185" i="20"/>
  <c r="BK183" i="20"/>
  <c r="BK179" i="20"/>
  <c r="J175" i="20"/>
  <c r="J173" i="20"/>
  <c r="BK171" i="20"/>
  <c r="J168" i="20"/>
  <c r="J162" i="20"/>
  <c r="BK160" i="20"/>
  <c r="BK158" i="20"/>
  <c r="BK156" i="20"/>
  <c r="BK153" i="20"/>
  <c r="J146" i="20"/>
  <c r="BK144" i="20"/>
  <c r="J141" i="20"/>
  <c r="J139" i="20"/>
  <c r="J133" i="20"/>
  <c r="BK130" i="20"/>
  <c r="BK128" i="20"/>
  <c r="BK125" i="20"/>
  <c r="J202" i="19"/>
  <c r="J196" i="19"/>
  <c r="BK190" i="19"/>
  <c r="J187" i="19"/>
  <c r="BK182" i="19"/>
  <c r="J180" i="19"/>
  <c r="BK177" i="19"/>
  <c r="BK175" i="19"/>
  <c r="BK169" i="19"/>
  <c r="BK167" i="19"/>
  <c r="BK163" i="19"/>
  <c r="J161" i="19"/>
  <c r="BK155" i="19"/>
  <c r="J152" i="19"/>
  <c r="BK149" i="19"/>
  <c r="J146" i="19"/>
  <c r="J144" i="19"/>
  <c r="BK139" i="19"/>
  <c r="BK136" i="19"/>
  <c r="J133" i="19"/>
  <c r="BK130" i="19"/>
  <c r="J128" i="19"/>
  <c r="BK245" i="18"/>
  <c r="J245" i="18"/>
  <c r="J242" i="18"/>
  <c r="BK236" i="18"/>
  <c r="BK230" i="18"/>
  <c r="BK227" i="18"/>
  <c r="BK224" i="18"/>
  <c r="BK218" i="18"/>
  <c r="J216" i="18"/>
  <c r="J214" i="18"/>
  <c r="J212" i="18"/>
  <c r="J210" i="18"/>
  <c r="J206" i="18"/>
  <c r="BK202" i="18"/>
  <c r="J199" i="18"/>
  <c r="BK196" i="18"/>
  <c r="J192" i="18"/>
  <c r="J188" i="18"/>
  <c r="BK184" i="18"/>
  <c r="J181" i="18"/>
  <c r="BK175" i="18"/>
  <c r="BK169" i="18"/>
  <c r="J167" i="18"/>
  <c r="BK164" i="18"/>
  <c r="BK158" i="18"/>
  <c r="J156" i="18"/>
  <c r="BK154" i="18"/>
  <c r="BK150" i="18"/>
  <c r="J148" i="18"/>
  <c r="J143" i="18"/>
  <c r="J136" i="18"/>
  <c r="BK130" i="18"/>
  <c r="BK128" i="18"/>
  <c r="BK125" i="18"/>
  <c r="BK208" i="17"/>
  <c r="J208" i="17"/>
  <c r="BK204" i="17"/>
  <c r="BK202" i="17"/>
  <c r="BK200" i="17"/>
  <c r="J197" i="17"/>
  <c r="BK194" i="17"/>
  <c r="J188" i="17"/>
  <c r="BK182" i="17"/>
  <c r="J176" i="17"/>
  <c r="BK173" i="17"/>
  <c r="J171" i="17"/>
  <c r="J164" i="17"/>
  <c r="BK160" i="17"/>
  <c r="J158" i="17"/>
  <c r="BK152" i="17"/>
  <c r="BK148" i="17"/>
  <c r="BK146" i="17"/>
  <c r="J144" i="17"/>
  <c r="BK142" i="17"/>
  <c r="J140" i="17"/>
  <c r="BK138" i="17"/>
  <c r="J136" i="17"/>
  <c r="BK133" i="17"/>
  <c r="BK131" i="17"/>
  <c r="BK125" i="17"/>
  <c r="BK197" i="16"/>
  <c r="J194" i="16"/>
  <c r="J191" i="16"/>
  <c r="BK188" i="16"/>
  <c r="J185" i="16"/>
  <c r="BK182" i="16"/>
  <c r="J182" i="16"/>
  <c r="J180" i="16"/>
  <c r="J178" i="16"/>
  <c r="BK171" i="16"/>
  <c r="J169" i="16"/>
  <c r="J167" i="16"/>
  <c r="J165" i="16"/>
  <c r="J163" i="16"/>
  <c r="J161" i="16"/>
  <c r="BK159" i="16"/>
  <c r="J155" i="16"/>
  <c r="J150" i="16"/>
  <c r="BK147" i="16"/>
  <c r="BK144" i="16"/>
  <c r="J141" i="16"/>
  <c r="BK138" i="16"/>
  <c r="J136" i="16"/>
  <c r="J133" i="16"/>
  <c r="BK128" i="16"/>
  <c r="J125" i="16"/>
  <c r="J198" i="15"/>
  <c r="BK195" i="15"/>
  <c r="BK189" i="15"/>
  <c r="BK183" i="15"/>
  <c r="BK170" i="15"/>
  <c r="J168" i="15"/>
  <c r="BK162" i="15"/>
  <c r="BK160" i="15"/>
  <c r="BK158" i="15"/>
  <c r="J146" i="15"/>
  <c r="J144" i="15"/>
  <c r="J142" i="15"/>
  <c r="BK140" i="15"/>
  <c r="BK131" i="15"/>
  <c r="BK128" i="15"/>
  <c r="BK125" i="15"/>
  <c r="BK213" i="14"/>
  <c r="BK201" i="14"/>
  <c r="J185" i="14"/>
  <c r="BK175" i="14"/>
  <c r="BK171" i="14"/>
  <c r="J169" i="14"/>
  <c r="J166" i="14"/>
  <c r="BK163" i="14"/>
  <c r="BK161" i="14"/>
  <c r="J159" i="14"/>
  <c r="J153" i="14"/>
  <c r="BK147" i="14"/>
  <c r="BK142" i="14"/>
  <c r="BK131" i="14"/>
  <c r="J128" i="14"/>
  <c r="BK125" i="14"/>
  <c r="BK127" i="13"/>
  <c r="J125" i="13"/>
  <c r="BK167" i="12"/>
  <c r="J163" i="12"/>
  <c r="BK154" i="12"/>
  <c r="BK152" i="12"/>
  <c r="J150" i="12"/>
  <c r="BK140" i="12"/>
  <c r="J134" i="12"/>
  <c r="J128" i="12"/>
  <c r="BK129" i="11"/>
  <c r="BK124" i="11"/>
  <c r="J129" i="10"/>
  <c r="BK126" i="10"/>
  <c r="J149" i="9"/>
  <c r="BK147" i="9"/>
  <c r="J141" i="9"/>
  <c r="BK139" i="9"/>
  <c r="J135" i="9"/>
  <c r="J129" i="9"/>
  <c r="J125" i="9"/>
  <c r="BK208" i="8"/>
  <c r="J208" i="8"/>
  <c r="BK206" i="8"/>
  <c r="J196" i="8"/>
  <c r="BK194" i="8"/>
  <c r="J190" i="8"/>
  <c r="J186" i="8"/>
  <c r="J184" i="8"/>
  <c r="BK181" i="8"/>
  <c r="J177" i="8"/>
  <c r="J173" i="8"/>
  <c r="J169" i="8"/>
  <c r="BK163" i="8"/>
  <c r="BK159" i="8"/>
  <c r="J157" i="8"/>
  <c r="BK149" i="8"/>
  <c r="BK145" i="8"/>
  <c r="J143" i="8"/>
  <c r="BK141" i="8"/>
  <c r="BK139" i="8"/>
  <c r="J135" i="8"/>
  <c r="BK127" i="8"/>
  <c r="BK125" i="8"/>
  <c r="BK123" i="7"/>
  <c r="BK145" i="6"/>
  <c r="BK137" i="6"/>
  <c r="J135" i="6"/>
  <c r="BK131" i="6"/>
  <c r="BK129" i="6"/>
  <c r="J127" i="6"/>
  <c r="J315" i="5"/>
  <c r="BK313" i="5"/>
  <c r="J311" i="5"/>
  <c r="BK307" i="5"/>
  <c r="BK299" i="5"/>
  <c r="J297" i="5"/>
  <c r="J285" i="5"/>
  <c r="J283" i="5"/>
  <c r="BK281" i="5"/>
  <c r="BK271" i="5"/>
  <c r="BK269" i="5"/>
  <c r="BK267" i="5"/>
  <c r="BK263" i="5"/>
  <c r="BK261" i="5"/>
  <c r="J259" i="5"/>
  <c r="BK247" i="5"/>
  <c r="BK245" i="5"/>
  <c r="J243" i="5"/>
  <c r="BK237" i="5"/>
  <c r="BK235" i="5"/>
  <c r="J233" i="5"/>
  <c r="J231" i="5"/>
  <c r="BK225" i="5"/>
  <c r="BK223" i="5"/>
  <c r="BK217" i="5"/>
  <c r="J211" i="5"/>
  <c r="J201" i="5"/>
  <c r="BK199" i="5"/>
  <c r="BK197" i="5"/>
  <c r="BK195" i="5"/>
  <c r="J193" i="5"/>
  <c r="J181" i="5"/>
  <c r="BK179" i="5"/>
  <c r="BK175" i="5"/>
  <c r="J173" i="5"/>
  <c r="J171" i="5"/>
  <c r="J161" i="5"/>
  <c r="J157" i="5"/>
  <c r="BK155" i="5"/>
  <c r="J145" i="5"/>
  <c r="J143" i="5"/>
  <c r="J141" i="5"/>
  <c r="J139" i="5"/>
  <c r="BK131" i="5"/>
  <c r="BK129" i="5"/>
  <c r="J127" i="5"/>
  <c r="J125" i="5"/>
  <c r="BK499" i="4"/>
  <c r="J497" i="4"/>
  <c r="BK493" i="4"/>
  <c r="J491" i="4"/>
  <c r="BK489" i="4"/>
  <c r="BK487" i="4"/>
  <c r="BK485" i="4"/>
  <c r="J483" i="4"/>
  <c r="J481" i="4"/>
  <c r="BK470" i="4"/>
  <c r="BK466" i="4"/>
  <c r="BK460" i="4"/>
  <c r="J454" i="4"/>
  <c r="J450" i="4"/>
  <c r="J446" i="4"/>
  <c r="J444" i="4"/>
  <c r="BK442" i="4"/>
  <c r="J440" i="4"/>
  <c r="BK436" i="4"/>
  <c r="BK428" i="4"/>
  <c r="J426" i="4"/>
  <c r="J424" i="4"/>
  <c r="BK422" i="4"/>
  <c r="J414" i="4"/>
  <c r="BK412" i="4"/>
  <c r="J410" i="4"/>
  <c r="BK408" i="4"/>
  <c r="J406" i="4"/>
  <c r="BK402" i="4"/>
  <c r="BK400" i="4"/>
  <c r="J398" i="4"/>
  <c r="J396" i="4"/>
  <c r="BK392" i="4"/>
  <c r="BK384" i="4"/>
  <c r="J382" i="4"/>
  <c r="BK378" i="4"/>
  <c r="BK376" i="4"/>
  <c r="BK374" i="4"/>
  <c r="J370" i="4"/>
  <c r="BK368" i="4"/>
  <c r="J363" i="4"/>
  <c r="BK350" i="4"/>
  <c r="J328" i="4"/>
  <c r="BK324" i="4"/>
  <c r="J322" i="4"/>
  <c r="J320" i="4"/>
  <c r="BK304" i="4"/>
  <c r="J302" i="4"/>
  <c r="BK300" i="4"/>
  <c r="BK294" i="4"/>
  <c r="BK288" i="4"/>
  <c r="BK284" i="4"/>
  <c r="BK280" i="4"/>
  <c r="BK278" i="4"/>
  <c r="BK274" i="4"/>
  <c r="J272" i="4"/>
  <c r="BK268" i="4"/>
  <c r="J266" i="4"/>
  <c r="J262" i="4"/>
  <c r="BK260" i="4"/>
  <c r="J258" i="4"/>
  <c r="BK254" i="4"/>
  <c r="BK252" i="4"/>
  <c r="BK248" i="4"/>
  <c r="J246" i="4"/>
  <c r="J240" i="4"/>
  <c r="BK236" i="4"/>
  <c r="J234" i="4"/>
  <c r="J232" i="4"/>
  <c r="BK230" i="4"/>
  <c r="J228" i="4"/>
  <c r="J224" i="4"/>
  <c r="J218" i="4"/>
  <c r="BK215" i="4"/>
  <c r="BK212" i="4"/>
  <c r="J206" i="4"/>
  <c r="BK188" i="4"/>
  <c r="BK176" i="4"/>
  <c r="BK172" i="4"/>
  <c r="J170" i="4"/>
  <c r="BK168" i="4"/>
  <c r="BK158" i="4"/>
  <c r="BK151" i="4"/>
  <c r="J149" i="4"/>
  <c r="J142" i="4"/>
  <c r="J129" i="4"/>
  <c r="J163" i="3"/>
  <c r="J161" i="3"/>
  <c r="BK141" i="3"/>
  <c r="J139" i="3"/>
  <c r="BK133" i="3"/>
  <c r="J129" i="3"/>
  <c r="J127" i="3"/>
  <c r="J125" i="3"/>
  <c r="J137" i="2"/>
  <c r="BK131" i="2"/>
  <c r="J129" i="2"/>
  <c r="BK125" i="2"/>
  <c r="AS123" i="1"/>
  <c r="AS107" i="1"/>
  <c r="R124" i="2" l="1"/>
  <c r="BK124" i="3"/>
  <c r="J124" i="3"/>
  <c r="J100" i="3"/>
  <c r="BK124" i="4"/>
  <c r="J124" i="4" s="1"/>
  <c r="J100" i="4" s="1"/>
  <c r="R120" i="5"/>
  <c r="P122" i="6"/>
  <c r="P121" i="6" s="1"/>
  <c r="AU101" i="1" s="1"/>
  <c r="P120" i="7"/>
  <c r="AU102" i="1" s="1"/>
  <c r="R122" i="8"/>
  <c r="R121" i="8" s="1"/>
  <c r="BK122" i="9"/>
  <c r="BK121" i="9" s="1"/>
  <c r="J121" i="9" s="1"/>
  <c r="J98" i="9" s="1"/>
  <c r="T122" i="10"/>
  <c r="T121" i="10" s="1"/>
  <c r="BK120" i="11"/>
  <c r="J120" i="11" s="1"/>
  <c r="J98" i="11" s="1"/>
  <c r="T122" i="12"/>
  <c r="T121" i="12" s="1"/>
  <c r="P124" i="13"/>
  <c r="P123" i="13"/>
  <c r="P122" i="13" s="1"/>
  <c r="AU109" i="1" s="1"/>
  <c r="T124" i="14"/>
  <c r="BK124" i="15"/>
  <c r="J124" i="15" s="1"/>
  <c r="J34" i="15" s="1"/>
  <c r="AG113" i="1" s="1"/>
  <c r="T124" i="15"/>
  <c r="BK124" i="16"/>
  <c r="J124" i="16"/>
  <c r="J100" i="16" s="1"/>
  <c r="P124" i="16"/>
  <c r="AU114" i="1" s="1"/>
  <c r="T124" i="17"/>
  <c r="R124" i="18"/>
  <c r="R124" i="19"/>
  <c r="T124" i="20"/>
  <c r="BK124" i="21"/>
  <c r="J124" i="21" s="1"/>
  <c r="J100" i="21" s="1"/>
  <c r="R124" i="21"/>
  <c r="BK124" i="22"/>
  <c r="J124" i="22" s="1"/>
  <c r="J100" i="22" s="1"/>
  <c r="P124" i="22"/>
  <c r="AU122" i="1"/>
  <c r="AU121" i="1" s="1"/>
  <c r="P124" i="23"/>
  <c r="AU124" i="1" s="1"/>
  <c r="AU123" i="1" s="1"/>
  <c r="BK228" i="24"/>
  <c r="J228" i="24"/>
  <c r="J102" i="24" s="1"/>
  <c r="T228" i="24"/>
  <c r="T127" i="24"/>
  <c r="T126" i="24"/>
  <c r="BK128" i="25"/>
  <c r="J128" i="25" s="1"/>
  <c r="J102" i="25" s="1"/>
  <c r="T128" i="25"/>
  <c r="T127" i="25" s="1"/>
  <c r="T126" i="25" s="1"/>
  <c r="BK128" i="26"/>
  <c r="BK127" i="26"/>
  <c r="J127" i="26" s="1"/>
  <c r="J101" i="26" s="1"/>
  <c r="T128" i="26"/>
  <c r="T127" i="26"/>
  <c r="T126" i="26" s="1"/>
  <c r="P126" i="27"/>
  <c r="P125" i="27"/>
  <c r="AU131" i="1"/>
  <c r="T126" i="27"/>
  <c r="T125" i="27" s="1"/>
  <c r="BK128" i="28"/>
  <c r="BK127" i="28"/>
  <c r="J127" i="28" s="1"/>
  <c r="J101" i="28" s="1"/>
  <c r="R128" i="28"/>
  <c r="R127" i="28"/>
  <c r="R126" i="28" s="1"/>
  <c r="T124" i="2"/>
  <c r="R124" i="3"/>
  <c r="R124" i="4"/>
  <c r="P120" i="5"/>
  <c r="AU100" i="1" s="1"/>
  <c r="T122" i="6"/>
  <c r="T121" i="6"/>
  <c r="T120" i="7"/>
  <c r="T122" i="8"/>
  <c r="T121" i="8"/>
  <c r="R122" i="9"/>
  <c r="R121" i="9" s="1"/>
  <c r="R122" i="10"/>
  <c r="R121" i="10"/>
  <c r="T120" i="11"/>
  <c r="R122" i="12"/>
  <c r="R121" i="12" s="1"/>
  <c r="T124" i="13"/>
  <c r="T123" i="13"/>
  <c r="T122" i="13" s="1"/>
  <c r="R124" i="14"/>
  <c r="R124" i="15"/>
  <c r="BK124" i="2"/>
  <c r="J124" i="2" s="1"/>
  <c r="J34" i="2" s="1"/>
  <c r="AG97" i="1" s="1"/>
  <c r="T124" i="3"/>
  <c r="P124" i="4"/>
  <c r="AU99" i="1"/>
  <c r="BK120" i="5"/>
  <c r="J120" i="5" s="1"/>
  <c r="J32" i="5" s="1"/>
  <c r="R122" i="6"/>
  <c r="R121" i="6"/>
  <c r="BK120" i="7"/>
  <c r="J120" i="7" s="1"/>
  <c r="BK122" i="8"/>
  <c r="J122" i="8"/>
  <c r="J99" i="8" s="1"/>
  <c r="T122" i="9"/>
  <c r="T121" i="9"/>
  <c r="P122" i="10"/>
  <c r="P121" i="10" s="1"/>
  <c r="AU105" i="1" s="1"/>
  <c r="R120" i="11"/>
  <c r="P122" i="12"/>
  <c r="P121" i="12" s="1"/>
  <c r="AU108" i="1" s="1"/>
  <c r="BK124" i="13"/>
  <c r="J124" i="13"/>
  <c r="J100" i="13" s="1"/>
  <c r="BK124" i="14"/>
  <c r="J124" i="14"/>
  <c r="J100" i="14"/>
  <c r="R124" i="16"/>
  <c r="P124" i="17"/>
  <c r="AU115" i="1"/>
  <c r="P124" i="18"/>
  <c r="AU117" i="1" s="1"/>
  <c r="P124" i="19"/>
  <c r="AU118" i="1"/>
  <c r="P124" i="20"/>
  <c r="AU119" i="1" s="1"/>
  <c r="T124" i="21"/>
  <c r="T124" i="22"/>
  <c r="T124" i="23"/>
  <c r="BK128" i="29"/>
  <c r="J128" i="29" s="1"/>
  <c r="J102" i="29" s="1"/>
  <c r="P124" i="2"/>
  <c r="AU97" i="1" s="1"/>
  <c r="P124" i="3"/>
  <c r="AU98" i="1"/>
  <c r="T124" i="4"/>
  <c r="T120" i="5"/>
  <c r="BK122" i="6"/>
  <c r="J122" i="6"/>
  <c r="J99" i="6"/>
  <c r="R120" i="7"/>
  <c r="P122" i="8"/>
  <c r="P121" i="8"/>
  <c r="AU103" i="1"/>
  <c r="P122" i="9"/>
  <c r="P121" i="9" s="1"/>
  <c r="AU104" i="1" s="1"/>
  <c r="BK122" i="10"/>
  <c r="J122" i="10" s="1"/>
  <c r="J99" i="10" s="1"/>
  <c r="P120" i="11"/>
  <c r="AU106" i="1"/>
  <c r="BK122" i="12"/>
  <c r="J122" i="12" s="1"/>
  <c r="J99" i="12" s="1"/>
  <c r="R124" i="13"/>
  <c r="R123" i="13" s="1"/>
  <c r="R122" i="13" s="1"/>
  <c r="P124" i="14"/>
  <c r="AU112" i="1"/>
  <c r="P124" i="15"/>
  <c r="AU113" i="1" s="1"/>
  <c r="T124" i="16"/>
  <c r="BK124" i="17"/>
  <c r="J124" i="17" s="1"/>
  <c r="J100" i="17" s="1"/>
  <c r="R124" i="17"/>
  <c r="BK124" i="18"/>
  <c r="J124" i="18" s="1"/>
  <c r="J100" i="18" s="1"/>
  <c r="T124" i="18"/>
  <c r="BK124" i="19"/>
  <c r="J124" i="19" s="1"/>
  <c r="J100" i="19" s="1"/>
  <c r="T124" i="19"/>
  <c r="BK124" i="20"/>
  <c r="J124" i="20" s="1"/>
  <c r="R124" i="20"/>
  <c r="P124" i="21"/>
  <c r="AU120" i="1"/>
  <c r="R124" i="22"/>
  <c r="BK124" i="23"/>
  <c r="J124" i="23"/>
  <c r="R124" i="23"/>
  <c r="P228" i="24"/>
  <c r="P127" i="24" s="1"/>
  <c r="P126" i="24" s="1"/>
  <c r="AU127" i="1"/>
  <c r="R228" i="24"/>
  <c r="R127" i="24" s="1"/>
  <c r="R126" i="24" s="1"/>
  <c r="P128" i="25"/>
  <c r="P127" i="25" s="1"/>
  <c r="P126" i="25" s="1"/>
  <c r="AU128" i="1" s="1"/>
  <c r="R128" i="25"/>
  <c r="R127" i="25" s="1"/>
  <c r="R126" i="25" s="1"/>
  <c r="P128" i="26"/>
  <c r="P127" i="26"/>
  <c r="P126" i="26" s="1"/>
  <c r="AU129" i="1" s="1"/>
  <c r="R128" i="26"/>
  <c r="R127" i="26"/>
  <c r="R126" i="26" s="1"/>
  <c r="BK126" i="27"/>
  <c r="J126" i="27"/>
  <c r="J101" i="27"/>
  <c r="R126" i="27"/>
  <c r="R125" i="27" s="1"/>
  <c r="P128" i="28"/>
  <c r="P127" i="28"/>
  <c r="P126" i="28" s="1"/>
  <c r="AU132" i="1" s="1"/>
  <c r="T128" i="28"/>
  <c r="T127" i="28"/>
  <c r="T126" i="28" s="1"/>
  <c r="P128" i="29"/>
  <c r="P127" i="29"/>
  <c r="P126" i="29"/>
  <c r="AU133" i="1" s="1"/>
  <c r="R128" i="29"/>
  <c r="R127" i="29"/>
  <c r="R126" i="29"/>
  <c r="T128" i="29"/>
  <c r="T127" i="29" s="1"/>
  <c r="T126" i="29" s="1"/>
  <c r="J93" i="2"/>
  <c r="E110" i="2"/>
  <c r="J120" i="2"/>
  <c r="BE127" i="2"/>
  <c r="BE135" i="2"/>
  <c r="J95" i="3"/>
  <c r="BE131" i="3"/>
  <c r="BE133" i="3"/>
  <c r="BE135" i="3"/>
  <c r="BE143" i="3"/>
  <c r="BE147" i="3"/>
  <c r="BE153" i="3"/>
  <c r="BE157" i="3"/>
  <c r="BE163" i="3"/>
  <c r="F96" i="4"/>
  <c r="J118" i="4"/>
  <c r="J121" i="4"/>
  <c r="BE133" i="4"/>
  <c r="BE138" i="4"/>
  <c r="BE140" i="4"/>
  <c r="BE147" i="4"/>
  <c r="BE160" i="4"/>
  <c r="BE162" i="4"/>
  <c r="BE178" i="4"/>
  <c r="BE182" i="4"/>
  <c r="BE184" i="4"/>
  <c r="BE190" i="4"/>
  <c r="BE208" i="4"/>
  <c r="BE220" i="4"/>
  <c r="BE238" i="4"/>
  <c r="BE242" i="4"/>
  <c r="BE276" i="4"/>
  <c r="BE306" i="4"/>
  <c r="BE310" i="4"/>
  <c r="BE312" i="4"/>
  <c r="BE314" i="4"/>
  <c r="BE316" i="4"/>
  <c r="BE326" i="4"/>
  <c r="BE330" i="4"/>
  <c r="BE334" i="4"/>
  <c r="BE340" i="4"/>
  <c r="BE342" i="4"/>
  <c r="BE344" i="4"/>
  <c r="BE346" i="4"/>
  <c r="BE352" i="4"/>
  <c r="BE354" i="4"/>
  <c r="BE378" i="4"/>
  <c r="BE388" i="4"/>
  <c r="BE406" i="4"/>
  <c r="BE416" i="4"/>
  <c r="BE418" i="4"/>
  <c r="BE430" i="4"/>
  <c r="BE434" i="4"/>
  <c r="BE462" i="4"/>
  <c r="BE464" i="4"/>
  <c r="BE474" i="4"/>
  <c r="BE476" i="4"/>
  <c r="F94" i="5"/>
  <c r="BE123" i="5"/>
  <c r="BE133" i="5"/>
  <c r="BE135" i="5"/>
  <c r="BE145" i="5"/>
  <c r="BE147" i="5"/>
  <c r="BE149" i="5"/>
  <c r="BE157" i="5"/>
  <c r="BE163" i="5"/>
  <c r="BE185" i="5"/>
  <c r="BE189" i="5"/>
  <c r="BE203" i="5"/>
  <c r="BE207" i="5"/>
  <c r="BE209" i="5"/>
  <c r="BE211" i="5"/>
  <c r="BE213" i="5"/>
  <c r="BE219" i="5"/>
  <c r="BE227" i="5"/>
  <c r="BE239" i="5"/>
  <c r="BE249" i="5"/>
  <c r="BE251" i="5"/>
  <c r="BE257" i="5"/>
  <c r="BE259" i="5"/>
  <c r="BE277" i="5"/>
  <c r="BE287" i="5"/>
  <c r="BE293" i="5"/>
  <c r="BE295" i="5"/>
  <c r="BE305" i="5"/>
  <c r="J93" i="6"/>
  <c r="BE133" i="6"/>
  <c r="BE139" i="6"/>
  <c r="BE152" i="6"/>
  <c r="E85" i="7"/>
  <c r="J94" i="7"/>
  <c r="J116" i="7"/>
  <c r="J91" i="8"/>
  <c r="J94" i="8"/>
  <c r="BE129" i="8"/>
  <c r="BE131" i="8"/>
  <c r="BE135" i="8"/>
  <c r="BE143" i="8"/>
  <c r="BE145" i="8"/>
  <c r="BE161" i="8"/>
  <c r="BE165" i="8"/>
  <c r="BE169" i="8"/>
  <c r="BE177" i="8"/>
  <c r="BE186" i="8"/>
  <c r="BE196" i="8"/>
  <c r="BE198" i="8"/>
  <c r="BE200" i="8"/>
  <c r="BE202" i="8"/>
  <c r="BE208" i="8"/>
  <c r="F94" i="9"/>
  <c r="J118" i="9"/>
  <c r="BE127" i="9"/>
  <c r="BE131" i="9"/>
  <c r="BE137" i="9"/>
  <c r="BE139" i="9"/>
  <c r="BE143" i="9"/>
  <c r="BE149" i="9"/>
  <c r="J94" i="10"/>
  <c r="BE129" i="10"/>
  <c r="J91" i="11"/>
  <c r="J117" i="11"/>
  <c r="E109" i="12"/>
  <c r="J115" i="12"/>
  <c r="J118" i="12"/>
  <c r="BE123" i="12"/>
  <c r="BE128" i="12"/>
  <c r="BE132" i="12"/>
  <c r="BE136" i="12"/>
  <c r="BE138" i="12"/>
  <c r="BE146" i="12"/>
  <c r="BE156" i="12"/>
  <c r="BE163" i="12"/>
  <c r="BE167" i="12"/>
  <c r="E85" i="13"/>
  <c r="J93" i="13"/>
  <c r="BE129" i="13"/>
  <c r="E85" i="14"/>
  <c r="F96" i="14"/>
  <c r="J118" i="14"/>
  <c r="BE134" i="14"/>
  <c r="BE137" i="14"/>
  <c r="BE149" i="14"/>
  <c r="BE183" i="14"/>
  <c r="BE189" i="14"/>
  <c r="BE192" i="14"/>
  <c r="BE195" i="14"/>
  <c r="BE204" i="14"/>
  <c r="BE210" i="14"/>
  <c r="E110" i="15"/>
  <c r="BE133" i="15"/>
  <c r="BE136" i="15"/>
  <c r="BE138" i="15"/>
  <c r="BE148" i="15"/>
  <c r="BE164" i="15"/>
  <c r="BE176" i="15"/>
  <c r="BE178" i="15"/>
  <c r="BE180" i="15"/>
  <c r="BE183" i="15"/>
  <c r="BE201" i="15"/>
  <c r="BE204" i="15"/>
  <c r="BE207" i="15"/>
  <c r="J96" i="16"/>
  <c r="BE125" i="16"/>
  <c r="BE131" i="16"/>
  <c r="BE133" i="16"/>
  <c r="BE144" i="16"/>
  <c r="BE150" i="16"/>
  <c r="BE157" i="16"/>
  <c r="BE163" i="16"/>
  <c r="BE165" i="16"/>
  <c r="BE169" i="16"/>
  <c r="BE175" i="16"/>
  <c r="BE188" i="16"/>
  <c r="E85" i="17"/>
  <c r="J95" i="17"/>
  <c r="J96" i="17"/>
  <c r="J118" i="17"/>
  <c r="F121" i="17"/>
  <c r="BE128" i="17"/>
  <c r="BE131" i="17"/>
  <c r="BE136" i="17"/>
  <c r="BE140" i="17"/>
  <c r="BE144" i="17"/>
  <c r="BE146" i="17"/>
  <c r="BE150" i="17"/>
  <c r="BE152" i="17"/>
  <c r="BE155" i="17"/>
  <c r="BE158" i="17"/>
  <c r="BE185" i="17"/>
  <c r="BE191" i="17"/>
  <c r="BE197" i="17"/>
  <c r="BE200" i="17"/>
  <c r="J96" i="18"/>
  <c r="J120" i="18"/>
  <c r="BE128" i="18"/>
  <c r="BE133" i="18"/>
  <c r="BE141" i="18"/>
  <c r="BE148" i="18"/>
  <c r="BE156" i="18"/>
  <c r="BE162" i="18"/>
  <c r="BE167" i="18"/>
  <c r="BE173" i="18"/>
  <c r="BE181" i="18"/>
  <c r="BE194" i="18"/>
  <c r="BE199" i="18"/>
  <c r="BE212" i="18"/>
  <c r="BE216" i="18"/>
  <c r="BE221" i="18"/>
  <c r="BE224" i="18"/>
  <c r="BE233" i="18"/>
  <c r="BE239" i="18"/>
  <c r="BE242" i="18"/>
  <c r="BE245" i="18"/>
  <c r="J96" i="19"/>
  <c r="BE125" i="19"/>
  <c r="BE133" i="19"/>
  <c r="BE136" i="19"/>
  <c r="BE141" i="19"/>
  <c r="BE144" i="19"/>
  <c r="BE146" i="19"/>
  <c r="BE152" i="19"/>
  <c r="BE161" i="19"/>
  <c r="BE165" i="19"/>
  <c r="BE173" i="19"/>
  <c r="BE180" i="19"/>
  <c r="BE193" i="19"/>
  <c r="BE196" i="19"/>
  <c r="E110" i="20"/>
  <c r="J118" i="20"/>
  <c r="F121" i="20"/>
  <c r="BE125" i="20"/>
  <c r="BE128" i="20"/>
  <c r="BE141" i="20"/>
  <c r="BE146" i="20"/>
  <c r="BE153" i="20"/>
  <c r="BE158" i="20"/>
  <c r="BE168" i="20"/>
  <c r="BE177" i="20"/>
  <c r="BE181" i="20"/>
  <c r="BE191" i="20"/>
  <c r="BE195" i="20"/>
  <c r="BE198" i="20"/>
  <c r="BE200" i="20"/>
  <c r="BE203" i="20"/>
  <c r="BE206" i="20"/>
  <c r="E110" i="21"/>
  <c r="J120" i="21"/>
  <c r="BE128" i="21"/>
  <c r="BE136" i="21"/>
  <c r="BE139" i="21"/>
  <c r="BE141" i="21"/>
  <c r="BE153" i="21"/>
  <c r="BE156" i="21"/>
  <c r="BE171" i="21"/>
  <c r="BE175" i="21"/>
  <c r="BE191" i="21"/>
  <c r="BE206" i="21"/>
  <c r="BE215" i="21"/>
  <c r="J95" i="22"/>
  <c r="BE133" i="22"/>
  <c r="BE146" i="22"/>
  <c r="BE148" i="22"/>
  <c r="E85" i="23"/>
  <c r="F96" i="23"/>
  <c r="J121" i="23"/>
  <c r="BE125" i="23"/>
  <c r="BE129" i="23"/>
  <c r="BE135" i="23"/>
  <c r="BE139" i="23"/>
  <c r="J95" i="24"/>
  <c r="J96" i="24"/>
  <c r="E112" i="24"/>
  <c r="J120" i="24"/>
  <c r="BE128" i="24"/>
  <c r="BE132" i="24"/>
  <c r="BE134" i="24"/>
  <c r="BE138" i="24"/>
  <c r="BE140" i="24"/>
  <c r="BE142" i="24"/>
  <c r="BE146" i="24"/>
  <c r="BE152" i="24"/>
  <c r="BE154" i="24"/>
  <c r="BE156" i="24"/>
  <c r="BE158" i="24"/>
  <c r="BE162" i="24"/>
  <c r="BE164" i="24"/>
  <c r="BE168" i="24"/>
  <c r="BE170" i="24"/>
  <c r="BE174" i="24"/>
  <c r="BE184" i="24"/>
  <c r="BE200" i="24"/>
  <c r="BE202" i="24"/>
  <c r="BE208" i="24"/>
  <c r="BE220" i="24"/>
  <c r="BE224" i="24"/>
  <c r="BE231" i="24"/>
  <c r="BE241" i="24"/>
  <c r="BE245" i="24"/>
  <c r="BE253" i="24"/>
  <c r="BE255" i="24"/>
  <c r="BE257" i="24"/>
  <c r="BE265" i="24"/>
  <c r="BE271" i="24"/>
  <c r="BE273" i="24"/>
  <c r="BE275" i="24"/>
  <c r="J93" i="25"/>
  <c r="J95" i="25"/>
  <c r="J96" i="25"/>
  <c r="E112" i="25"/>
  <c r="F123" i="25"/>
  <c r="BE129" i="25"/>
  <c r="BE131" i="25"/>
  <c r="BE133" i="25"/>
  <c r="BE137" i="25"/>
  <c r="BE139" i="25"/>
  <c r="BE143" i="25"/>
  <c r="J95" i="26"/>
  <c r="J96" i="26"/>
  <c r="J120" i="26"/>
  <c r="BE131" i="26"/>
  <c r="BE133" i="26"/>
  <c r="BE135" i="26"/>
  <c r="BE137" i="26"/>
  <c r="BE141" i="26"/>
  <c r="E85" i="27"/>
  <c r="F96" i="27"/>
  <c r="J119" i="27"/>
  <c r="J121" i="27"/>
  <c r="J122" i="27"/>
  <c r="BE132" i="27"/>
  <c r="BE134" i="27"/>
  <c r="BE141" i="27"/>
  <c r="BE145" i="27"/>
  <c r="BE147" i="27"/>
  <c r="BE151" i="27"/>
  <c r="BE155" i="27"/>
  <c r="BE157" i="27"/>
  <c r="BE159" i="27"/>
  <c r="BE161" i="27"/>
  <c r="BE163" i="27"/>
  <c r="BE169" i="27"/>
  <c r="BE171" i="27"/>
  <c r="BE173" i="27"/>
  <c r="BE175" i="27"/>
  <c r="BE183" i="27"/>
  <c r="BE185" i="27"/>
  <c r="BE189" i="27"/>
  <c r="BE191" i="27"/>
  <c r="BE197" i="27"/>
  <c r="BE199" i="27"/>
  <c r="BE201" i="27"/>
  <c r="BE206" i="27"/>
  <c r="J93" i="28"/>
  <c r="J95" i="28"/>
  <c r="J96" i="28"/>
  <c r="E112" i="28"/>
  <c r="F123" i="28"/>
  <c r="BE131" i="28"/>
  <c r="BE137" i="28"/>
  <c r="BE139" i="28"/>
  <c r="BE141" i="28"/>
  <c r="BE143" i="28"/>
  <c r="BE146" i="28"/>
  <c r="BE152" i="28"/>
  <c r="BE158" i="28"/>
  <c r="BE166" i="28"/>
  <c r="BE139" i="2"/>
  <c r="J93" i="3"/>
  <c r="F96" i="3"/>
  <c r="J121" i="3"/>
  <c r="BE125" i="3"/>
  <c r="BE127" i="3"/>
  <c r="BE137" i="3"/>
  <c r="BE139" i="3"/>
  <c r="BE149" i="3"/>
  <c r="BE151" i="3"/>
  <c r="BE161" i="3"/>
  <c r="BE125" i="4"/>
  <c r="BE127" i="4"/>
  <c r="BE144" i="4"/>
  <c r="BE151" i="4"/>
  <c r="BE158" i="4"/>
  <c r="BE166" i="4"/>
  <c r="BE172" i="4"/>
  <c r="BE186" i="4"/>
  <c r="BE192" i="4"/>
  <c r="BE194" i="4"/>
  <c r="BE196" i="4"/>
  <c r="BE198" i="4"/>
  <c r="BE200" i="4"/>
  <c r="BE210" i="4"/>
  <c r="BE212" i="4"/>
  <c r="BE224" i="4"/>
  <c r="BE226" i="4"/>
  <c r="BE230" i="4"/>
  <c r="BE236" i="4"/>
  <c r="BE254" i="4"/>
  <c r="BE256" i="4"/>
  <c r="BE264" i="4"/>
  <c r="BE268" i="4"/>
  <c r="BE270" i="4"/>
  <c r="BE274" i="4"/>
  <c r="BE278" i="4"/>
  <c r="BE286" i="4"/>
  <c r="BE294" i="4"/>
  <c r="BE296" i="4"/>
  <c r="BE302" i="4"/>
  <c r="BE308" i="4"/>
  <c r="BE324" i="4"/>
  <c r="BE372" i="4"/>
  <c r="BE374" i="4"/>
  <c r="BE380" i="4"/>
  <c r="BE390" i="4"/>
  <c r="BE392" i="4"/>
  <c r="BE394" i="4"/>
  <c r="BE396" i="4"/>
  <c r="BE398" i="4"/>
  <c r="BE404" i="4"/>
  <c r="BE408" i="4"/>
  <c r="BE410" i="4"/>
  <c r="BE412" i="4"/>
  <c r="BE424" i="4"/>
  <c r="BE432" i="4"/>
  <c r="BE454" i="4"/>
  <c r="BE472" i="4"/>
  <c r="BE481" i="4"/>
  <c r="BE493" i="4"/>
  <c r="BE501" i="4"/>
  <c r="BE505" i="4"/>
  <c r="E85" i="5"/>
  <c r="J91" i="5"/>
  <c r="J94" i="5"/>
  <c r="BE125" i="5"/>
  <c r="BE127" i="5"/>
  <c r="BE141" i="5"/>
  <c r="BE143" i="5"/>
  <c r="BE153" i="5"/>
  <c r="BE159" i="5"/>
  <c r="BE167" i="5"/>
  <c r="BE169" i="5"/>
  <c r="BE171" i="5"/>
  <c r="BE183" i="5"/>
  <c r="BE197" i="5"/>
  <c r="BE205" i="5"/>
  <c r="BE215" i="5"/>
  <c r="BE217" i="5"/>
  <c r="BE225" i="5"/>
  <c r="BE229" i="5"/>
  <c r="BE231" i="5"/>
  <c r="BE233" i="5"/>
  <c r="BE247" i="5"/>
  <c r="BE263" i="5"/>
  <c r="BE265" i="5"/>
  <c r="BE267" i="5"/>
  <c r="BE283" i="5"/>
  <c r="BE285" i="5"/>
  <c r="BE289" i="5"/>
  <c r="BE299" i="5"/>
  <c r="BE313" i="5"/>
  <c r="BE315" i="5"/>
  <c r="BE317" i="5"/>
  <c r="BE319" i="5"/>
  <c r="F94" i="6"/>
  <c r="BE135" i="6"/>
  <c r="BE137" i="6"/>
  <c r="BE143" i="6"/>
  <c r="BE147" i="6"/>
  <c r="E85" i="8"/>
  <c r="F94" i="8"/>
  <c r="BE127" i="8"/>
  <c r="BE133" i="8"/>
  <c r="BE149" i="8"/>
  <c r="BE159" i="8"/>
  <c r="BE171" i="8"/>
  <c r="BE175" i="8"/>
  <c r="BE179" i="8"/>
  <c r="BE181" i="8"/>
  <c r="BE192" i="8"/>
  <c r="BE204" i="8"/>
  <c r="BE206" i="8"/>
  <c r="E109" i="9"/>
  <c r="BE123" i="9"/>
  <c r="BE129" i="9"/>
  <c r="BE133" i="9"/>
  <c r="BE145" i="9"/>
  <c r="E85" i="10"/>
  <c r="J93" i="10"/>
  <c r="J115" i="10"/>
  <c r="BE123" i="10"/>
  <c r="BE132" i="10"/>
  <c r="E85" i="11"/>
  <c r="J93" i="11"/>
  <c r="F117" i="11"/>
  <c r="BE127" i="11"/>
  <c r="J93" i="12"/>
  <c r="F118" i="12"/>
  <c r="J116" i="13"/>
  <c r="BE125" i="13"/>
  <c r="J96" i="14"/>
  <c r="BE125" i="14"/>
  <c r="BE140" i="14"/>
  <c r="BE142" i="14"/>
  <c r="BE147" i="14"/>
  <c r="BE151" i="14"/>
  <c r="BE166" i="14"/>
  <c r="BE177" i="14"/>
  <c r="BE179" i="14"/>
  <c r="BE181" i="14"/>
  <c r="BE187" i="14"/>
  <c r="BE213" i="14"/>
  <c r="BE219" i="14"/>
  <c r="J95" i="15"/>
  <c r="J96" i="15"/>
  <c r="J118" i="15"/>
  <c r="F121" i="15"/>
  <c r="BE144" i="15"/>
  <c r="BE146" i="15"/>
  <c r="BE152" i="15"/>
  <c r="BE155" i="15"/>
  <c r="BE158" i="15"/>
  <c r="BE160" i="15"/>
  <c r="BE168" i="15"/>
  <c r="BE186" i="15"/>
  <c r="BE189" i="15"/>
  <c r="BE195" i="15"/>
  <c r="J93" i="16"/>
  <c r="J95" i="16"/>
  <c r="E110" i="16"/>
  <c r="BE128" i="16"/>
  <c r="BE136" i="16"/>
  <c r="BE138" i="16"/>
  <c r="J96" i="2"/>
  <c r="BE131" i="2"/>
  <c r="BE137" i="2"/>
  <c r="E85" i="3"/>
  <c r="BE141" i="3"/>
  <c r="J120" i="4"/>
  <c r="BE131" i="4"/>
  <c r="BE135" i="4"/>
  <c r="BE142" i="4"/>
  <c r="BE153" i="4"/>
  <c r="BE164" i="4"/>
  <c r="BE170" i="4"/>
  <c r="BE174" i="4"/>
  <c r="BE180" i="4"/>
  <c r="BE202" i="4"/>
  <c r="BE204" i="4"/>
  <c r="BE215" i="4"/>
  <c r="BE228" i="4"/>
  <c r="BE244" i="4"/>
  <c r="BE248" i="4"/>
  <c r="BE250" i="4"/>
  <c r="BE252" i="4"/>
  <c r="BE258" i="4"/>
  <c r="BE272" i="4"/>
  <c r="BE282" i="4"/>
  <c r="BE284" i="4"/>
  <c r="BE288" i="4"/>
  <c r="BE290" i="4"/>
  <c r="BE292" i="4"/>
  <c r="BE300" i="4"/>
  <c r="BE328" i="4"/>
  <c r="BE332" i="4"/>
  <c r="BE357" i="4"/>
  <c r="BE363" i="4"/>
  <c r="BE366" i="4"/>
  <c r="BE368" i="4"/>
  <c r="BE370" i="4"/>
  <c r="BE382" i="4"/>
  <c r="BE400" i="4"/>
  <c r="BE414" i="4"/>
  <c r="BE426" i="4"/>
  <c r="BE440" i="4"/>
  <c r="BE444" i="4"/>
  <c r="BE448" i="4"/>
  <c r="BE450" i="4"/>
  <c r="BE452" i="4"/>
  <c r="BE456" i="4"/>
  <c r="BE458" i="4"/>
  <c r="BE466" i="4"/>
  <c r="BE470" i="4"/>
  <c r="BE479" i="4"/>
  <c r="BE487" i="4"/>
  <c r="BE491" i="4"/>
  <c r="J93" i="5"/>
  <c r="BE121" i="5"/>
  <c r="BE129" i="5"/>
  <c r="BE165" i="5"/>
  <c r="BE173" i="5"/>
  <c r="BE177" i="5"/>
  <c r="BE179" i="5"/>
  <c r="BE187" i="5"/>
  <c r="BE191" i="5"/>
  <c r="BE195" i="5"/>
  <c r="BE201" i="5"/>
  <c r="BE223" i="5"/>
  <c r="BE237" i="5"/>
  <c r="BE245" i="5"/>
  <c r="BE275" i="5"/>
  <c r="BE279" i="5"/>
  <c r="BE297" i="5"/>
  <c r="BE301" i="5"/>
  <c r="BE303" i="5"/>
  <c r="BE311" i="5"/>
  <c r="E85" i="6"/>
  <c r="J94" i="6"/>
  <c r="BE123" i="6"/>
  <c r="BE125" i="6"/>
  <c r="BE127" i="6"/>
  <c r="BE131" i="6"/>
  <c r="J114" i="7"/>
  <c r="F117" i="7"/>
  <c r="BE121" i="7"/>
  <c r="BE123" i="7"/>
  <c r="J93" i="8"/>
  <c r="BE137" i="8"/>
  <c r="BE153" i="8"/>
  <c r="BE155" i="8"/>
  <c r="BE163" i="8"/>
  <c r="BE173" i="8"/>
  <c r="J93" i="9"/>
  <c r="BE125" i="9"/>
  <c r="BE141" i="9"/>
  <c r="BE121" i="11"/>
  <c r="BE124" i="11"/>
  <c r="BE134" i="12"/>
  <c r="BE142" i="12"/>
  <c r="BE152" i="12"/>
  <c r="BE160" i="12"/>
  <c r="F94" i="13"/>
  <c r="J120" i="14"/>
  <c r="BE128" i="14"/>
  <c r="BE145" i="14"/>
  <c r="BE159" i="14"/>
  <c r="BE163" i="14"/>
  <c r="BE169" i="14"/>
  <c r="BE171" i="14"/>
  <c r="BE173" i="14"/>
  <c r="BE175" i="14"/>
  <c r="BE198" i="14"/>
  <c r="BE207" i="14"/>
  <c r="BE125" i="15"/>
  <c r="BE128" i="15"/>
  <c r="BE131" i="15"/>
  <c r="BE142" i="15"/>
  <c r="BE150" i="15"/>
  <c r="BE166" i="15"/>
  <c r="BE170" i="15"/>
  <c r="BE192" i="15"/>
  <c r="BE198" i="15"/>
  <c r="BE171" i="16"/>
  <c r="BE173" i="16"/>
  <c r="BE178" i="16"/>
  <c r="BE180" i="16"/>
  <c r="BE182" i="16"/>
  <c r="BE191" i="16"/>
  <c r="BE194" i="16"/>
  <c r="BE197" i="16"/>
  <c r="BE125" i="17"/>
  <c r="BE162" i="17"/>
  <c r="BE164" i="17"/>
  <c r="BE169" i="17"/>
  <c r="BE173" i="17"/>
  <c r="BE179" i="17"/>
  <c r="BE188" i="17"/>
  <c r="BE202" i="17"/>
  <c r="E110" i="18"/>
  <c r="BE125" i="18"/>
  <c r="BE136" i="18"/>
  <c r="BE146" i="18"/>
  <c r="BE150" i="18"/>
  <c r="BE152" i="18"/>
  <c r="BE154" i="18"/>
  <c r="BE158" i="18"/>
  <c r="BE169" i="18"/>
  <c r="BE175" i="18"/>
  <c r="BE186" i="18"/>
  <c r="BE190" i="18"/>
  <c r="BE192" i="18"/>
  <c r="BE202" i="18"/>
  <c r="BE204" i="18"/>
  <c r="BE210" i="18"/>
  <c r="BE214" i="18"/>
  <c r="BE227" i="18"/>
  <c r="BE230" i="18"/>
  <c r="BE236" i="18"/>
  <c r="J95" i="19"/>
  <c r="E110" i="19"/>
  <c r="J118" i="19"/>
  <c r="BE128" i="19"/>
  <c r="BE139" i="19"/>
  <c r="BE158" i="19"/>
  <c r="BE171" i="19"/>
  <c r="BE175" i="19"/>
  <c r="BE182" i="19"/>
  <c r="BE187" i="19"/>
  <c r="BE190" i="19"/>
  <c r="J95" i="20"/>
  <c r="J96" i="20"/>
  <c r="BE133" i="20"/>
  <c r="BE139" i="20"/>
  <c r="BE144" i="20"/>
  <c r="BE150" i="20"/>
  <c r="BE160" i="20"/>
  <c r="BE162" i="20"/>
  <c r="BE165" i="20"/>
  <c r="BE171" i="20"/>
  <c r="BE173" i="20"/>
  <c r="BE175" i="20"/>
  <c r="BE185" i="20"/>
  <c r="BE189" i="20"/>
  <c r="BE212" i="20"/>
  <c r="BE218" i="20"/>
  <c r="J93" i="21"/>
  <c r="J96" i="21"/>
  <c r="F121" i="21"/>
  <c r="BE130" i="21"/>
  <c r="BE146" i="21"/>
  <c r="BE148" i="21"/>
  <c r="BE160" i="21"/>
  <c r="BE165" i="21"/>
  <c r="BE168" i="21"/>
  <c r="BE179" i="21"/>
  <c r="BE181" i="21"/>
  <c r="BE185" i="21"/>
  <c r="BE187" i="21"/>
  <c r="BE193" i="21"/>
  <c r="BE198" i="21"/>
  <c r="BE212" i="21"/>
  <c r="BE218" i="21"/>
  <c r="E85" i="22"/>
  <c r="F96" i="22"/>
  <c r="J121" i="22"/>
  <c r="BE125" i="22"/>
  <c r="BE128" i="22"/>
  <c r="BE131" i="22"/>
  <c r="BE135" i="22"/>
  <c r="BE144" i="22"/>
  <c r="J93" i="23"/>
  <c r="J95" i="23"/>
  <c r="BE133" i="23"/>
  <c r="BE137" i="23"/>
  <c r="F96" i="24"/>
  <c r="BE130" i="24"/>
  <c r="BE144" i="24"/>
  <c r="BE148" i="24"/>
  <c r="BE172" i="24"/>
  <c r="BE178" i="24"/>
  <c r="BE180" i="24"/>
  <c r="BE188" i="24"/>
  <c r="BE194" i="24"/>
  <c r="BE204" i="24"/>
  <c r="BE214" i="24"/>
  <c r="BE216" i="24"/>
  <c r="BE218" i="24"/>
  <c r="BE229" i="24"/>
  <c r="BE237" i="24"/>
  <c r="BE243" i="24"/>
  <c r="BE247" i="24"/>
  <c r="BE249" i="24"/>
  <c r="BE261" i="24"/>
  <c r="BE263" i="24"/>
  <c r="BE267" i="24"/>
  <c r="BE269" i="24"/>
  <c r="BE277" i="24"/>
  <c r="BE279" i="24"/>
  <c r="BE281" i="24"/>
  <c r="F96" i="2"/>
  <c r="BE125" i="2"/>
  <c r="BE129" i="2"/>
  <c r="BE133" i="2"/>
  <c r="BE129" i="3"/>
  <c r="BE145" i="3"/>
  <c r="BE155" i="3"/>
  <c r="BE159" i="3"/>
  <c r="BE165" i="3"/>
  <c r="E85" i="4"/>
  <c r="BE129" i="4"/>
  <c r="BE149" i="4"/>
  <c r="BE155" i="4"/>
  <c r="BE168" i="4"/>
  <c r="BE176" i="4"/>
  <c r="BE188" i="4"/>
  <c r="BE206" i="4"/>
  <c r="BE218" i="4"/>
  <c r="BE222" i="4"/>
  <c r="BE232" i="4"/>
  <c r="BE234" i="4"/>
  <c r="BE240" i="4"/>
  <c r="BE246" i="4"/>
  <c r="BE260" i="4"/>
  <c r="BE262" i="4"/>
  <c r="BE266" i="4"/>
  <c r="BE280" i="4"/>
  <c r="BE298" i="4"/>
  <c r="BE304" i="4"/>
  <c r="BE318" i="4"/>
  <c r="BE320" i="4"/>
  <c r="BE322" i="4"/>
  <c r="BE336" i="4"/>
  <c r="BE338" i="4"/>
  <c r="BE348" i="4"/>
  <c r="BE350" i="4"/>
  <c r="BE360" i="4"/>
  <c r="BE376" i="4"/>
  <c r="BE384" i="4"/>
  <c r="BE386" i="4"/>
  <c r="BE402" i="4"/>
  <c r="BE420" i="4"/>
  <c r="BE422" i="4"/>
  <c r="BE428" i="4"/>
  <c r="BE436" i="4"/>
  <c r="BE438" i="4"/>
  <c r="BE442" i="4"/>
  <c r="BE446" i="4"/>
  <c r="BE460" i="4"/>
  <c r="BE468" i="4"/>
  <c r="BE483" i="4"/>
  <c r="BE485" i="4"/>
  <c r="BE489" i="4"/>
  <c r="BE495" i="4"/>
  <c r="BE497" i="4"/>
  <c r="BE499" i="4"/>
  <c r="BE503" i="4"/>
  <c r="BE507" i="4"/>
  <c r="BE509" i="4"/>
  <c r="BE511" i="4"/>
  <c r="BE513" i="4"/>
  <c r="BE131" i="5"/>
  <c r="BE137" i="5"/>
  <c r="BE139" i="5"/>
  <c r="BE151" i="5"/>
  <c r="BE155" i="5"/>
  <c r="BE161" i="5"/>
  <c r="BE175" i="5"/>
  <c r="BE181" i="5"/>
  <c r="BE193" i="5"/>
  <c r="BE199" i="5"/>
  <c r="BE221" i="5"/>
  <c r="BE235" i="5"/>
  <c r="BE241" i="5"/>
  <c r="BE243" i="5"/>
  <c r="BE253" i="5"/>
  <c r="BE255" i="5"/>
  <c r="BE261" i="5"/>
  <c r="BE269" i="5"/>
  <c r="BE271" i="5"/>
  <c r="BE273" i="5"/>
  <c r="BE281" i="5"/>
  <c r="BE291" i="5"/>
  <c r="BE307" i="5"/>
  <c r="BE309" i="5"/>
  <c r="J91" i="6"/>
  <c r="BE129" i="6"/>
  <c r="BE141" i="6"/>
  <c r="BE145" i="6"/>
  <c r="BE149" i="6"/>
  <c r="BE155" i="6"/>
  <c r="BE123" i="8"/>
  <c r="BE125" i="8"/>
  <c r="BE139" i="8"/>
  <c r="BE141" i="8"/>
  <c r="BE147" i="8"/>
  <c r="BE151" i="8"/>
  <c r="BE157" i="8"/>
  <c r="BE167" i="8"/>
  <c r="BE184" i="8"/>
  <c r="BE188" i="8"/>
  <c r="BE190" i="8"/>
  <c r="BE194" i="8"/>
  <c r="J91" i="9"/>
  <c r="BE135" i="9"/>
  <c r="BE147" i="9"/>
  <c r="F94" i="10"/>
  <c r="BE126" i="10"/>
  <c r="BE129" i="11"/>
  <c r="BE140" i="12"/>
  <c r="BE148" i="12"/>
  <c r="BE150" i="12"/>
  <c r="BE154" i="12"/>
  <c r="BE158" i="12"/>
  <c r="BE165" i="12"/>
  <c r="J94" i="13"/>
  <c r="BE127" i="13"/>
  <c r="BE131" i="14"/>
  <c r="BE153" i="14"/>
  <c r="BE155" i="14"/>
  <c r="BE157" i="14"/>
  <c r="BE161" i="14"/>
  <c r="BE185" i="14"/>
  <c r="BE201" i="14"/>
  <c r="BE216" i="14"/>
  <c r="BE140" i="15"/>
  <c r="BE162" i="15"/>
  <c r="BE173" i="15"/>
  <c r="BE209" i="15"/>
  <c r="F96" i="16"/>
  <c r="BE141" i="16"/>
  <c r="BE147" i="16"/>
  <c r="BE153" i="16"/>
  <c r="BE155" i="16"/>
  <c r="BE159" i="16"/>
  <c r="BE161" i="16"/>
  <c r="BE167" i="16"/>
  <c r="BE185" i="16"/>
  <c r="BE133" i="17"/>
  <c r="BE138" i="17"/>
  <c r="BE142" i="17"/>
  <c r="BE148" i="17"/>
  <c r="BE160" i="17"/>
  <c r="BE171" i="17"/>
  <c r="BE176" i="17"/>
  <c r="BE182" i="17"/>
  <c r="BE194" i="17"/>
  <c r="BE204" i="17"/>
  <c r="BE206" i="17"/>
  <c r="BE208" i="17"/>
  <c r="J93" i="18"/>
  <c r="F96" i="18"/>
  <c r="BE130" i="18"/>
  <c r="BE143" i="18"/>
  <c r="BE160" i="18"/>
  <c r="BE164" i="18"/>
  <c r="BE171" i="18"/>
  <c r="BE178" i="18"/>
  <c r="BE184" i="18"/>
  <c r="BE188" i="18"/>
  <c r="BE196" i="18"/>
  <c r="BE206" i="18"/>
  <c r="BE208" i="18"/>
  <c r="BE218" i="18"/>
  <c r="F96" i="19"/>
  <c r="BE130" i="19"/>
  <c r="BE149" i="19"/>
  <c r="BE155" i="19"/>
  <c r="BE163" i="19"/>
  <c r="BE167" i="19"/>
  <c r="BE169" i="19"/>
  <c r="BE177" i="19"/>
  <c r="BE185" i="19"/>
  <c r="BE199" i="19"/>
  <c r="BE202" i="19"/>
  <c r="BE130" i="20"/>
  <c r="BE136" i="20"/>
  <c r="BE148" i="20"/>
  <c r="BE156" i="20"/>
  <c r="BE179" i="20"/>
  <c r="BE183" i="20"/>
  <c r="BE187" i="20"/>
  <c r="BE193" i="20"/>
  <c r="BE209" i="20"/>
  <c r="BE215" i="20"/>
  <c r="BE125" i="21"/>
  <c r="BE133" i="21"/>
  <c r="BE144" i="21"/>
  <c r="BE150" i="21"/>
  <c r="BE158" i="21"/>
  <c r="BE162" i="21"/>
  <c r="BE173" i="21"/>
  <c r="BE177" i="21"/>
  <c r="BE183" i="21"/>
  <c r="BE189" i="21"/>
  <c r="BE195" i="21"/>
  <c r="BE200" i="21"/>
  <c r="BE203" i="21"/>
  <c r="BE209" i="21"/>
  <c r="J93" i="22"/>
  <c r="BE137" i="22"/>
  <c r="BE142" i="22"/>
  <c r="BE127" i="23"/>
  <c r="BE131" i="23"/>
  <c r="BE136" i="24"/>
  <c r="BE150" i="24"/>
  <c r="BE160" i="24"/>
  <c r="BE166" i="24"/>
  <c r="BE176" i="24"/>
  <c r="BE182" i="24"/>
  <c r="BE186" i="24"/>
  <c r="BE190" i="24"/>
  <c r="BE192" i="24"/>
  <c r="BE196" i="24"/>
  <c r="BE198" i="24"/>
  <c r="BE206" i="24"/>
  <c r="BE210" i="24"/>
  <c r="BE212" i="24"/>
  <c r="BE222" i="24"/>
  <c r="BE226" i="24"/>
  <c r="BE233" i="24"/>
  <c r="BE235" i="24"/>
  <c r="BE239" i="24"/>
  <c r="BE251" i="24"/>
  <c r="BE259" i="24"/>
  <c r="BK127" i="24"/>
  <c r="J127" i="24" s="1"/>
  <c r="J101" i="24" s="1"/>
  <c r="BE135" i="25"/>
  <c r="BE141" i="25"/>
  <c r="BE145" i="25"/>
  <c r="E85" i="26"/>
  <c r="F96" i="26"/>
  <c r="BE129" i="26"/>
  <c r="BE139" i="26"/>
  <c r="BE127" i="27"/>
  <c r="BE129" i="27"/>
  <c r="BE136" i="27"/>
  <c r="BE138" i="27"/>
  <c r="BE143" i="27"/>
  <c r="BE149" i="27"/>
  <c r="BE153" i="27"/>
  <c r="BE165" i="27"/>
  <c r="BE167" i="27"/>
  <c r="BE177" i="27"/>
  <c r="BE179" i="27"/>
  <c r="BE181" i="27"/>
  <c r="BE187" i="27"/>
  <c r="BE193" i="27"/>
  <c r="BE195" i="27"/>
  <c r="BE203" i="27"/>
  <c r="BE129" i="28"/>
  <c r="BE133" i="28"/>
  <c r="BE135" i="28"/>
  <c r="BE148" i="28"/>
  <c r="BE150" i="28"/>
  <c r="BE154" i="28"/>
  <c r="BE156" i="28"/>
  <c r="BE160" i="28"/>
  <c r="BE162" i="28"/>
  <c r="BE164" i="28"/>
  <c r="E85" i="29"/>
  <c r="J93" i="29"/>
  <c r="J95" i="29"/>
  <c r="F96" i="29"/>
  <c r="J96" i="29"/>
  <c r="BE129" i="29"/>
  <c r="BE131" i="29"/>
  <c r="BE133" i="29"/>
  <c r="BE135" i="29"/>
  <c r="BE137" i="29"/>
  <c r="BE139" i="29"/>
  <c r="BC133" i="1"/>
  <c r="F36" i="5"/>
  <c r="BA100" i="1" s="1"/>
  <c r="F39" i="5"/>
  <c r="BD100" i="1" s="1"/>
  <c r="F39" i="8"/>
  <c r="BD103" i="1" s="1"/>
  <c r="F37" i="11"/>
  <c r="BB106" i="1" s="1"/>
  <c r="F37" i="13"/>
  <c r="BB109" i="1" s="1"/>
  <c r="F40" i="14"/>
  <c r="BC112" i="1" s="1"/>
  <c r="J38" i="18"/>
  <c r="AW117" i="1" s="1"/>
  <c r="F39" i="21"/>
  <c r="BB120" i="1" s="1"/>
  <c r="F41" i="23"/>
  <c r="BD124" i="1" s="1"/>
  <c r="BD123" i="1" s="1"/>
  <c r="F39" i="24"/>
  <c r="BB127" i="1"/>
  <c r="F40" i="3"/>
  <c r="BC98" i="1"/>
  <c r="F37" i="9"/>
  <c r="BB104" i="1"/>
  <c r="F39" i="12"/>
  <c r="BD108" i="1"/>
  <c r="F38" i="15"/>
  <c r="BA113" i="1"/>
  <c r="F39" i="2"/>
  <c r="BB97" i="1"/>
  <c r="F41" i="3"/>
  <c r="BD98" i="1"/>
  <c r="F38" i="12"/>
  <c r="BC108" i="1"/>
  <c r="F38" i="16"/>
  <c r="BA114" i="1"/>
  <c r="F40" i="17"/>
  <c r="BC115" i="1"/>
  <c r="F38" i="19"/>
  <c r="BA118" i="1"/>
  <c r="F40" i="19"/>
  <c r="BC118" i="1"/>
  <c r="F41" i="20"/>
  <c r="BD119" i="1"/>
  <c r="J38" i="4"/>
  <c r="AW99" i="1" s="1"/>
  <c r="F38" i="5"/>
  <c r="BC100" i="1"/>
  <c r="F38" i="9"/>
  <c r="BC104" i="1" s="1"/>
  <c r="F38" i="10"/>
  <c r="BC105" i="1"/>
  <c r="F38" i="11"/>
  <c r="BC106" i="1" s="1"/>
  <c r="J38" i="15"/>
  <c r="AW113" i="1"/>
  <c r="F39" i="17"/>
  <c r="BB115" i="1" s="1"/>
  <c r="F38" i="21"/>
  <c r="BA120" i="1"/>
  <c r="F40" i="21"/>
  <c r="BC120" i="1" s="1"/>
  <c r="F41" i="26"/>
  <c r="BD129" i="1"/>
  <c r="F38" i="27"/>
  <c r="BA131" i="1" s="1"/>
  <c r="F41" i="29"/>
  <c r="BD133" i="1"/>
  <c r="AS110" i="1"/>
  <c r="AS125" i="1"/>
  <c r="F38" i="2"/>
  <c r="BA97" i="1"/>
  <c r="F36" i="9"/>
  <c r="BA104" i="1" s="1"/>
  <c r="F39" i="9"/>
  <c r="BD104" i="1"/>
  <c r="F38" i="17"/>
  <c r="BA115" i="1"/>
  <c r="F41" i="18"/>
  <c r="BD117" i="1" s="1"/>
  <c r="F41" i="19"/>
  <c r="BD118" i="1"/>
  <c r="F38" i="22"/>
  <c r="BA122" i="1" s="1"/>
  <c r="BA121" i="1" s="1"/>
  <c r="AW121" i="1" s="1"/>
  <c r="F40" i="22"/>
  <c r="BC122" i="1" s="1"/>
  <c r="BC121" i="1" s="1"/>
  <c r="AY121" i="1" s="1"/>
  <c r="J38" i="25"/>
  <c r="AW128" i="1"/>
  <c r="F40" i="26"/>
  <c r="BC129" i="1" s="1"/>
  <c r="J38" i="27"/>
  <c r="AW131" i="1"/>
  <c r="F40" i="28"/>
  <c r="BC132" i="1" s="1"/>
  <c r="F40" i="2"/>
  <c r="BC97" i="1"/>
  <c r="F38" i="4"/>
  <c r="BA99" i="1" s="1"/>
  <c r="F36" i="8"/>
  <c r="BA103" i="1" s="1"/>
  <c r="F37" i="10"/>
  <c r="BB105" i="1" s="1"/>
  <c r="J36" i="11"/>
  <c r="AW106" i="1" s="1"/>
  <c r="F36" i="13"/>
  <c r="BA109" i="1" s="1"/>
  <c r="F38" i="3"/>
  <c r="BA98" i="1" s="1"/>
  <c r="F40" i="4"/>
  <c r="BC99" i="1" s="1"/>
  <c r="F40" i="16"/>
  <c r="BC114" i="1" s="1"/>
  <c r="F38" i="18"/>
  <c r="BA117" i="1" s="1"/>
  <c r="F41" i="22"/>
  <c r="BD122" i="1" s="1"/>
  <c r="BD121" i="1" s="1"/>
  <c r="F38" i="24"/>
  <c r="BA127" i="1" s="1"/>
  <c r="J36" i="6"/>
  <c r="AW101" i="1"/>
  <c r="F36" i="7"/>
  <c r="BA102" i="1" s="1"/>
  <c r="F38" i="7"/>
  <c r="BC102" i="1" s="1"/>
  <c r="J36" i="8"/>
  <c r="AW103" i="1" s="1"/>
  <c r="F37" i="12"/>
  <c r="BB108" i="1"/>
  <c r="F39" i="18"/>
  <c r="BB117" i="1" s="1"/>
  <c r="J34" i="23"/>
  <c r="AG124" i="1"/>
  <c r="AG123" i="1" s="1"/>
  <c r="F39" i="28"/>
  <c r="BB132" i="1" s="1"/>
  <c r="F38" i="29"/>
  <c r="BA133" i="1" s="1"/>
  <c r="F39" i="3"/>
  <c r="BB98" i="1" s="1"/>
  <c r="F37" i="6"/>
  <c r="BB101" i="1" s="1"/>
  <c r="F37" i="7"/>
  <c r="BB102" i="1" s="1"/>
  <c r="F36" i="10"/>
  <c r="BA105" i="1" s="1"/>
  <c r="J36" i="12"/>
  <c r="AW108" i="1" s="1"/>
  <c r="F39" i="15"/>
  <c r="BB113" i="1" s="1"/>
  <c r="J38" i="19"/>
  <c r="AW118" i="1" s="1"/>
  <c r="F40" i="20"/>
  <c r="BC119" i="1" s="1"/>
  <c r="F40" i="25"/>
  <c r="BC128" i="1"/>
  <c r="J38" i="26"/>
  <c r="AW129" i="1" s="1"/>
  <c r="F40" i="27"/>
  <c r="BC131" i="1"/>
  <c r="J38" i="28"/>
  <c r="AW132" i="1" s="1"/>
  <c r="F39" i="4"/>
  <c r="BB99" i="1"/>
  <c r="F36" i="12"/>
  <c r="BA108" i="1" s="1"/>
  <c r="F40" i="15"/>
  <c r="BC113" i="1"/>
  <c r="AG100" i="1"/>
  <c r="F39" i="6"/>
  <c r="BD101" i="1" s="1"/>
  <c r="F39" i="7"/>
  <c r="BD102" i="1" s="1"/>
  <c r="J32" i="7"/>
  <c r="AG102" i="1" s="1"/>
  <c r="F38" i="8"/>
  <c r="BC103" i="1"/>
  <c r="J36" i="9"/>
  <c r="AW104" i="1" s="1"/>
  <c r="J38" i="16"/>
  <c r="AW114" i="1"/>
  <c r="J38" i="17"/>
  <c r="AW115" i="1" s="1"/>
  <c r="F41" i="21"/>
  <c r="BD120" i="1"/>
  <c r="J38" i="2"/>
  <c r="AW97" i="1" s="1"/>
  <c r="J38" i="3"/>
  <c r="AW98" i="1"/>
  <c r="F41" i="14"/>
  <c r="BD112" i="1" s="1"/>
  <c r="F39" i="16"/>
  <c r="BB114" i="1"/>
  <c r="J34" i="20"/>
  <c r="AG119" i="1" s="1"/>
  <c r="F39" i="22"/>
  <c r="BB122" i="1" s="1"/>
  <c r="BB121" i="1" s="1"/>
  <c r="AX121" i="1" s="1"/>
  <c r="F39" i="23"/>
  <c r="BB124" i="1"/>
  <c r="BB123" i="1"/>
  <c r="AX123" i="1" s="1"/>
  <c r="J38" i="24"/>
  <c r="AW127" i="1"/>
  <c r="F38" i="25"/>
  <c r="BA128" i="1" s="1"/>
  <c r="F39" i="25"/>
  <c r="BB128" i="1" s="1"/>
  <c r="F41" i="25"/>
  <c r="BD128" i="1" s="1"/>
  <c r="F38" i="26"/>
  <c r="BA129" i="1"/>
  <c r="F39" i="26"/>
  <c r="BB129" i="1" s="1"/>
  <c r="F41" i="27"/>
  <c r="BD131" i="1"/>
  <c r="F41" i="28"/>
  <c r="BD132" i="1" s="1"/>
  <c r="J38" i="29"/>
  <c r="AW133" i="1"/>
  <c r="AS95" i="1"/>
  <c r="AS94" i="1" s="1"/>
  <c r="F41" i="2"/>
  <c r="BD97" i="1" s="1"/>
  <c r="F41" i="4"/>
  <c r="BD99" i="1" s="1"/>
  <c r="F39" i="10"/>
  <c r="BD105" i="1"/>
  <c r="F41" i="17"/>
  <c r="BD115" i="1" s="1"/>
  <c r="F38" i="20"/>
  <c r="BA119" i="1"/>
  <c r="J38" i="23"/>
  <c r="AW124" i="1" s="1"/>
  <c r="F41" i="24"/>
  <c r="BD127" i="1"/>
  <c r="J36" i="5"/>
  <c r="AW100" i="1" s="1"/>
  <c r="F38" i="6"/>
  <c r="BC101" i="1" s="1"/>
  <c r="J36" i="7"/>
  <c r="AW102" i="1" s="1"/>
  <c r="F37" i="8"/>
  <c r="BB103" i="1"/>
  <c r="F39" i="13"/>
  <c r="BD109" i="1" s="1"/>
  <c r="J38" i="14"/>
  <c r="AW112" i="1"/>
  <c r="F37" i="5"/>
  <c r="BB100" i="1" s="1"/>
  <c r="F36" i="6"/>
  <c r="BA101" i="1"/>
  <c r="J36" i="10"/>
  <c r="AW105" i="1" s="1"/>
  <c r="F36" i="11"/>
  <c r="BA106" i="1" s="1"/>
  <c r="F39" i="11"/>
  <c r="BD106" i="1" s="1"/>
  <c r="J36" i="13"/>
  <c r="AW109" i="1"/>
  <c r="F39" i="14"/>
  <c r="BB112" i="1" s="1"/>
  <c r="F40" i="18"/>
  <c r="BC117" i="1"/>
  <c r="J38" i="20"/>
  <c r="AW119" i="1" s="1"/>
  <c r="J38" i="21"/>
  <c r="AW120" i="1"/>
  <c r="J38" i="22"/>
  <c r="AW122" i="1" s="1"/>
  <c r="F38" i="23"/>
  <c r="BA124" i="1" s="1"/>
  <c r="BA123" i="1" s="1"/>
  <c r="AW123" i="1" s="1"/>
  <c r="F40" i="23"/>
  <c r="BC124" i="1"/>
  <c r="BC123" i="1" s="1"/>
  <c r="AY123" i="1" s="1"/>
  <c r="F38" i="13"/>
  <c r="BC109" i="1"/>
  <c r="F38" i="14"/>
  <c r="BA112" i="1"/>
  <c r="F41" i="15"/>
  <c r="BD113" i="1"/>
  <c r="F41" i="16"/>
  <c r="BD114" i="1"/>
  <c r="F39" i="19"/>
  <c r="BB118" i="1"/>
  <c r="F39" i="20"/>
  <c r="BB119" i="1"/>
  <c r="F40" i="24"/>
  <c r="BC127" i="1"/>
  <c r="F39" i="27"/>
  <c r="BB131" i="1"/>
  <c r="F38" i="28"/>
  <c r="BA132" i="1"/>
  <c r="F39" i="29"/>
  <c r="BB133" i="1"/>
  <c r="J98" i="5" l="1"/>
  <c r="J98" i="7"/>
  <c r="J122" i="9"/>
  <c r="J99" i="9"/>
  <c r="BK123" i="13"/>
  <c r="J123" i="13"/>
  <c r="J99" i="13"/>
  <c r="J100" i="20"/>
  <c r="J100" i="23"/>
  <c r="BK126" i="24"/>
  <c r="J126" i="24"/>
  <c r="J100" i="24"/>
  <c r="BK127" i="25"/>
  <c r="J127" i="25"/>
  <c r="J101" i="25"/>
  <c r="BK126" i="26"/>
  <c r="J126" i="26" s="1"/>
  <c r="J100" i="26" s="1"/>
  <c r="J128" i="26"/>
  <c r="J102" i="26"/>
  <c r="BK125" i="27"/>
  <c r="J125" i="27"/>
  <c r="J128" i="28"/>
  <c r="J102" i="28"/>
  <c r="J100" i="2"/>
  <c r="BK121" i="8"/>
  <c r="J121" i="8"/>
  <c r="J98" i="8"/>
  <c r="BK121" i="10"/>
  <c r="J121" i="10"/>
  <c r="J100" i="15"/>
  <c r="BK121" i="6"/>
  <c r="J121" i="6" s="1"/>
  <c r="J32" i="6" s="1"/>
  <c r="AG101" i="1" s="1"/>
  <c r="BK121" i="12"/>
  <c r="J121" i="12"/>
  <c r="J98" i="12"/>
  <c r="BK126" i="28"/>
  <c r="J126" i="28"/>
  <c r="BK127" i="29"/>
  <c r="J127" i="29"/>
  <c r="J101" i="29" s="1"/>
  <c r="J32" i="11"/>
  <c r="AG106" i="1"/>
  <c r="J34" i="19"/>
  <c r="AG118" i="1" s="1"/>
  <c r="J34" i="3"/>
  <c r="AG98" i="1"/>
  <c r="BB107" i="1"/>
  <c r="AX107" i="1"/>
  <c r="BB126" i="1"/>
  <c r="F35" i="6"/>
  <c r="AZ101" i="1"/>
  <c r="F37" i="14"/>
  <c r="AZ112" i="1"/>
  <c r="F37" i="23"/>
  <c r="AZ124" i="1"/>
  <c r="AZ123" i="1"/>
  <c r="AV123" i="1"/>
  <c r="AT123" i="1" s="1"/>
  <c r="J37" i="25"/>
  <c r="AV128" i="1"/>
  <c r="AT128" i="1"/>
  <c r="J37" i="26"/>
  <c r="AV129" i="1"/>
  <c r="AT129" i="1"/>
  <c r="J37" i="28"/>
  <c r="AV132" i="1" s="1"/>
  <c r="AT132" i="1" s="1"/>
  <c r="AN132" i="1" s="1"/>
  <c r="BD116" i="1"/>
  <c r="BA126" i="1"/>
  <c r="AW126" i="1" s="1"/>
  <c r="J37" i="2"/>
  <c r="AV97" i="1"/>
  <c r="AT97" i="1"/>
  <c r="F35" i="10"/>
  <c r="AZ105" i="1"/>
  <c r="AU116" i="1"/>
  <c r="BC126" i="1"/>
  <c r="AY126" i="1" s="1"/>
  <c r="F35" i="5"/>
  <c r="AZ100" i="1"/>
  <c r="BC116" i="1"/>
  <c r="AY116" i="1" s="1"/>
  <c r="J35" i="8"/>
  <c r="AV103" i="1"/>
  <c r="AT103" i="1"/>
  <c r="J35" i="11"/>
  <c r="AV106" i="1"/>
  <c r="AT106" i="1"/>
  <c r="J37" i="17"/>
  <c r="AV115" i="1" s="1"/>
  <c r="AT115" i="1" s="1"/>
  <c r="J37" i="19"/>
  <c r="AV118" i="1"/>
  <c r="AT118" i="1" s="1"/>
  <c r="F37" i="21"/>
  <c r="AZ120" i="1"/>
  <c r="J37" i="23"/>
  <c r="AV124" i="1" s="1"/>
  <c r="AT124" i="1" s="1"/>
  <c r="AN124" i="1" s="1"/>
  <c r="F37" i="27"/>
  <c r="AZ131" i="1" s="1"/>
  <c r="J32" i="9"/>
  <c r="AG104" i="1"/>
  <c r="J32" i="10"/>
  <c r="AG105" i="1" s="1"/>
  <c r="J34" i="21"/>
  <c r="AG120" i="1"/>
  <c r="AU96" i="1"/>
  <c r="AU95" i="1" s="1"/>
  <c r="BB116" i="1"/>
  <c r="AX116" i="1"/>
  <c r="F37" i="3"/>
  <c r="AZ98" i="1" s="1"/>
  <c r="F37" i="15"/>
  <c r="AZ113" i="1"/>
  <c r="J37" i="21"/>
  <c r="AV120" i="1" s="1"/>
  <c r="AT120" i="1" s="1"/>
  <c r="J37" i="27"/>
  <c r="AV131" i="1"/>
  <c r="AT131" i="1" s="1"/>
  <c r="J35" i="6"/>
  <c r="AV101" i="1"/>
  <c r="AT101" i="1"/>
  <c r="BC96" i="1"/>
  <c r="AY96" i="1"/>
  <c r="BD107" i="1"/>
  <c r="BC111" i="1"/>
  <c r="AY111" i="1" s="1"/>
  <c r="BA116" i="1"/>
  <c r="AW116" i="1"/>
  <c r="J37" i="4"/>
  <c r="AV99" i="1" s="1"/>
  <c r="AT99" i="1" s="1"/>
  <c r="J37" i="14"/>
  <c r="AV112" i="1"/>
  <c r="AT112" i="1" s="1"/>
  <c r="AN112" i="1" s="1"/>
  <c r="J37" i="15"/>
  <c r="AV113" i="1"/>
  <c r="AT113" i="1"/>
  <c r="F37" i="17"/>
  <c r="AZ115" i="1"/>
  <c r="F37" i="22"/>
  <c r="AZ122" i="1" s="1"/>
  <c r="AZ121" i="1" s="1"/>
  <c r="AV121" i="1" s="1"/>
  <c r="AT121" i="1" s="1"/>
  <c r="BD96" i="1"/>
  <c r="BD95" i="1" s="1"/>
  <c r="AU107" i="1"/>
  <c r="BD126" i="1"/>
  <c r="J35" i="5"/>
  <c r="AV100" i="1" s="1"/>
  <c r="AT100" i="1" s="1"/>
  <c r="F35" i="12"/>
  <c r="AZ108" i="1"/>
  <c r="J37" i="16"/>
  <c r="AV114" i="1"/>
  <c r="AT114" i="1"/>
  <c r="F37" i="26"/>
  <c r="AZ129" i="1" s="1"/>
  <c r="J37" i="29"/>
  <c r="AV133" i="1"/>
  <c r="AT133" i="1"/>
  <c r="J34" i="18"/>
  <c r="AG117" i="1"/>
  <c r="J34" i="4"/>
  <c r="AG99" i="1"/>
  <c r="AN99" i="1" s="1"/>
  <c r="J34" i="16"/>
  <c r="AG114" i="1"/>
  <c r="AN114" i="1"/>
  <c r="BB96" i="1"/>
  <c r="BB95" i="1"/>
  <c r="AX95" i="1" s="1"/>
  <c r="BB130" i="1"/>
  <c r="AX130" i="1" s="1"/>
  <c r="F35" i="7"/>
  <c r="AZ102" i="1" s="1"/>
  <c r="F35" i="11"/>
  <c r="AZ106" i="1" s="1"/>
  <c r="F35" i="13"/>
  <c r="AZ109" i="1"/>
  <c r="F37" i="20"/>
  <c r="AZ119" i="1" s="1"/>
  <c r="J37" i="24"/>
  <c r="AV127" i="1"/>
  <c r="AT127" i="1"/>
  <c r="BA96" i="1"/>
  <c r="AW96" i="1"/>
  <c r="BA107" i="1"/>
  <c r="AW107" i="1"/>
  <c r="AU111" i="1"/>
  <c r="AU110" i="1"/>
  <c r="BB111" i="1"/>
  <c r="BB110" i="1"/>
  <c r="AX110" i="1" s="1"/>
  <c r="AU126" i="1"/>
  <c r="BD130" i="1"/>
  <c r="J37" i="3"/>
  <c r="AV98" i="1" s="1"/>
  <c r="AT98" i="1" s="1"/>
  <c r="F35" i="9"/>
  <c r="AZ104" i="1"/>
  <c r="F37" i="2"/>
  <c r="AZ97" i="1"/>
  <c r="F35" i="8"/>
  <c r="AZ103" i="1"/>
  <c r="F37" i="19"/>
  <c r="AZ118" i="1"/>
  <c r="BA111" i="1"/>
  <c r="AW111" i="1"/>
  <c r="BA130" i="1"/>
  <c r="AW130" i="1"/>
  <c r="J35" i="9"/>
  <c r="AV104" i="1"/>
  <c r="AT104" i="1" s="1"/>
  <c r="F37" i="16"/>
  <c r="AZ114" i="1"/>
  <c r="F37" i="25"/>
  <c r="AZ128" i="1" s="1"/>
  <c r="F37" i="29"/>
  <c r="AZ133" i="1"/>
  <c r="J34" i="17"/>
  <c r="AG115" i="1" s="1"/>
  <c r="AN115" i="1" s="1"/>
  <c r="J34" i="22"/>
  <c r="AG122" i="1" s="1"/>
  <c r="AG121" i="1" s="1"/>
  <c r="J34" i="27"/>
  <c r="AG131" i="1"/>
  <c r="AN131" i="1" s="1"/>
  <c r="J34" i="14"/>
  <c r="AG112" i="1"/>
  <c r="J34" i="28"/>
  <c r="AG132" i="1"/>
  <c r="BD111" i="1"/>
  <c r="BD110" i="1" s="1"/>
  <c r="F37" i="4"/>
  <c r="AZ99" i="1" s="1"/>
  <c r="BC130" i="1"/>
  <c r="AY130" i="1" s="1"/>
  <c r="J35" i="7"/>
  <c r="AV102" i="1" s="1"/>
  <c r="AT102" i="1" s="1"/>
  <c r="J35" i="12"/>
  <c r="AV108" i="1"/>
  <c r="AT108" i="1"/>
  <c r="F37" i="18"/>
  <c r="AZ117" i="1" s="1"/>
  <c r="BC107" i="1"/>
  <c r="AY107" i="1"/>
  <c r="AU130" i="1"/>
  <c r="J35" i="10"/>
  <c r="AV105" i="1"/>
  <c r="AT105" i="1"/>
  <c r="J35" i="13"/>
  <c r="AV109" i="1" s="1"/>
  <c r="AT109" i="1" s="1"/>
  <c r="J37" i="18"/>
  <c r="AV117" i="1"/>
  <c r="AT117" i="1" s="1"/>
  <c r="J37" i="20"/>
  <c r="AV119" i="1"/>
  <c r="AT119" i="1"/>
  <c r="J37" i="22"/>
  <c r="AV122" i="1" s="1"/>
  <c r="AT122" i="1" s="1"/>
  <c r="F37" i="24"/>
  <c r="AZ127" i="1" s="1"/>
  <c r="F37" i="28"/>
  <c r="AZ132" i="1"/>
  <c r="AN121" i="1" l="1"/>
  <c r="J41" i="9"/>
  <c r="J43" i="16"/>
  <c r="J43" i="18"/>
  <c r="J43" i="28"/>
  <c r="J43" i="3"/>
  <c r="J43" i="14"/>
  <c r="J43" i="4"/>
  <c r="J41" i="6"/>
  <c r="J41" i="10"/>
  <c r="J43" i="17"/>
  <c r="J43" i="19"/>
  <c r="J43" i="21"/>
  <c r="J41" i="11"/>
  <c r="J43" i="22"/>
  <c r="J43" i="27"/>
  <c r="J43" i="2"/>
  <c r="J41" i="5"/>
  <c r="J100" i="27"/>
  <c r="J100" i="28"/>
  <c r="AN122" i="1"/>
  <c r="J98" i="10"/>
  <c r="BK122" i="13"/>
  <c r="J122" i="13"/>
  <c r="J98" i="13"/>
  <c r="J98" i="6"/>
  <c r="J41" i="7"/>
  <c r="J43" i="15"/>
  <c r="J43" i="20"/>
  <c r="J43" i="23"/>
  <c r="BK126" i="25"/>
  <c r="J126" i="25"/>
  <c r="J100" i="25"/>
  <c r="BK126" i="29"/>
  <c r="J126" i="29" s="1"/>
  <c r="J100" i="29" s="1"/>
  <c r="AN113" i="1"/>
  <c r="AN123" i="1"/>
  <c r="AN97" i="1"/>
  <c r="AN100" i="1"/>
  <c r="AN102" i="1"/>
  <c r="AN119" i="1"/>
  <c r="AN106" i="1"/>
  <c r="AN118" i="1"/>
  <c r="AN98" i="1"/>
  <c r="AN101" i="1"/>
  <c r="BB125" i="1"/>
  <c r="AX125" i="1"/>
  <c r="AN104" i="1"/>
  <c r="AN105" i="1"/>
  <c r="AN120" i="1"/>
  <c r="BD125" i="1"/>
  <c r="AN117" i="1"/>
  <c r="AU125" i="1"/>
  <c r="AZ130" i="1"/>
  <c r="AV130" i="1"/>
  <c r="AT130" i="1"/>
  <c r="AZ96" i="1"/>
  <c r="AZ95" i="1" s="1"/>
  <c r="AV95" i="1" s="1"/>
  <c r="AZ111" i="1"/>
  <c r="BC110" i="1"/>
  <c r="AY110" i="1" s="1"/>
  <c r="AZ107" i="1"/>
  <c r="AV107" i="1"/>
  <c r="AT107" i="1" s="1"/>
  <c r="AG116" i="1"/>
  <c r="AX96" i="1"/>
  <c r="BA125" i="1"/>
  <c r="AW125" i="1" s="1"/>
  <c r="AX126" i="1"/>
  <c r="J32" i="12"/>
  <c r="AG108" i="1"/>
  <c r="AN108" i="1" s="1"/>
  <c r="AX111" i="1"/>
  <c r="J32" i="8"/>
  <c r="AG103" i="1"/>
  <c r="AN103" i="1" s="1"/>
  <c r="J34" i="26"/>
  <c r="AG129" i="1"/>
  <c r="AN129" i="1"/>
  <c r="AG96" i="1"/>
  <c r="AG95" i="1" s="1"/>
  <c r="AG111" i="1"/>
  <c r="AG110" i="1"/>
  <c r="AZ126" i="1"/>
  <c r="AZ125" i="1" s="1"/>
  <c r="AV125" i="1" s="1"/>
  <c r="BA95" i="1"/>
  <c r="BC125" i="1"/>
  <c r="AY125" i="1" s="1"/>
  <c r="BA110" i="1"/>
  <c r="AW110" i="1" s="1"/>
  <c r="AZ116" i="1"/>
  <c r="AV116" i="1" s="1"/>
  <c r="AT116" i="1" s="1"/>
  <c r="J34" i="24"/>
  <c r="AG127" i="1" s="1"/>
  <c r="AN127" i="1" s="1"/>
  <c r="BC95" i="1"/>
  <c r="BC94" i="1" l="1"/>
  <c r="AY94" i="1" s="1"/>
  <c r="J41" i="12"/>
  <c r="J43" i="24"/>
  <c r="J43" i="26"/>
  <c r="J41" i="8"/>
  <c r="AU94" i="1"/>
  <c r="BD94" i="1"/>
  <c r="W33" i="1" s="1"/>
  <c r="AZ110" i="1"/>
  <c r="AV110" i="1" s="1"/>
  <c r="AT110" i="1" s="1"/>
  <c r="AN110" i="1" s="1"/>
  <c r="AN116" i="1"/>
  <c r="BA94" i="1"/>
  <c r="AW94" i="1" s="1"/>
  <c r="AK30" i="1" s="1"/>
  <c r="BB94" i="1"/>
  <c r="W31" i="1" s="1"/>
  <c r="AV126" i="1"/>
  <c r="AT126" i="1"/>
  <c r="AV96" i="1"/>
  <c r="AT96" i="1" s="1"/>
  <c r="AN96" i="1" s="1"/>
  <c r="J34" i="25"/>
  <c r="AG128" i="1" s="1"/>
  <c r="AN128" i="1" s="1"/>
  <c r="AT125" i="1"/>
  <c r="AY95" i="1"/>
  <c r="AV111" i="1"/>
  <c r="AT111" i="1" s="1"/>
  <c r="AN111" i="1" s="1"/>
  <c r="AW95" i="1"/>
  <c r="AT95" i="1" s="1"/>
  <c r="AN95" i="1" s="1"/>
  <c r="J32" i="13"/>
  <c r="AG109" i="1"/>
  <c r="AN109" i="1" s="1"/>
  <c r="J34" i="29"/>
  <c r="AG133" i="1"/>
  <c r="AN133" i="1"/>
  <c r="W32" i="1" l="1"/>
  <c r="J43" i="25"/>
  <c r="J41" i="13"/>
  <c r="J43" i="29"/>
  <c r="AZ94" i="1"/>
  <c r="AV94" i="1" s="1"/>
  <c r="AK29" i="1" s="1"/>
  <c r="AX94" i="1"/>
  <c r="AG126" i="1"/>
  <c r="AG130" i="1"/>
  <c r="AN130" i="1" s="1"/>
  <c r="AG107" i="1"/>
  <c r="AN107" i="1"/>
  <c r="W30" i="1"/>
  <c r="AN126" i="1" l="1"/>
  <c r="AG125" i="1"/>
  <c r="AN125" i="1"/>
  <c r="W29" i="1"/>
  <c r="AT94" i="1"/>
  <c r="AG94" i="1" l="1"/>
  <c r="AK26" i="1" s="1"/>
  <c r="AK35" i="1" s="1"/>
  <c r="AN94" i="1" l="1"/>
</calcChain>
</file>

<file path=xl/comments1.xml><?xml version="1.0" encoding="utf-8"?>
<comments xmlns="http://schemas.openxmlformats.org/spreadsheetml/2006/main">
  <authors>
    <author>Rojík Jiří, Ing.</author>
  </authors>
  <commentList>
    <comment ref="I121" authorId="0">
      <text>
        <r>
          <rPr>
            <b/>
            <sz val="9"/>
            <color indexed="81"/>
            <rFont val="Tahoma"/>
            <charset val="1"/>
          </rPr>
          <t>NEOCEŇOVAT</t>
        </r>
      </text>
    </comment>
    <comment ref="I123" authorId="0">
      <text>
        <r>
          <rPr>
            <b/>
            <sz val="9"/>
            <color indexed="81"/>
            <rFont val="Tahoma"/>
            <charset val="1"/>
          </rPr>
          <t>NEOCEŇOVAT</t>
        </r>
      </text>
    </comment>
  </commentList>
</comments>
</file>

<file path=xl/comments2.xml><?xml version="1.0" encoding="utf-8"?>
<comments xmlns="http://schemas.openxmlformats.org/spreadsheetml/2006/main">
  <authors>
    <author>Rojík Jiří, Ing.</author>
  </authors>
  <commentList>
    <comment ref="I125" authorId="0">
      <text>
        <r>
          <rPr>
            <b/>
            <sz val="9"/>
            <color indexed="81"/>
            <rFont val="Tahoma"/>
            <charset val="1"/>
          </rPr>
          <t>NEOCEŇOVAT</t>
        </r>
      </text>
    </comment>
    <comment ref="I128" authorId="0">
      <text>
        <r>
          <rPr>
            <b/>
            <sz val="9"/>
            <color indexed="81"/>
            <rFont val="Tahoma"/>
            <charset val="1"/>
          </rPr>
          <t>NEOCEŇOVAT</t>
        </r>
      </text>
    </comment>
    <comment ref="I131" authorId="0">
      <text>
        <r>
          <rPr>
            <b/>
            <sz val="9"/>
            <color indexed="81"/>
            <rFont val="Tahoma"/>
            <charset val="1"/>
          </rPr>
          <t>NEOCEŇOVAT</t>
        </r>
      </text>
    </comment>
    <comment ref="I133" authorId="0">
      <text>
        <r>
          <rPr>
            <b/>
            <sz val="9"/>
            <color indexed="81"/>
            <rFont val="Tahoma"/>
            <charset val="1"/>
          </rPr>
          <t>NEOCEŇOVAT</t>
        </r>
      </text>
    </comment>
    <comment ref="I135" authorId="0">
      <text>
        <r>
          <rPr>
            <b/>
            <sz val="9"/>
            <color indexed="81"/>
            <rFont val="Tahoma"/>
            <charset val="1"/>
          </rPr>
          <t>NEOCEŇOVAT</t>
        </r>
      </text>
    </comment>
    <comment ref="I137" authorId="0">
      <text>
        <r>
          <rPr>
            <b/>
            <sz val="9"/>
            <color indexed="81"/>
            <rFont val="Tahoma"/>
            <charset val="1"/>
          </rPr>
          <t>NEOCEŇOVAT</t>
        </r>
      </text>
    </comment>
    <comment ref="I142" authorId="0">
      <text>
        <r>
          <rPr>
            <b/>
            <sz val="9"/>
            <color indexed="81"/>
            <rFont val="Tahoma"/>
            <charset val="1"/>
          </rPr>
          <t>NEOCEŇOVAT</t>
        </r>
      </text>
    </comment>
    <comment ref="I144" authorId="0">
      <text>
        <r>
          <rPr>
            <b/>
            <sz val="9"/>
            <color indexed="81"/>
            <rFont val="Tahoma"/>
            <charset val="1"/>
          </rPr>
          <t>NEOCEŇOVAT</t>
        </r>
      </text>
    </comment>
    <comment ref="I146" authorId="0">
      <text>
        <r>
          <rPr>
            <b/>
            <sz val="9"/>
            <color indexed="81"/>
            <rFont val="Tahoma"/>
            <charset val="1"/>
          </rPr>
          <t>NEOCEŇOVAT</t>
        </r>
      </text>
    </comment>
    <comment ref="I148" authorId="0">
      <text>
        <r>
          <rPr>
            <b/>
            <sz val="9"/>
            <color indexed="81"/>
            <rFont val="Tahoma"/>
            <charset val="1"/>
          </rPr>
          <t>NEOCEŇOVAT</t>
        </r>
      </text>
    </comment>
  </commentList>
</comments>
</file>

<file path=xl/sharedStrings.xml><?xml version="1.0" encoding="utf-8"?>
<sst xmlns="http://schemas.openxmlformats.org/spreadsheetml/2006/main" count="22215" uniqueCount="3118">
  <si>
    <t>Export Komplet</t>
  </si>
  <si>
    <t/>
  </si>
  <si>
    <t>2.0</t>
  </si>
  <si>
    <t>ZAMOK</t>
  </si>
  <si>
    <t>False</t>
  </si>
  <si>
    <t>{8a171299-d0e3-464d-8a3a-d9ed9be4f09f}</t>
  </si>
  <si>
    <t>0,01</t>
  </si>
  <si>
    <t>21</t>
  </si>
  <si>
    <t>15</t>
  </si>
  <si>
    <t>REKAPITULACE STAVBY</t>
  </si>
  <si>
    <t>v ---  níže se nacházejí doplnkové a pomocné údaje k sestavám  --- v</t>
  </si>
  <si>
    <t>Návod na vyplnění</t>
  </si>
  <si>
    <t>0,001</t>
  </si>
  <si>
    <t>Kód:</t>
  </si>
  <si>
    <t>2020</t>
  </si>
  <si>
    <t>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</si>
  <si>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</si>
  <si>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SZZ, kolejí a výhybek v žst. Pocínovice</t>
  </si>
  <si>
    <t>KSO:</t>
  </si>
  <si>
    <t>CC-CZ:</t>
  </si>
  <si>
    <t>Místo:</t>
  </si>
  <si>
    <t>Pocínovice</t>
  </si>
  <si>
    <t>Datum:</t>
  </si>
  <si>
    <t>21. 9. 2020</t>
  </si>
  <si>
    <t>Zadavatel:</t>
  </si>
  <si>
    <t>IČ:</t>
  </si>
  <si>
    <t>Správa železnic, státní organizace</t>
  </si>
  <si>
    <t>DIČ:</t>
  </si>
  <si>
    <t>Uchazeč:</t>
  </si>
  <si>
    <t>Vyplň údaj</t>
  </si>
  <si>
    <t>Projektant:</t>
  </si>
  <si>
    <t xml:space="preserve"> </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</si>
  <si>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</si>
  <si>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</si>
  <si>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</si>
  <si>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</si>
  <si>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</si>
  <si>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</si>
  <si>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</si>
  <si>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</si>
  <si>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</si>
  <si>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</si>
  <si>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</si>
  <si>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</si>
  <si>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</si>
  <si>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</si>
  <si>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</si>
  <si>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</si>
  <si>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</si>
  <si>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</si>
  <si>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</si>
  <si>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</si>
  <si>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</si>
  <si>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</si>
  <si>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</si>
  <si>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</si>
  <si>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</si>
  <si>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</si>
  <si>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</si>
  <si>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</si>
  <si>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</si>
  <si>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</si>
  <si>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</si>
  <si>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</si>
  <si>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</si>
  <si>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</si>
  <si>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</si>
  <si>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</si>
  <si>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</si>
  <si>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</si>
  <si>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</si>
  <si>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</si>
  <si>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</si>
  <si>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</si>
  <si>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</si>
  <si>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</si>
  <si>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</si>
  <si>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</si>
  <si>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</si>
  <si>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01</t>
  </si>
  <si>
    <t>Oprava sdělovacího a zabezpečovacího zařízení žst. Pocínovice</t>
  </si>
  <si>
    <t>PRO</t>
  </si>
  <si>
    <t>1</t>
  </si>
  <si>
    <t>{35043e53-808c-49f5-ac3f-8fbcb9dfb9f0}</t>
  </si>
  <si>
    <t>2</t>
  </si>
  <si>
    <t>01.1</t>
  </si>
  <si>
    <t>Vnitřní část zabezpečovacího zařízení</t>
  </si>
  <si>
    <t>Soupis</t>
  </si>
  <si>
    <t>{fb03ba6f-df7e-4bdd-8d8c-bd86b26a256f}</t>
  </si>
  <si>
    <t>/</t>
  </si>
  <si>
    <t>01.1.1</t>
  </si>
  <si>
    <t>Klimatizace</t>
  </si>
  <si>
    <t>3</t>
  </si>
  <si>
    <t>{c49d2e2b-c81d-46a1-8b37-95a91db9d7bb}</t>
  </si>
  <si>
    <t>01.1.2</t>
  </si>
  <si>
    <t>Napájení</t>
  </si>
  <si>
    <t>{2782f88f-5d91-4a9c-9529-09b1ec1578d2}</t>
  </si>
  <si>
    <t>01.1.3</t>
  </si>
  <si>
    <t>Technologie zabezpečovacího zařízení</t>
  </si>
  <si>
    <t>{8f0043cf-41b2-478f-abcd-c389f7b2df72}</t>
  </si>
  <si>
    <t>01.2</t>
  </si>
  <si>
    <t>Venkovní část zabezpečovacího zařízení,zkoušení</t>
  </si>
  <si>
    <t>{095f36e0-fbcd-4ea2-8b9b-cd9b1db33474}</t>
  </si>
  <si>
    <t>01.3</t>
  </si>
  <si>
    <t>Oprava kabelizace, zemní práce</t>
  </si>
  <si>
    <t>{2b1e3fc4-291e-41f2-940b-15b635521926}</t>
  </si>
  <si>
    <t>01.4</t>
  </si>
  <si>
    <t>Materiál zadavatele - NEOCEŇOVAT!</t>
  </si>
  <si>
    <t>{3bdaffb3-7043-4788-8997-ee0829f9a2c3}</t>
  </si>
  <si>
    <t>01.5</t>
  </si>
  <si>
    <t>Sdělovací zařízení</t>
  </si>
  <si>
    <t>{0937faba-987e-44d6-80e7-20ed06ed8960}</t>
  </si>
  <si>
    <t>01.6</t>
  </si>
  <si>
    <t>DDTS</t>
  </si>
  <si>
    <t>{3839812e-bcbc-4d91-90ec-4e815c39d163}</t>
  </si>
  <si>
    <t>01.7</t>
  </si>
  <si>
    <t>Vedlejší a ostatní náklady</t>
  </si>
  <si>
    <t>{d04154d4-37e4-4ee6-a323-f118dc421f4a}</t>
  </si>
  <si>
    <t>01.8</t>
  </si>
  <si>
    <t>Náklady na dopravu</t>
  </si>
  <si>
    <t>{d229a2b4-677f-4789-a13c-9c63e2fed32a}</t>
  </si>
  <si>
    <t>02</t>
  </si>
  <si>
    <t>Výměna mostnic na mostě v km 8,374</t>
  </si>
  <si>
    <t>STA</t>
  </si>
  <si>
    <t>{04d40930-7977-49e4-8f7c-960127fab931}</t>
  </si>
  <si>
    <t>02.1</t>
  </si>
  <si>
    <t>{d684f2ad-d6c2-424b-baf4-2cdc7a311249}</t>
  </si>
  <si>
    <t>02.2</t>
  </si>
  <si>
    <t>{fcc95776-5425-4d6e-ac11-6bb13e40618f}</t>
  </si>
  <si>
    <t>03</t>
  </si>
  <si>
    <t>Oprava kolejí a výhybek v žst. Pocínovice</t>
  </si>
  <si>
    <t>{ba19024b-156a-4de6-ac0a-235e380c92d4}</t>
  </si>
  <si>
    <t>03.1.</t>
  </si>
  <si>
    <t>Oprava kolejí</t>
  </si>
  <si>
    <t>{8f736d4c-5c4a-4772-bd8a-b8403fb9726b}</t>
  </si>
  <si>
    <t>03.1.1</t>
  </si>
  <si>
    <t>Oprava 1. SK</t>
  </si>
  <si>
    <t>{62acf7d3-adaa-4233-a4d1-a5a3a1b2eb68}</t>
  </si>
  <si>
    <t>03.1.2</t>
  </si>
  <si>
    <t>Oprava 2. SK</t>
  </si>
  <si>
    <t>{4d322d52-3ba9-4b4d-bd0c-106cec596b6c}</t>
  </si>
  <si>
    <t>03.1.3</t>
  </si>
  <si>
    <t>Oprava 3. SK a zrušení koleje 3a</t>
  </si>
  <si>
    <t>{f8b1313d-e5e0-42a1-9180-425b20d91074}</t>
  </si>
  <si>
    <t>03.1.4</t>
  </si>
  <si>
    <t>Oprava km 8,379 - 8,730</t>
  </si>
  <si>
    <t>{4fd5dce9-93d3-4e7e-8745-903baffe7de3}</t>
  </si>
  <si>
    <t>03.2</t>
  </si>
  <si>
    <t>Oprava výhybek</t>
  </si>
  <si>
    <t>{d77ba621-1e44-4542-8109-8b83482b8b57}</t>
  </si>
  <si>
    <t>03.2.1</t>
  </si>
  <si>
    <t>Výhybka č.1</t>
  </si>
  <si>
    <t>{ed5fe7ed-2c74-4268-8932-c4b79a9b0f3d}</t>
  </si>
  <si>
    <t>03.2.2</t>
  </si>
  <si>
    <t>Zrušení výhybky č.3 + kolejová spojka</t>
  </si>
  <si>
    <t>{d7e85343-ced6-4c40-93cb-999daba3ded8}</t>
  </si>
  <si>
    <t>03.2.3</t>
  </si>
  <si>
    <t>Výhybka č.4</t>
  </si>
  <si>
    <t>{98180d3e-a51d-4ba4-968f-7cf8fe5d548e}</t>
  </si>
  <si>
    <t>03.2.4</t>
  </si>
  <si>
    <t>Výhybka č.5</t>
  </si>
  <si>
    <t>{d8000023-2a2d-41f6-ae1f-a4f2713544b5}</t>
  </si>
  <si>
    <t>03.3</t>
  </si>
  <si>
    <t>{83869200-d9db-47d1-8605-53d62d2b03ca}</t>
  </si>
  <si>
    <t>03.3.1</t>
  </si>
  <si>
    <t>{7e5a17f5-5f6c-4ef0-a7a2-f631c5475810}</t>
  </si>
  <si>
    <t>03.4</t>
  </si>
  <si>
    <t>{ab21435e-af26-4b3a-a02c-778f06f0a2c5}</t>
  </si>
  <si>
    <t>03.4.1</t>
  </si>
  <si>
    <t>{7bab07de-0abb-4062-b207-1d08c0b31852}</t>
  </si>
  <si>
    <t>04</t>
  </si>
  <si>
    <t>Oprava osvětlení a EOV v žst. Pocínovice</t>
  </si>
  <si>
    <t>{f822b703-fc1d-4d9f-99af-c5260cd3663f}</t>
  </si>
  <si>
    <t>04.1</t>
  </si>
  <si>
    <t>EOV</t>
  </si>
  <si>
    <t>{4c730d88-7e2c-4fea-af57-6df87dee5b6b}</t>
  </si>
  <si>
    <t>04.1.1</t>
  </si>
  <si>
    <t>Elektromontáže</t>
  </si>
  <si>
    <t>{44d70899-c2e1-4f0c-9fbe-0d3586a9827b}</t>
  </si>
  <si>
    <t>04.1.2</t>
  </si>
  <si>
    <t>Zemní práce</t>
  </si>
  <si>
    <t>{faa14738-90fa-4c77-920f-9edbae1dc107}</t>
  </si>
  <si>
    <t>04.1.3.</t>
  </si>
  <si>
    <t>{b876464e-285b-4277-950d-d35425f3fa37}</t>
  </si>
  <si>
    <t>04.2</t>
  </si>
  <si>
    <t>Oprava osvětlení</t>
  </si>
  <si>
    <t>{e97b9bdd-94b1-4c62-94d9-422a78714053}</t>
  </si>
  <si>
    <t>04.2.1</t>
  </si>
  <si>
    <t>{3e0196a0-faaa-4d1b-82d6-c317632f470e}</t>
  </si>
  <si>
    <t>04.2.2</t>
  </si>
  <si>
    <t>{bc74449c-e405-4083-8302-fb0da6ef34b7}</t>
  </si>
  <si>
    <t>04.2.3</t>
  </si>
  <si>
    <t>{2de0c2d2-3353-4e4e-99d8-729919dce17e}</t>
  </si>
  <si>
    <t>KRYCÍ LIST SOUPISU PRACÍ</t>
  </si>
  <si>
    <t>Objekt:</t>
  </si>
  <si>
    <t>01 - Oprava sdělovacího a zabezpečovacího zařízení žst. Pocínovice</t>
  </si>
  <si>
    <t>Soupis:</t>
  </si>
  <si>
    <t>01.1 - Vnitřní část zabezpečovacího zařízení</t>
  </si>
  <si>
    <t>Úroveň 3:</t>
  </si>
  <si>
    <t>01.1.1 - Klimatizace</t>
  </si>
  <si>
    <t>REKAPITULACE ČLENĚNÍ SOUPISU PRACÍ</t>
  </si>
  <si>
    <t>Kód dílu - Popis</t>
  </si>
  <si>
    <t>Cena celkem [CZK]</t>
  </si>
  <si>
    <t>Náklady ze soupisu prací</t>
  </si>
  <si>
    <t>-1</t>
  </si>
  <si>
    <t>SOUPIS PRACÍ</t>
  </si>
  <si>
    <t>PČ</t>
  </si>
  <si>
    <t>MJ</t>
  </si>
  <si>
    <t>Množství</t>
  </si>
  <si>
    <t>J.cena [CZK]</t>
  </si>
  <si>
    <t>Cenová soustava</t>
  </si>
  <si>
    <t>J. Nh [h]</t>
  </si>
  <si>
    <t>Nh celkem [h]</t>
  </si>
  <si>
    <t>J. hmotnost [t]</t>
  </si>
  <si>
    <t>Hmotnost celkem [t]</t>
  </si>
  <si>
    <t>J. suť [t]</t>
  </si>
  <si>
    <t>Suť Celkem [t]</t>
  </si>
  <si>
    <t>Náklady soupisu celkem</t>
  </si>
  <si>
    <t>M</t>
  </si>
  <si>
    <t>7590180030</t>
  </si>
  <si>
    <t>Klimatizace Podstropní klimatizační jednotka (venkovní i vnitřní jednotka) nad 7 kW</t>
  </si>
  <si>
    <t>kus</t>
  </si>
  <si>
    <t>Sborník UOŽI 01 2020</t>
  </si>
  <si>
    <t>ROZPOCET</t>
  </si>
  <si>
    <t>-618607157</t>
  </si>
  <si>
    <t>PP</t>
  </si>
  <si>
    <t>7590180102</t>
  </si>
  <si>
    <t>Klimatizace potrubí Cu 12 mm izolované</t>
  </si>
  <si>
    <t>m</t>
  </si>
  <si>
    <t>-65446310</t>
  </si>
  <si>
    <t>7590180070</t>
  </si>
  <si>
    <t>Klimatizace Konzole venkovní pro zavěšení klimatizační jednotky</t>
  </si>
  <si>
    <t>1184452536</t>
  </si>
  <si>
    <t>4</t>
  </si>
  <si>
    <t>7590180110</t>
  </si>
  <si>
    <t>Klimatizace plyn R410A</t>
  </si>
  <si>
    <t>kg</t>
  </si>
  <si>
    <t>1709079842</t>
  </si>
  <si>
    <t>5</t>
  </si>
  <si>
    <t>7590180040</t>
  </si>
  <si>
    <t>Klimatizace Klimatizace - Ovladač</t>
  </si>
  <si>
    <t>1956606182</t>
  </si>
  <si>
    <t>6</t>
  </si>
  <si>
    <t>K</t>
  </si>
  <si>
    <t>7590185025</t>
  </si>
  <si>
    <t>Montáž klimatizační jednotky včetně rozvodů nad 5 kW</t>
  </si>
  <si>
    <t>1721152472</t>
  </si>
  <si>
    <t>Montáž klimatizační jednotky včetně rozvodů nad 5 kW - venkovních a vnitřních částí</t>
  </si>
  <si>
    <t>7</t>
  </si>
  <si>
    <t>7598095659</t>
  </si>
  <si>
    <t>Vyhotovení revizní správy klimatizace</t>
  </si>
  <si>
    <t>1521211779</t>
  </si>
  <si>
    <t>Vyhotovení revizní správy klimatizace - vykonání prohlídky a zkoušky pro napájení elektrického zařízení včetně vyhotovení revizní zprávy podle vyhl. 100/1995 Sb. a norem ČSN</t>
  </si>
  <si>
    <t>8</t>
  </si>
  <si>
    <t>7499151010</t>
  </si>
  <si>
    <t>Dokončovací práce na elektrickém zařízení</t>
  </si>
  <si>
    <t>hod</t>
  </si>
  <si>
    <t>-193085607</t>
  </si>
  <si>
    <t>Dokončovací práce na elektrickém zařízení - uvádění zařízení do provozu, drobné montážní práce v rozvaděčích, koordinaci se zhotoviteli souvisejících zařízení apod.</t>
  </si>
  <si>
    <t>01.1.2 - Napájení</t>
  </si>
  <si>
    <t>7492502030</t>
  </si>
  <si>
    <t>Kabely, vodiče, šňůry Cu - nn Kabel silový 4 a 5-žílový Cu, plastová izolace CYKY 5J6 (5Cx6)</t>
  </si>
  <si>
    <t>-1188120902</t>
  </si>
  <si>
    <t>7494003090</t>
  </si>
  <si>
    <t>Modulární přístroje Jističe do 63 A; 6 kA 3-pólové In 50 A, Ue AC 230/400 V / DC 216 V, charakteristika B, 3pól, Icn 6 kA</t>
  </si>
  <si>
    <t>1722051453</t>
  </si>
  <si>
    <t>7494003088</t>
  </si>
  <si>
    <t>Modulární přístroje Jističe do 63 A; 6 kA 3-pólové In 40 A, Ue AC 230/400 V / DC 216 V, charakteristika B, 3pól, Icn 6 kA</t>
  </si>
  <si>
    <t>-831775273</t>
  </si>
  <si>
    <t>7494003086</t>
  </si>
  <si>
    <t>Modulární přístroje Jističe do 63 A; 6 kA 3-pólové In 32 A, Ue AC 230/400 V / DC 216 V, charakteristika B, 3pól, Icn 6 kA</t>
  </si>
  <si>
    <t>1995506638</t>
  </si>
  <si>
    <t>7492501750</t>
  </si>
  <si>
    <t>Kabely, vodiče, šňůry Cu - nn Kabel silový 2 a 3-žílový Cu, plastová izolace CYKY 3O2,5 (3Ax2,5)</t>
  </si>
  <si>
    <t>-1890375450</t>
  </si>
  <si>
    <t>7491200020</t>
  </si>
  <si>
    <t>Elektroinstalační materiál Elektroinstalační lišty a kabelové žlaby Lišta LV 18x13 vkládací bílá 3m</t>
  </si>
  <si>
    <t>1198778553</t>
  </si>
  <si>
    <t>7491200010</t>
  </si>
  <si>
    <t>Elektroinstalační materiál Elektroinstalační lišty a kabelové žlaby Lišta LV 11x10 vkládací bílá 3m</t>
  </si>
  <si>
    <t>1634542680</t>
  </si>
  <si>
    <t>7494003654</t>
  </si>
  <si>
    <t>Modulární přístroje Jističe Příslušenství 1x zapínací kontakt, 1x rozpínací kontakt, např. pro LTE, LTN, LVN, MSO</t>
  </si>
  <si>
    <t>1538491435</t>
  </si>
  <si>
    <t>9</t>
  </si>
  <si>
    <t>7494003692</t>
  </si>
  <si>
    <t>Modulární přístroje Jističe Příslušenství Ue DC 24 V, 2x zapínací kontakt, např. pro LTE, LTN, LVN</t>
  </si>
  <si>
    <t>464597046</t>
  </si>
  <si>
    <t>10</t>
  </si>
  <si>
    <t>7491251010</t>
  </si>
  <si>
    <t>Montáž lišt elektroinstalačních, kabelových žlabů z PVC-U jednokomorových zaklapávacích rozměru 40/40 mm</t>
  </si>
  <si>
    <t>861832615</t>
  </si>
  <si>
    <t>Montáž lišt elektroinstalačních, kabelových žlabů z PVC-U jednokomorových zaklapávacích rozměru 40/40 mm - na konstrukci, omítku apod. včetně spojek, ohybů, rohů, bez krabic</t>
  </si>
  <si>
    <t>11</t>
  </si>
  <si>
    <t>7492471010</t>
  </si>
  <si>
    <t>Demontáže kabelových vedení nn</t>
  </si>
  <si>
    <t>-1438249083</t>
  </si>
  <si>
    <t>Demontáže kabelových vedení nn - demontáž ze zemní kynety, roštu, rozvaděče, trubky, chráničky apod.</t>
  </si>
  <si>
    <t>12</t>
  </si>
  <si>
    <t>7492553010</t>
  </si>
  <si>
    <t>Montáž kabelů 2- a 3-žílových Cu do 16 mm2</t>
  </si>
  <si>
    <t>1227039582</t>
  </si>
  <si>
    <t>Montáž kabelů 2- a 3-žílových Cu do 16 mm2 - uložení do země, chráničky, na rošty, pod omítku apod.</t>
  </si>
  <si>
    <t>13</t>
  </si>
  <si>
    <t>7492554010</t>
  </si>
  <si>
    <t>Montáž kabelů 4- a 5-žílových Cu do 16 mm2</t>
  </si>
  <si>
    <t>-1691526189</t>
  </si>
  <si>
    <t>Montáž kabelů 4- a 5-žílových Cu do 16 mm2 - uložení do země, chráničky, na rošty, pod omítku apod.</t>
  </si>
  <si>
    <t>14</t>
  </si>
  <si>
    <t>7492751020</t>
  </si>
  <si>
    <t>Montáž ukončení kabelů nn v rozvaděči nebo na přístroji izolovaných s označením 2 - 5-ti žílových do 2,5 mm2</t>
  </si>
  <si>
    <t>88110084</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</si>
  <si>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</si>
  <si>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7492751022</t>
  </si>
  <si>
    <t>Montáž ukončení kabelů nn v rozvaděči nebo na přístroji izolovaných s označením 2 - 5-ti žílových do 25 mm2</t>
  </si>
  <si>
    <t>1203238923</t>
  </si>
  <si>
    <t>Montáž ukončení kabelů nn v rozvaděči nebo na přístroji izolovaných s označením 2 - 5-ti žílových do 25 mm2 - montáž kabelové koncovky nebo záklopky včetně odizolování pláště a izolace žil kabelu, ukončení žil v rozvaděči, upevnění kabelových ok, roz. trubice, zakončení stínění apod.</t>
  </si>
  <si>
    <t>16</t>
  </si>
  <si>
    <t>7494351012</t>
  </si>
  <si>
    <t>Montáž jističů (do 10 kA) jednopólových přes 20 do 63 A</t>
  </si>
  <si>
    <t>-265760772</t>
  </si>
  <si>
    <t>17</t>
  </si>
  <si>
    <t>7494351080</t>
  </si>
  <si>
    <t>Montáž jističů (do 10 kA) přídavných zařízení k instalačním jističům do 125 A pomocného spínače (1x zap., 1x vyp. kontakt)</t>
  </si>
  <si>
    <t>407050394</t>
  </si>
  <si>
    <t>18</t>
  </si>
  <si>
    <t>7494351085</t>
  </si>
  <si>
    <t>Montáž jističů (do 10 kA) přídavných zařízení k instalačním jističům do 125 A napěťové spouště</t>
  </si>
  <si>
    <t>-1667018320</t>
  </si>
  <si>
    <t>19</t>
  </si>
  <si>
    <t>7494371015</t>
  </si>
  <si>
    <t>Demontáž zařízení jističe nebo vypínače z rozvaděče nn</t>
  </si>
  <si>
    <t>1334583462</t>
  </si>
  <si>
    <t>Demontáž zařízení jističe nebo vypínače z rozvaděče nn - stávajícího z rozvaděče nn včetně odpojení přívodních kabelů nebo pasů a nakládky na určený prostředek</t>
  </si>
  <si>
    <t>20</t>
  </si>
  <si>
    <t>-1944587429</t>
  </si>
  <si>
    <t>7499151020</t>
  </si>
  <si>
    <t>Dokončovací práce úprava zapojení stávajících kabelových skříní/rozvaděčů</t>
  </si>
  <si>
    <t>-2278354</t>
  </si>
  <si>
    <t>Dokončovací práce úprava zapojení stávajících kabelových skříní/rozvaděčů - provedení provizorních úprav zapojení stávajících kabelových skříní nebo rozvaděčů v průběhu výstavby (pro montáž nových i provizorních kabelů, drobné úpravy výstroje apod.) mechanizmy</t>
  </si>
  <si>
    <t>01.1.3 - Technologie zabezpečovacího zařízení</t>
  </si>
  <si>
    <t>R1</t>
  </si>
  <si>
    <t>Vnitřní kabelové rozvody dodávka od 20 do 50 kabelů</t>
  </si>
  <si>
    <t>-1928070967</t>
  </si>
  <si>
    <t>Vnitřní kabelové rozvody dodávka od 20 do 50 kabelů. Dodávka kabelů vč.eventuálních konektorů a potřebného pomocného materiálu a jeho dopravy na místo určenívnitřní kabelové rozvody se měří v délkových jednotkách (m).položka obsahuje všechny náklady na kabely včetnš pomocného materiálu, na dopravu do místa určení</t>
  </si>
  <si>
    <t>R1.2</t>
  </si>
  <si>
    <t>Vnitřní kabelové rozvody montáž od 20 do 50 kabelů</t>
  </si>
  <si>
    <t>1957619474</t>
  </si>
  <si>
    <t>Vnitřní kabelové rozvody montáž od 20 do 50 kabelů.Položení kabelu do rozvodného žlabu, vyformování, vyvázání vč.zapojení na stojany nebo skříněmontáž vnitřeních kabelových rozvodů se měří v délkových jednotkách (m), se všemi pomocnými a doplňujícími pracemi a součástmi, případné použití mechanizmů, náklady na mzdy</t>
  </si>
  <si>
    <t>R11</t>
  </si>
  <si>
    <t>Montáž měniče na místo určení</t>
  </si>
  <si>
    <t>-1527551126</t>
  </si>
  <si>
    <t>Montáž měniče na místo určení. Jeho připojení a přezkoušení.Montáž měniče se měří v kusech (ks).Položka obsahuje všechny náklady na montáž dodaného zařízení se všemi pomocnými a doplňujícími pracemi a součástmi, případné použití mechanizmů, náklady na mzdy.</t>
  </si>
  <si>
    <t>46</t>
  </si>
  <si>
    <t>7593100890</t>
  </si>
  <si>
    <t>Měniče Elektronický měnič napětí přestavníkový</t>
  </si>
  <si>
    <t>1604161186</t>
  </si>
  <si>
    <t>47</t>
  </si>
  <si>
    <t>7593100880</t>
  </si>
  <si>
    <t>Měniče Elektronický měnič napětí 50Hz</t>
  </si>
  <si>
    <t>-112484648</t>
  </si>
  <si>
    <t>R13</t>
  </si>
  <si>
    <t>Graficko-technologická nástavba GTN - dodávka</t>
  </si>
  <si>
    <t>-4278280</t>
  </si>
  <si>
    <t>Graficko-technologická nástavba GTN - dodávka. Dodání kompletního vnitřního zařízení  pro zabezpečení vyhyb.jednotky vč.souvisejících venkovních prvků  a potřebného pomocného materiálu a jeho dopravy na místo určení. Položka obsahuje všechny náklady na pořízenízařízení včetně pomocného materiálu, na dopravu do místa určení.</t>
  </si>
  <si>
    <t>P</t>
  </si>
  <si>
    <t>Poznámka k položce:_x000D_
Provedena repase a úprava vyzískaného materiálu. Nezálohována.</t>
  </si>
  <si>
    <t>R13.2</t>
  </si>
  <si>
    <t>Graficko-technologická nástavba GTN - montáž</t>
  </si>
  <si>
    <t>1932753740</t>
  </si>
  <si>
    <t>Graficko-technologická nástavba GTN - montáž. Upevnění zařízení do stojanu(skříně), zapojení, instalace individuálního SW, přezkoušení. Položka obsahuje všechny náklady na montáž dodaného zařízení se všemi pomocnými a doplňujícími pracemi a součástmi, případné použití mechanizmů, náklady na mzdy</t>
  </si>
  <si>
    <t>R14</t>
  </si>
  <si>
    <t>Dodávka základního SW elektronického stavědla s elektronickým rozhraním</t>
  </si>
  <si>
    <t>24572312</t>
  </si>
  <si>
    <t>Dodávka základního SW elektronického stavědla s elektronickým rozhraním. Dodání základního programového vybavení  podle typu určeného položkou.Programové vybavení se měří kusech (ks).Položka obsahuje všechny náklady na pořízení příslušného programového vybavení.</t>
  </si>
  <si>
    <t>R14.2</t>
  </si>
  <si>
    <t>Montáž individuálního SW elektronického stavědla s reléovým rozhraním</t>
  </si>
  <si>
    <t>V.J.</t>
  </si>
  <si>
    <t>-1644378376</t>
  </si>
  <si>
    <t>R5</t>
  </si>
  <si>
    <t>Dodávka vybavení servisního a diagnostického pracoviště vč. SW</t>
  </si>
  <si>
    <t>1689712986</t>
  </si>
  <si>
    <t>Dodávka vybavení servisního a diagnostického pracoviště vč. SW. Výroba a dodávka stolů(2ks+židle 2ks) pro umístění počítačového vybavení pracoviště a jejich doprava na místo určení, dodání výpočetní techniky a programového vybavení, spojovacího a pomocného materiálu, včetně dopravy. Servisní pracoviště se měří v kusech (ks).Položka obsahuje všechny náklady na dodávku  vybavení pro servisní pracoviště diagnostiky se všemi pomocnými a doplňujícími pracemi a součástmi, případné použití mechanizmů, včetně dopravy ze skladu k místu montáže, náklady na mzdy</t>
  </si>
  <si>
    <t>Poznámka k položce:_x000D_
Bude provedena dodávka nového serveru a SWITCHE</t>
  </si>
  <si>
    <t>R20.1</t>
  </si>
  <si>
    <t>Montáž skříně (stojanu) volné vazby vystrojené</t>
  </si>
  <si>
    <t>1524021904</t>
  </si>
  <si>
    <t>R21.1</t>
  </si>
  <si>
    <t>Skříň DOZ - montáž</t>
  </si>
  <si>
    <t>-1285250614</t>
  </si>
  <si>
    <t>Skříň DOZ - montáž. Montáž skříně (stojanu) logiky elektronických kolejových obvodů vystrojené do 60 kol. obvodů</t>
  </si>
  <si>
    <t>R22</t>
  </si>
  <si>
    <t>Elektronická vazba s prováděcími počítači pro zabezpečení výhybkové jednotky - dodávka</t>
  </si>
  <si>
    <t>-167331792</t>
  </si>
  <si>
    <t>Elektronická vazba s prováděcími počítači pro zabezpečení výhybkové jednotky - dodávka. Dodávka skříně (stojanu) traťových kolejových obvodů v dopravě vystrojené do 12-ti kol. obvodů</t>
  </si>
  <si>
    <t>R22.1</t>
  </si>
  <si>
    <t>Elektronická vazba s prováděcími počítači pro zabezpečení výhybkové jednotky - montáž</t>
  </si>
  <si>
    <t>-395283081</t>
  </si>
  <si>
    <t>Elektronická vazba s prováděcími počítači pro zabezpečení výhybkové jednotky - montáž. Montáž skříně (stojanu) traťových kolejových obvodů v dopravě vystrojené do 12-ti kol. obvodů</t>
  </si>
  <si>
    <t>R23</t>
  </si>
  <si>
    <t xml:space="preserve">Dodávka skříně počítačů náprav vystrojené </t>
  </si>
  <si>
    <t>1606690370</t>
  </si>
  <si>
    <t xml:space="preserve">Dodávka skříně počítačů náprav vystrojené . Vnitřní kabelové rozvody dodávka 20 do 50 kabelů. Dodávka skříně počítačů náprav vystrojené </t>
  </si>
  <si>
    <t>Poznámka k položce:_x000D_
Provedena repase a úprava stávajících počítačů náprav</t>
  </si>
  <si>
    <t>R23.1</t>
  </si>
  <si>
    <t xml:space="preserve">Montáž skříně počítačů náprav vystrojené </t>
  </si>
  <si>
    <t>-2103682912</t>
  </si>
  <si>
    <t>Montáž skříně počítačů náprav vystrojené (16 bodů/6 úseků)</t>
  </si>
  <si>
    <t>R24</t>
  </si>
  <si>
    <t>SW pro GTN</t>
  </si>
  <si>
    <t>1400192875</t>
  </si>
  <si>
    <t>SW pro GTN.</t>
  </si>
  <si>
    <t>188</t>
  </si>
  <si>
    <t>7594300288</t>
  </si>
  <si>
    <t>Počítače náprav Vnitřní prvky PN Frauscher Vyhodnocovací jednotka IMC074 GS03</t>
  </si>
  <si>
    <t>128</t>
  </si>
  <si>
    <t>466328791</t>
  </si>
  <si>
    <t>R24.1</t>
  </si>
  <si>
    <t>Montáž SW pro GTN</t>
  </si>
  <si>
    <t>250059331</t>
  </si>
  <si>
    <t>Montáž SW pro GTN.</t>
  </si>
  <si>
    <t>R27.1</t>
  </si>
  <si>
    <t>Montáž skříně (stojanu) napájecího zdroje (50/75/275 Hz) do 50 KVA</t>
  </si>
  <si>
    <t>1429517021</t>
  </si>
  <si>
    <t>R5.1</t>
  </si>
  <si>
    <t>Montáž vybavení servisního a diagnostického pracoviště</t>
  </si>
  <si>
    <t>524782392</t>
  </si>
  <si>
    <t>Montáž vybavení servisního a diagnostického pracoviště. Montáž, demontáž  stolů pro umístění počítačového vybavení kanceláře Montáž výpočetní techniky, včetně propojovacích vedení a dvou monitorů,Umístění zařízení, zapojení, připojení na komunikační linku, přezkoušení funkce.    Servisní pracoviště se měří v kusech (ks).    Položka obsahuje všechny náklady na dodávku a montáž vybavení pro servisní pracoviště diagnostiky  se všemi pomocnými a doplňujícími pracemi a součástmi, případné použití mechanizmů, včetně dopravy ze skladu k místu montáže, náklady na mzdy.</t>
  </si>
  <si>
    <t>R7</t>
  </si>
  <si>
    <t>Dodávka skříně (stojanu) kabelové</t>
  </si>
  <si>
    <t>-896020276</t>
  </si>
  <si>
    <t>Dodávka skříně (stojanu) kabelové. Dodání kompletního vnitřního zařízení  podle typu určeného položkou  včetně potřebného pomocného materiálu a jeho dopravy na místo určení.Stojany, skříně, kolejové desky , ovládací stoly a podobně  se měří v kusech (ks).Položka obsahuje všechny náklady na pořízení příslušného stojanu, kolejové desky , ovládacího stolu nebo skříně včetně pomocného materiálu, na dopravu do místa určení.</t>
  </si>
  <si>
    <t>22</t>
  </si>
  <si>
    <t>R7.2</t>
  </si>
  <si>
    <t>Montáž skříně (stojanu) kabelové</t>
  </si>
  <si>
    <t>348078000</t>
  </si>
  <si>
    <t>Montáž skříně (stojanu) kabelové. Upevnění stojanu do stojanové řady, připojení pospojování (usazení skříně, kolejové desky , ovládacího stolu ) na místo určení, zapojení.Montáže vnitřního zařízení se měří  v kusech (ks).Položka obsahuje všechny náklady na montáž dodaného zařízení se všemi pomocnými a doplňujícími pracemi a součástmi, případné použití mechanizmů, náklady na mzdy</t>
  </si>
  <si>
    <t>23</t>
  </si>
  <si>
    <t>R8</t>
  </si>
  <si>
    <t>Dodávka skříně (stojanu) napájecí vystrojené</t>
  </si>
  <si>
    <t>-315140029</t>
  </si>
  <si>
    <t>Dodávka skříně (stojanu) napájecí vystrojené. Dodání kompletního vnitřního zařízení  podle typu určeného položkou  včetně potřebného pomocného materiálu a jeho dopravy na místo určení.Stojany, skříně, kolejové desky , ovládací stoly a podobně  se měří v kusech (ks).Položka obsahuje všechny náklady na pořízení příslušného stojanu, kolejové desky , ovládacího stolu nebo skříně včetně pomocného materiálu, na dopravu do místa určení.</t>
  </si>
  <si>
    <t>24</t>
  </si>
  <si>
    <t>R8.2</t>
  </si>
  <si>
    <t>Montáž skříně (stojanu) napájecí vystrojené</t>
  </si>
  <si>
    <t>-733535130</t>
  </si>
  <si>
    <t>Montáž skříně (stojanu) napájecí vystrojené. Upevnění stojanu do stojanové řady, připojení pospojování (usazení skříně, kolejové desky , ovládacího stolu ) na místo určení, zapojení.Montáže vnitřního zařízení se měří  v kusech (ks).Položka obsahuje všechny náklady na montáž dodaného zařízení se všemi pomocnými a doplňujícími pracemi a součástmi, případné použití mechanizmů, náklady na mzdy</t>
  </si>
  <si>
    <t>27</t>
  </si>
  <si>
    <t>R20</t>
  </si>
  <si>
    <t>Dodávka skříně (stojanu) volné vazby vystrojené</t>
  </si>
  <si>
    <t>722825608</t>
  </si>
  <si>
    <t>28</t>
  </si>
  <si>
    <t>R27</t>
  </si>
  <si>
    <t>Dodávka skříně (stojanu) napájecího zdroje (50/75/275 Hz) do 50 KVA</t>
  </si>
  <si>
    <t>-1739278443</t>
  </si>
  <si>
    <t>44</t>
  </si>
  <si>
    <t>R30</t>
  </si>
  <si>
    <t>Dodávka skříně (stojanu) dálkového ovládání 1 stanice</t>
  </si>
  <si>
    <t>-1401500122</t>
  </si>
  <si>
    <t xml:space="preserve">Dodávka skříně (stojanu) dálkového ovládání 1 stanice."Dodání kompletního vnitřního zařízení  podle typu určeného položkou  včetně potřebného pomocného materiálu a jeho dopravy na místo určení.Stojany, skříně, kolejové desky , ovládací stoly a podobně  se měří v kusech (ks).Položka obsahuje všechny náklady na pořízení příslušného stojanu, kolejové desky , ovládacího stolu nebo skříně včetně pomocného materiálu, na dopravu do místa určení.
"
</t>
  </si>
  <si>
    <t>45</t>
  </si>
  <si>
    <t>R30.2</t>
  </si>
  <si>
    <t>Montáž skříně (stojanu) dálkového ovládání 1 stanice</t>
  </si>
  <si>
    <t>-1629115376</t>
  </si>
  <si>
    <t xml:space="preserve">Montáž skříně (stojanu) dálkového ovládání 1 stanice."Upevnění stojanu do stojanové řady, připojení pospojování (usazení skříně, kolejové desky , ovládacího stolu ) na místo určení, zapojení.Montáže vnitřního zařízení se měří  v kusech (ks).Položka obsahuje všechny náklady na montáž dodaného zařízení se všemi pomocnými a doplňujícími pracemi a součástmi, případné použití mechanizmů, náklady na mzdy
"
</t>
  </si>
  <si>
    <t>29</t>
  </si>
  <si>
    <t>7592920760</t>
  </si>
  <si>
    <t>Baterie Staniční akumulátory Pb blok 12 V/180 Ah C10 s pancéřovanou trubkovou elektrodou,  uzavřený - gel, cena včetně spojovacího materiálu a bateriového nosiče či stojanu</t>
  </si>
  <si>
    <t>-776604788</t>
  </si>
  <si>
    <t>30</t>
  </si>
  <si>
    <t>7592905040</t>
  </si>
  <si>
    <t>Montáž bloku baterie olověné 6 V a 12 V kapacity do 200 Ah</t>
  </si>
  <si>
    <t>-87729778</t>
  </si>
  <si>
    <t>Montáž bloku baterie olověné 6 V a 12 V kapacity do 200 Ah - postavení článku, připojení vodičů, ochrana svorek vazelinou, změření napětí, u tekutých baterií kontrola elektrolytu s případným doplněním destilovanou vodou</t>
  </si>
  <si>
    <t>31</t>
  </si>
  <si>
    <t>7598095225</t>
  </si>
  <si>
    <t>Kapacitní zkouška baterie staniční (bez ohledu na počet článků)</t>
  </si>
  <si>
    <t>-756271026</t>
  </si>
  <si>
    <t>32</t>
  </si>
  <si>
    <t>7493101700</t>
  </si>
  <si>
    <t>Venkovní osvětlení Svítidla pro montáž na strop nebo stěnu VIPET-II-PC-236, 2x36W</t>
  </si>
  <si>
    <t>-1502729419</t>
  </si>
  <si>
    <t>34</t>
  </si>
  <si>
    <t>7491204090</t>
  </si>
  <si>
    <t>Elektroinstalační materiál Zásuvky instalační Dvojzásuvka TANGO 5512A-2349 D</t>
  </si>
  <si>
    <t>413676061</t>
  </si>
  <si>
    <t>35</t>
  </si>
  <si>
    <t>7491555035</t>
  </si>
  <si>
    <t>Montáž svítidel základních instalačních zářivkových s krytem s 4 zdroji 1x36 W nebo 1x58 W, IP20</t>
  </si>
  <si>
    <t>353735153</t>
  </si>
  <si>
    <t>Montáž svítidel základních instalačních zářivkových s krytem s 4 zdroji 1x36 W nebo 1x58 W, IP20 - včetně zapojení a osazení, s klasickým nebo elektronickým předřadníkem, včetně montáže zářivky</t>
  </si>
  <si>
    <t>36</t>
  </si>
  <si>
    <t>446514511</t>
  </si>
  <si>
    <t>37</t>
  </si>
  <si>
    <t>7593330040</t>
  </si>
  <si>
    <t>Výměnné díly Relé NMŠ 1-2000 (HM0404221990407)</t>
  </si>
  <si>
    <t>-1756517956</t>
  </si>
  <si>
    <t>38</t>
  </si>
  <si>
    <t>7593330030</t>
  </si>
  <si>
    <t>Výměnné díly Relé SMŠ 2-270/270    B 72 150 9 006 021 01 (HM0404221990350)</t>
  </si>
  <si>
    <t>-1467692699</t>
  </si>
  <si>
    <t>39</t>
  </si>
  <si>
    <t>7593330070</t>
  </si>
  <si>
    <t>Výměnné díly Relé NMŠM 1-750 (HM0404221990410)</t>
  </si>
  <si>
    <t>2014976057</t>
  </si>
  <si>
    <t>122</t>
  </si>
  <si>
    <t>7593330160</t>
  </si>
  <si>
    <t>Výměnné díly Relé NMŠ 2-4000 (HM0404221990419)</t>
  </si>
  <si>
    <t>653750073</t>
  </si>
  <si>
    <t>40</t>
  </si>
  <si>
    <t>7593335040</t>
  </si>
  <si>
    <t>Montáž malorozměrného relé</t>
  </si>
  <si>
    <t>349543468</t>
  </si>
  <si>
    <t>41</t>
  </si>
  <si>
    <t>7593315425</t>
  </si>
  <si>
    <t>Zhotovení jednoho zapojení při volné vazbě</t>
  </si>
  <si>
    <t>523727611</t>
  </si>
  <si>
    <t>Zhotovení jednoho zapojení při volné vazbě - naměření vodiče, zatažení a připojení</t>
  </si>
  <si>
    <t>184</t>
  </si>
  <si>
    <t>7593315380</t>
  </si>
  <si>
    <t>Montáž panelu reléového</t>
  </si>
  <si>
    <t>646682984</t>
  </si>
  <si>
    <t>Poznámka k položce:_x000D_
Janovice</t>
  </si>
  <si>
    <t>185</t>
  </si>
  <si>
    <t>7593310450</t>
  </si>
  <si>
    <t>Konstrukční díly Panel volné vazby úplný  (CV725719003M)</t>
  </si>
  <si>
    <t>181907777</t>
  </si>
  <si>
    <t>42</t>
  </si>
  <si>
    <t>7593333990</t>
  </si>
  <si>
    <t>Hodinová zúčtovací sazba pro opravu elektronických prvků a zařízení</t>
  </si>
  <si>
    <t>322462387</t>
  </si>
  <si>
    <t>43</t>
  </si>
  <si>
    <t>7598095125</t>
  </si>
  <si>
    <t>Přezkoušení a regulace diagnostiky</t>
  </si>
  <si>
    <t>1314428227</t>
  </si>
  <si>
    <t>Přezkoušení a regulace diagnostiky - kontrola zapojení včetně příslušného zkoušení hodnot zařízení</t>
  </si>
  <si>
    <t>48</t>
  </si>
  <si>
    <t>7492501830</t>
  </si>
  <si>
    <t>Kabely, vodiče, šňůry Cu - nn Kabel silový 4 a 5-žílový Cu, plastová izolace CYKY 3J35+25 (3Bx35+25)</t>
  </si>
  <si>
    <t>955061044</t>
  </si>
  <si>
    <t>66</t>
  </si>
  <si>
    <t>7590525157</t>
  </si>
  <si>
    <t>Uložení na rošt kabelu STP/UTP/FTP (do cat. 6) na rošt</t>
  </si>
  <si>
    <t>-2061337019</t>
  </si>
  <si>
    <t>49</t>
  </si>
  <si>
    <t>7499251010</t>
  </si>
  <si>
    <t>Montáž bezpečnostní tabulky výstražné nebo označovací</t>
  </si>
  <si>
    <t>934567078</t>
  </si>
  <si>
    <t>50</t>
  </si>
  <si>
    <t>-1632876459</t>
  </si>
  <si>
    <t>51</t>
  </si>
  <si>
    <t>1849579091</t>
  </si>
  <si>
    <t>52</t>
  </si>
  <si>
    <t>7492501740</t>
  </si>
  <si>
    <t>Kabely, vodiče, šňůry Cu - nn Kabel silový 2 a 3-žílový Cu, plastová izolace CYKY 3O1,5 (3Ax1,5)</t>
  </si>
  <si>
    <t>-2022523691</t>
  </si>
  <si>
    <t>63</t>
  </si>
  <si>
    <t>7492501950</t>
  </si>
  <si>
    <t>Kabely, vodiče, šňůry Cu - nn Kabel silový 4 a 5-žílový Cu, plastová izolace CYKY 4O4 (4Dx4)</t>
  </si>
  <si>
    <t>-561391239</t>
  </si>
  <si>
    <t>64</t>
  </si>
  <si>
    <t>7492501870</t>
  </si>
  <si>
    <t>Kabely, vodiče, šňůry Cu - nn Kabel silový 4 a 5-žílový Cu, plastová izolace CYKY 4J10 (4Bx10)</t>
  </si>
  <si>
    <t>-1193372188</t>
  </si>
  <si>
    <t>65</t>
  </si>
  <si>
    <t>7492502020</t>
  </si>
  <si>
    <t>Kabely, vodiče, šňůry Cu - nn Kabel silový 4 a 5-žílový Cu, plastová izolace CYKY 5J4 (5Cx4)</t>
  </si>
  <si>
    <t>1589543062</t>
  </si>
  <si>
    <t>53</t>
  </si>
  <si>
    <t>1683641578</t>
  </si>
  <si>
    <t>54</t>
  </si>
  <si>
    <t>7492501720</t>
  </si>
  <si>
    <t>Kabely, vodiče, šňůry Cu - nn Kabel silový 2 a 3-žílový Cu, plastová izolace CYKY 3J4 (3Cx 4)</t>
  </si>
  <si>
    <t>-480600482</t>
  </si>
  <si>
    <t>55</t>
  </si>
  <si>
    <t>7492501730</t>
  </si>
  <si>
    <t>Kabely, vodiče, šňůry Cu - nn Kabel silový 2 a 3-žílový Cu, plastová izolace CYKY 3J6 (3Cx 6)</t>
  </si>
  <si>
    <t>183333439</t>
  </si>
  <si>
    <t>56</t>
  </si>
  <si>
    <t>7492501711</t>
  </si>
  <si>
    <t>Kabely, vodiče, šňůry Cu - nn Kabel silový 2 a 3-žílový Cu, plastová izolace CYKY 2O10 (2Dx10)</t>
  </si>
  <si>
    <t>-803249193</t>
  </si>
  <si>
    <t>57</t>
  </si>
  <si>
    <t>7492501712</t>
  </si>
  <si>
    <t>Kabely, vodiče, šňůry Cu - nn Kabel silový 2 a 3-žílový Cu, plastová izolace CYKY 2O16 (2Dx16), NYM-O 2x16</t>
  </si>
  <si>
    <t>-1486507555</t>
  </si>
  <si>
    <t>58</t>
  </si>
  <si>
    <t>7590720681</t>
  </si>
  <si>
    <t>Součásti světelných návěstidel Kabel CMSM-X 3x1,5 (HM0341447141034)</t>
  </si>
  <si>
    <t>-1344911405</t>
  </si>
  <si>
    <t>59</t>
  </si>
  <si>
    <t>7590720683</t>
  </si>
  <si>
    <t>Součásti světelných návěstidel Kabel CMSM-X 5x1,5 (HM0341447340003)</t>
  </si>
  <si>
    <t>111589007</t>
  </si>
  <si>
    <t>60</t>
  </si>
  <si>
    <t>7490720685</t>
  </si>
  <si>
    <t>Součásti světelných návěstidel Kabel CMSM-X 12x1,5 (HM0341447540004)</t>
  </si>
  <si>
    <t>859998075</t>
  </si>
  <si>
    <t>186</t>
  </si>
  <si>
    <t>7590540624</t>
  </si>
  <si>
    <t>Slaboproudé rozvody, kabely pro přívod a vnitřní instalaci UTP/FTP kategorie 6a,  250MHz  1 Gbps FTP Stíněné páry, PVC vnitřní</t>
  </si>
  <si>
    <t>-750902636</t>
  </si>
  <si>
    <t>84</t>
  </si>
  <si>
    <t>7593505310</t>
  </si>
  <si>
    <t>Zatažení optického kabelu do ochranné HDPE trubky</t>
  </si>
  <si>
    <t>-1161890399</t>
  </si>
  <si>
    <t>85</t>
  </si>
  <si>
    <t>7593505212</t>
  </si>
  <si>
    <t>Montáž ochranné trubky pro optický kabel HFXP na rošt</t>
  </si>
  <si>
    <t>1685583207</t>
  </si>
  <si>
    <t>Montáž ochranné trubky pro optický kabel HFXP na rošt - práce spojené s montáží specifikované kabelizace specifikovaným způsobem</t>
  </si>
  <si>
    <t>86</t>
  </si>
  <si>
    <t>7590545140</t>
  </si>
  <si>
    <t>Příprava kabelu na rošt do 10 žil</t>
  </si>
  <si>
    <t>-103255372</t>
  </si>
  <si>
    <t>87</t>
  </si>
  <si>
    <t>7590545142</t>
  </si>
  <si>
    <t>Příprava kabelu na rošt do 30 žil</t>
  </si>
  <si>
    <t>-1439257462</t>
  </si>
  <si>
    <t>88</t>
  </si>
  <si>
    <t>7590555090</t>
  </si>
  <si>
    <t>Montáž formy pro kabel TCEKY, TCEKE pro vnitřní část RZZ na kabelu 6 P 1,0 a 7 P 1,0</t>
  </si>
  <si>
    <t>-1369185911</t>
  </si>
  <si>
    <t>Montáž formy pro kabel TCEKY, TCEKE pro vnitřní část RZZ na kabelu 6 P 1,0 a 7 P 1,0 - odstranění pláště na jednom konci kabelu, odstranění izolace z konců žil na svorkovnici, zformování a konečná úprava kabelu, kontrolní a závěrečné měření na kabelu, zapojení po měření, montáž příchytky a štítku kabelové formy</t>
  </si>
  <si>
    <t>89</t>
  </si>
  <si>
    <t>7590555240</t>
  </si>
  <si>
    <t>Ukončení kabel CMSM na svorkovnici WAGO do 4 žil</t>
  </si>
  <si>
    <t>-1541838552</t>
  </si>
  <si>
    <t>Ukončení kabel CMSM na svorkovnici WAGO do 4 žil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</si>
  <si>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90</t>
  </si>
  <si>
    <t>7590555242</t>
  </si>
  <si>
    <t>Ukončení kabel CMSM na svorkovnici WAGO přes 4 do 7 žil</t>
  </si>
  <si>
    <t>-304413798</t>
  </si>
  <si>
    <t>Ukončení kabel CMSM na svorkovnici WAGO přes 4 do 7 žil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</si>
  <si>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91</t>
  </si>
  <si>
    <t>7590555244</t>
  </si>
  <si>
    <t>Ukončení kabel CMSM na svorkovnici WAGO přes 7 do 12 žil</t>
  </si>
  <si>
    <t>944416950</t>
  </si>
  <si>
    <t>Ukončení kabel CMSM na svorkovnici WAGO přes 7 do 12 žil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</si>
  <si>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92</t>
  </si>
  <si>
    <t>7590575030</t>
  </si>
  <si>
    <t>Zhotovení datového rozvodu pro DLS včetně konektorování za 1 měřící bod</t>
  </si>
  <si>
    <t>-1620851320</t>
  </si>
  <si>
    <t>165</t>
  </si>
  <si>
    <t>7491200210</t>
  </si>
  <si>
    <t>Elektroinstalační materiál Elektroinstalační lišty a kabelové žlaby Lišta LHD 20x20 vkládací bílá 2m</t>
  </si>
  <si>
    <t>1668094678</t>
  </si>
  <si>
    <t>166</t>
  </si>
  <si>
    <t>7491200260</t>
  </si>
  <si>
    <t>Elektroinstalační materiál Elektroinstalační lišty a kabelové žlaby Lišta LHD 40x20 vkládací bílá 2m</t>
  </si>
  <si>
    <t>-1302963225</t>
  </si>
  <si>
    <t>167</t>
  </si>
  <si>
    <t>7491200310</t>
  </si>
  <si>
    <t>Elektroinstalační materiál Elektroinstalační lišty a kabelové žlaby Lišta LH 60x40 vkládací bílá 2m</t>
  </si>
  <si>
    <t>1659108238</t>
  </si>
  <si>
    <t>168</t>
  </si>
  <si>
    <t>7593315160</t>
  </si>
  <si>
    <t>Montáž žlabu skříňové provedení řadového</t>
  </si>
  <si>
    <t>-1749541508</t>
  </si>
  <si>
    <t>169</t>
  </si>
  <si>
    <t>7593315162</t>
  </si>
  <si>
    <t>Montáž žlabu skříňové provedení meziřadového</t>
  </si>
  <si>
    <t>48337998</t>
  </si>
  <si>
    <t>170</t>
  </si>
  <si>
    <t>7593315172</t>
  </si>
  <si>
    <t>Montáž žlabu skříňové provedení rozbočení žlabu</t>
  </si>
  <si>
    <t>-157901212</t>
  </si>
  <si>
    <t>171</t>
  </si>
  <si>
    <t>7593315168</t>
  </si>
  <si>
    <t>Montáž žlabu skříňové provedení volné vazby</t>
  </si>
  <si>
    <t>581050768</t>
  </si>
  <si>
    <t>172</t>
  </si>
  <si>
    <t>7491200390</t>
  </si>
  <si>
    <t>Elektroinstalační materiál Elektroinstalační lišty a kabelové žlaby Kryt LH 20x20 ohybový bílý</t>
  </si>
  <si>
    <t>1549154464</t>
  </si>
  <si>
    <t>173</t>
  </si>
  <si>
    <t>7491200510</t>
  </si>
  <si>
    <t>Elektroinstalační materiál Elektroinstalační lišty a kabelové žlaby Kryt LH 40x40 ohybový bílý</t>
  </si>
  <si>
    <t>648781913</t>
  </si>
  <si>
    <t>174</t>
  </si>
  <si>
    <t>7491200600</t>
  </si>
  <si>
    <t>Elektroinstalační materiál Elektroinstalační lišty a kabelové žlaby Kryt LH 60x40 ohybový bílý</t>
  </si>
  <si>
    <t>-1335700035</t>
  </si>
  <si>
    <t>175</t>
  </si>
  <si>
    <t>7491200400</t>
  </si>
  <si>
    <t>Elektroinstalační materiál Elektroinstalační lišty a kabelové žlaby Kryt LH 40x40 koncový bílý</t>
  </si>
  <si>
    <t>837132175</t>
  </si>
  <si>
    <t>176</t>
  </si>
  <si>
    <t>7491200570</t>
  </si>
  <si>
    <t>Elektroinstalační materiál Elektroinstalační lišty a kabelové žlaby Kryt LH 60x40 koncový bílý</t>
  </si>
  <si>
    <t>-1541321964</t>
  </si>
  <si>
    <t>93</t>
  </si>
  <si>
    <t>7590540629</t>
  </si>
  <si>
    <t>Slaboproudé rozvody, kabely pro přívod a vnitřní instalaci UTP/FTP kategorie 6a,  250MHz  1 Gbps FTP Stíněné páry , vnitřní, drát, nehořlavý, bezhalogenní, nízkodýmavý</t>
  </si>
  <si>
    <t>-1393898287</t>
  </si>
  <si>
    <t>61</t>
  </si>
  <si>
    <t>7492502340</t>
  </si>
  <si>
    <t>Kabely, vodiče, šňůry Cu - nn Kabel silový Cu, silikonová izolace, stíněný CMFM 12G1 (12Cx1)</t>
  </si>
  <si>
    <t>-365042046</t>
  </si>
  <si>
    <t>62</t>
  </si>
  <si>
    <t>7492501700</t>
  </si>
  <si>
    <t>Kabely, vodiče, šňůry Cu - nn Kabel silový 2 a 3-žílový Cu, plastová izolace CYKY 2O2,5 (2Dx2,5)</t>
  </si>
  <si>
    <t>740340026</t>
  </si>
  <si>
    <t>67</t>
  </si>
  <si>
    <t>7492501980</t>
  </si>
  <si>
    <t>Kabely, vodiče, šňůry Cu - nn Kabel silový 4 a 5-žílový Cu, plastová izolace CYKY 5J10 (5Cx10)</t>
  </si>
  <si>
    <t>-473667395</t>
  </si>
  <si>
    <t>68</t>
  </si>
  <si>
    <t>7590720680</t>
  </si>
  <si>
    <t>Součásti světelných návěstidel Kabel CMSM-X 2x1,5 (HM0341447041011)</t>
  </si>
  <si>
    <t>1151329923</t>
  </si>
  <si>
    <t>69</t>
  </si>
  <si>
    <t>7590720682</t>
  </si>
  <si>
    <t>Součásti světelných návěstidel Kabel CMSM-X 4x1,5 (HM0341447241054)</t>
  </si>
  <si>
    <t>-201145816</t>
  </si>
  <si>
    <t>70</t>
  </si>
  <si>
    <t>7492500930</t>
  </si>
  <si>
    <t>Kabely, vodiče, šňůry Cu - nn Vodič jednožílový Cu, plastová izolace H07V-K 1,5 rudý (CYA)</t>
  </si>
  <si>
    <t>-1853340028</t>
  </si>
  <si>
    <t>71</t>
  </si>
  <si>
    <t>7492500890</t>
  </si>
  <si>
    <t>Kabely, vodiče, šňůry Cu - nn Vodič jednožílový Cu, plastová izolace H07V-K 1,5 bílý (CYA)</t>
  </si>
  <si>
    <t>1842891025</t>
  </si>
  <si>
    <t>72</t>
  </si>
  <si>
    <t>7492500960</t>
  </si>
  <si>
    <t>Kabely, vodiče, šňůry Cu - nn Vodič jednožílový Cu, plastová izolace H07V-K 1,5 tm.modrý (CYA)</t>
  </si>
  <si>
    <t>207665987</t>
  </si>
  <si>
    <t>73</t>
  </si>
  <si>
    <t>7492500980</t>
  </si>
  <si>
    <t>Kabely, vodiče, šňůry Cu - nn Vodič jednožílový Cu, plastová izolace H07V-K 1,5 žz (CYA)</t>
  </si>
  <si>
    <t>28549834</t>
  </si>
  <si>
    <t>74</t>
  </si>
  <si>
    <t>7492501070</t>
  </si>
  <si>
    <t>Kabely, vodiče, šňůry Cu - nn Vodič jednožílový Cu, plastová izolace H07V-K 2,5 rudý (CYA)</t>
  </si>
  <si>
    <t>589002051</t>
  </si>
  <si>
    <t>75</t>
  </si>
  <si>
    <t>7492501100</t>
  </si>
  <si>
    <t>Kabely, vodiče, šňůry Cu - nn Vodič jednožílový Cu, plastová izolace H07V-K 2,5 tm.modrý (CYA)</t>
  </si>
  <si>
    <t>-1082511241</t>
  </si>
  <si>
    <t>76</t>
  </si>
  <si>
    <t>7492501220</t>
  </si>
  <si>
    <t>Kabely, vodiče, šňůry Cu - nn Vodič jednožílový Cu, plastová izolace H07V-K 4 žz (CYA)</t>
  </si>
  <si>
    <t>-354207160</t>
  </si>
  <si>
    <t>77</t>
  </si>
  <si>
    <t>7492501300</t>
  </si>
  <si>
    <t>Kabely, vodiče, šňůry Cu - nn Vodič jednožílový Cu, plastová izolace H07V-K 6 žz (CYA)</t>
  </si>
  <si>
    <t>-954640047</t>
  </si>
  <si>
    <t>78</t>
  </si>
  <si>
    <t>7492501270</t>
  </si>
  <si>
    <t>Kabely, vodiče, šňůry Cu - nn Vodič jednožílový Cu, plastová izolace H07V-K 6 rudý (CYA)</t>
  </si>
  <si>
    <t>1392235776</t>
  </si>
  <si>
    <t>79</t>
  </si>
  <si>
    <t>7492501290</t>
  </si>
  <si>
    <t>Kabely, vodiče, šňůry Cu - nn Vodič jednožílový Cu, plastová izolace H07V-K 6 tm.modrý (CYA)</t>
  </si>
  <si>
    <t>1688302411</t>
  </si>
  <si>
    <t>80</t>
  </si>
  <si>
    <t>7492500840</t>
  </si>
  <si>
    <t>Kabely, vodiče, šňůry Cu - nn Vodič jednožílový Cu, plastová izolace H07V-K 10 zž (CYA)</t>
  </si>
  <si>
    <t>895785482</t>
  </si>
  <si>
    <t>81</t>
  </si>
  <si>
    <t>7492500810</t>
  </si>
  <si>
    <t>Kabely, vodiče, šňůry Cu - nn Vodič jednožílový Cu, plastová izolace H07V-K 10 rudý (CYA)</t>
  </si>
  <si>
    <t>2030584013</t>
  </si>
  <si>
    <t>82</t>
  </si>
  <si>
    <t>7492500830</t>
  </si>
  <si>
    <t>Kabely, vodiče, šňůry Cu - nn Vodič jednožílový Cu, plastová izolace H07V-K 10 tm.modrý (CYA)</t>
  </si>
  <si>
    <t>-1430443033</t>
  </si>
  <si>
    <t>83</t>
  </si>
  <si>
    <t>7492500880</t>
  </si>
  <si>
    <t>Kabely, vodiče, šňůry Cu - nn Vodič jednožílový Cu, plastová izolace H07V-K 16 žz (CYA)</t>
  </si>
  <si>
    <t>-1985716916</t>
  </si>
  <si>
    <t>94</t>
  </si>
  <si>
    <t>7590521819</t>
  </si>
  <si>
    <t>Venkovní vedení kabelová - metalické sítě Neplněné bez ochr. vodiče, stíněné TCEKFY 6 P 1,0 C</t>
  </si>
  <si>
    <t>956858835</t>
  </si>
  <si>
    <t>95</t>
  </si>
  <si>
    <t>7492500050</t>
  </si>
  <si>
    <t>Kabely, vodiče, šňůry Cu - nn Vodič jednožílový Cu, plastová izolace H05V-U 0,75 černý (CY)</t>
  </si>
  <si>
    <t>-1786541826</t>
  </si>
  <si>
    <t>96</t>
  </si>
  <si>
    <t>7492500110</t>
  </si>
  <si>
    <t>Kabely, vodiče, šňůry Cu - nn Vodič jednožílový Cu, plastová izolace H05V-U 1 rudý (CY)</t>
  </si>
  <si>
    <t>1670334465</t>
  </si>
  <si>
    <t>97</t>
  </si>
  <si>
    <t>7492500080</t>
  </si>
  <si>
    <t>Kabely, vodiče, šňůry Cu - nn Vodič jednožílový Cu, plastová izolace H05V-U 1 bílý (CY)</t>
  </si>
  <si>
    <t>-1737987102</t>
  </si>
  <si>
    <t>98</t>
  </si>
  <si>
    <t>7492500120</t>
  </si>
  <si>
    <t>Kabely, vodiče, šňůry Cu - nn Vodič jednožílový Cu, plastová izolace H05V-U 1 sv.modrý (CY)</t>
  </si>
  <si>
    <t>924796410</t>
  </si>
  <si>
    <t>99</t>
  </si>
  <si>
    <t>7491100350</t>
  </si>
  <si>
    <t>Trubková vedení Pevné elektroinstalační trubky 06040 pr.40 750N HDPE tmš B</t>
  </si>
  <si>
    <t>1289716338</t>
  </si>
  <si>
    <t>100</t>
  </si>
  <si>
    <t>7590560569</t>
  </si>
  <si>
    <t>Optické kabely Spojky a příslušenství pro optické sítě Ostatní Optický patchcord do 5 m</t>
  </si>
  <si>
    <t>239294984</t>
  </si>
  <si>
    <t>177</t>
  </si>
  <si>
    <t>7595600011</t>
  </si>
  <si>
    <t>Přenosová a datová zařízení Přenosové SDH HUB 14 portů 10/100 BaseT(x) + 2 optické porty 100Base Fx, DIN, vč. přípojné svorkovnice</t>
  </si>
  <si>
    <t>-833373608</t>
  </si>
  <si>
    <t>178</t>
  </si>
  <si>
    <t>7595600490</t>
  </si>
  <si>
    <t xml:space="preserve">Přenosová a datová zařízení Datové - modem </t>
  </si>
  <si>
    <t>1734573345</t>
  </si>
  <si>
    <t>179</t>
  </si>
  <si>
    <t>7592605010</t>
  </si>
  <si>
    <t>Instalace SW do PC</t>
  </si>
  <si>
    <t>1089967447</t>
  </si>
  <si>
    <t>Poznámka k položce:_x000D_
Instalace, včetně přezkoušení v žst. Železná Ruda Alžbětín a Janovice n.Úhl.</t>
  </si>
  <si>
    <t>180</t>
  </si>
  <si>
    <t>7592605020</t>
  </si>
  <si>
    <t>Konfigurace SW v PC</t>
  </si>
  <si>
    <t>309677537</t>
  </si>
  <si>
    <t>Poznámka k položce:_x000D_
Příprava SW pro śt. Janovice n.Úhl. a Železnou Rudu Alžbětín</t>
  </si>
  <si>
    <t>101</t>
  </si>
  <si>
    <t>7590155080</t>
  </si>
  <si>
    <t>Zhotovení uzemňovací sběrnice</t>
  </si>
  <si>
    <t>-1913549692</t>
  </si>
  <si>
    <t>Zhotovení uzemňovací sběrnice - měděné desky s přípojnými body spojené měděným páskem s praporcem (na izolační podložce), na který bude přiveden uzemňovací vodič</t>
  </si>
  <si>
    <t>33</t>
  </si>
  <si>
    <t>7590150010</t>
  </si>
  <si>
    <t>Uzemnění, ukolejnění Sběrnice uzemňovací  (CV452119003)</t>
  </si>
  <si>
    <t>-807341891</t>
  </si>
  <si>
    <t>181</t>
  </si>
  <si>
    <t>7491600180</t>
  </si>
  <si>
    <t>Uzemnění Vnější Uzemňovací vedení v zemi, páskem FeZn do 120 mm2</t>
  </si>
  <si>
    <t>1550029302</t>
  </si>
  <si>
    <t>182</t>
  </si>
  <si>
    <t>7491600200</t>
  </si>
  <si>
    <t>Uzemnění Vnější Pásek pozink. FeZn 30x4</t>
  </si>
  <si>
    <t>1957782652</t>
  </si>
  <si>
    <t>183</t>
  </si>
  <si>
    <t>7492100210</t>
  </si>
  <si>
    <t>Spojovací vedení, podpěrné izolátory Spojovací vedení z Al pasů 50x10 mm   (1,350 kg/m) bez držáků</t>
  </si>
  <si>
    <t>-914931297</t>
  </si>
  <si>
    <t>102</t>
  </si>
  <si>
    <t>7498451010</t>
  </si>
  <si>
    <t>Měření zemničů zemních odporů - zemniče prvního nebo samostatného</t>
  </si>
  <si>
    <t>-585819937</t>
  </si>
  <si>
    <t>Měření zemničů zemních odporů - zemniče prvního nebo samostatného - včetně vyhotovení protokolu</t>
  </si>
  <si>
    <t>103</t>
  </si>
  <si>
    <t>7494000002</t>
  </si>
  <si>
    <t>Rozvodnicové a rozváděčové skříně Distri Rozvodnicové skříně DistriTon Plastové Nástěnné (IP40) pro nástěnnou montáž, neprůhledné dveře, počet řad 1, počet modulů v řadě 8, krytí IP40, PE+N, barva bílá, materiál: plast</t>
  </si>
  <si>
    <t>-1397478437</t>
  </si>
  <si>
    <t>187</t>
  </si>
  <si>
    <t>7494151010</t>
  </si>
  <si>
    <t>Montáž modulárních rozvodnic min. IP 30, počet modulů do 72</t>
  </si>
  <si>
    <t>1046456508</t>
  </si>
  <si>
    <t>Montáž modulárních rozvodnic min. IP 30, počet modulů do 72 - do zdi, na zeď nebo konstrukci, včetně montáže nosné konstrukce, kotevní, spojovací prvků, provedení zkoušek, dodání atestů, revizní zprávy včetně kusové zkoušky. Neobsahuje elektrovýzbroj</t>
  </si>
  <si>
    <t>104</t>
  </si>
  <si>
    <t>7593320536</t>
  </si>
  <si>
    <t>Prvky Trafo TOC 34040-0115 – 3x400/231//3x400/231V, 1kVA (HM0374255990048)</t>
  </si>
  <si>
    <t>1652848749</t>
  </si>
  <si>
    <t>105</t>
  </si>
  <si>
    <t>7491205700</t>
  </si>
  <si>
    <t>Elektroinstalační materiál Zásuvky instalační Zásuvka3 fázová 400V/32A montáž do rozváděče, 5 pólová</t>
  </si>
  <si>
    <t>-390320644</t>
  </si>
  <si>
    <t>111</t>
  </si>
  <si>
    <t>7592305030</t>
  </si>
  <si>
    <t>Montáž transformátoru oddělovacího do 5 kVA</t>
  </si>
  <si>
    <t>2118304489</t>
  </si>
  <si>
    <t>Montáž transformátoru oddělovacího do 5 kVA - usazení a zapojení</t>
  </si>
  <si>
    <t>112</t>
  </si>
  <si>
    <t>7590615020</t>
  </si>
  <si>
    <t>Montáž skříňky s pomocnými tlačítky</t>
  </si>
  <si>
    <t>-1978584726</t>
  </si>
  <si>
    <t>Montáž skříňky s pomocnými tlačítky - usazení skříně na místo určení, zatažení kabelů bez jejich zapojení, ochranné pospojování</t>
  </si>
  <si>
    <t>113</t>
  </si>
  <si>
    <t>7590615040</t>
  </si>
  <si>
    <t>Montáž tlačítka, světelné buňky, počitadla, zvonku, relé, R, C do kolejové desky nebo pultu za provozu</t>
  </si>
  <si>
    <t>-1811411562</t>
  </si>
  <si>
    <t>Montáž tlačítka, světelné buňky, počitadla, zvonku, relé, R, C do kolejové desky nebo pultu za provozu - rozměření a vyznačení místa montáže, vyvrtání a začištění otvoru, montáž prvku, zapojení a vyzkoušení včetně vyvázání vodičů do formy</t>
  </si>
  <si>
    <t>114</t>
  </si>
  <si>
    <t>7590610040</t>
  </si>
  <si>
    <t>Indikační a kolejové desky a ovládací pulty Buňka světelná dvoužárov. zelená clona (CV720459002)</t>
  </si>
  <si>
    <t>-1893388307</t>
  </si>
  <si>
    <t>115</t>
  </si>
  <si>
    <t>7590610210</t>
  </si>
  <si>
    <t>Indikační a kolejové desky a ovládací pulty Tlačítko dvoupolohové nevratné (CV720779001)</t>
  </si>
  <si>
    <t>804640072</t>
  </si>
  <si>
    <t>116</t>
  </si>
  <si>
    <t>7590610500</t>
  </si>
  <si>
    <t>Indikační a kolejové desky a ovládací pulty Deska provizorního ovládání přivolávacích návěstí a přejezdových zabezpečovacích zařízení - soubor ovládání max. 10 přivolávacích návěstí a dvou přejezdů, vč. zdroje a dohledu kmitavého napájení.</t>
  </si>
  <si>
    <t>304948211</t>
  </si>
  <si>
    <t>117</t>
  </si>
  <si>
    <t>7593320453</t>
  </si>
  <si>
    <t>Prvky Zdroj usměrněného napětí ZUN1-24V/2A (CV940739001)</t>
  </si>
  <si>
    <t>-917839089</t>
  </si>
  <si>
    <t>118</t>
  </si>
  <si>
    <t>7593320180</t>
  </si>
  <si>
    <t>Prvky Blok omezovacích diod  (CV719279001)</t>
  </si>
  <si>
    <t>-1242386041</t>
  </si>
  <si>
    <t>119</t>
  </si>
  <si>
    <t>7593320489</t>
  </si>
  <si>
    <t>Prvky Trafo JOC U3250-0209    630VA 210-230-240/160-230 (HM0374212300185)</t>
  </si>
  <si>
    <t>-553632859</t>
  </si>
  <si>
    <t>120</t>
  </si>
  <si>
    <t>7593320498</t>
  </si>
  <si>
    <t>Prvky Trafo JOC E5092-0145  1kVA 230/220-230-240V (HM0374212300350)</t>
  </si>
  <si>
    <t>-932274856</t>
  </si>
  <si>
    <t>121</t>
  </si>
  <si>
    <t>7593320513</t>
  </si>
  <si>
    <t>Prvky Trafo JOC E3225-001 100VA 220V/3-8-5,5V,35-72,5V (HM0374215040000)</t>
  </si>
  <si>
    <t>-1980226820</t>
  </si>
  <si>
    <t>107</t>
  </si>
  <si>
    <t>7593325015</t>
  </si>
  <si>
    <t>Montáž do LSA pásku přepěťové ochrany</t>
  </si>
  <si>
    <t>-249821498</t>
  </si>
  <si>
    <t>108</t>
  </si>
  <si>
    <t>7494004088</t>
  </si>
  <si>
    <t>Modulární přístroje Přepěťové ochrany Svodiče bleskových proudů typ 1, náhradní díl, In 100 kA, Uc AC 350 V, pouze výměnný modul, jiskřiště, např. pro SJB-25E (N/PE)</t>
  </si>
  <si>
    <t>-943417848</t>
  </si>
  <si>
    <t>109</t>
  </si>
  <si>
    <t>7494003036</t>
  </si>
  <si>
    <t>Modulární přístroje Jističe do 63 A; 6 kA 2-pólové In 16 A, Ue AC 230/400 V / DC 144 V, charakteristika B, 2pól, Icn 6 kA</t>
  </si>
  <si>
    <t>160144991</t>
  </si>
  <si>
    <t>110</t>
  </si>
  <si>
    <t>7494004128</t>
  </si>
  <si>
    <t>Modulární přístroje Přepěťové ochrany Svodiče přepětí typ 2, Imax 40 kA, Uc AC 350 V, výměnné moduly, se signalizací, varistor, jiskřiště, 3+N-pól</t>
  </si>
  <si>
    <t>620439658</t>
  </si>
  <si>
    <t>123</t>
  </si>
  <si>
    <t>7593315400</t>
  </si>
  <si>
    <t>Montáž kostry pro elektroniku</t>
  </si>
  <si>
    <t>-308214762</t>
  </si>
  <si>
    <t>124</t>
  </si>
  <si>
    <t>7594300318</t>
  </si>
  <si>
    <t>Počítače náprav Vnitřní prvky PN Frauscher Panel pro uchycení skříně 126TE do stojanu</t>
  </si>
  <si>
    <t>-259950403</t>
  </si>
  <si>
    <t>125</t>
  </si>
  <si>
    <t>7592500100</t>
  </si>
  <si>
    <t>Diagnostická zařízení Skříň DISTA malá (celkem 11 desek) ST00 219</t>
  </si>
  <si>
    <t>2073937611</t>
  </si>
  <si>
    <t>126</t>
  </si>
  <si>
    <t>7592500115</t>
  </si>
  <si>
    <t>Diagnostická zařízení Ústředna měřící MU DISTA 63TE-malá (CV805415050)</t>
  </si>
  <si>
    <t>-795960777</t>
  </si>
  <si>
    <t>127</t>
  </si>
  <si>
    <t>7592500142</t>
  </si>
  <si>
    <t>Diagnostická zařízení DISTA - deska MISP (HM0374215999030)</t>
  </si>
  <si>
    <t>1834561698</t>
  </si>
  <si>
    <t>7592500120</t>
  </si>
  <si>
    <t>Diagnostická zařízení Desky zdroje 5,5 A ST00 221</t>
  </si>
  <si>
    <t>1886704332</t>
  </si>
  <si>
    <t>129</t>
  </si>
  <si>
    <t>7592500130</t>
  </si>
  <si>
    <t>Diagnostická zařízení Deska procesorové jednotky ST00 222</t>
  </si>
  <si>
    <t>-823772981</t>
  </si>
  <si>
    <t>130</t>
  </si>
  <si>
    <t>7592500150</t>
  </si>
  <si>
    <t>Diagnostická zařízení Deska měření AC a DC napětí ST00 223</t>
  </si>
  <si>
    <t>496206449</t>
  </si>
  <si>
    <t>131</t>
  </si>
  <si>
    <t>7592500190</t>
  </si>
  <si>
    <t>Diagnostická zařízení Deska měř.izol.odporů přepínací ST00 227</t>
  </si>
  <si>
    <t>-1441849769</t>
  </si>
  <si>
    <t>132</t>
  </si>
  <si>
    <t>7592500140</t>
  </si>
  <si>
    <t>Diagnostická zařízení DISTA - deska modemu DSL</t>
  </si>
  <si>
    <t>1123365168</t>
  </si>
  <si>
    <t>133</t>
  </si>
  <si>
    <t>7592500405</t>
  </si>
  <si>
    <t>Diagnostická zařízení SW systémový pro diagnostiku DLS jádro</t>
  </si>
  <si>
    <t>930564526</t>
  </si>
  <si>
    <t>134</t>
  </si>
  <si>
    <t>7592500440</t>
  </si>
  <si>
    <t>Diagnostická zařízení SW adresný diagnostický LDS moduly rozhraní</t>
  </si>
  <si>
    <t>1661428938</t>
  </si>
  <si>
    <t>135</t>
  </si>
  <si>
    <t>7598095345</t>
  </si>
  <si>
    <t>Aktivace MÚ DISTA</t>
  </si>
  <si>
    <t>-406466246</t>
  </si>
  <si>
    <t>136</t>
  </si>
  <si>
    <t>7592500430</t>
  </si>
  <si>
    <t>Diagnostická zařízení SW adresný pro DXC, BRIDGE, MODEMY</t>
  </si>
  <si>
    <t>1494630005</t>
  </si>
  <si>
    <t>137</t>
  </si>
  <si>
    <t>7594300166</t>
  </si>
  <si>
    <t>Počítače náprav Vnitřní prvky PN ACS 2000 Modem MFr-07</t>
  </si>
  <si>
    <t>-1400809993</t>
  </si>
  <si>
    <t>138</t>
  </si>
  <si>
    <t>7491206770</t>
  </si>
  <si>
    <t>Elektroinstalační materiál Elektrické přímotopy Termostat, 0...60°C, rozpínací k. pro topení</t>
  </si>
  <si>
    <t>-463598453</t>
  </si>
  <si>
    <t>139</t>
  </si>
  <si>
    <t>7598095700</t>
  </si>
  <si>
    <t>Dozor pracovníků provozovatele při práci na živém zařízení</t>
  </si>
  <si>
    <t>843147004</t>
  </si>
  <si>
    <t>194</t>
  </si>
  <si>
    <t>7591505030</t>
  </si>
  <si>
    <t>Osazení přechodného dopravního značení při vypnutí přejezdového zabezpečovacího zařízení základní sestavy</t>
  </si>
  <si>
    <t>524199960</t>
  </si>
  <si>
    <t>Osazení přechodného dopravního značení při vypnutí přejezdového zabezpečovacího zařízení základní sestavy - pro značení jednoduché komunikace (tj. bez křižovatky poblíž přejezdu), křížící žel. trať</t>
  </si>
  <si>
    <t>195</t>
  </si>
  <si>
    <t>7591505010</t>
  </si>
  <si>
    <t>Vypracování a projednání přechodné úpravy provozu na pozemní komunikaci při vypnutí přejezdového zabezpečovacího zařízení</t>
  </si>
  <si>
    <t>-1528872180</t>
  </si>
  <si>
    <t>Vypracování a projednání přechodné úpravy provozu na pozemní komunikaci při vypnutí přejezdového zabezpečovacího zařízení - návrh silničního dopravního značení, včetně jeho kladného projednání s příslušnými orgány státní správy. Měrnou jednotkou je kus železničního přejezdu</t>
  </si>
  <si>
    <t>140</t>
  </si>
  <si>
    <t>7598095040</t>
  </si>
  <si>
    <t>Zapojení zkušebního kolejového reliéfu pro jedno návěstidlo</t>
  </si>
  <si>
    <t>940927054</t>
  </si>
  <si>
    <t>Zapojení zkušebního kolejového reliéfu pro jedno návěstidlo - položení a zapojení provizorních kabelů na svorky zkušebního reliéfu a reléových stojanů a vyzkoušení, odpojení kabelů po vyzkoušení zařízení</t>
  </si>
  <si>
    <t>141</t>
  </si>
  <si>
    <t>7598095045</t>
  </si>
  <si>
    <t>Zapojení zkušebního kolejového reliéfu pro jeden přestavník</t>
  </si>
  <si>
    <t>-2134846003</t>
  </si>
  <si>
    <t>Zapojení zkušebního kolejového reliéfu pro jeden přestavník - položení a zapojení provizorních kabelů na svorky zkušebního reliéfu a reléových stojanů a vyzkoušení, odpojení kabelů po vyzkoušení zařízení</t>
  </si>
  <si>
    <t>189</t>
  </si>
  <si>
    <t>7598095055</t>
  </si>
  <si>
    <t>Zapojení zkušebního kolejového reliéfu pro přejezd, obvody souhlasu, pomocné stavědlo</t>
  </si>
  <si>
    <t>-1594728118</t>
  </si>
  <si>
    <t>Zapojení zkušebního kolejového reliéfu pro přejezd, obvody souhlasu, pomocné stavědlo - položení a zapojení provizorních kabelů na svorky zkušebního reliéfu a reléových stojanů a vyzkoušení, odpojení kabelů po vyzkoušení zařízení</t>
  </si>
  <si>
    <t>190</t>
  </si>
  <si>
    <t>7598095085</t>
  </si>
  <si>
    <t>Přezkoušení a regulace senzoru počítacího bodu</t>
  </si>
  <si>
    <t>-2024235184</t>
  </si>
  <si>
    <t>Přezkoušení a regulace senzoru počítacího bodu - kontrola (nastavení) mechanických parametrů polohy, regulace napájení, kalibrace, kontrola funkce a započítávání, kontrola indikace</t>
  </si>
  <si>
    <t>142</t>
  </si>
  <si>
    <t>7598095065</t>
  </si>
  <si>
    <t>Přezkoušení a regulace napájecího obvodu za 1 napájecí sběrnici</t>
  </si>
  <si>
    <t>1424385048</t>
  </si>
  <si>
    <t>Přezkoušení a regulace napájecího obvodu za 1 napájecí sběrnici - kontrola zapojení, regulace a přezkoušení sběrnice</t>
  </si>
  <si>
    <t>143</t>
  </si>
  <si>
    <t>7598095070</t>
  </si>
  <si>
    <t>Přezkoušení a regulace elektromotorového přestavníku</t>
  </si>
  <si>
    <t>-187083122</t>
  </si>
  <si>
    <t>Přezkoušení a regulace elektromotorového přestavníku - přeměření napětí na svorkách přestavníku a přezkoušení třecí spojky, přezkoušení chodu výměny obou krajních poloh a se šuntováním výměnového obvodu, přezkoušení optických kontrol na řídícím pultě (JOP), přestavování výměny při stlačení pomocného tlačítka, vyzkoušení rozřezu výměny</t>
  </si>
  <si>
    <t>144</t>
  </si>
  <si>
    <t>7598095075</t>
  </si>
  <si>
    <t>Přezkoušení a regulace proudokruhu světelných návěstidel</t>
  </si>
  <si>
    <t>-55024027</t>
  </si>
  <si>
    <t>Přezkoušení a regulace proudokruhu světelných návěstidel - nastavení hlavice, přezkoušení správné činností relé a přezkoušení všech správných návěstních znaků, přeměření a vyregulovánl napětí na žárovkách, provizorní zaclonění žárovek a jeho odstranění</t>
  </si>
  <si>
    <t>145</t>
  </si>
  <si>
    <t>7598095090</t>
  </si>
  <si>
    <t>Přezkoušení a regulace počítače náprav včetně vyhotovení protokolu za 1 úsek</t>
  </si>
  <si>
    <t>-1041104102</t>
  </si>
  <si>
    <t>Přezkoušení a regulace počítače náprav včetně vyhotovení protokolu za 1 úsek - provedení příslušných měření, nastavení zařízení, přezkoušení funkce a vyhotovení protokolu</t>
  </si>
  <si>
    <t>146</t>
  </si>
  <si>
    <t>7598095170</t>
  </si>
  <si>
    <t>Přezkoušení a regulace obvodů souhlasu</t>
  </si>
  <si>
    <t>1129968418</t>
  </si>
  <si>
    <t>Přezkoušení a regulace obvodů souhlasu - kontrola zapojení, provedení příslušných měření, nastavení parametrů, přezkoušení funkce</t>
  </si>
  <si>
    <t>192</t>
  </si>
  <si>
    <t>7598095175</t>
  </si>
  <si>
    <t>Přezkoušení a regulace obvodů hlídače izolačního stavu</t>
  </si>
  <si>
    <t>2020169021</t>
  </si>
  <si>
    <t>Přezkoušení a regulace obvodů hlídače izolačního stavu - kontrola zapojení, provedení příslušných měření, nastavení parametrů, přezkoušení funkce</t>
  </si>
  <si>
    <t>193</t>
  </si>
  <si>
    <t>7598095160</t>
  </si>
  <si>
    <t>Přezkoušení a regulace obvodů elektromagnetického zámku</t>
  </si>
  <si>
    <t>1721961590</t>
  </si>
  <si>
    <t>Přezkoušení a regulace obvodů elektromagnetického zámku - kontrola zapojení, provedení příslušných měření, nastavení parametrů, přezkoušení funkce</t>
  </si>
  <si>
    <t>191</t>
  </si>
  <si>
    <t>7598095140</t>
  </si>
  <si>
    <t>Regulace jednotky ASB včetně nastavení</t>
  </si>
  <si>
    <t>1444675859</t>
  </si>
  <si>
    <t>Regulace jednotky ASB včetně nastavení - kontrola zapojení, provedení příslušných měření, nastavení parametrů, přezkoušení funkce</t>
  </si>
  <si>
    <t>Poznámka k položce:_x000D_
jednotka  IMC</t>
  </si>
  <si>
    <t>147</t>
  </si>
  <si>
    <t>7598095185</t>
  </si>
  <si>
    <t>Přezkoušení vlakových cest (vlakových i posunových) za 1 vlakovou cestu</t>
  </si>
  <si>
    <t>1722918847</t>
  </si>
  <si>
    <t>Přezkoušení vlakových cest (vlakových i posunových) za 1 vlakovou cestu - postavení vlakových cest a přezkoušení návěstních znaků návěstidel po přeložení řadiče, přezkoušení změny návěstního pojmu z povolovacího na zakazující po odpadnutí kotvy kolejového relé, přezkoušení nouzového vybavení vlakové cesty, přezkoušení návěstních znaků při zapojení automatického traťového zabezpečovacího zařízení, přezkoušení odjezdových vlakových cest s použitím výlukového klíče pri současné činnosti odjezdových návěstidel</t>
  </si>
  <si>
    <t>148</t>
  </si>
  <si>
    <t>7598095215</t>
  </si>
  <si>
    <t>Přezkoušení závěru výměn pojížděných a odvratných - za jednu výměnovou jednotku</t>
  </si>
  <si>
    <t>-1062934695</t>
  </si>
  <si>
    <t>Přezkoušení závěru výměn pojížděných a odvratných - za jednu výměnovou jednotku - kontrola zapojení, provedení příslušných měření, přezkoušení funkce</t>
  </si>
  <si>
    <t>149</t>
  </si>
  <si>
    <t>7598095220</t>
  </si>
  <si>
    <t>Přezkoušení závěru jízdních cest za 1 závěrný úsek</t>
  </si>
  <si>
    <t>464341783</t>
  </si>
  <si>
    <t>Přezkoušení závěru jízdních cest za 1 závěrný úsek - kontrola zapojení, provedení příslušných měření, přezkoušení funkce</t>
  </si>
  <si>
    <t>150</t>
  </si>
  <si>
    <t>7598095390</t>
  </si>
  <si>
    <t>Příprava ke komplexním zkouškám za 1 jízdní cestu do 30 výhybek</t>
  </si>
  <si>
    <t>514753775</t>
  </si>
  <si>
    <t>Příprava ke komplexním zkouškám za 1 jízdní cestu do 30 výhybek - oživení, seřízení a nastavení zařízení s ohledem na postup jeho uvádění do provozu</t>
  </si>
  <si>
    <t>161</t>
  </si>
  <si>
    <t>7598095430</t>
  </si>
  <si>
    <t>Příprava ke komplexním zkouškám statických měničů za 1 napájecí systém</t>
  </si>
  <si>
    <t>474619642</t>
  </si>
  <si>
    <t>Příprava ke komplexním zkouškám statických měničů za 1 napájecí systém - oživení, seřízení a nastavení zařízení s ohledem na postup jeho uvádění do provozu</t>
  </si>
  <si>
    <t>151</t>
  </si>
  <si>
    <t>7598095435</t>
  </si>
  <si>
    <t>Příprava ke komplexním zkouškám automatických přejezdových zabezpečovacích zařízení se závorami jednokolejné</t>
  </si>
  <si>
    <t>1609623407</t>
  </si>
  <si>
    <t>Příprava ke komplexním zkouškám automatických přejezdových zabezpečovacích zařízení se závorami jednokolejné - oživení, seřízení a nastavení zařízení s ohledem na postup jeho uvádění do provozu</t>
  </si>
  <si>
    <t>152</t>
  </si>
  <si>
    <t>7598095455</t>
  </si>
  <si>
    <t>Příprava ke komplexním zkouškám panelů počítačů prováděcích</t>
  </si>
  <si>
    <t>324032742</t>
  </si>
  <si>
    <t>Příprava ke komplexním zkouškám panelů počítačů prováděcích - oživení, seřízení a nastavení zařízení s ohledem na postup jeho uvádění do provozu</t>
  </si>
  <si>
    <t>153</t>
  </si>
  <si>
    <t>7598095460</t>
  </si>
  <si>
    <t>Komplexní zkouška za 1 jízdní cestu do 30 výhybek</t>
  </si>
  <si>
    <t>1350687078</t>
  </si>
  <si>
    <t>Komplexní zkouška za 1 jízdní cestu do 30 výhybek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</si>
  <si>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162</t>
  </si>
  <si>
    <t>7598095500</t>
  </si>
  <si>
    <t>Komplexní zkouška statických měničů za 1 napájecí systém</t>
  </si>
  <si>
    <t>-1878637817</t>
  </si>
  <si>
    <t>Komplexní zkouška statických měničů za 1 napájecí systém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</si>
  <si>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154</t>
  </si>
  <si>
    <t>7598095505</t>
  </si>
  <si>
    <t>Komplexní zkouška automatických přejezdových zabezpečovacích zařízení se závorami jednokolejné</t>
  </si>
  <si>
    <t>800218551</t>
  </si>
  <si>
    <t>Komplexní zkouška automatických přejezdových zabezpečovacích zařízení se závorami jednokolejné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</si>
  <si>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163</t>
  </si>
  <si>
    <t>7598095525</t>
  </si>
  <si>
    <t>Komplexní zkouška diagnostiky za jeden kolejový úsek</t>
  </si>
  <si>
    <t>1166507833</t>
  </si>
  <si>
    <t>Komplexní zkouška diagnostiky za jeden kolejový úsek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</si>
  <si>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164</t>
  </si>
  <si>
    <t>7598095530</t>
  </si>
  <si>
    <t>Komplexní zkouška diagnostiky za jednu MÚ</t>
  </si>
  <si>
    <t>1165705824</t>
  </si>
  <si>
    <t>Komplexní zkouška diagnostiky za jednu MÚ - vyzkoušení zařízení podle projektové dokumentace, provedení funkčních zkoušek zařízení dle předpisu SŽDC T200, včetně zkoušek vzájemných vazeb jednotlivých zařízení, provedení dalších specifických zkoušek stanovených např. Drážním úřadem, uvedených v souhlasu s provozem nezavedeného zařízení, v souhlasu s ověřovacím provozem či vyplývajících ze smluvních ustanovení mezi odběratelem a zhotovitelem</t>
  </si>
  <si>
    <t>155</t>
  </si>
  <si>
    <t>7598095546</t>
  </si>
  <si>
    <t>Vyhotovení protokolu UTZ pro SZZ reléové a elektronické do 10 výhybkových jednotek</t>
  </si>
  <si>
    <t>566166386</t>
  </si>
  <si>
    <t>Vyhotovení protokolu UTZ pro SZZ reléové a elektronické do 10 výhybkových jednotek - vykonání prohlídky a zkoušky včetně vyhotovení protokolu podle vyhl. 100/1995 Sb., Výhybkovou jednotkou (VJ) je jednoduchá výhybka bez rozlišení počtu přestavníků, spojka jsou 2 VJ, křižovatková výhybka 2 VJ, křižovatková s PHS 4 VJ, výkolejka s motorem 1 VJ.</t>
  </si>
  <si>
    <t>156</t>
  </si>
  <si>
    <t>7598095560</t>
  </si>
  <si>
    <t>Vyhotovení protokolu UTZ pro PZZ se závorou jedna kolej</t>
  </si>
  <si>
    <t>663768462</t>
  </si>
  <si>
    <t>Vyhotovení protokolu UTZ pro PZZ se závorou jedna kolej - vykonání prohlídky a zkoušky včetně vyhotovení protokolu podle vyhl. 100/1995 Sb.</t>
  </si>
  <si>
    <t>157</t>
  </si>
  <si>
    <t>7598095575</t>
  </si>
  <si>
    <t>Vyhotovení protokolu UTZ pro TZZ AH bez hradla pro jednu kolej</t>
  </si>
  <si>
    <t>183403406</t>
  </si>
  <si>
    <t>Vyhotovení protokolu UTZ pro TZZ AH bez hradla pro jednu kolej - vykonání prohlídky a zkoušky včetně vyhotovení protokolu podle vyhl. 100/1995 Sb.</t>
  </si>
  <si>
    <t>158</t>
  </si>
  <si>
    <t>7598095625</t>
  </si>
  <si>
    <t>Vyhotovení revizní správy SZZ elektronické do 10 přestavníků</t>
  </si>
  <si>
    <t>698499713</t>
  </si>
  <si>
    <t>Vyhotovení revizní správy SZZ elektronické do 10 přestavníků - vykonání prohlídky a zkoušky pro napájení elektrického zařízení včetně vyhotovení revizní zprávy podle vyhl. 100/1995 Sb. a norem ČSN</t>
  </si>
  <si>
    <t>159</t>
  </si>
  <si>
    <t>-1946170404</t>
  </si>
  <si>
    <t>160</t>
  </si>
  <si>
    <t>7598095210</t>
  </si>
  <si>
    <t>Měření zabezpečovacího relé před uvedením do provozu</t>
  </si>
  <si>
    <t>12000536</t>
  </si>
  <si>
    <t>Měření zabezpečovacího relé před uvedením do provozu - kontrola zapojení, provedení příslušných měření, přezkoušení funkce</t>
  </si>
  <si>
    <t>01.2 - Venkovní část zabezpečovacího zařízení,zkoušení</t>
  </si>
  <si>
    <t>7590555198</t>
  </si>
  <si>
    <t>Montáž forma pro kabely TCEKPFLE, TCEKPFLEY, TCEKPFLEZE, TCEKPFLEZY svorkovice WAGO do 12 P 1,0</t>
  </si>
  <si>
    <t>-1004887339</t>
  </si>
  <si>
    <t>Montáž forma pro kabely TCEKPFLE, TCEKPFLEY, TCEKPFLEZE, TCEKPFLEZY svorkovice WAGO do 12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</si>
  <si>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7590555196</t>
  </si>
  <si>
    <t>Montáž forma pro kabely TCEKPFLE, TCEKPFLEY, TCEKPFLEZE, TCEKPFLEZY svorkovice WAGO do 7 P 1,0</t>
  </si>
  <si>
    <t>731976055</t>
  </si>
  <si>
    <t>Montáž forma pro kabely TCEKPFLE, TCEKPFLEY, TCEKPFLEZE, TCEKPFLEZY svorkovice WAGO do 7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</si>
  <si>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7590555202</t>
  </si>
  <si>
    <t>Montáž forma pro kabely TCEKPFLE, TCEKPFLEY, TCEKPFLEZE, TCEKPFLEZY svorkovice WAGO do 24 P 1,0</t>
  </si>
  <si>
    <t>1803109150</t>
  </si>
  <si>
    <t>Montáž forma pro kabely TCEKPFLE, TCEKPFLEY, TCEKPFLEZE, TCEKPFLEZY svorkovice WAGO do 24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</si>
  <si>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7590555192</t>
  </si>
  <si>
    <t>Montáž forma pro kabely TCEKPFLE, TCEKPFLEY, TCEKPFLEZE, TCEKPFLEZY svorkovice WAGO do 3 P 1,0</t>
  </si>
  <si>
    <t>-171956643</t>
  </si>
  <si>
    <t>Montáž forma pro kabely TCEKPFLE, TCEKPFLEY, TCEKPFLEZE, TCEKPFLEZY svorkovice WAGO do 3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</si>
  <si>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7590555194</t>
  </si>
  <si>
    <t>Montáž forma pro kabely TCEKPFLE, TCEKPFLEY, TCEKPFLEZE, TCEKPFLEZY svorkovice WAGO do 4 P 1,0</t>
  </si>
  <si>
    <t>-2103788961</t>
  </si>
  <si>
    <t>Montáž forma pro kabely TCEKPFLE, TCEKPFLEY, TCEKPFLEZE, TCEKPFLEZY svorkovice WAGO do 4 P 1,0 - odstranění pláště na jednom konci kabelu, odstranění izolace z konců žil na svorkovnici, zhotovení vodní zábrany, zformování a konečná úprava kabelu, kontrolní a závěrečné měření na kabelu, zapojení po měření, montáž příchytky a štítku kabelové formy</t>
  </si>
  <si>
    <t>7590617030</t>
  </si>
  <si>
    <t>Demontáž kolejové desky</t>
  </si>
  <si>
    <t>2020481791</t>
  </si>
  <si>
    <t>Demontáž kolejové desky - včetně odpojení kabelů</t>
  </si>
  <si>
    <t>7590417080</t>
  </si>
  <si>
    <t>Demontáž stavědlového přístroje 29 pravítek</t>
  </si>
  <si>
    <t>pole</t>
  </si>
  <si>
    <t>1824461063</t>
  </si>
  <si>
    <t>7590417020</t>
  </si>
  <si>
    <t>Demontáž hradlové skříně stavědla do 6 polí</t>
  </si>
  <si>
    <t>-408335506</t>
  </si>
  <si>
    <t>Demontáž hradlové skříně stavědla do 6 polí - včetně odpojení zařízení od kabelových rozvodů</t>
  </si>
  <si>
    <t>7591305010</t>
  </si>
  <si>
    <t>Montáž zámku výměnového jednoduchého</t>
  </si>
  <si>
    <t>1728761682</t>
  </si>
  <si>
    <t>Montáž zámku výměnového jednoduchého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</si>
  <si>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7590415416</t>
  </si>
  <si>
    <t>Montáž tabule na zavěšování klíčů</t>
  </si>
  <si>
    <t>1119443223</t>
  </si>
  <si>
    <t>7590417416</t>
  </si>
  <si>
    <t>Demontáž tabule na zavěšování klíčů</t>
  </si>
  <si>
    <t>-200354490</t>
  </si>
  <si>
    <t>7590525231</t>
  </si>
  <si>
    <t>Montáž kabelu návěstního volně uloženého s jádrem 1 mm Cu TCEKEZE, TCEKFE, TCEKPFLEY, TCEKPFLEZE do 16 P</t>
  </si>
  <si>
    <t>422584509</t>
  </si>
  <si>
    <t>Montáž kabelu návěstního volně uloženého s jádrem 1 mm Cu TCEKEZE, TCEKFE, TCEKPFLEY, TCEKPFLEZE do 16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</si>
  <si>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7590525232</t>
  </si>
  <si>
    <t>Montáž kabelu návěstního volně uloženého s jádrem 1 mm Cu TCEKEZE, TCEKFE, TCEKPFLEY, TCEKPFLEZE do 30 P</t>
  </si>
  <si>
    <t>259293044</t>
  </si>
  <si>
    <t>Montáž kabelu návěstního volně uloženého s jádrem 1 mm Cu TCEKEZE, TCEKFE, TCEKPFLEY, TCEKPFLEZE do 30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</si>
  <si>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7590525230</t>
  </si>
  <si>
    <t>Montáž kabelu návěstního volně uloženého s jádrem 1 mm Cu TCEKEZE, TCEKFE, TCEKPFLEY, TCEKPFLEZE do 7 P</t>
  </si>
  <si>
    <t>-1390844442</t>
  </si>
  <si>
    <t>Montáž kabelu návěstního volně uloženého s jádrem 1 mm Cu TCEKEZE, TCEKFE, TCEKPFLEY, TCEKPFLEZE do 7 P - příprava kabelového bubnu a přistavení na místo tažení, odvinutí, naměření, odřezání a uložení kabelu do kabelového lože nebo žlabu, protažení překážkami, včetně přípravných a závěrečných prací, přeměření izolačního stavu kabelu, uzavření konců kabelu, přemístění kabelového bubnu</t>
  </si>
  <si>
    <t>7590525055</t>
  </si>
  <si>
    <t>Příprava kabelového bubnu a uzavření konců kabelu do 100 žil</t>
  </si>
  <si>
    <t>-1712454135</t>
  </si>
  <si>
    <t>Příprava kabelového bubnu a uzavření konců kabelu do 100 žil - příprava a přistavení kabelového bubnu na místo tažení nebo na místo odvíjení kabelu, naměření délky, odříznutí, odpancéřování, úprava a uzavření dvou konců kabelu. Položku je možné použít pouze pro akce, které nejsou souvislým pokračováním prací spojených s ukládáním nebo zatahováním kabelu a pro přetáčení kabelu z bubnu na buben. V položkách pro kladení a zatahování kabelů jsou již obsaženy v přiměřené výši náklady na manipulaci s kabelovým bubnem a na uzavírání kabelových konců</t>
  </si>
  <si>
    <t>7590525128</t>
  </si>
  <si>
    <t>Montáž kabelu metalického zatažení do chráničky přes 6 do 9 kg/m</t>
  </si>
  <si>
    <t>-648086675</t>
  </si>
  <si>
    <t>7590525560</t>
  </si>
  <si>
    <t>Montáž smršťovací spojky Raychem bez pancíře na dvouplášťovém celoplastovém kabelu do 32 žil</t>
  </si>
  <si>
    <t>1646566133</t>
  </si>
  <si>
    <t>Montáž smršťovací spojky Raychem bez pancíře na dvouplášťovém celoplastovém kabelu do 32 žil - nasazení manžety, spojení žil, převlečení manžety, nahřátí pro její tepelné smrštění, uložení spojky v jámě</t>
  </si>
  <si>
    <t>7593505150</t>
  </si>
  <si>
    <t>Pokládka výstražné fólie do výkopu</t>
  </si>
  <si>
    <t>1215930506</t>
  </si>
  <si>
    <t>7593500595</t>
  </si>
  <si>
    <t>Trasy kabelového vedení Kabelové krycí desky a pásy Fólie výstražná modrá š. 20 cm</t>
  </si>
  <si>
    <t>-553262634</t>
  </si>
  <si>
    <t>7590541409</t>
  </si>
  <si>
    <t>Slaboproudé rozvody, kabely pro přívod a vnitřní instalaci Spojky metalických kabelů a příslušenství Teplem smrštitelná zesílená spojka pro netlakované kabely XAGA 500-100/25-500/EY</t>
  </si>
  <si>
    <t>-1284198172</t>
  </si>
  <si>
    <t>7598095060</t>
  </si>
  <si>
    <t>Přezkoušení tabule na zavěšování klíčů</t>
  </si>
  <si>
    <t>-760405811</t>
  </si>
  <si>
    <t>Přezkoušení tabule na zavěšování klíčů - přezkoušení činnosti podle závěrové tabulky, uzavření a zaplombování</t>
  </si>
  <si>
    <t>7598015185</t>
  </si>
  <si>
    <t>Jednosměrné měření kabelu místního</t>
  </si>
  <si>
    <t>pár</t>
  </si>
  <si>
    <t>1770503162</t>
  </si>
  <si>
    <t>7590521454</t>
  </si>
  <si>
    <t>Venkovní vedení kabelová - metalické sítě Plněné, párované s ochr. vodičem TCEKPFLE 3 P 1,0 D</t>
  </si>
  <si>
    <t>-612447445</t>
  </si>
  <si>
    <t>7590521459</t>
  </si>
  <si>
    <t>Venkovní vedení kabelová - metalické sítě Plněné, párované s ochr. vodičem TCEKPFLE 4 P 1,0 D</t>
  </si>
  <si>
    <t>-1988556503</t>
  </si>
  <si>
    <t>25</t>
  </si>
  <si>
    <t>7590521469</t>
  </si>
  <si>
    <t>Venkovní vedení kabelová - metalické sítě Plněné, párované s ochr. vodičem TCEKPFLE 7 P 1,0 D</t>
  </si>
  <si>
    <t>-1099175699</t>
  </si>
  <si>
    <t>26</t>
  </si>
  <si>
    <t>7590521474</t>
  </si>
  <si>
    <t>Venkovní vedení kabelová - metalické sítě Plněné, párované s ochr. vodičem TCEKPFLE 12 P 1,0 D</t>
  </si>
  <si>
    <t>-2090839199</t>
  </si>
  <si>
    <t>7590521484</t>
  </si>
  <si>
    <t>Venkovní vedení kabelová - metalické sítě Plněné, párované s ochr. vodičem TCEKPFLE 24 P 1,0 D</t>
  </si>
  <si>
    <t>1020958811</t>
  </si>
  <si>
    <t>7590120090</t>
  </si>
  <si>
    <t>Skříně Skříň kabelová pomocná SKP 76 svorkovnice WAGO (CV490449013)</t>
  </si>
  <si>
    <t>-134944520</t>
  </si>
  <si>
    <t>7590125030</t>
  </si>
  <si>
    <t>Montáž skříně PSK, SKP, SPP</t>
  </si>
  <si>
    <t>1393048093</t>
  </si>
  <si>
    <t>Montáž skříně PSK, SKP, SPP - postavení na betonový základ, montáž rámu do skříně, propojení prvků rámu s panelem svorkovnic drátovou formou, zatažení kabelů bez zhotovení a zapojení kabelových forem. Bez kabelových příchytek</t>
  </si>
  <si>
    <t>7590137010</t>
  </si>
  <si>
    <t>Demontáž objektu kabelového č. v. 49040 (žluťásek)</t>
  </si>
  <si>
    <t>-974430270</t>
  </si>
  <si>
    <t>7590525763</t>
  </si>
  <si>
    <t>Odpojení vodičů pro měření jednostranné</t>
  </si>
  <si>
    <t>588009685</t>
  </si>
  <si>
    <t>Odpojení vodičů pro měření jednostranné - jednostranné odpojení 2-drátového převodu, účastnického přívodu nebo kabelové formy za účelem měření elektrických hodnot kabelu</t>
  </si>
  <si>
    <t>7591300080</t>
  </si>
  <si>
    <t>Zámky Zámek venkovní stejnosměr. elmag.(UKM 12) (CV731369003)</t>
  </si>
  <si>
    <t>809426445</t>
  </si>
  <si>
    <t>7590140090</t>
  </si>
  <si>
    <t>Závěry Závěr kab. univerzální UKM 12 (CV736129001)</t>
  </si>
  <si>
    <t>-1043553261</t>
  </si>
  <si>
    <t>7492501900</t>
  </si>
  <si>
    <t>Kabely, vodiče, šňůry Cu - nn Kabel silový 4 a 5-žílový Cu, plastová izolace CYKY 4J25 (4Bx25)</t>
  </si>
  <si>
    <t>996276239</t>
  </si>
  <si>
    <t>7492554012</t>
  </si>
  <si>
    <t>Montáž kabelů 4- a 5-žílových Cu do 25 mm2</t>
  </si>
  <si>
    <t>638760285</t>
  </si>
  <si>
    <t>Montáž kabelů 4- a 5-žílových Cu do 25 mm2 - uložení do země, chráničky, na rošty, pod omítku apod.</t>
  </si>
  <si>
    <t>7590715140</t>
  </si>
  <si>
    <t xml:space="preserve">Montáž světelného návěstidla trpasličího na plastový základ ZTN </t>
  </si>
  <si>
    <t>-1447901839</t>
  </si>
  <si>
    <t>Montáž světelného návěstidla trpasličího na plastový základ ZTN  - sestavení kompletního návěstidla bez označení štítky, postavení návěstidla na základ, montáž transformátoru do skříně nebo návěstní svítilny, propojení se svorkovnicemi a svítilnami včetně dodání vodičů, montáž obdélníkové tabulky, nasměrování návěstidla, nátěr. Bez ukončení a zapojení zemního kabelu</t>
  </si>
  <si>
    <t>7592007050</t>
  </si>
  <si>
    <t>Demontáž počítacího bodu (senzoru) RSR 180</t>
  </si>
  <si>
    <t>1383255345</t>
  </si>
  <si>
    <t>7594307015</t>
  </si>
  <si>
    <t>Demontáž součástí počítače náprav neoprénové ochranné hadice se soupravou pro upevnění k pražci</t>
  </si>
  <si>
    <t>-1948822521</t>
  </si>
  <si>
    <t>7594307030</t>
  </si>
  <si>
    <t>Demontáž součástí počítače náprav kabelového závěru KSL-F pro RSR</t>
  </si>
  <si>
    <t>-2129867987</t>
  </si>
  <si>
    <t>7594307040</t>
  </si>
  <si>
    <t>Demontáž součástí počítače náprav upevňovací kolejnicové čelisti SK 140</t>
  </si>
  <si>
    <t>111190541</t>
  </si>
  <si>
    <t>7592005050</t>
  </si>
  <si>
    <t>Montáž počítacího bodu (senzoru) RSR 180</t>
  </si>
  <si>
    <t>290302143</t>
  </si>
  <si>
    <t>Montáž počítacího bodu (senzoru) RSR 180 - uložení a připevnění na určené místo, seřízení polohy, přezkoušení</t>
  </si>
  <si>
    <t>7594305015</t>
  </si>
  <si>
    <t>Montáž součástí počítače náprav neoprénové ochranné hadice se soupravou pro upevnění k pražci</t>
  </si>
  <si>
    <t>-1502088651</t>
  </si>
  <si>
    <t>7594305030</t>
  </si>
  <si>
    <t>Montáž součástí počítače náprav kabelového závěru KSL-F pro RSR</t>
  </si>
  <si>
    <t>1686034366</t>
  </si>
  <si>
    <t>7594305040</t>
  </si>
  <si>
    <t>Montáž součástí počítače náprav upevňovací kolejnicové čelisti SK 140</t>
  </si>
  <si>
    <t>-1017111342</t>
  </si>
  <si>
    <t>7593317120</t>
  </si>
  <si>
    <t>Demontáž stojanové řady pro 1-3 stojany</t>
  </si>
  <si>
    <t>850294746</t>
  </si>
  <si>
    <t>7593317100</t>
  </si>
  <si>
    <t>Demontáž zabezpečovacího stojanu</t>
  </si>
  <si>
    <t>-840827516</t>
  </si>
  <si>
    <t>7592907012</t>
  </si>
  <si>
    <t>Demontáž článku niklokadmiového kapacity přes 200 Ah</t>
  </si>
  <si>
    <t>-1179557767</t>
  </si>
  <si>
    <t>7592907070</t>
  </si>
  <si>
    <t>Demontáž rekombinační zátky do 300 Ah</t>
  </si>
  <si>
    <t>-144299771</t>
  </si>
  <si>
    <t>7593007012</t>
  </si>
  <si>
    <t>Demontáž dobíječe, usměrňovače, napáječe nástěnného</t>
  </si>
  <si>
    <t>-2061056984</t>
  </si>
  <si>
    <t>7593107010</t>
  </si>
  <si>
    <t>Demontáž měniče statického ze stojanu</t>
  </si>
  <si>
    <t>1339590114</t>
  </si>
  <si>
    <t>7593337010</t>
  </si>
  <si>
    <t>Demontáž reléového bloku</t>
  </si>
  <si>
    <t>-883125676</t>
  </si>
  <si>
    <t>7593337040</t>
  </si>
  <si>
    <t>Demontáž malorozměrného relé</t>
  </si>
  <si>
    <t>-190148526</t>
  </si>
  <si>
    <t>7593337030</t>
  </si>
  <si>
    <t>Demontáž soupravy jištění reléového bloku VT</t>
  </si>
  <si>
    <t>-409676367</t>
  </si>
  <si>
    <t>7593327100</t>
  </si>
  <si>
    <t>Demontáž pojistky zástrčkové pro zabezpečovací zařízení</t>
  </si>
  <si>
    <t>-639867910</t>
  </si>
  <si>
    <t>7593337080</t>
  </si>
  <si>
    <t>Demontáž kmitače</t>
  </si>
  <si>
    <t>-1932325096</t>
  </si>
  <si>
    <t>7494271010</t>
  </si>
  <si>
    <t>Demontáž rozvaděčů rozvodnice nn</t>
  </si>
  <si>
    <t>1317008347</t>
  </si>
  <si>
    <t>Demontáž rozvaděčů rozvodnice nn - včetně demontáže přívodních, vývodových kabelů, rámu apod., včetně nakládky rozvaděče na určený prostředek</t>
  </si>
  <si>
    <t>7592307010</t>
  </si>
  <si>
    <t>Demontáž transformátoru pro zabezpečovací zařízení</t>
  </si>
  <si>
    <t>-2106683075</t>
  </si>
  <si>
    <t>7594307075</t>
  </si>
  <si>
    <t>Demontáž součástí počítače náprav skříně pro bloky šíře 126TE BGT 03</t>
  </si>
  <si>
    <t>-69391956</t>
  </si>
  <si>
    <t>7594307025</t>
  </si>
  <si>
    <t>Demontáž součástí počítače náprav přepěťové ochrany napájení</t>
  </si>
  <si>
    <t>2115935441</t>
  </si>
  <si>
    <t>7590720580</t>
  </si>
  <si>
    <t>Součásti světelných návěstidel Transformátor ST4C  (HM0374215010003)</t>
  </si>
  <si>
    <t>-1027621185</t>
  </si>
  <si>
    <t>7590725020</t>
  </si>
  <si>
    <t>Montáž doplňujících součástí ke světelnému návěstidlu návěstního transformátoru</t>
  </si>
  <si>
    <t>300648180</t>
  </si>
  <si>
    <t>7590727020</t>
  </si>
  <si>
    <t>Demontáž součástí ke světelnému návěstidlu návěstního transformátoru</t>
  </si>
  <si>
    <t>-1159861200</t>
  </si>
  <si>
    <t>7590725140</t>
  </si>
  <si>
    <t>Situování stožáru návěstidla nebo výstražníku přejezdového zařízení</t>
  </si>
  <si>
    <t>-1381827504</t>
  </si>
  <si>
    <t>7594305010</t>
  </si>
  <si>
    <t>Montáž součástí počítače náprav vyhodnocovací části</t>
  </si>
  <si>
    <t>-2054964393</t>
  </si>
  <si>
    <t>7594307010</t>
  </si>
  <si>
    <t>Demontáž součástí počítače náprav vyhodnocovací části</t>
  </si>
  <si>
    <t>940569511</t>
  </si>
  <si>
    <t>595417115</t>
  </si>
  <si>
    <t>7591017040</t>
  </si>
  <si>
    <t>Demontáž elektromotorického přestavníku z výhybky bez kontroly jazyků</t>
  </si>
  <si>
    <t>262144</t>
  </si>
  <si>
    <t>1676113063</t>
  </si>
  <si>
    <t>7591047020</t>
  </si>
  <si>
    <t>Demontáž pravítka kontrolního horního sestaveného</t>
  </si>
  <si>
    <t>-1773667244</t>
  </si>
  <si>
    <t>7591047030</t>
  </si>
  <si>
    <t>Demontáž pravítka kontrolního dolního sestaveného</t>
  </si>
  <si>
    <t>-2053916206</t>
  </si>
  <si>
    <t>7591087030</t>
  </si>
  <si>
    <t>Demontáž upevňovací soupravy kloubové s upevněním na koleji</t>
  </si>
  <si>
    <t>1272976384</t>
  </si>
  <si>
    <t>7591087060</t>
  </si>
  <si>
    <t>Demontáž ostatních náhradních dílů EP600 spojnice přestavníkové</t>
  </si>
  <si>
    <t>-1259170621</t>
  </si>
  <si>
    <t>7591015044</t>
  </si>
  <si>
    <t>Montáž elektromotorického přestavníku na výhybce bez kontroly jazyků kloubovým na koleji</t>
  </si>
  <si>
    <t>-118108318</t>
  </si>
  <si>
    <t>Montáž elektromotorického přestavníku na výhybce bez kontroly jazyků kloubovým na koleji - připevnění přestavníku pomocí připevňovací soupravy a zatažení kabelu s kabelovou formou do kabelového závěru, mechanické přezkoušení chodu, opravný nátěr. Bez zemních prací</t>
  </si>
  <si>
    <t>7591015060</t>
  </si>
  <si>
    <t>Připojení elektromotorického přestavníku na výhybku bez kontroly jazyků</t>
  </si>
  <si>
    <t>1613235968</t>
  </si>
  <si>
    <t>Připojení elektromotorického přestavníku na výhybku bez kontroly jazyků - připojení a seřízení přestavníkové spojnice, montáž a seřízení kontrolního ústrojí</t>
  </si>
  <si>
    <t>7591035020</t>
  </si>
  <si>
    <t>Montáž kontrolní tyče kloubové krátké</t>
  </si>
  <si>
    <t>-22495910</t>
  </si>
  <si>
    <t>7591035030</t>
  </si>
  <si>
    <t>Montáž kontrolní tyče kloubové dlouhé</t>
  </si>
  <si>
    <t>1127335941</t>
  </si>
  <si>
    <t>7591045020</t>
  </si>
  <si>
    <t>Montáž pravítka kontrolního horního sestaveného</t>
  </si>
  <si>
    <t>2048336085</t>
  </si>
  <si>
    <t>7591045030</t>
  </si>
  <si>
    <t>Montáž pravítka kontrolního dolního sestaveného</t>
  </si>
  <si>
    <t>-1554209081</t>
  </si>
  <si>
    <t>7591085030</t>
  </si>
  <si>
    <t>Montáž upevňovací soupravy kloubové s upevněním na koleji</t>
  </si>
  <si>
    <t>-848430393</t>
  </si>
  <si>
    <t>7591085060</t>
  </si>
  <si>
    <t>Montáž ostatních náhradních dílů EP600 spojnice přestavníkové</t>
  </si>
  <si>
    <t>705813763</t>
  </si>
  <si>
    <t>7591095010</t>
  </si>
  <si>
    <t>Dodatečná montáž ohrazení pro elekromotorický přestavník s plastovou ohrádkou</t>
  </si>
  <si>
    <t>-1686055804</t>
  </si>
  <si>
    <t>407097972</t>
  </si>
  <si>
    <t>7591307014</t>
  </si>
  <si>
    <t>Demontáž zámku výměnového kontrolního</t>
  </si>
  <si>
    <t>1134864748</t>
  </si>
  <si>
    <t>7591307016</t>
  </si>
  <si>
    <t>Demontáž zámku výměnového kontrolního odtlačného</t>
  </si>
  <si>
    <t>1176193138</t>
  </si>
  <si>
    <t>7590915022</t>
  </si>
  <si>
    <t>Montáž výkolejky s návěstním tělesem se zámkem kontrolním</t>
  </si>
  <si>
    <t>-1022338541</t>
  </si>
  <si>
    <t>Montáž výkolejky s návěstním tělesem se zámkem kontrolním - položení na dřevěné pražce, označení a vyvrtání otvorů, položení a přišroubování na paty kolejnice, přišroubování dosedacího úhelníku, vyzkoušení, namontování spojovací tyče, přezkoušení chodu, úprava typu klíče, očíslování výkolejky, nátěr</t>
  </si>
  <si>
    <t>7591307010</t>
  </si>
  <si>
    <t>Demontáž zámku výměnového jednoduchého</t>
  </si>
  <si>
    <t>1402584286</t>
  </si>
  <si>
    <t>7591305016</t>
  </si>
  <si>
    <t>Montáž zámku výměnového kontrolního odtlačného</t>
  </si>
  <si>
    <t>1106428789</t>
  </si>
  <si>
    <t>Montáž zámku výměnového kontrolního odtlačného - úprava štěrkového lože, rozebrání zámku, uvolnění závěrného háku, montáž ochranné skříňky a kostry zámku, regulace závěrného háku, přetypování a sestavení zámku, nasazení krytu a jeho zajištění, oštítkování klíčů a kontrola činnosti</t>
  </si>
  <si>
    <t>7590910790</t>
  </si>
  <si>
    <t>Výkolejky Výkolejka ruční A levá návěst vlevo (CV040819002)</t>
  </si>
  <si>
    <t>807894603</t>
  </si>
  <si>
    <t>7590717034</t>
  </si>
  <si>
    <t>Demontáž světelného návěstidla jednostranného stožárového se 3 svítilnami</t>
  </si>
  <si>
    <t>-1644677144</t>
  </si>
  <si>
    <t>Demontáž světelného návěstidla jednostranného stožárového se 3 svítilnami - bez bourání (demontáže) základu</t>
  </si>
  <si>
    <t>7590717036</t>
  </si>
  <si>
    <t>Demontáž světelného návěstidla jednostranného stožárového se 4 svítilnami</t>
  </si>
  <si>
    <t>844569030</t>
  </si>
  <si>
    <t>Demontáž světelného návěstidla jednostranného stožárového se 4 svítilnami - bez bourání (demontáže) základu</t>
  </si>
  <si>
    <t>7590717042</t>
  </si>
  <si>
    <t>Demontáž světelného návěstidla jednostranného stožárového s 5 svítilnami</t>
  </si>
  <si>
    <t>-233731844</t>
  </si>
  <si>
    <t>Demontáž světelného návěstidla jednostranného stožárového s 5 svítilnami - bez bourání (demontáže) základu</t>
  </si>
  <si>
    <t>7590717032</t>
  </si>
  <si>
    <t>Demontáž světelného návěstidla jednostranného stožárového se 2 svítilnami</t>
  </si>
  <si>
    <t>-1427439644</t>
  </si>
  <si>
    <t>Demontáž světelného návěstidla jednostranného stožárového se 2 svítilnami - bez bourání (demontáže) základu</t>
  </si>
  <si>
    <t>7590715032</t>
  </si>
  <si>
    <t>Montáž světelného návěstidla jednostranného stožárového se 2 svítilnami</t>
  </si>
  <si>
    <t>1004136505</t>
  </si>
  <si>
    <t>Montáž světelného návěstidla jednostranného stožárového se 2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</si>
  <si>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7590715034</t>
  </si>
  <si>
    <t>Montáž světelného návěstidla jednostranného stožárového se 3 svítilnami</t>
  </si>
  <si>
    <t>-640225801</t>
  </si>
  <si>
    <t>Montáž světelného návěstidla jednostranného stožárového se 3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</si>
  <si>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7590715036</t>
  </si>
  <si>
    <t>Montáž světelného návěstidla jednostranného stožárového se 4 svítilnami</t>
  </si>
  <si>
    <t>1859115966</t>
  </si>
  <si>
    <t>Montáž světelného návěstidla jednostranného stožárového se 4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</si>
  <si>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7590715042</t>
  </si>
  <si>
    <t>Montáž světelného návěstidla jednostranného stožárového s 5 svítilnami</t>
  </si>
  <si>
    <t>-114726024</t>
  </si>
  <si>
    <t>Montáž světelného návěstidla jednostranného stožárového s 5 svítilnami - sestavení kompletního návěstidla bez označení štítky, postavení návěstidla včetně transformátorové skříně na základ, montáž transformátoru do skříně nebo návěstní svítilny, propojení se svorkovnicemi a svítilnami včetně dodání vodičů, montáž obdélníkové tabulky, nasměrování návěstidla, nátěr. Bez ukončení a zapojení zemního kabelu</t>
  </si>
  <si>
    <t>7590720425</t>
  </si>
  <si>
    <t>Součásti světelných návěstidel Základ svět.náv. T I Z 51x71x135cm (HM0592110090000)</t>
  </si>
  <si>
    <t>-1032678685</t>
  </si>
  <si>
    <t>7590720435</t>
  </si>
  <si>
    <t>Součásti světelných návěstidel Základ svět.náv. TIIIZ 53x73x170cm (HM0592110140000)</t>
  </si>
  <si>
    <t>2080551666</t>
  </si>
  <si>
    <t>106</t>
  </si>
  <si>
    <t>2075601488</t>
  </si>
  <si>
    <t>7592707014</t>
  </si>
  <si>
    <t>Demontáž upozorňovadla vysokého</t>
  </si>
  <si>
    <t>-1009758758</t>
  </si>
  <si>
    <t>7592705014</t>
  </si>
  <si>
    <t>Montáž upozorňovadla vysokého na sloupek</t>
  </si>
  <si>
    <t>1352054914</t>
  </si>
  <si>
    <t>01.3 - Oprava kabelizace, zemní práce</t>
  </si>
  <si>
    <t>1 - Oprava kabelizace, zemní práce</t>
  </si>
  <si>
    <t>132252501</t>
  </si>
  <si>
    <t>Hloubení rýh š do 800 mm vedle kolejí strojně v hornině třídy těžitelnosti I, skupiny 3</t>
  </si>
  <si>
    <t>m3</t>
  </si>
  <si>
    <t>CS ÚRS 2020 02</t>
  </si>
  <si>
    <t>785997147</t>
  </si>
  <si>
    <t>Hloubení rýh vedle kolejí šířky do 800 mm strojně zapažených i nezapažených, hloubky do 1,5 m, pro jakýkoliv objem výkopu v hornině třídy těžitelnosti I skupiny 3</t>
  </si>
  <si>
    <t>132212611</t>
  </si>
  <si>
    <t>Hloubení rýh š do 800 mm vedle kolejí ručně přes 2 m3 v hornině třídy těžitelnosti I, skupiny 3</t>
  </si>
  <si>
    <t>494149862</t>
  </si>
  <si>
    <t>Hloubení rýh vedle kolejí šířky do 800 mm ručně zapažených i nezapažených, hloubky do 1,5 m objemu přes 2 m3 v hornině třídy těžitelnosti I skupiny 3</t>
  </si>
  <si>
    <t>132312511</t>
  </si>
  <si>
    <t>Hloubení rýh š do 800 mm pod kolejí přes 2 m3 v hornině třídy těžitelnosti II, skupiny 4 ručně</t>
  </si>
  <si>
    <t>-876581586</t>
  </si>
  <si>
    <t>Hloubení rýh pod kolejí šířky do 800 mm ručně zapažených i nezapažených, hloubky do 1,5 m objemu přes 2 m3 v hornině třídy těžitelnosti II skupiny 4</t>
  </si>
  <si>
    <t>131313102</t>
  </si>
  <si>
    <t>Hloubení jam v nesoudržných horninách třídy těžitelnosti II, skupiny 4 ručně</t>
  </si>
  <si>
    <t>1751009687</t>
  </si>
  <si>
    <t>Hloubení jam ručně zapažených i nezapažených s urovnáním dna do předepsaného profilu a spádu v hornině třídy těžitelnosti II skupiny 4 nesoudržných</t>
  </si>
  <si>
    <t>131151102</t>
  </si>
  <si>
    <t>Hloubení jam nezapažených v hornině třídy těžitelnosti I, skupiny 1 a 2 objem do 50 m3 strojně</t>
  </si>
  <si>
    <t>-1717462648</t>
  </si>
  <si>
    <t>Hloubení nezapažených jam a zářezů strojně s urovnáním dna do předepsaného profilu a spádu v hornině třídy těžitelnosti I skupiny 1 a 2 přes 20 do 50 m3</t>
  </si>
  <si>
    <t>174151101</t>
  </si>
  <si>
    <t>Zásyp jam, šachet rýh nebo kolem objektů sypaninou se zhutněním</t>
  </si>
  <si>
    <t>804829698</t>
  </si>
  <si>
    <t>Zásyp sypaninou z jakékoliv horniny strojně s uložením výkopku ve vrstvách se zhutněním jam, šachet, rýh nebo kolem objektů v těchto vykopávkách</t>
  </si>
  <si>
    <t>181351003</t>
  </si>
  <si>
    <t>Rozprostření ornice tl vrstvy do 200 mm pl do 100 m2 v rovině nebo ve svahu do 1:5 strojně</t>
  </si>
  <si>
    <t>m2</t>
  </si>
  <si>
    <t>-148492253</t>
  </si>
  <si>
    <t>Rozprostření a urovnání ornice v rovině nebo ve svahu sklonu do 1:5 strojně při souvislé ploše do 100 m2, tl. vrstvy do 200 mm</t>
  </si>
  <si>
    <t>460620013</t>
  </si>
  <si>
    <t>Provizorní úprava terénu se zhutněním v hornině tř I skupiny 3</t>
  </si>
  <si>
    <t>-584216369</t>
  </si>
  <si>
    <t>Úprava terénu  provizorní úprava terénu včetně odkopání drobných nerovností a zásypu prohlubní se zhutněním, v hornině třídy těžitelnosti I skupiny 3</t>
  </si>
  <si>
    <t>220060341</t>
  </si>
  <si>
    <t>Přeměření izolačního stavu a kontinuity kabelu úložného 10 žil</t>
  </si>
  <si>
    <t>-735257082</t>
  </si>
  <si>
    <t>Přeměření izolačního stavu a kontinuity žil kabelu včetně úpravy dvou konců kabelu ke zkoušení, přezkoušení elektrických hodnot kabelu, úpravy a uzavření dvou konců konců kabelu úložného 10 žil</t>
  </si>
  <si>
    <t>220060343</t>
  </si>
  <si>
    <t>Přeměření izolačního stavu a kontinuity kabelu úložného 30 žil</t>
  </si>
  <si>
    <t>1043169269</t>
  </si>
  <si>
    <t>Přeměření izolačního stavu a kontinuity žil kabelu včetně úpravy dvou konců kabelu ke zkoušení, přezkoušení elektrických hodnot kabelu, úpravy a uzavření dvou konců konců kabelu úložného 30 žil</t>
  </si>
  <si>
    <t>220060345</t>
  </si>
  <si>
    <t>Přeměření izolačního stavu a kontinuity kabelu úložného 60 žil</t>
  </si>
  <si>
    <t>-1264214122</t>
  </si>
  <si>
    <t>Přeměření izolačního stavu a kontinuity žil kabelu včetně úpravy dvou konců kabelu ke zkoušení, přezkoušení elektrických hodnot kabelu, úpravy a uzavření dvou konců konců kabelu úložného 60 žil</t>
  </si>
  <si>
    <t>HZS4222</t>
  </si>
  <si>
    <t>Hodinová zúčtovací sazba geodet specialista</t>
  </si>
  <si>
    <t>-564091945</t>
  </si>
  <si>
    <t>Hodinové zúčtovací sazby ostatních profesí  revizní a kontrolní činnost geodet specialista</t>
  </si>
  <si>
    <t>460010021</t>
  </si>
  <si>
    <t>Vytyčení trasy vedení podzemního v obvodu železniční stanice</t>
  </si>
  <si>
    <t>km</t>
  </si>
  <si>
    <t>-961547003</t>
  </si>
  <si>
    <t>Vytyčení trasy  vedení kabelového (podzemního) v obvodu železniční stanice</t>
  </si>
  <si>
    <t>55283922</t>
  </si>
  <si>
    <t>trubka ocelová bezešvá hladká jakost 11 353 127x8,0mm</t>
  </si>
  <si>
    <t>-794928068</t>
  </si>
  <si>
    <t>Poznámka k položce:_x000D_
Stožár pro kamery</t>
  </si>
  <si>
    <t>HZS2132</t>
  </si>
  <si>
    <t>Hodinová zúčtovací sazba zámečník odborný</t>
  </si>
  <si>
    <t>294650730</t>
  </si>
  <si>
    <t>Hodinové zúčtovací sazby profesí PSV  provádění stavebních konstrukcí zámečník odborný</t>
  </si>
  <si>
    <t>Poznámka k položce:_x000D_
Provedení montáže konzole pro kamery, úprava stožáru pro kamery a jeho montáž na určené místo.</t>
  </si>
  <si>
    <t>727111141</t>
  </si>
  <si>
    <t>Prostup předizolovaného kovového potrubí D 18 mm stěnou tl 15 cm požární odolnost EI 180</t>
  </si>
  <si>
    <t>-750939476</t>
  </si>
  <si>
    <t>Protipožární trubní ucpávky předizolované kovové potrubí prostup stěnou tloušťky 150 mm požární odolnost EI 180 D 18</t>
  </si>
  <si>
    <t>01.4 - Materiál zadavatele - NEOCEŇOVAT!</t>
  </si>
  <si>
    <t>7590710290</t>
  </si>
  <si>
    <t>Návěstidla světelná Návěstidlo trpasl. 2 sv. typ:3603 (CV012525062)</t>
  </si>
  <si>
    <t>-728713952</t>
  </si>
  <si>
    <t>7590720480</t>
  </si>
  <si>
    <t>Součásti světelných návěstidel Základ trpasl.návěstidla ZTN (HM0321859999904)</t>
  </si>
  <si>
    <t>-892871455</t>
  </si>
  <si>
    <t>01.5 - Sdělovací zařízení</t>
  </si>
  <si>
    <t>HSV - Sdělovací zařízení</t>
  </si>
  <si>
    <t>HSV</t>
  </si>
  <si>
    <t>5915005020</t>
  </si>
  <si>
    <t>Hloubení rýh nebo jam na železničním spodku II. třídy</t>
  </si>
  <si>
    <t>-28966811</t>
  </si>
  <si>
    <t>Hloubení rýh nebo jam na železničním spodku II. třídy. Poznámka: 1. V cenách jsou započteny náklady na hloubení a uložení výzisku na terén nebo naložení na dopravní prostředek a uložení na úložišti.</t>
  </si>
  <si>
    <t>5915007020</t>
  </si>
  <si>
    <t>Zásyp jam nebo rýh sypaninou na železničním spodku se zhutněním</t>
  </si>
  <si>
    <t>-1989046726</t>
  </si>
  <si>
    <t>Zásyp jam nebo rýh sypaninou na železničním spodku se zhutněním. Poznámka: 1. Ceny zásypu jam a rýh se zhutněním jsou určeny pro jakoukoliv míru zhutnění.</t>
  </si>
  <si>
    <t>7590540529</t>
  </si>
  <si>
    <t>Slaboproudé rozvody, kabely pro přívod a vnitřní instalaci UTP/FTP kategorie 5e 100Mhz  1 Gbps FTP Stíněný plášť, PE venkovní, drát</t>
  </si>
  <si>
    <t>365024734</t>
  </si>
  <si>
    <t>7496756090</t>
  </si>
  <si>
    <t>Montáž dálkové diagnostiky TS ŽDC kabelu F/UTP Cat5e</t>
  </si>
  <si>
    <t>-1584060326</t>
  </si>
  <si>
    <t>906406879</t>
  </si>
  <si>
    <t>7596731436</t>
  </si>
  <si>
    <t>Kamerové systémy CCTV Kamera fixní Přepěťová ochrana 10/100M Ethernet + PoE A/B nebo Hi PoE (max.70W)</t>
  </si>
  <si>
    <t>626161685</t>
  </si>
  <si>
    <t>7596730100</t>
  </si>
  <si>
    <t>Kamerové systémy CCTV Kamera fixní Konzole k PTZ kamerám Samsung pro montáž na zeď</t>
  </si>
  <si>
    <t>-592988710</t>
  </si>
  <si>
    <t>7596720002</t>
  </si>
  <si>
    <t>Díly televizních zařízení 3 Mpx venkovní válečková IP kamera s IR, antivandal</t>
  </si>
  <si>
    <t>-1162864139</t>
  </si>
  <si>
    <t>7595215210</t>
  </si>
  <si>
    <t>Montáž PBX (elektronické, digitální, VoIP, GSM-GW…) montáž přepěťové ochrany</t>
  </si>
  <si>
    <t>506769883</t>
  </si>
  <si>
    <t>7596735050</t>
  </si>
  <si>
    <t>Montáž a provedení kamerové zkoušky</t>
  </si>
  <si>
    <t>-698162331</t>
  </si>
  <si>
    <t>7596735065</t>
  </si>
  <si>
    <t>Zprovoznění kamery venkovní</t>
  </si>
  <si>
    <t>-271835143</t>
  </si>
  <si>
    <t>7491100110</t>
  </si>
  <si>
    <t>Trubková vedení Ohebné elektroinstalační trubky KOPOFLEX  40 rudá</t>
  </si>
  <si>
    <t>-278801230</t>
  </si>
  <si>
    <t>7491200060</t>
  </si>
  <si>
    <t>Elektroinstalační materiál Elektroinstalační lišty a kabelové žlaby Lišta NIEDAX PH 5822</t>
  </si>
  <si>
    <t>1634559271</t>
  </si>
  <si>
    <t>7491151030</t>
  </si>
  <si>
    <t>Montáž trubek ohebných elektroinstalačních ochranných z tvrdého PE uložených pevně, průměru do 47 mm</t>
  </si>
  <si>
    <t>2083321951</t>
  </si>
  <si>
    <t>Montáž trubek ohebných elektroinstalačních ochranných z tvrdého PE uložených pevně, průměru do 47 mm - včetně naznačení trasy, rozměření, řezání trubek, kladení, osazení, zajištění a upevnění</t>
  </si>
  <si>
    <t>1385667579</t>
  </si>
  <si>
    <t>7596810020</t>
  </si>
  <si>
    <t>Telefonní zapojovače Malá sdělovací technika pro ČD Zapojovač telef.náhradní NTZ 2 (CV540539002)</t>
  </si>
  <si>
    <t>-2044667752</t>
  </si>
  <si>
    <t>7596815090</t>
  </si>
  <si>
    <t>Montáž zapojovače svírkového (náhradního) pro 10 okruhů nebo náhradní telefonní zapojovač</t>
  </si>
  <si>
    <t>938493704</t>
  </si>
  <si>
    <t>Montáž zapojovače svírkového (náhradního) pro 10 okruhů nebo náhradní telefonní zapojovač - úplná montáž, připevnění na místo určení, zatažení kabelů, zhotovení formy, připojení napájení, vyzkoušení zařízení</t>
  </si>
  <si>
    <t>7590540065</t>
  </si>
  <si>
    <t>Slaboproudé rozvody, kabely pro přívod a vnitřní instalaci Instalační kabely SYKFY  20 x 2 x 0,5</t>
  </si>
  <si>
    <t>571852950</t>
  </si>
  <si>
    <t>7590525148</t>
  </si>
  <si>
    <t>Uložení do žlabu/trubky/lišty kabelu SYKFY 20x2x0,5</t>
  </si>
  <si>
    <t>1222680631</t>
  </si>
  <si>
    <t>7595605170</t>
  </si>
  <si>
    <t>Montáž routeru (směrovače), switche (přepínače) a huby (rozbočovače) instalace a konfigurace routeru upevněného expertní</t>
  </si>
  <si>
    <t>-998943671</t>
  </si>
  <si>
    <t>7596001670</t>
  </si>
  <si>
    <t>Rádiová zařízení Sdružovač, zátěž apod. Rozhlasová ústředna RU6IP</t>
  </si>
  <si>
    <t>1342262707</t>
  </si>
  <si>
    <t>7596315050</t>
  </si>
  <si>
    <t>Montáž rozhlasového zařízení pro neobsluhované zastávky nebo stanice do vnitřní skříně</t>
  </si>
  <si>
    <t>515188622</t>
  </si>
  <si>
    <t>Montáž rozhlasového zařízení pro neobsluhované zastávky nebo stanice do vnitřní skříně - včetně připojení, seřízení a přezkoušení funkce</t>
  </si>
  <si>
    <t>7596330040</t>
  </si>
  <si>
    <t>Větve rozhlasového zařízení Nosič reproduktoru pozink.  (HM0316849990110)</t>
  </si>
  <si>
    <t>2078387395</t>
  </si>
  <si>
    <t>7596335045</t>
  </si>
  <si>
    <t>Montáž reproduktoru směrového, tlakového</t>
  </si>
  <si>
    <t>1510682669</t>
  </si>
  <si>
    <t>Montáž reproduktoru směrového, tlakového - upevnění reprodukturu na připravné body nebo konstrukci, připojení k vedení, nastavení optimální hlasitosti, směrování a odzkoušení ozvučení</t>
  </si>
  <si>
    <t>7492501690</t>
  </si>
  <si>
    <t>Kabely, vodiče, šňůry Cu - nn Kabel silový 2 a 3-žílový Cu, plastová izolace CYKY 2O1,5 (2Dx1,5)</t>
  </si>
  <si>
    <t>-1577900296</t>
  </si>
  <si>
    <t>-1466469430</t>
  </si>
  <si>
    <t>7598055005</t>
  </si>
  <si>
    <t>Měření rozhlasového zařízení bez měření ZR do 100 W</t>
  </si>
  <si>
    <t>1436255546</t>
  </si>
  <si>
    <t>7598075010</t>
  </si>
  <si>
    <t>Přezkoušení funkčnosti po připojení sdělovacího zařízení na kabelové vedení v síti ŽDC</t>
  </si>
  <si>
    <t>632309841</t>
  </si>
  <si>
    <t>7590560529</t>
  </si>
  <si>
    <t>Optické kabely Spojky a příslušenství pro optické sítě Ostatní Patch panel 24 portů CAT 5E</t>
  </si>
  <si>
    <t>857258874</t>
  </si>
  <si>
    <t>-1750192095</t>
  </si>
  <si>
    <t>Poznámka k položce:_x000D_
Dodání a montáž pevného disku 1TB nebo 2TB. Dodávky a montáže drobných elektronických prvků.</t>
  </si>
  <si>
    <t>7498351010</t>
  </si>
  <si>
    <t>Vydání průkazu způsobilosti pro funkční celek, provizorní stav</t>
  </si>
  <si>
    <t>-756766168</t>
  </si>
  <si>
    <t>Vydání průkazu způsobilosti pro funkční celek, provizorní stav - vyhotovení dokladu o silnoproudých zařízeních a vydání průkazu způsobilosti</t>
  </si>
  <si>
    <t>7598095647</t>
  </si>
  <si>
    <t>Vyhotovení revizní správy SZ - sdělovací zařízení (zapojovače a pod.)</t>
  </si>
  <si>
    <t>-1685263607</t>
  </si>
  <si>
    <t>Vyhotovení revizní správy SZ - sdělovací zařízení (zapojovače a pod.) - vykonání prohlídky a zkoušky pro napájení elektrického zařízení včetně vyhotovení revizní zprávy podle vyhl. 100/1995 Sb. a norem ČSN</t>
  </si>
  <si>
    <t>7598095651</t>
  </si>
  <si>
    <t>Vyhotovení revizní správy RZ - rozhlasové zařízení</t>
  </si>
  <si>
    <t>881882451</t>
  </si>
  <si>
    <t>Vyhotovení revizní správy RZ - rozhlasové zařízení - vykonání prohlídky a zkoušky pro napájení elektrického zařízení včetně vyhotovení revizní zprávy podle vyhl. 100/1995 Sb. a norem ČSN</t>
  </si>
  <si>
    <t>7598095661</t>
  </si>
  <si>
    <t>Vyhotovení revizní správy kamerový systém</t>
  </si>
  <si>
    <t>-975512754</t>
  </si>
  <si>
    <t>Vyhotovení revizní správy kamerový systém - vykonání prohlídky a zkoušky pro napájení elektrického zařízení včetně vyhotovení revizní zprávy podle vyhl. 100/1995 Sb. a norem ČSN</t>
  </si>
  <si>
    <t>7596001600</t>
  </si>
  <si>
    <t>Rádiová zařízení Sdružovač, zátěž apod. RV3 adaptér MB</t>
  </si>
  <si>
    <t>228457355</t>
  </si>
  <si>
    <t>7595115120</t>
  </si>
  <si>
    <t>Instalace a konfigurace MB převodníku</t>
  </si>
  <si>
    <t>-1568806647</t>
  </si>
  <si>
    <t>7596001625</t>
  </si>
  <si>
    <t>Rádiová zařízení Sdružovač, zátěž apod. zdroj 48V DS-177-100, s bateriemi 100Ah</t>
  </si>
  <si>
    <t>-687533400</t>
  </si>
  <si>
    <t>7593005042</t>
  </si>
  <si>
    <t>Montáž zdroje napájecího</t>
  </si>
  <si>
    <t>1234276743</t>
  </si>
  <si>
    <t>Montáž zdroje napájecího - se zapojením vodičů a přezkoušení funkce</t>
  </si>
  <si>
    <t>7595215145</t>
  </si>
  <si>
    <t>Montáž PBX (elektronické, digitální, VoIP, GSM-GW…) instalace a konfigurace PBX rozšířená</t>
  </si>
  <si>
    <t>-2062700919</t>
  </si>
  <si>
    <t>7595513010</t>
  </si>
  <si>
    <t>Rekonfigurace dispečerského terminálu</t>
  </si>
  <si>
    <t>-1520055411</t>
  </si>
  <si>
    <t>7595605185</t>
  </si>
  <si>
    <t>Montáž routeru (směrovače), switche (přepínače) a huby (rozbočovače) instalace a konfigurace switche L2 upevněného - expertní</t>
  </si>
  <si>
    <t>-2020432264</t>
  </si>
  <si>
    <t>7593310570</t>
  </si>
  <si>
    <t>Konstrukční díly Police  (CV724825002M)</t>
  </si>
  <si>
    <t>-118287049</t>
  </si>
  <si>
    <t>7595120110</t>
  </si>
  <si>
    <t>Telefonní přístroje nezapojené na ústřednu Police pod akumulárory dle výkresu (HM0383889990246)</t>
  </si>
  <si>
    <t>1561380133</t>
  </si>
  <si>
    <t>01.6 - DDTS</t>
  </si>
  <si>
    <t>OST - Ostatní</t>
  </si>
  <si>
    <t>OST</t>
  </si>
  <si>
    <t>Ostatní</t>
  </si>
  <si>
    <t>7592525025</t>
  </si>
  <si>
    <t>Doplnění aplikačního SW DDTS ŽDC o dohled jednoho TLS v dispečerské klientské aplikaci</t>
  </si>
  <si>
    <t>1099170244</t>
  </si>
  <si>
    <t>7592525060</t>
  </si>
  <si>
    <t>Softwarové práce na zařízení integračního koncentrátoru InK DDTS ŽDC TLS EOV v počtu výhybek do 4 kusů</t>
  </si>
  <si>
    <t>1317210144</t>
  </si>
  <si>
    <t>Softwarové práce na zařízení integračního koncentrátoru InK DDTS ŽDC TLS EOV v počtu výhybek do 4 kusů - SW úprava, doplnění, kontrola, zkouška nebo integrace signálů z energetických a elektrotechnických systémů stažených do jednoho PLC do integračního koncentrátoru</t>
  </si>
  <si>
    <t>7592525065</t>
  </si>
  <si>
    <t>Softwarové práce na zařízení integračního koncentrátoru InK DDTS ŽDC TLS OSV v počtu světelných okruhů do 4 kusů</t>
  </si>
  <si>
    <t>1114544427</t>
  </si>
  <si>
    <t>Softwarové práce na zařízení integračního koncentrátoru InK DDTS ŽDC TLS OSV v počtu světelných okruhů do 4 kusů - SW úprava, doplnění, kontrola, zkouška nebo integrace signálů z energetických a elektrotechnických systémů stažených do jednoho PLC do integračního koncentrátoru</t>
  </si>
  <si>
    <t>7592525093</t>
  </si>
  <si>
    <t>Softwarové práce na zařízení integračního koncentrátoru InK DDTS ŽDC TLS KAM v počtu kamer do 15 kusů</t>
  </si>
  <si>
    <t>-304739691</t>
  </si>
  <si>
    <t>Softwarové práce na zařízení integračního koncentrátoru InK DDTS ŽDC TLS KAM v počtu kamer do 15 kusů - SW úprava, doplnění, kontrola, zkouška nebo integrace signálů z energetických a elektrotechnických systémů stažených do jednoho PLC do integračního koncentrátoru</t>
  </si>
  <si>
    <t>7592525100</t>
  </si>
  <si>
    <t>Softwarové práce na zařízení integračního koncentrátoru InK DDTS ŽDC aktivní prvek přenosového systému LTDS</t>
  </si>
  <si>
    <t>-1725874356</t>
  </si>
  <si>
    <t>Softwarové práce na zařízení integračního koncentrátoru InK DDTS ŽDC aktivní prvek přenosového systému LTDS - SW úprava, doplnění, kontrola, zkouška nebo integrace signálů z energetických a elektrotechnických systémů stažených do jednoho PLC do integračního koncentrátoru</t>
  </si>
  <si>
    <t>7592525128</t>
  </si>
  <si>
    <t>Softwarové práce na zařízení integračního koncentrátoru InK DDTS ŽDC TLS ROZ</t>
  </si>
  <si>
    <t>-165060549</t>
  </si>
  <si>
    <t>Softwarové práce na zařízení integračního koncentrátoru InK DDTS ŽDC TLS ROZ - SW úprava, doplnění, kontrola, zkouška nebo integrace signálů z energetických a elektrotechnických systémů stažených do jednoho PLC do integračního koncentrátoru</t>
  </si>
  <si>
    <t>7592525162</t>
  </si>
  <si>
    <t>Softwarové práce na zařízení integračního koncentrátoru InK a integračního serveru InS DDTS ŽDC parametrizace a naplnění nových nebo upravovaných datových struktur</t>
  </si>
  <si>
    <t>569309245</t>
  </si>
  <si>
    <t>Softwarové práce na zařízení integračního koncentrátoru InK a integračního serveru InS DDTS ŽDC parametrizace a naplnění nových nebo upravovaných datových struktur - technologických, telemetrických nebo řídících pro přenos informací na zařízení Ink a InS</t>
  </si>
  <si>
    <t>7592525164</t>
  </si>
  <si>
    <t>Softwarové práce na zařízení integračního koncentrátoru InK a integračního serveru InS DDTS ŽDC odzkoušení nového programového vybavení</t>
  </si>
  <si>
    <t>-222260416</t>
  </si>
  <si>
    <t>Softwarové práce na zařízení integračního koncentrátoru InK a integračního serveru InS DDTS ŽDC odzkoušení nového programového vybavení - včetně ověření uživatelských funkcí na úplné implementaci a verifikace přenášených dat</t>
  </si>
  <si>
    <t>7592525168</t>
  </si>
  <si>
    <t>Softwarové práce na zařízení integračního koncentrátoru InK a integračního serveru InS DDTS ŽDC úprava a odzkoušení nově doplněných nebo upravených programových prostředků</t>
  </si>
  <si>
    <t>1629036127</t>
  </si>
  <si>
    <t>Softwarové práce na zařízení integračního koncentrátoru InK a integračního serveru InS DDTS ŽDC úprava a odzkoušení nově doplněných nebo upravených programových prostředků - pro export dat ze zařízení InK a InS</t>
  </si>
  <si>
    <t>7592525170</t>
  </si>
  <si>
    <t>Softwarové práce na zařízení integračního koncentrátoru InK a integračního serveru InS DDTS ŽDC konfigurace nově doplněných nebo upravených přenosů dat ze systémů TLS</t>
  </si>
  <si>
    <t>94133500</t>
  </si>
  <si>
    <t>Softwarové práce na zařízení integračního koncentrátoru InK a integračního serveru InS DDTS ŽDC konfigurace nově doplněných nebo upravených přenosů dat ze systémů TLS - do datových struktur na zařízení Ink a InS</t>
  </si>
  <si>
    <t>7592525175</t>
  </si>
  <si>
    <t>Softwarové práce na zařízení integračního koncentrátoru InK a integračního serveru InS DDTS ŽDC integrace TLS</t>
  </si>
  <si>
    <t>2140426553</t>
  </si>
  <si>
    <t>Softwarové práce na zařízení integračního koncentrátoru InK a integračního serveru InS DDTS ŽDC integrace TLS - úprava, doplnění, kontrola, zkouška nebo integrace jednoho rozváděče nebo ústředny z technologického systému integrované ŽST/Zast. (EOV, OSV, EPS, EZS, ASHS, EPZ, …) do InS</t>
  </si>
  <si>
    <t>7592525180</t>
  </si>
  <si>
    <t>Odzkoušení programového vybavení po montáži nebo úpravě DDTS ŽDC</t>
  </si>
  <si>
    <t>-437534443</t>
  </si>
  <si>
    <t>Odzkoušení programového vybavení po montáži nebo úpravě DDTS ŽDC - nově provedených úprav nebo nově doplněných systémů TLS na zařízení Ink a InS</t>
  </si>
  <si>
    <t>7592525185</t>
  </si>
  <si>
    <t>Závěrečná zkouška po montáži nebo úpravě DDTS ŽDC</t>
  </si>
  <si>
    <t>1217068266</t>
  </si>
  <si>
    <t>Závěrečná zkouška po montáži nebo úpravě DDTS ŽDC - nově doplněného nebo upraveného programového a aplikačního vybavení zařízení Ink a InS pro jeden TLS</t>
  </si>
  <si>
    <t>165312694</t>
  </si>
  <si>
    <t>01.7 - Vedlejší a ostatní náklady</t>
  </si>
  <si>
    <t>VRN - Vedlejší rozpočtové náklady</t>
  </si>
  <si>
    <t>VRN</t>
  </si>
  <si>
    <t>Vedlejší rozpočtové náklady</t>
  </si>
  <si>
    <t>023101041</t>
  </si>
  <si>
    <t>Projektové práce Projektové práce v rozsahu ZRN (vyjma dále jmenované práce) přes 20 mil. Kč</t>
  </si>
  <si>
    <t>%</t>
  </si>
  <si>
    <t>797257650</t>
  </si>
  <si>
    <t>Poznámka k položce:_x000D_
Základna pro výpočet - ZRN</t>
  </si>
  <si>
    <t>023131011</t>
  </si>
  <si>
    <t>Projektové práce Dokumentace skutečného provedení zabezpečovacích, sdělovacích, elektrických zařízení</t>
  </si>
  <si>
    <t>1171816199</t>
  </si>
  <si>
    <t>Projektové práce Dokumentace skutečného provedení zabezpečovacích, sdělovacích, elektrických zařízení - V sazbě jsou obsaženy náklady na zaměření a vyhotovení dokumentace skutečného provedení elektrických zařízení dle vyhlášky 146/2008 Sb. včetně zpracování dat v digitální podobě v otevřené formě a její předání objednateli</t>
  </si>
  <si>
    <t>Poznámka k položce:_x000D_
Základna pro výpočet - dotyčné práce</t>
  </si>
  <si>
    <t>031101021</t>
  </si>
  <si>
    <t>Zařízení a vybavení staveniště vyjma dále jmenované práce včetně opatření na ochranu sousedních pozemků, včetně opatření na ochranu sousedních pozemků, informační tabule, dopravního značení na staveništi aj. při velikosti nákladů přes 3 do 5 mil. Kč</t>
  </si>
  <si>
    <t>424058547</t>
  </si>
  <si>
    <t>024101401</t>
  </si>
  <si>
    <t>Inženýrská činnost koordinační a kompletační činnost</t>
  </si>
  <si>
    <t>1487201853</t>
  </si>
  <si>
    <t>01.8 - Náklady na dopravu</t>
  </si>
  <si>
    <t>9901000600</t>
  </si>
  <si>
    <t>Doprava obousměrná (např. dodávek z vlastních zásob zhotovitele nebo objednatele nebo výzisku) mechanizací o nosnosti do 3,5 t elektrosoučástek, montážního materiálu, kameniva, písku, dlažebních kostek, suti, atd. do 80 km</t>
  </si>
  <si>
    <t>512</t>
  </si>
  <si>
    <t>-677378280</t>
  </si>
  <si>
    <t>Doprava obousměrná (např. dodávek z vlastních zásob zhotovitele nebo objednatele nebo výzisku) mechanizací o nosnosti do 3,5 t elektrosoučástek, montážního materiálu, kameniva, písku, dlažebních kostek, suti, atd. do 80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</si>
  <si>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Měrnou jednotkou je kus stroje.</t>
  </si>
  <si>
    <t>9902100600</t>
  </si>
  <si>
    <t>Doprava obousměrná (např. dodávek z vlastních zásob zhotovitele nebo objednatele nebo výzisku) mechanizací o nosnosti přes 3,5 t sypanin (kameniva, písku, suti, dlažebních kostek, atd.) do 80 km</t>
  </si>
  <si>
    <t>t</t>
  </si>
  <si>
    <t>384170742</t>
  </si>
  <si>
    <t>Doprava obousměrná (např. dodávek z vlastních zásob zhotovitele nebo objednatele nebo výzisku) mechanizací o nosnosti přes 3,5 t sypanin (kameniva, písku, suti, dlažebních kostek, atd.) do 80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</si>
  <si>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Poznámka k položce:_x000D_
Měrnou jednotkou je t přepravovaného materiálu.</t>
  </si>
  <si>
    <t>9902900200</t>
  </si>
  <si>
    <t>Naložení objemnějšího kusového materiálu, vybouraných hmot</t>
  </si>
  <si>
    <t>-438335600</t>
  </si>
  <si>
    <t>Naložení objemnějšího kusového materiálu, vybouraných hmot   . Poznámka: 1. Ceny jsou určeny pro nakládání materiálu v případech, kdy není naložení součástí dodávky materiálu nebo není uvedeno v popisu cen a pro nakládání z meziskládky.2. Ceny se použijí i pro nakládání materiálu z vlastních zásob objednatele.</t>
  </si>
  <si>
    <t>9903100100</t>
  </si>
  <si>
    <t>Přeprava mechanizace na místo prováděných prací o hmotnosti do 12 t přes 50 do 100 km</t>
  </si>
  <si>
    <t>647795273</t>
  </si>
  <si>
    <t>Přeprava mechanizace na místo prováděných prací o hmotnosti do 12 t přes 50 do 100 km . Poznámka: 1. Ceny jsou určeny pro dopravu mechanizmů na místo prováděných prací po silnici i po kolejích.2. V ceně jsou započteny i náklady na zpáteční cestu dopravního prostředku. Měrnou jednotkou je kus přepravovaného stroje.</t>
  </si>
  <si>
    <t>02 - Výměna mostnic na mostě v km 8,374</t>
  </si>
  <si>
    <t>02.1 - Výměna mostnic na mostě v km 8,374</t>
  </si>
  <si>
    <t>HSV - Výměna mostnic na mostě v km 8,374</t>
  </si>
  <si>
    <t>421941521</t>
  </si>
  <si>
    <t>Demontáž podlahových plechů bez výztuh na mostech</t>
  </si>
  <si>
    <t>247264178</t>
  </si>
  <si>
    <t>Demontáž podlahových plechů bez výztuh</t>
  </si>
  <si>
    <t>VV</t>
  </si>
  <si>
    <t>1,17*9,9"středové plechy</t>
  </si>
  <si>
    <t>(0,42+0,30)*9,9"plechy na hlavách</t>
  </si>
  <si>
    <t>Součet</t>
  </si>
  <si>
    <t>13611304</t>
  </si>
  <si>
    <t>plech ocelový černý žebrovaný S235JR slza tl 4mm tabule</t>
  </si>
  <si>
    <t>-1875873300</t>
  </si>
  <si>
    <t>(0,36+0,36)*9,9*0,004*7,850"plechy na hlavách</t>
  </si>
  <si>
    <t>421941221</t>
  </si>
  <si>
    <t>Výroba podlahy z plechů bez výztuh opravě mostu</t>
  </si>
  <si>
    <t>-227603355</t>
  </si>
  <si>
    <t>Oprava podlah z plechů výroba bez výztuh</t>
  </si>
  <si>
    <t>421941321</t>
  </si>
  <si>
    <t>Montáž podlahy z plechů bez výztuh při opravě mostu</t>
  </si>
  <si>
    <t>-1254634025</t>
  </si>
  <si>
    <t>Oprava podlah z plechů montáž bez výztuh</t>
  </si>
  <si>
    <t>521272215</t>
  </si>
  <si>
    <t>Demontáž mostnic s odsunem hmot mimo objekt mostu</t>
  </si>
  <si>
    <t>-1054025791</t>
  </si>
  <si>
    <t>Demontáž mostnic  s odsunem hmot mimo objekt mostu se zřízením pomocné montážní lávky</t>
  </si>
  <si>
    <t>521273111</t>
  </si>
  <si>
    <t>Výroba dřevěných mostnic železničního mostu v přímé, v oblouku nebo přechodnici bez převýšení</t>
  </si>
  <si>
    <t>-642428115</t>
  </si>
  <si>
    <t>Mostnice na železničních mostech z tvrdého dřeva s plošným uložením výroba bez převýšení v přímé, v oblouku nebo přechodnici</t>
  </si>
  <si>
    <t>521273211</t>
  </si>
  <si>
    <t>Montáž dřevěných mostnic železničního mostu v přímé, v oblouku nebo přechodnici bez převýšení</t>
  </si>
  <si>
    <t>988421785</t>
  </si>
  <si>
    <t>Mostnice na železničních mostech z tvrdého dřeva s plošným uložením montáž bez převýšení v přímé, v oblouku nebo přechodnici</t>
  </si>
  <si>
    <t>60815370</t>
  </si>
  <si>
    <t>mostnice dřevěná impregnovaná olejem DB 240x260mm dl 2,5m</t>
  </si>
  <si>
    <t>-1732998117</t>
  </si>
  <si>
    <t>(15+2)*0,24*0,26*2,5</t>
  </si>
  <si>
    <t>521271921</t>
  </si>
  <si>
    <t>Dotažení mostnicového šroubu po dosednutí vlivem provozu</t>
  </si>
  <si>
    <t>1631555303</t>
  </si>
  <si>
    <t>Údržba mostnicových šroubů dotažení po dosednutí vlivem provozu</t>
  </si>
  <si>
    <t>521283221</t>
  </si>
  <si>
    <t>Demontáž pozednic včetně odstranění štěrkového podsypu</t>
  </si>
  <si>
    <t>-187255266</t>
  </si>
  <si>
    <t>Demontáž pozednic s odstraněním štěrku</t>
  </si>
  <si>
    <t>521281111</t>
  </si>
  <si>
    <t>Výroba pozednic železničního mostu z tvrdého dřeva</t>
  </si>
  <si>
    <t>127223278</t>
  </si>
  <si>
    <t>Pozednice na železničních mostech z tvrdého dřeva s plošným uložením výroba</t>
  </si>
  <si>
    <t>521281211</t>
  </si>
  <si>
    <t>Montáž pozednic železničního mostu z tvrdého dřeva</t>
  </si>
  <si>
    <t>-244175475</t>
  </si>
  <si>
    <t>Pozednice na železničních mostech z tvrdého dřeva s plošným uložením montáž</t>
  </si>
  <si>
    <t>525971111</t>
  </si>
  <si>
    <t>Demontáž kolejnic na mostech s mostnicemi hmotnosti do 50 kg/m</t>
  </si>
  <si>
    <t>601983369</t>
  </si>
  <si>
    <t>521371511</t>
  </si>
  <si>
    <t>Montáž kolejnic na mostech s mostnicemi soustavy S49</t>
  </si>
  <si>
    <t>-819164696</t>
  </si>
  <si>
    <t>628613111</t>
  </si>
  <si>
    <t>Oprava nátěru částí OK mostů včetně očištění 2x základní 2xvrchní syntetický nátěr do 50 m2</t>
  </si>
  <si>
    <t>-2138576510</t>
  </si>
  <si>
    <t>Oprava nátěru částí ocelových mostních konstrukcí nebo jednotlivých prvků syntetického 2x základní a 2x vrchní nátěr včetně ručního odstranění starých nátěrů, rzi, prach a nečistot plochy jednotlivě do 50 m2</t>
  </si>
  <si>
    <t>628613224</t>
  </si>
  <si>
    <t>Protikorozní ochrana OK mostu IV.tř.- základní a podkladní epoxidový, vrchní PU nátěr bez metalizace</t>
  </si>
  <si>
    <t>2126667820</t>
  </si>
  <si>
    <t>Protikorozní ochrana ocelových mostních konstrukcí včetně otryskání povrchu základní a podkladní epoxidový a vrchní polyuretanový nátěr bez metalizace IV. třídy</t>
  </si>
  <si>
    <t>2*(0,36+0,36)*9,9"plechy na hlavách</t>
  </si>
  <si>
    <t>997013821</t>
  </si>
  <si>
    <t>Poplatek za uložení na skládce (skládkovné) stavebního odpadu</t>
  </si>
  <si>
    <t>1243583533</t>
  </si>
  <si>
    <t>Poplatek za uložení stavebního odpadu na skládce (skládkovné) ze stavebních materiálů obsahujících oleje nebo ropné látky</t>
  </si>
  <si>
    <t>998212111</t>
  </si>
  <si>
    <t>Přesun hmot pro mosty zděné, monolitické betonové nebo ocelové v do 20 m</t>
  </si>
  <si>
    <t>-154690474</t>
  </si>
  <si>
    <t>Přesun hmot pro mosty zděné, betonové monolitické, spřažené ocelobetonové nebo kovové  vodorovná dopravní vzdálenost do 100 m výška mostu do 20 m</t>
  </si>
  <si>
    <t>998212195</t>
  </si>
  <si>
    <t>Příplatek k přesunu hmot pro mosty zděné nebo monolitické za zvětšený přesun do 5000 m</t>
  </si>
  <si>
    <t>1493054133</t>
  </si>
  <si>
    <t>Přesun hmot pro mosty zděné, betonové monolitické, spřažené ocelobetonové nebo kovové  Příplatek k cenám za zvětšený přesun přes přes vymezenou největší dopravní vzdálenost do 5000 m</t>
  </si>
  <si>
    <t>02.2 - Vedlejší a ostatní náklady</t>
  </si>
  <si>
    <t xml:space="preserve">    VRN1 - Průzkumné, geodetické a projektové práce</t>
  </si>
  <si>
    <t>VRN1</t>
  </si>
  <si>
    <t>Průzkumné, geodetické a projektové práce</t>
  </si>
  <si>
    <t>012203000</t>
  </si>
  <si>
    <t>Geodetické práce při provádění stavby</t>
  </si>
  <si>
    <t>soubor</t>
  </si>
  <si>
    <t>1024</t>
  </si>
  <si>
    <t>2068522624</t>
  </si>
  <si>
    <t>013254000</t>
  </si>
  <si>
    <t>Dokumentace skutečného provedení stavby</t>
  </si>
  <si>
    <t>1240542970</t>
  </si>
  <si>
    <t>045303000</t>
  </si>
  <si>
    <t>Koordinační činnost</t>
  </si>
  <si>
    <t>-650750772</t>
  </si>
  <si>
    <t>03 - Oprava kolejí a výhybek v žst. Pocínovice</t>
  </si>
  <si>
    <t>03.1. - Oprava kolejí</t>
  </si>
  <si>
    <t>03.1.1 - Oprava 1. SK</t>
  </si>
  <si>
    <t>5905020010</t>
  </si>
  <si>
    <t>Oprava stezky strojně s odstraněním drnu a nánosu do 10 cm</t>
  </si>
  <si>
    <t>1128683055</t>
  </si>
  <si>
    <t>Oprava stezky strojně s odstraněním drnu a nánosu do 10 cm. Poznámka: 1. V cenách jsou započteny náklady na odtěžení nánosu stezky a rozprostření výzisku na terén nebo naložení na dopravní prostředek a úprava povrchu stezky.</t>
  </si>
  <si>
    <t>600*1,5</t>
  </si>
  <si>
    <t>5905023020</t>
  </si>
  <si>
    <t>Úprava povrchu stezky rozprostřením štěrkodrtě přes 3 do 5 cm</t>
  </si>
  <si>
    <t>875683685</t>
  </si>
  <si>
    <t>Úprava povrchu stezky rozprostřením štěrkodrtě přes 3 do 5 cm. Poznámka: 1. V cenách jsou započteny náklady na rozprostření a urovnání kameniva včetně zhutnění povrchu stezky. Platí pro nový i stávající stav. 2. V cenách nejsou obsaženy náklady na dodávku drtě.</t>
  </si>
  <si>
    <t>600*1</t>
  </si>
  <si>
    <t>5905025110</t>
  </si>
  <si>
    <t>Doplnění stezky štěrkodrtí souvislé</t>
  </si>
  <si>
    <t>1697272833</t>
  </si>
  <si>
    <t>Doplnění stezky štěrkodrtí souvislé. Poznámka: 1. V cenách jsou započteny náklady na doplnění kameniva včetně rozprostření ojediněle ručně z vozíku nebo souvisle mechanizací z vozíků nebo železničních vozů. 2. V cenách nejsou obsaženy náklady na dodávku kameniva.</t>
  </si>
  <si>
    <t>600*0,05</t>
  </si>
  <si>
    <t>5955101025</t>
  </si>
  <si>
    <t>Kamenivo drcené drť frakce 4/8</t>
  </si>
  <si>
    <t>-217139843</t>
  </si>
  <si>
    <t>30*1,5</t>
  </si>
  <si>
    <t>5905035120</t>
  </si>
  <si>
    <t>Výměna KL malou těžící mechanizací včetně lavičky pod ložnou plochou pražce lože zapuštěné</t>
  </si>
  <si>
    <t>1481401684</t>
  </si>
  <si>
    <t>Výměna KL malou těžící mechanizací včetně lavičky pod ložnou plochou pražce lože zapuštěné.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</si>
  <si>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419*3*0,25</t>
  </si>
  <si>
    <t>5905105030</t>
  </si>
  <si>
    <t>Doplnění KL kamenivem souvisle strojně v koleji</t>
  </si>
  <si>
    <t>-1766359194</t>
  </si>
  <si>
    <t>Doplnění KL kamenivem souvisle strojně v koleji. Poznámka: 1. V cenách jsou započteny náklady na doplnění kameniva ojediněle ručně vidlemi a/nebo souvisle strojně z výsypných vozů případně nakladačem. 2. V cenách nejsou obsaženy náklady na dodávku kameniva.</t>
  </si>
  <si>
    <t>5955101000</t>
  </si>
  <si>
    <t>Kamenivo drcené štěrk frakce 31,5/63 třídy BI</t>
  </si>
  <si>
    <t>780129036</t>
  </si>
  <si>
    <t>455*1,426</t>
  </si>
  <si>
    <t>5906130400</t>
  </si>
  <si>
    <t>Montáž kolejového roštu v ose koleje pražce betonové vystrojené tv. S49 rozdělení "u"</t>
  </si>
  <si>
    <t>789916951</t>
  </si>
  <si>
    <t>Montáž kolejového roštu v ose koleje pražce betonové vystrojené tv. S49 rozdělení "u". Poznámka: 1. V cenách jsou započteny náklady na manipulaci a montáž KR, u pražců dřevěných nevystrojených i na vrtání pražců. 2. V cenách nejsou obsaženy náklady na dodávku materiálu.</t>
  </si>
  <si>
    <t>5906140100</t>
  </si>
  <si>
    <t>Demontáž kolejového roštu koleje v ose koleje pražce dřevěné tv. T rozdělení "c"</t>
  </si>
  <si>
    <t>-1568535290</t>
  </si>
  <si>
    <t>Demontáž kolejového roštu koleje v ose koleje pražce dřevěné tv. T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</si>
  <si>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5907050020</t>
  </si>
  <si>
    <t>Dělení kolejnic řezáním nebo rozbroušením tv. S49</t>
  </si>
  <si>
    <t>-1657729729</t>
  </si>
  <si>
    <t>Dělení kolejnic řezáním nebo rozbroušením tv. S49. Poznámka: 1. V cenách jsou započteny náklady na manipulaci, podložení, označení a provedení řezu kolejnice.</t>
  </si>
  <si>
    <t>5907050120</t>
  </si>
  <si>
    <t>Dělení kolejnic kyslíkem tv. S49</t>
  </si>
  <si>
    <t>1481598082</t>
  </si>
  <si>
    <t>Dělení kolejnic kyslíkem tv. S49. Poznámka: 1. V cenách jsou započteny náklady na manipulaci, podložení, označení a provedení řezu kolejnice.</t>
  </si>
  <si>
    <t>5909030020</t>
  </si>
  <si>
    <t>Následná úprava GPK koleje směrové a výškové uspořádání pražce betonové</t>
  </si>
  <si>
    <t>464457749</t>
  </si>
  <si>
    <t>Následná úprava GPK koleje směrové a výškové uspořádání pražce betonové. Poznámka: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</si>
  <si>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5909032020</t>
  </si>
  <si>
    <t>Přesná úprava GPK koleje směrové a výškové uspořádání pražce betonové</t>
  </si>
  <si>
    <t>2019913627</t>
  </si>
  <si>
    <t>Přesná úprava GPK koleje směrové a výškové uspořádání pražce betonové.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</si>
  <si>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5910015020</t>
  </si>
  <si>
    <t>Odtavovací stykové svařování mobilní svářečkou kolejnic nových délky do 150 m tv. S49</t>
  </si>
  <si>
    <t>svar</t>
  </si>
  <si>
    <t>-1718042993</t>
  </si>
  <si>
    <t>Odtavovací stykové svařování mobilní svářečkou kolejnic nových délky do 150 m tv. S49. Poznámka: 1. V cenách jsou započteny náklady na vybrání kameniva z mezipražcového prostoru, broušení kontaktních ploch, přisunutí kolejnice na svar, vyrovnání a svaření kolejnic, seříznutí svarového výronku v celém profilu kolejnice, obroušení pojížděných ploch, vizuální prohlídka, měření geometrie svaru a vedení výrobní dokumentace. 2. V cenách nejsou obsaženy náklady na kontrolu svaru ultrazvukem, podbití pražců a demontáž styku.</t>
  </si>
  <si>
    <t>5910020130</t>
  </si>
  <si>
    <t>Svařování kolejnic termitem plný předehřev standardní spára svar jednotlivý tv. S49</t>
  </si>
  <si>
    <t>-1115631902</t>
  </si>
  <si>
    <t>Svařování kolejnic termitem plný předehřev standardní spára svar jednotlivý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</si>
  <si>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5910035030</t>
  </si>
  <si>
    <t>Dosažení dovolené upínací teploty v BK prodloužením kolejnicového pásu v koleji tv. S49</t>
  </si>
  <si>
    <t>-1375581549</t>
  </si>
  <si>
    <t>Dosažení dovolené upínací teploty v BK prodloužením kolejnicového pásu v koleji tv. S49. Poznámka: 1. V cenách jsou započteny náklady na montáž a demontáž napínacího zařízení nebo ohřevu kolejnic a udržování potřebného prodloužení kolejnicového pásu. 2. V cenách nejsou obsaženy náklady na demontáž upevňovadel a kolejnicových spojek.</t>
  </si>
  <si>
    <t>5910040330</t>
  </si>
  <si>
    <t>Umožnění volné dilatace kolejnice demontáž upevňovadel s osazením kluzných podložek rozdělení pražců "u"</t>
  </si>
  <si>
    <t>1097928918</t>
  </si>
  <si>
    <t>Umožnění volné dilatace kolejnice demontáž upevňovadel s osazením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</si>
  <si>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419*2</t>
  </si>
  <si>
    <t>5910040430</t>
  </si>
  <si>
    <t>Umožnění volné dilatace kolejnice montáž upevňovadel s odstraněním kluzných podložek rozdělení pražců "u"</t>
  </si>
  <si>
    <t>335496176</t>
  </si>
  <si>
    <t>Umožnění volné dilatace kolejnice montáž upevňovadel s odstraněním kluzných podložek rozdělení pražců "u". Poznámka: 1. V cenách jsou započteny náklady na uvolnění, demontáž a rovnoměrné prodloužení nebo zkrácení kolejnice, vyznačení značek a vedení dokumentace. 2. V cenách nejsou obsaženy náklady na demontáž kolejnicových spojek.</t>
  </si>
  <si>
    <t>5913040020</t>
  </si>
  <si>
    <t>Montáž celopryžové přejezdové konstrukce málo zatížené v koleji část vnitřní</t>
  </si>
  <si>
    <t>-611510808</t>
  </si>
  <si>
    <t>Montáž celopryžové přejezdové konstrukce málo zatížené v koleji část vnitřní. Poznámka: 1. V cenách jsou započteny náklady na montáž konstrukce. 2. V cenách nejsou obsaženy náklady na dodávku materiálu.</t>
  </si>
  <si>
    <t>5913130030</t>
  </si>
  <si>
    <t>Demontáž dílů přejezdové konstrukce se silničními panely panel</t>
  </si>
  <si>
    <t>-1653351871</t>
  </si>
  <si>
    <t>Demontáž dílů přejezdové konstrukce se silničními panely panel. Poznámka: 1. V cenách jsou započteny náklady na demontáž a naložení na dopravní prostředek.</t>
  </si>
  <si>
    <t>5913190010</t>
  </si>
  <si>
    <t>Demontáž dřevěných dílů přejezdu trámec žlábkový vnitřní části</t>
  </si>
  <si>
    <t>2116748886</t>
  </si>
  <si>
    <t>Demontáž dřevěných dílů přejezdu trámec žlábkový vnitřní části. Poznámka: 1. V cenách jsou započteny náklady na demontáž a naložení na dopravní prostředek.</t>
  </si>
  <si>
    <t>5913190020</t>
  </si>
  <si>
    <t>Demontáž dřevěných dílů přejezdu trámec vnitřní části</t>
  </si>
  <si>
    <t>1585940497</t>
  </si>
  <si>
    <t>Demontáž dřevěných dílů přejezdu trámec vnitřní části. Poznámka: 1. V cenách jsou započteny náklady na demontáž a naložení na dopravní prostředek.</t>
  </si>
  <si>
    <t>5913190040</t>
  </si>
  <si>
    <t>Demontáž dřevěných dílů přejezdu náběhový klín</t>
  </si>
  <si>
    <t>-1401891152</t>
  </si>
  <si>
    <t>Demontáž dřevěných dílů přejezdu náběhový klín. Poznámka: 1. V cenách jsou započteny náklady na demontáž a naložení na dopravní prostředek.</t>
  </si>
  <si>
    <t>5914115330</t>
  </si>
  <si>
    <t>Demontáž nástupištních desek Sudop K (KD,KS) 150</t>
  </si>
  <si>
    <t>-147292919</t>
  </si>
  <si>
    <t>Demontáž nástupištních desek Sudop K (KD,KS) 150. Poznámka: 1. V cenách jsou započteny náklady na snesení, uložení nebo naložení na dopravní prostředek a uložení na úložišti.</t>
  </si>
  <si>
    <t>5914130080</t>
  </si>
  <si>
    <t>Montáž nástupiště úrovňového Sudop K 230</t>
  </si>
  <si>
    <t>-883938639</t>
  </si>
  <si>
    <t>Montáž nástupiště úrovňového Sudop K 230. Poznámka: 1. V cenách jsou započteny náklady na úpravu terénu, montáž a zásyp podle vzorového listu. 2. V cenách nejsou obsaženy náklady na dodávku materiálu.</t>
  </si>
  <si>
    <t>5964161010</t>
  </si>
  <si>
    <t>Beton lehce zhutnitelný C 20/25;X0 F5 2 285 2 765</t>
  </si>
  <si>
    <t>-1448436144</t>
  </si>
  <si>
    <t>5999005010</t>
  </si>
  <si>
    <t>Třídění spojovacích a upevňovacích součástí</t>
  </si>
  <si>
    <t>-1590958110</t>
  </si>
  <si>
    <t>Třídění spojovacích a upevňovacích součástí. Poznámka: 1. V cenách jsou započteny náklady na manipulaci, vytřídění a uložení materiálu na úložiště nebo do skladu.</t>
  </si>
  <si>
    <t>5999005020</t>
  </si>
  <si>
    <t>Třídění pražců a kolejnicových podpor</t>
  </si>
  <si>
    <t>1945200350</t>
  </si>
  <si>
    <t>Třídění pražců a kolejnicových podpor. Poznámka: 1. V cenách jsou započteny náklady na manipulaci, vytřídění a uložení materiálu na úložiště nebo do skladu.</t>
  </si>
  <si>
    <t>9902100200</t>
  </si>
  <si>
    <t>Doprava obousměrná (např. dodávek z vlastních zásob zhotovitele nebo objednatele nebo výzisku) mechanizací o nosnosti přes 3,5 t sypanin (kameniva, písku, suti, dlažebních kostek, atd.) do 20 km</t>
  </si>
  <si>
    <t>1853474545</t>
  </si>
  <si>
    <t>Doprava obousměrná (např. dodávek z vlastních zásob zhotovitele nebo objednatele nebo výzisku) mechanizací o nosnosti přes 3,5 t sypanin (kameniva, písku, suti, dlažebních kostek, atd.) do 20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</si>
  <si>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10*2,2"doprava betonu"</t>
  </si>
  <si>
    <t>9902100300</t>
  </si>
  <si>
    <t>Doprava obousměrná (např. dodávek z vlastních zásob zhotovitele nebo objednatele nebo výzisku) mechanizací o nosnosti přes 3,5 t sypanin (kameniva, písku, suti, dlažebních kostek, atd.) do 30 km</t>
  </si>
  <si>
    <t>-184400024</t>
  </si>
  <si>
    <t>Doprava obousměrná (např. dodávek z vlastních zásob zhotovitele nebo objednatele nebo výzisku) mechanizací o nosnosti přes 3,5 t sypanin (kameniva, písku, suti, dlažebních kostek,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</si>
  <si>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314,250*1,8+(900*0,1)*1,5"odvoz KL+stezky na skládku"</t>
  </si>
  <si>
    <t>9902100500</t>
  </si>
  <si>
    <t>Doprava obousměrná (např. dodávek z vlastních zásob zhotovitele nebo objednatele nebo výzisku) mechanizací o nosnosti přes 3,5 t sypanin (kameniva, písku, suti, dlažebních kostek, atd.) do 60 km</t>
  </si>
  <si>
    <t>-1901178608</t>
  </si>
  <si>
    <t>Doprava obousměrná (např. dodávek z vlastních zásob zhotovitele nebo objednatele nebo výzisku) mechanizací o nosnosti přes 3,5 t sypanin (kameniva, písku, suti, dlažebních kostek, atd.) do 60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</si>
  <si>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648,830+45"doprava kameniva"</t>
  </si>
  <si>
    <t>9902200500</t>
  </si>
  <si>
    <t>Doprava obousměrná (např. dodávek z vlastních zásob zhotovitele nebo objednatele nebo výzisku) mechanizací o nosnosti přes 3,5 t objemnějšího kusového materiálu (prefabrikátů, stožárů, výhybek, rozvaděčů, vybouraných hmot atd.) do 60 km</t>
  </si>
  <si>
    <t>-1950956883</t>
  </si>
  <si>
    <t>Doprava obousměrná (např. dodávek z vlastních zásob zhotovitele nebo objednatele nebo výzisku) mechanizací o nosnosti přes 3,5 t objemnějšího kusového materiálu (prefabrikátů, stožárů, výhybek, rozvaděčů, vybouraných hmot atd.) do 60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</si>
  <si>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621*0,09+0,2"odvoz dřevěných pražců+plastů na skládku"</t>
  </si>
  <si>
    <t>9902400300</t>
  </si>
  <si>
    <t>Doprava jednosměrná (např. nakupovaného materiálu) mechanizací o nosnosti přes 3,5 t objemnějšího kusového materiálu (prefabrikátů, stožárů, výhybek, rozvaděčů, vybouraných hmot atd.) do 30 km</t>
  </si>
  <si>
    <t>-843199968</t>
  </si>
  <si>
    <t>Doprava jednosměrná (např. nakupovaného materiálu) mechanizací o nosnosti přes 3,5 t objemnějšího kusového materiálu (prefabrikátů, stožárů, výhybek, rozvaděčů, vybouraných hmot atd.) do 30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</si>
  <si>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140,762"doprava kolejnic z Domažlic na stavbu"</t>
  </si>
  <si>
    <t>9902400800</t>
  </si>
  <si>
    <t>Doprava jednosměrná (např. nakupovaného materiálu) mechanizací o nosnosti přes 3,5 t objemnějšího kusového materiálu (prefabrikátů, stožárů, výhybek, rozvaděčů, vybouraných hmot atd.) do 150 km</t>
  </si>
  <si>
    <t>-1950328419</t>
  </si>
  <si>
    <t>Doprava jednosměrná (např. nakupovaného materiálu) mechanizací o nosnosti přes 3,5 t objemnějšího kusového materiálu (prefabrikátů, stožárů, výhybek, rozvaděčů, vybouraných hmot atd.) do 150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</si>
  <si>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230,208"doprava betonových pražců"</t>
  </si>
  <si>
    <t>367677959</t>
  </si>
  <si>
    <t>621*0,09"dřevěné pražce"</t>
  </si>
  <si>
    <t>9903200100</t>
  </si>
  <si>
    <t>Přeprava mechanizace na místo prováděných prací o hmotnosti přes 12 t přes 50 do 100 km</t>
  </si>
  <si>
    <t>2008737274</t>
  </si>
  <si>
    <t>Přeprava mechanizace na místo prováděných prací o hmotnosti přes 12 t přes 50 do 100 km . Poznámka: 1. Ceny jsou určeny pro dopravu mechanizmů na místo prováděných prací po silnici i po kolejích.2. V ceně jsou započteny i náklady na zpáteční cestu dopravního prostředku. Měrnou jednotkou je kus přepravovaného stroje.</t>
  </si>
  <si>
    <t>9"5xMHS,2xASP,2xSSP"</t>
  </si>
  <si>
    <t>9909000100</t>
  </si>
  <si>
    <t>Poplatek za uložení suti nebo hmot na oficiální skládku</t>
  </si>
  <si>
    <t>-1090564258</t>
  </si>
  <si>
    <t>Poplatek za uložení suti nebo hmot na oficiální skládku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</si>
  <si>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314,250*1,8+(900*0,1)*1,5"KL+stezky"</t>
  </si>
  <si>
    <t>9909000300</t>
  </si>
  <si>
    <t>Poplatek za likvidaci dřevěných kolejnicových podpor</t>
  </si>
  <si>
    <t>350909861</t>
  </si>
  <si>
    <t>Poplatek za likvidaci dřevěných kolejnicových podpor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</si>
  <si>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621*0,09</t>
  </si>
  <si>
    <t>9909000400</t>
  </si>
  <si>
    <t>Poplatek za likvidaci plastových součástí</t>
  </si>
  <si>
    <t>1149055054</t>
  </si>
  <si>
    <t>Poplatek za likvidaci plastových součástí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</si>
  <si>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03.1.2 - Oprava 2. SK</t>
  </si>
  <si>
    <t>1502521930</t>
  </si>
  <si>
    <t>420*1,5</t>
  </si>
  <si>
    <t>-492240908</t>
  </si>
  <si>
    <t>402*3*0,25</t>
  </si>
  <si>
    <t>-1037663557</t>
  </si>
  <si>
    <t>843607764</t>
  </si>
  <si>
    <t>-876580468</t>
  </si>
  <si>
    <t>983028525</t>
  </si>
  <si>
    <t>1039676129</t>
  </si>
  <si>
    <t>772515452</t>
  </si>
  <si>
    <t>1094692933</t>
  </si>
  <si>
    <t>-1784454196</t>
  </si>
  <si>
    <t>-1714893188</t>
  </si>
  <si>
    <t>-493613432</t>
  </si>
  <si>
    <t>-1866692121</t>
  </si>
  <si>
    <t>1410459183</t>
  </si>
  <si>
    <t>5912060010</t>
  </si>
  <si>
    <t>Demontáž zajišťovací značky samostatné konzolové</t>
  </si>
  <si>
    <t>-970441939</t>
  </si>
  <si>
    <t>Demontáž zajišťovací značky samostatné konzolové. Poznámka: 1. V cenách jsou započteny náklady na demontáž součástí značky, úpravu a urovnání terénu.</t>
  </si>
  <si>
    <t>5912065210</t>
  </si>
  <si>
    <t>Montáž zajišťovací značky včetně sloupku a základu konzolové</t>
  </si>
  <si>
    <t>-477558868</t>
  </si>
  <si>
    <t>Montáž zajišťovací značky včetně sloupku a základu konzolové. Poznámka: 1. V cenách jsou započteny náklady na montáž součástí značky včetně zemních prací a úpravy terénu. 2. V cenách nejsou obsaženy náklady na dodávku materiálu.</t>
  </si>
  <si>
    <t>5962119025</t>
  </si>
  <si>
    <t>Zajištění PPK betonový sloupek pro konzolovou značku</t>
  </si>
  <si>
    <t>-956829222</t>
  </si>
  <si>
    <t>-1318235272</t>
  </si>
  <si>
    <t>5914130050</t>
  </si>
  <si>
    <t>Montáž nástupiště úrovňového Sudop K (KD,KS) 145</t>
  </si>
  <si>
    <t>1917620058</t>
  </si>
  <si>
    <t>Montáž nástupiště úrovňového Sudop K (KD,KS) 145. Poznámka: 1. V cenách jsou započteny náklady na úpravu terénu, montáž a zásyp podle vzorového listu. 2. V cenách nejsou obsaženy náklady na dodávku materiálu.</t>
  </si>
  <si>
    <t>-962877840</t>
  </si>
  <si>
    <t>5914155020</t>
  </si>
  <si>
    <t>Oprava rampy spárování jakéhokoli zdiva</t>
  </si>
  <si>
    <t>-842167341</t>
  </si>
  <si>
    <t>Oprava rampy spárování jakéhokoli zdiva. Poznámka: 1. V cenách jsou započteny náklady na opravu, naložení výzisku na dopravní prostředek a uložení na úložišti. 2. V cenách nejsou obsaženy náklady na dodávku materiálu.</t>
  </si>
  <si>
    <t>17*1*2</t>
  </si>
  <si>
    <t>5915005030</t>
  </si>
  <si>
    <t>Hloubení rýh nebo jam na železničním spodku III. třídy</t>
  </si>
  <si>
    <t>138222167</t>
  </si>
  <si>
    <t>Hloubení rýh nebo jam na železničním spodku III. třídy. Poznámka: 1. V cenách jsou započteny náklady na hloubení a uložení výzisku na terén nebo naložení na dopravní prostředek a uložení na úložišti.</t>
  </si>
  <si>
    <t>10,000*0,25</t>
  </si>
  <si>
    <t>-2009731234</t>
  </si>
  <si>
    <t>1839092066</t>
  </si>
  <si>
    <t>952316996</t>
  </si>
  <si>
    <t>15*2,2"doprava betonu"</t>
  </si>
  <si>
    <t>702682838</t>
  </si>
  <si>
    <t>301,500*1,8+(526,5*0,08)*1,5"odvoz KL+zemina na skládku"</t>
  </si>
  <si>
    <t>27362658</t>
  </si>
  <si>
    <t>648,830"doprava kameniva"</t>
  </si>
  <si>
    <t>-1345306345</t>
  </si>
  <si>
    <t>596*0,09+0,2+1"odvoz dřevěných pražců+plastů na skládku+betonu"</t>
  </si>
  <si>
    <t>9902201200</t>
  </si>
  <si>
    <t>Doprava obousměrná (např. dodávek z vlastních zásob zhotovitele nebo objednatele nebo výzisku) mechanizací o nosnosti přes 3,5 t objemnějšího kusového materiálu (prefabrikátů, stožárů, výhybek, rozvaděčů, vybouraných hmot atd.) do 350 km</t>
  </si>
  <si>
    <t>-2133754379</t>
  </si>
  <si>
    <t>Doprava obousměrná (např. dodávek z vlastních zásob zhotovitele nebo objednatele nebo výzisku) mechanizací o nosnosti přes 3,5 t objemnějšího kusového materiálu (prefabrikátů, stožárů, výhybek, rozvaděčů, vybouraných hmot atd.) do 350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</si>
  <si>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1,7"Doprava zajišťovacích značek"</t>
  </si>
  <si>
    <t>-1890415881</t>
  </si>
  <si>
    <t>221,379"doprava betonových pražců"</t>
  </si>
  <si>
    <t>-1272633841</t>
  </si>
  <si>
    <t>596*0,09+1"dřevěné pražce+zajišťovací značky"</t>
  </si>
  <si>
    <t>136407330</t>
  </si>
  <si>
    <t>301,500*1,8+(526,5*0,08)*1,5"KL+stezky"</t>
  </si>
  <si>
    <t>155585507</t>
  </si>
  <si>
    <t>596*0,09</t>
  </si>
  <si>
    <t>279235587</t>
  </si>
  <si>
    <t>9909000500</t>
  </si>
  <si>
    <t>Poplatek uložení odpadu betonových prefabrikátů</t>
  </si>
  <si>
    <t>-817128173</t>
  </si>
  <si>
    <t>Poplatek uložení odpadu betonových prefabrikátů   . Poznámka: 1. V cenách jsou započteny náklady na uložení stavebního odpadu na oficiální skládku.2. Je třeba zohlednit regionální rozdíly v cenách poplatků za uložení suti a odpadů. Tyto se mohou výrazně lišit s ohledem nejen na region, ale také na množství a druh ukládaného odpadu.</t>
  </si>
  <si>
    <t>03.1.3 - Oprava 3. SK a zrušení koleje 3a</t>
  </si>
  <si>
    <t>1565079189</t>
  </si>
  <si>
    <t>396*1</t>
  </si>
  <si>
    <t>-1088530113</t>
  </si>
  <si>
    <t>198*3*0,25</t>
  </si>
  <si>
    <t>1812046159</t>
  </si>
  <si>
    <t>2022815250</t>
  </si>
  <si>
    <t>210*1,426</t>
  </si>
  <si>
    <t>5906130380</t>
  </si>
  <si>
    <t>Montáž kolejového roštu v ose koleje pražce betonové vystrojené tv. S49 rozdělení "c"</t>
  </si>
  <si>
    <t>-1348268950</t>
  </si>
  <si>
    <t>Montáž kolejového roštu v ose koleje pražce betonové vystrojené tv. S49 rozdělení "c". Poznámka: 1. V cenách jsou započteny náklady na manipulaci a montáž KR, u pražců dřevěných nevystrojených i na vrtání pražců. 2. V cenách nejsou obsaženy náklady na dodávku materiálu.</t>
  </si>
  <si>
    <t>5958134041</t>
  </si>
  <si>
    <t>Součásti upevňovací šroub svěrkový T5</t>
  </si>
  <si>
    <t>60500465</t>
  </si>
  <si>
    <t>300*4</t>
  </si>
  <si>
    <t>5958134040</t>
  </si>
  <si>
    <t>Součásti upevňovací kroužek pružný dvojitý Fe 6</t>
  </si>
  <si>
    <t>-1147430895</t>
  </si>
  <si>
    <t>5958134115</t>
  </si>
  <si>
    <t>Součásti upevňovací matice M24</t>
  </si>
  <si>
    <t>-1815901537</t>
  </si>
  <si>
    <t>5958134140</t>
  </si>
  <si>
    <t>Součásti upevňovací vložka M</t>
  </si>
  <si>
    <t>1170618868</t>
  </si>
  <si>
    <t>5958158005</t>
  </si>
  <si>
    <t>Podložka pryžová pod patu kolejnice S49  183/126/6</t>
  </si>
  <si>
    <t>1185697969</t>
  </si>
  <si>
    <t>300*2</t>
  </si>
  <si>
    <t>5906140110</t>
  </si>
  <si>
    <t>Demontáž kolejového roštu koleje v ose koleje pražce dřevěné tv. A rozdělení "c"</t>
  </si>
  <si>
    <t>1345688890</t>
  </si>
  <si>
    <t>Demontáž kolejového roštu koleje v ose koleje pražce dřevěné tv. A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</si>
  <si>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5906140250</t>
  </si>
  <si>
    <t>Demontáž kolejového roštu koleje v ose koleje pražce ocelové válcované tv. T nebo A válcované rozdělení "c"</t>
  </si>
  <si>
    <t>-2118475240</t>
  </si>
  <si>
    <t>Demontáž kolejového roštu koleje v ose koleje pražce ocelové válcované tv. T nebo A válcované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</si>
  <si>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5907050130</t>
  </si>
  <si>
    <t>Dělení kolejnic kyslíkem tv. A</t>
  </si>
  <si>
    <t>-1036935799</t>
  </si>
  <si>
    <t>Dělení kolejnic kyslíkem tv. A. Poznámka: 1. V cenách jsou započteny náklady na manipulaci, podložení, označení a provedení řezu kolejnice.</t>
  </si>
  <si>
    <t>-1233758690</t>
  </si>
  <si>
    <t>-164627450</t>
  </si>
  <si>
    <t>5910020030</t>
  </si>
  <si>
    <t>Svařování kolejnic termitem plný předehřev standardní spára svar sériový tv. S49</t>
  </si>
  <si>
    <t>923267363</t>
  </si>
  <si>
    <t>Svařování kolejnic termitem plný předehřev standardní spára svar sériový tv. S49. Poznámka: 1. V cenách jsou započteny náklady na vybrání kameniva z mezipražcového prostoru, demontáž upevňovadel, směrové a výškové vyrovnání kolejnic, provedení svaru, montáž upevňovadel, vizuální kontrola, měření geometrie svaru. 2. V cenách nejsou obsaženy náklady na kontrolu svaru ultrazvukem, podbití pražců a demontáž styku.</t>
  </si>
  <si>
    <t>1407504603</t>
  </si>
  <si>
    <t>5910040310</t>
  </si>
  <si>
    <t>Umožnění volné dilatace kolejnice demontáž upevňovadel s osazením kluzných podložek rozdělení pražců "c"</t>
  </si>
  <si>
    <t>-1196114454</t>
  </si>
  <si>
    <t>Umožnění volné dilatace kolejnice demontáž upevňovadel s osazením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</si>
  <si>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5910040410</t>
  </si>
  <si>
    <t>Umožnění volné dilatace kolejnice montáž upevňovadel s odstraněním kluzných podložek rozdělení pražců "c"</t>
  </si>
  <si>
    <t>1237695265</t>
  </si>
  <si>
    <t>Umožnění volné dilatace kolejnice montáž upevňovadel s odstraněním kluzných podložek rozdělení pražců "c". Poznámka: 1. V cenách jsou započteny náklady na uvolnění, demontáž a rovnoměrné prodloužení nebo zkrácení kolejnice, vyznačení značek a vedení dokumentace. 2. V cenách nejsou obsaženy náklady na demontáž kolejnicových spojek.</t>
  </si>
  <si>
    <t>5914145020</t>
  </si>
  <si>
    <t>Demontáž zarážedla kolejnicového</t>
  </si>
  <si>
    <t>-1196801864</t>
  </si>
  <si>
    <t>Demontáž zarážedla kolejnicového. Poznámka: 1. V cenách jsou započteny náklady na vybourání, odstranění a naložení výzisku na dopravní prostředek.</t>
  </si>
  <si>
    <t>5914150020</t>
  </si>
  <si>
    <t>Montáž zarážedla kolejnicového</t>
  </si>
  <si>
    <t>1785612971</t>
  </si>
  <si>
    <t>Montáž zarážedla kolejnicového. Poznámka: 1. V cenách jsou započteny náklady na montáž podle vzorového listu. 2. V cenách nejsou obsaženy náklady na dodávku materiálu.</t>
  </si>
  <si>
    <t>5915025010</t>
  </si>
  <si>
    <t>Úprava vrstvy KL po snesení kolejového roštu koleje nebo výhybky</t>
  </si>
  <si>
    <t>-148271952</t>
  </si>
  <si>
    <t>Úprava vrstvy KL po snesení kolejového roštu koleje nebo výhybky. Poznámka: 1. V cenách jsou započteny náklady na rozhrnutí a urovnání KL a terénu z důvodu rušení trati.</t>
  </si>
  <si>
    <t>173*3</t>
  </si>
  <si>
    <t>-975132039</t>
  </si>
  <si>
    <t>-1285974306</t>
  </si>
  <si>
    <t>1864507630</t>
  </si>
  <si>
    <t>246*1,8+(396,0*0,08)*1,5"odvoz KL+stezky na skládku"</t>
  </si>
  <si>
    <t>-475249986</t>
  </si>
  <si>
    <t>299,460"doprava kameniva"</t>
  </si>
  <si>
    <t>1302145225</t>
  </si>
  <si>
    <t>64*0,09"odvoz dřevěných pražců na skládku"</t>
  </si>
  <si>
    <t>111848350</t>
  </si>
  <si>
    <t>64*0,09"dřevěné pražce"</t>
  </si>
  <si>
    <t>-1750307193</t>
  </si>
  <si>
    <t>246*1,8+(396,0*0,08)*1,5"KL+stezky"</t>
  </si>
  <si>
    <t>1268038241</t>
  </si>
  <si>
    <t>64*0,09</t>
  </si>
  <si>
    <t>03.1.4 - Oprava km 8,379 - 8,730</t>
  </si>
  <si>
    <t>1866677538</t>
  </si>
  <si>
    <t>351*1</t>
  </si>
  <si>
    <t>896416932</t>
  </si>
  <si>
    <t>351*3*0,25</t>
  </si>
  <si>
    <t>-2002178871</t>
  </si>
  <si>
    <t>-359038828</t>
  </si>
  <si>
    <t>525*1,426</t>
  </si>
  <si>
    <t>551418239</t>
  </si>
  <si>
    <t>5906140070</t>
  </si>
  <si>
    <t>Demontáž kolejového roštu koleje v ose koleje pražce dřevěné tv. S49 rozdělení "c"</t>
  </si>
  <si>
    <t>68370186</t>
  </si>
  <si>
    <t>Demontáž kolejového roštu koleje v ose koleje pražce dřevěné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</si>
  <si>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5906140190</t>
  </si>
  <si>
    <t>Demontáž kolejového roštu koleje v ose koleje pražce betonové tv. S49 rozdělení "c"</t>
  </si>
  <si>
    <t>-764336402</t>
  </si>
  <si>
    <t>Demontáž kolejového roštu koleje v ose koleje pražce betonové tv. S49 rozdělení "c". Poznámka: 1. V cenách jsou započteny náklady na případné odstranění kameniva, rozebrání roštu do součástí, manipulaci, naložení výzisku na dopravní prostředek a uložení na úložišti. 2. V cenách nejsou obsaženy náklady na dopravu a vytřídění.</t>
  </si>
  <si>
    <t>-1709465220</t>
  </si>
  <si>
    <t>1815489298</t>
  </si>
  <si>
    <t>934174009</t>
  </si>
  <si>
    <t>286145115</t>
  </si>
  <si>
    <t>1660219259</t>
  </si>
  <si>
    <t>1830264510</t>
  </si>
  <si>
    <t>400*2</t>
  </si>
  <si>
    <t>-116331491</t>
  </si>
  <si>
    <t>-818712492</t>
  </si>
  <si>
    <t>-1888764074</t>
  </si>
  <si>
    <t>-1838285638</t>
  </si>
  <si>
    <t>5914020020</t>
  </si>
  <si>
    <t>Čištění otevřených odvodňovacích zařízení strojně příkop nezpevněný</t>
  </si>
  <si>
    <t>-586844268</t>
  </si>
  <si>
    <t>Čištění otevřených odvodňovacích zařízení strojně příkop nezpevněný. Poznámka: 1. V cenách jsou započteny náklady na odtěžení nánosu a nečistot, rozprostření výzisku na terén nebo naložení na dopravní prostředek. 2. V cenách nejsou obsaženy náklady na dopravu a skládkovné.</t>
  </si>
  <si>
    <t>217*0,5*0,2"levá strana"</t>
  </si>
  <si>
    <t>297*0,5*0,2"pravá strana"</t>
  </si>
  <si>
    <t>714558507</t>
  </si>
  <si>
    <t>981288245</t>
  </si>
  <si>
    <t>2103922706</t>
  </si>
  <si>
    <t>0,5*2,2"doprava betonu"</t>
  </si>
  <si>
    <t>-410830268</t>
  </si>
  <si>
    <t>263,250*1,8+(351*0,08)*1,5+51,4*1,5"odvoz KL+stezky+příkopy na skládku"</t>
  </si>
  <si>
    <t>-1286733902</t>
  </si>
  <si>
    <t>748,650"doprava kameniva"</t>
  </si>
  <si>
    <t>-1402759369</t>
  </si>
  <si>
    <t>35*0,09+0,2+0,5"odvoz dřevěných pražců+plastů+betonu na skládku"</t>
  </si>
  <si>
    <t>1033608702</t>
  </si>
  <si>
    <t>1,190"Doprava zajišťovacích značek"</t>
  </si>
  <si>
    <t>478277796</t>
  </si>
  <si>
    <t>192,930"doprava betonových pražců"</t>
  </si>
  <si>
    <t>-1796686672</t>
  </si>
  <si>
    <t>35*0,09+0,5"dřevěné pražce+zajišťovací značky"</t>
  </si>
  <si>
    <t>-938611434</t>
  </si>
  <si>
    <t>263,250*1,8+(351*0,08)*1,5+51,4*1,5"KL+stezky+příkopy"</t>
  </si>
  <si>
    <t>904214641</t>
  </si>
  <si>
    <t>35*0,09</t>
  </si>
  <si>
    <t>-756403965</t>
  </si>
  <si>
    <t>-7250072</t>
  </si>
  <si>
    <t>-1328322800</t>
  </si>
  <si>
    <t>-267776198</t>
  </si>
  <si>
    <t>-1934549177</t>
  </si>
  <si>
    <t>03.2 - Oprava výhybek</t>
  </si>
  <si>
    <t>03.2.1 - Výhybka č.1</t>
  </si>
  <si>
    <t>-821835735</t>
  </si>
  <si>
    <t>(33*1)*2+117*1</t>
  </si>
  <si>
    <t>435671884</t>
  </si>
  <si>
    <t>1925734620</t>
  </si>
  <si>
    <t>70*0,04</t>
  </si>
  <si>
    <t>786631519</t>
  </si>
  <si>
    <t>2,800*1,5</t>
  </si>
  <si>
    <t>5905035110</t>
  </si>
  <si>
    <t>Výměna KL malou těžící mechanizací včetně lavičky pod ložnou plochou pražce lože otevřené</t>
  </si>
  <si>
    <t>-1427501137</t>
  </si>
  <si>
    <t>Výměna KL malou těžící mechanizací včetně lavičky pod ložnou plochou pražce lože otevřené. Poznámka: 1. V cenách jsou započteny náklady na odtěžení KL s použitím minirypadla, rozprostření výzisku na terén nebo naložení na dopravní prostředek, přehození kameniva, úprava KL do profilu a jeho případné snížení pod patou kolejnice. U výměny KL v celém profilu je v ceně započteno případné uvolnění, posun a dotažení pražce. 2. V cenách nejsou obsaženy náklady na podbití pražce, dodávku a doplnění kameniva.</t>
  </si>
  <si>
    <t>34" v.č. 1"</t>
  </si>
  <si>
    <t>117*3*0,25"před ZV"</t>
  </si>
  <si>
    <t>-1805134245</t>
  </si>
  <si>
    <t>1872226192</t>
  </si>
  <si>
    <t>174,0*1,426</t>
  </si>
  <si>
    <t>5905105040</t>
  </si>
  <si>
    <t>Doplnění KL kamenivem souvisle strojně ve výhybce</t>
  </si>
  <si>
    <t>367514586</t>
  </si>
  <si>
    <t>Doplnění KL kamenivem souvisle strojně ve výhybce. Poznámka: 1. V cenách jsou započteny náklady na doplnění kameniva ojediněle ručně vidlemi a/nebo souvisle strojně z výsypných vozů případně nakladačem. 2. V cenách nejsou obsaženy náklady na dodávku kameniva.</t>
  </si>
  <si>
    <t>5906035030</t>
  </si>
  <si>
    <t>Souvislá výměna pražců současně s výměnou nebo čištěním KL pražce dřevěné výhybkové délky do 3 m</t>
  </si>
  <si>
    <t>-614480629</t>
  </si>
  <si>
    <t>Souvislá výměna pražců současně s výměnou nebo čištěním KL pražce dřevěné výhybkové délky do 3 m.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</si>
  <si>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5906035040</t>
  </si>
  <si>
    <t>Souvislá výměna pražců současně s výměnou nebo čištěním KL pražce dřevěné výhybkové délky přes 3 do 4 m</t>
  </si>
  <si>
    <t>-17927922</t>
  </si>
  <si>
    <t>Souvislá výměna pražců současně s výměnou nebo čištěním KL pražce dřevěné výhybkové délky přes 3 do 4 m.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</si>
  <si>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5906035050</t>
  </si>
  <si>
    <t>Souvislá výměna pražců současně s výměnou nebo čištěním KL pražce dřevěné výhybkové délky přes 4 do 5 m</t>
  </si>
  <si>
    <t>-339396912</t>
  </si>
  <si>
    <t>Souvislá výměna pražců současně s výměnou nebo čištěním KL pražce dřevěné výhybkové délky přes 4 do 5 m.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</si>
  <si>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5958134075</t>
  </si>
  <si>
    <t>Součásti upevňovací vrtule R1(145)</t>
  </si>
  <si>
    <t>-610464131</t>
  </si>
  <si>
    <t>5958134080</t>
  </si>
  <si>
    <t>Součásti upevňovací vrtule R2 (160)</t>
  </si>
  <si>
    <t>-518777980</t>
  </si>
  <si>
    <t>5958158070</t>
  </si>
  <si>
    <t>Podložka polyetylenová pod podkladnici 380/160/2 (S4, R4)</t>
  </si>
  <si>
    <t>1712105303</t>
  </si>
  <si>
    <t>5958128010</t>
  </si>
  <si>
    <t>Komplety ŽS 4 (šroub RS 1, matice M 24, podložka Fe6, svěrka ŽS4)</t>
  </si>
  <si>
    <t>-1767761228</t>
  </si>
  <si>
    <t>5906035120</t>
  </si>
  <si>
    <t>Souvislá výměna pražců současně s výměnou nebo čištěním KL pražce betonové příčné vystrojené</t>
  </si>
  <si>
    <t>1516242216</t>
  </si>
  <si>
    <t>Souvislá výměna pražců současně s výměnou nebo čištěním KL pražce betonové příčné vystrojené. Poznámka: 1. V cenách jsou započteny náklady na demontáž upevňovadel, výměnu pražců, montáž upevňovadel. U nevystrojených a výhybkových pražců dřevěných vrtání otvorů pro vrtule. 2. V cenách nejsou obsaženy náklady na odstranění KL, rozrušení lavičky, podbití pražce, úpravu KL do profilu, snížení KL pod patou kolejnice, doplnění kameniva, dodávku materiálu, dopravu výzisku na skládku a skládkovné.</t>
  </si>
  <si>
    <t>5907015040</t>
  </si>
  <si>
    <t>Ojedinělá výměna kolejnic stávající upevnění tv. S49 rozdělení "d"</t>
  </si>
  <si>
    <t>1535912906</t>
  </si>
  <si>
    <t>Ojedinělá výměna kolejnic stávající upevnění tv. S49 rozdělení "d". Poznámka: 1. V cenách jsou započteny náklady na demontáž upevňovadel, výměnu kolejnic, dílů a součástí, úpravu dilatačních spár, pryžových podložek, montáž upevňovadel, zřízení nebo demontáž prozatímních styků a ošetření součástí mazivem. 2. V cenách nejsou započteny náklady na dělení kolejnic, zřízení svaru, demontáž nebo montáž styků.</t>
  </si>
  <si>
    <t>4*12</t>
  </si>
  <si>
    <t>5907020120</t>
  </si>
  <si>
    <t>Souvislá výměna kolejnic současně s výměnou pražců tv. S49 rozdělení "u"</t>
  </si>
  <si>
    <t>1321258734</t>
  </si>
  <si>
    <t>Souvislá výměna kolejnic současně s výměnou pražců tv. S49 rozdělení "u". Poznámka: 1. V cenách jsou započteny náklady na demontáž upevňovadel, výměnu kolejnic, dílů a součástí, montáž upevňovadel, úpravu dilatačních spár, pryžových podložek, zřízení nebo demontáž prozatímních styků a ošetření součástí mazivem. 2. V cenách nejsou započteny náklady na dělení kolejnic, zřízení svaru, demontáž nebo montáž styků.</t>
  </si>
  <si>
    <t>1072626882</t>
  </si>
  <si>
    <t>1471306174</t>
  </si>
  <si>
    <t>5908052050</t>
  </si>
  <si>
    <t>Výměna podložky polyetylenové pod abnormální podkladnici</t>
  </si>
  <si>
    <t>-2070524721</t>
  </si>
  <si>
    <t>Výměna podložky polyetylenové pod abnormální podkladnici. Poznámka: 1. V cenách jsou započteny náklady na demontáž upevňovadel, výměnu součásti, montáž upevňovadel a ošetření součástí mazivem. 2. V cenách nejsou obsaženy náklady na dodávku materiálu.</t>
  </si>
  <si>
    <t>5958173000</t>
  </si>
  <si>
    <t>Polyetylenové pásy v kotoučích</t>
  </si>
  <si>
    <t>-1022726412</t>
  </si>
  <si>
    <t>55*0,25</t>
  </si>
  <si>
    <t>-254019020</t>
  </si>
  <si>
    <t>337934647</t>
  </si>
  <si>
    <t>486+252</t>
  </si>
  <si>
    <t>118772803</t>
  </si>
  <si>
    <t>984235484</t>
  </si>
  <si>
    <t>5909040010</t>
  </si>
  <si>
    <t>Následná úprava GPK výhybky směrové a výškové uspořádání pražce dřevěné nebo ocelové</t>
  </si>
  <si>
    <t>1610109800</t>
  </si>
  <si>
    <t>Následná úprava GPK výhybky směrové a výškové uspořádání pražce dřevěné nebo ocelové. Poznámka: 1. V cenách jsou započteny náklady na úpravu směrového a výškového uspořádání strojní linkou ASP s přesným zaměřením její prostorové polohy po konsolidaci KL,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</si>
  <si>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5909042010</t>
  </si>
  <si>
    <t>Přesná úprava GPK výhybky směrové a výškové uspořádání pražce dřevěné nebo ocelové</t>
  </si>
  <si>
    <t>1239348456</t>
  </si>
  <si>
    <t>Přesná úprava GPK výhybky směrové a výškové uspořádání pražce dřevěné nebo ocelové. Poznámka: 1. V cenách jsou započteny náklady na úpravu směrového a výškového uspořádání strojní linkou ASP s přesným zaměřením její prostorové polohy, úpravu KL pluhem a měření mezních stavebních odchylek dle ČSN, měření technologických veličin a předání tištěných výstupů objednateli. 2. V cenách nejsou obsaženy náklady na zaměření APK, doplnění a dodávku kameniva a snížení KL pod patou kolejnice.</t>
  </si>
  <si>
    <t>-536772358</t>
  </si>
  <si>
    <t>911667038</t>
  </si>
  <si>
    <t>-590719424</t>
  </si>
  <si>
    <t>187*2</t>
  </si>
  <si>
    <t>677493208</t>
  </si>
  <si>
    <t>5910050010</t>
  </si>
  <si>
    <t>Umožnění volné dilatace dílů výhybek demontáž upevňovadel výhybka I. generace</t>
  </si>
  <si>
    <t>-948823931</t>
  </si>
  <si>
    <t>Umožnění volné dilatace dílů výhybek demontáž upevňovadel výhybka I. generace. Poznámka: 1. V cenách jsou započteny náklady na uvolnění dílů výhybky a jejich rovnoměrné prodloužení nebo zkrácení. 2. V cenách nejsou obsaženy náklady na demontáž spojek.</t>
  </si>
  <si>
    <t>5910050110</t>
  </si>
  <si>
    <t>Umožnění volné dilatace dílů výhybek montáž upevňovadel výhybka I. generace</t>
  </si>
  <si>
    <t>367030695</t>
  </si>
  <si>
    <t>Umožnění volné dilatace dílů výhybek montáž upevňovadel výhybka I. generace. Poznámka: 1. V cenách jsou započteny náklady na uvolnění dílů výhybky a jejich rovnoměrné prodloužení nebo zkrácení. 2. V cenách nejsou obsaženy náklady na demontáž spojek.</t>
  </si>
  <si>
    <t>5910132030</t>
  </si>
  <si>
    <t>Zřízení zádržné opěrky na jazyku i opornici</t>
  </si>
  <si>
    <t>1170108010</t>
  </si>
  <si>
    <t>Zřízení zádržné opěrky na jazyku i opornici. Poznámka: 1. V cenách jsou započteny náklady na vrtání otvorů a montáž. 2. V cenách nejsou obsaženy náklady na dodávku materiálu.</t>
  </si>
  <si>
    <t>5961170060</t>
  </si>
  <si>
    <t>Zádržná opěrka proti putování (komplet pro jazky i opornici) S49 R190 pro jazyk ohnutý</t>
  </si>
  <si>
    <t>-545242781</t>
  </si>
  <si>
    <t>5961170065</t>
  </si>
  <si>
    <t>Zádržná opěrka proti putování (komplet pro jazky i opornici) S49 R190 pro jazyk přímý</t>
  </si>
  <si>
    <t>83991476</t>
  </si>
  <si>
    <t>5911313020</t>
  </si>
  <si>
    <t>Seřízení hákového závěru výhybky jednoduché jednozávěrové soustavy S49</t>
  </si>
  <si>
    <t>-1182360986</t>
  </si>
  <si>
    <t>Seřízení hákového závěru výhybky jednoduché jednozávěrové soustavy S49. Poznámka: 1. V cenách jsou započteny náklady na demontáž nebo montáž součástí, seřízení zdvihu, rozevření a záklesu háku, mezery mezi jazykem a opornicí v místě první hákové stěžejky, oprava nebo výměna čepů a pouzder jazyků a vymezení vůlí závěru, seřízení výměníku a závěru, seřízení a přezkoušení chodu závěru, provedení západkové zkoušky a ošetření součástí mazivem. U kloubových jazyků vymezení vůle pouzder a čepů. 2. V cenách nejsou obsaženy náklady na dodávku materiálu.</t>
  </si>
  <si>
    <t>1434404941</t>
  </si>
  <si>
    <t>-1042528042</t>
  </si>
  <si>
    <t>-455835404</t>
  </si>
  <si>
    <t>2*0,25</t>
  </si>
  <si>
    <t>1002513977</t>
  </si>
  <si>
    <t>155,750*1,8+(183,0*0,1)*1,5"odvoz KL+stezky na skládku"</t>
  </si>
  <si>
    <t>-685050393</t>
  </si>
  <si>
    <t>248,124+4,200"doprava kameniva"</t>
  </si>
  <si>
    <t>9902100700</t>
  </si>
  <si>
    <t>Doprava obousměrná (např. dodávek z vlastních zásob zhotovitele nebo objednatele nebo výzisku) mechanizací o nosnosti přes 3,5 t sypanin (kameniva, písku, suti, dlažebních kostek, atd.) do 100 km</t>
  </si>
  <si>
    <t>215676916</t>
  </si>
  <si>
    <t>Doprava obousměrná (např. dodávek z vlastních zásob zhotovitele nebo objednatele nebo výzisku) mechanizací o nosnosti přes 3,5 t sypanin (kameniva, písku, suti, dlažebních kostek, atd.) do 100 km. Poznámka: 1. Ceny jsou určeny pro dopravu silničními i kolejovými vozidly.2. V cenách obousměrné dopravy jsou započteny náklady na přepravu materiálu na místo určení včetně složení, poplatku za použití dopravní cesty a zpáteční cesty nenaloženého dopravního prostředku.3. V cenách jednosměrné dopravy jsou započteny náklady na přepravu materiálu na místo určení včetně složení a poplatku za použití dopravní cesty. Tyto položky se použijí i v případě, kdy se předpokládá, že dopravní prostředek bude naložen i na zpáteční cestě. V tomto případě se použijí položky pro každý směr samostatně (např. doprava materiálu na stavbu a odvoz výzisku nebo suti ze stavby).</t>
  </si>
  <si>
    <t>0,780"doprava drobného kolejiva"</t>
  </si>
  <si>
    <t>1057688710</t>
  </si>
  <si>
    <t>51*0,09+4,230"odvoz dřevěných pražců na skládku"</t>
  </si>
  <si>
    <t>-578166417</t>
  </si>
  <si>
    <t>0,340"Doprava zajišťovacích značek"</t>
  </si>
  <si>
    <t>-401954732</t>
  </si>
  <si>
    <t>64,419"doprava betonových pražců"</t>
  </si>
  <si>
    <t>887564999</t>
  </si>
  <si>
    <t>51*0,09+4,230"dřevěné pražce"</t>
  </si>
  <si>
    <t>4056640</t>
  </si>
  <si>
    <t>155,750*1,8+183*0,1*1,5"KL+stezka u výhybky"</t>
  </si>
  <si>
    <t>1540724285</t>
  </si>
  <si>
    <t>4,150"dřevěné pražce"</t>
  </si>
  <si>
    <t>03.2.2 - Zrušení výhybky č.3 + kolejová spojka</t>
  </si>
  <si>
    <t>1500119297</t>
  </si>
  <si>
    <t>84*1</t>
  </si>
  <si>
    <t>-137262471</t>
  </si>
  <si>
    <t>1971028976</t>
  </si>
  <si>
    <t>84*0,04</t>
  </si>
  <si>
    <t>13121591</t>
  </si>
  <si>
    <t>3,360*1,5</t>
  </si>
  <si>
    <t>-1697035265</t>
  </si>
  <si>
    <t>84*3*0,25</t>
  </si>
  <si>
    <t>-191314596</t>
  </si>
  <si>
    <t>1636292521</t>
  </si>
  <si>
    <t>63,000*1,426</t>
  </si>
  <si>
    <t>-140963409</t>
  </si>
  <si>
    <t>336907808</t>
  </si>
  <si>
    <t>125*4</t>
  </si>
  <si>
    <t>1663130897</t>
  </si>
  <si>
    <t>-1358384155</t>
  </si>
  <si>
    <t>1403408634</t>
  </si>
  <si>
    <t>1086619279</t>
  </si>
  <si>
    <t>125*2</t>
  </si>
  <si>
    <t>-2059894</t>
  </si>
  <si>
    <t>-96947558</t>
  </si>
  <si>
    <t>428359983</t>
  </si>
  <si>
    <t>-919707010</t>
  </si>
  <si>
    <t>1132634831</t>
  </si>
  <si>
    <t>-865342420</t>
  </si>
  <si>
    <t>-539064377</t>
  </si>
  <si>
    <t>5911655220</t>
  </si>
  <si>
    <t>Demontáž jednoduché výhybky na úložišti ocelové pražce válcované soustavy A</t>
  </si>
  <si>
    <t>-799763806</t>
  </si>
  <si>
    <t>Demontáž jednoduché výhybky na úložišti ocelové pražce válcované soustavy A. Poznámka: 1. V cenách jsou započteny náklady na demontáž do součástí, manipulaci, naložení na dopravní prostředek a uložení vyzískaného materiálu na úložišti.</t>
  </si>
  <si>
    <t>-1867632029</t>
  </si>
  <si>
    <t>2063149016</t>
  </si>
  <si>
    <t>-948462503</t>
  </si>
  <si>
    <t>73*0,09</t>
  </si>
  <si>
    <t>5999010020</t>
  </si>
  <si>
    <t>Vyjmutí a snesení konstrukcí nebo dílů hmotnosti přes 10 do 20 t</t>
  </si>
  <si>
    <t>944723567</t>
  </si>
  <si>
    <t>Vyjmutí a snesení konstrukcí nebo dílů hmotnosti přes 10 do 20 t. Poznámka: 1. V cenách jsou započteny náklady na manipulaci vyjmutí a snesení zdvihacím prostředkem, naložení, složení, přeprava v místě technologické manipulace. Položka obsahuje náklady na práce v blízkosti trakčního vedení.</t>
  </si>
  <si>
    <t>-938874590</t>
  </si>
  <si>
    <t>63*1,8+(84,0*0,08)*1,5"odvoz KL+stezky na skládku"</t>
  </si>
  <si>
    <t>-1617847535</t>
  </si>
  <si>
    <t>89,838+5,040"doprava kameniva"</t>
  </si>
  <si>
    <t>1859295543</t>
  </si>
  <si>
    <t>80*0,09"odvoz dřevěných pražců na skládku"</t>
  </si>
  <si>
    <t>2034025326</t>
  </si>
  <si>
    <t>-427762722</t>
  </si>
  <si>
    <t>63*1,8+(84,0*0,08)*1,5"KL+stezky"</t>
  </si>
  <si>
    <t>-1760820877</t>
  </si>
  <si>
    <t>80*0,09</t>
  </si>
  <si>
    <t>03.2.3 - Výhybka č.4</t>
  </si>
  <si>
    <t>-1831129597</t>
  </si>
  <si>
    <t>34*1*2</t>
  </si>
  <si>
    <t>2127883732</t>
  </si>
  <si>
    <t>-120436422</t>
  </si>
  <si>
    <t>68*0,04</t>
  </si>
  <si>
    <t>-542593328</t>
  </si>
  <si>
    <t>2,720*1,5</t>
  </si>
  <si>
    <t>1587264941</t>
  </si>
  <si>
    <t>862917147</t>
  </si>
  <si>
    <t>-2011246584</t>
  </si>
  <si>
    <t>39*1,426</t>
  </si>
  <si>
    <t>-609443134</t>
  </si>
  <si>
    <t>-787524441</t>
  </si>
  <si>
    <t>613234650</t>
  </si>
  <si>
    <t>-234826430</t>
  </si>
  <si>
    <t>116*2</t>
  </si>
  <si>
    <t>1048780818</t>
  </si>
  <si>
    <t>4*13,5</t>
  </si>
  <si>
    <t>-556729713</t>
  </si>
  <si>
    <t>828498172</t>
  </si>
  <si>
    <t>834621157</t>
  </si>
  <si>
    <t>-1719632985</t>
  </si>
  <si>
    <t>70*0,25</t>
  </si>
  <si>
    <t>717839298</t>
  </si>
  <si>
    <t>-693095480</t>
  </si>
  <si>
    <t>432+312</t>
  </si>
  <si>
    <t>-1909935816</t>
  </si>
  <si>
    <t>-590586846</t>
  </si>
  <si>
    <t>555393775</t>
  </si>
  <si>
    <t>886968454</t>
  </si>
  <si>
    <t>1198390114</t>
  </si>
  <si>
    <t>834659459</t>
  </si>
  <si>
    <t>-2088563366</t>
  </si>
  <si>
    <t>5961170070</t>
  </si>
  <si>
    <t>Zádržná opěrka proti putování (komplet pro jazky i opornici) S49 R300 pro jazyk ohnutý i přímý</t>
  </si>
  <si>
    <t>-1169417953</t>
  </si>
  <si>
    <t>-1809481631</t>
  </si>
  <si>
    <t>5911641040</t>
  </si>
  <si>
    <t>Montáž jednoduché výhybky v ose koleje dřevěné pražce soustavy S49</t>
  </si>
  <si>
    <t>-1436116677</t>
  </si>
  <si>
    <t>Montáž jednoduché výhybky v ose koleje dřevěné pražce soustavy S49. Poznámka: 1. V cenách jsou započteny náklady na manipulaci na pražcovém podloží, nanesení součástí, montáž podle montážního plánu, přezkoušení doléhání jazyků a ošetření součástí mazivem. Demontáž součástí před položením. 2. V cenách nejsou obsaženy náklady na dodávku materiálu.</t>
  </si>
  <si>
    <t>5911655060</t>
  </si>
  <si>
    <t>Demontáž jednoduché výhybky na úložišti dřevěné pražce soustavy A</t>
  </si>
  <si>
    <t>2016165907</t>
  </si>
  <si>
    <t>Demontáž jednoduché výhybky na úložišti dřevěné pražce soustavy A. Poznámka: 1. V cenách jsou započteny náklady na demontáž do součástí, manipulaci, naložení na dopravní prostředek a uložení vyzískaného materiálu na úložišti.</t>
  </si>
  <si>
    <t>-557478120</t>
  </si>
  <si>
    <t>-439918013</t>
  </si>
  <si>
    <t>3,970</t>
  </si>
  <si>
    <t>1677180034</t>
  </si>
  <si>
    <t>-737731190</t>
  </si>
  <si>
    <t>39*1,8+(68*0,1)*1,5"odvoz KL+stezky na skládku"</t>
  </si>
  <si>
    <t>1415841073</t>
  </si>
  <si>
    <t>55,614+4,080"doprava kameniva"</t>
  </si>
  <si>
    <t>-1698413349</t>
  </si>
  <si>
    <t>0,820"doprava drobného kolejiva"</t>
  </si>
  <si>
    <t>653126608</t>
  </si>
  <si>
    <t>3,970"odvoz dřevěných pražců na skládku"</t>
  </si>
  <si>
    <t>1946744847</t>
  </si>
  <si>
    <t>3,970"dřevěné pražce"</t>
  </si>
  <si>
    <t>-342715272</t>
  </si>
  <si>
    <t>39,000*1,8+68*0,1*1,5"KL+stezka u výhybky"</t>
  </si>
  <si>
    <t>570133654</t>
  </si>
  <si>
    <t>03.2.4 - Výhybka č.5</t>
  </si>
  <si>
    <t>-402332804</t>
  </si>
  <si>
    <t>1400805544</t>
  </si>
  <si>
    <t>-256774263</t>
  </si>
  <si>
    <t>60963074</t>
  </si>
  <si>
    <t>-452316601</t>
  </si>
  <si>
    <t>87163804</t>
  </si>
  <si>
    <t>1043611745</t>
  </si>
  <si>
    <t>35*1,426</t>
  </si>
  <si>
    <t>827314753</t>
  </si>
  <si>
    <t>1479104413</t>
  </si>
  <si>
    <t>-6924506</t>
  </si>
  <si>
    <t>-1478943128</t>
  </si>
  <si>
    <t>108*2</t>
  </si>
  <si>
    <t>1349608641</t>
  </si>
  <si>
    <t>-414325858</t>
  </si>
  <si>
    <t>743737398</t>
  </si>
  <si>
    <t>-498163245</t>
  </si>
  <si>
    <t>-2063933944</t>
  </si>
  <si>
    <t>1634061944</t>
  </si>
  <si>
    <t>-1565403324</t>
  </si>
  <si>
    <t>408+312</t>
  </si>
  <si>
    <t>2050363317</t>
  </si>
  <si>
    <t>783742450</t>
  </si>
  <si>
    <t>-1744761344</t>
  </si>
  <si>
    <t>-1093843158</t>
  </si>
  <si>
    <t>501437852</t>
  </si>
  <si>
    <t>2110426308</t>
  </si>
  <si>
    <t>-721818946</t>
  </si>
  <si>
    <t>-659975925</t>
  </si>
  <si>
    <t>1905735555</t>
  </si>
  <si>
    <t>1867959734</t>
  </si>
  <si>
    <t>1860945646</t>
  </si>
  <si>
    <t>890014774</t>
  </si>
  <si>
    <t>-875987373</t>
  </si>
  <si>
    <t>-378534406</t>
  </si>
  <si>
    <t>-430620437</t>
  </si>
  <si>
    <t>35,000*1,8+(68*0,1)*1,5"odvoz KL+stezky na skládku"</t>
  </si>
  <si>
    <t>1511025373</t>
  </si>
  <si>
    <t>49,910+4,080"doprava kameniva"</t>
  </si>
  <si>
    <t>-523171432</t>
  </si>
  <si>
    <t>0,800"doprava drobného kolejiva"</t>
  </si>
  <si>
    <t>-1355788977</t>
  </si>
  <si>
    <t>823272310</t>
  </si>
  <si>
    <t>2126225311</t>
  </si>
  <si>
    <t>35,000*1,8+68*0,1*1,5"KL+stezka u výhybky"</t>
  </si>
  <si>
    <t>-383440980</t>
  </si>
  <si>
    <t>03.3 - Materiál zadavatele - NEOCEŇOVAT!</t>
  </si>
  <si>
    <t>03.3.1 - Materiál zadavatele - NEOCEŇOVAT!</t>
  </si>
  <si>
    <t>5956140030</t>
  </si>
  <si>
    <t>Pražec betonový příčný vystrojený včetně kompletů tv. B 91S/2 (S)</t>
  </si>
  <si>
    <t>956991947</t>
  </si>
  <si>
    <t>704+677+197+590</t>
  </si>
  <si>
    <t>5957104025</t>
  </si>
  <si>
    <t>Kolejnicové pásy třídy R260 tv. 49 E1 délky 75 metrů</t>
  </si>
  <si>
    <t>-1304144246</t>
  </si>
  <si>
    <t>24+10+4</t>
  </si>
  <si>
    <t>5964147040</t>
  </si>
  <si>
    <t>Nástupištní díly konzolová deska K 230</t>
  </si>
  <si>
    <t>399513973</t>
  </si>
  <si>
    <t>5964147025</t>
  </si>
  <si>
    <t>Nástupištní díly konzolová deska K 145</t>
  </si>
  <si>
    <t>-658653548</t>
  </si>
  <si>
    <t>5963101005</t>
  </si>
  <si>
    <t>Přejezd celopryžový pro nezatížené komunikace</t>
  </si>
  <si>
    <t>-374920961</t>
  </si>
  <si>
    <t>5956116005</t>
  </si>
  <si>
    <t>Pražce dřevěné výhybkové dub skupina 4 150x260</t>
  </si>
  <si>
    <t>2102911765</t>
  </si>
  <si>
    <t>2*8,727"v.č. 1 a 4"</t>
  </si>
  <si>
    <t>1*7,850"v.č. 5</t>
  </si>
  <si>
    <t>5956213000</t>
  </si>
  <si>
    <t>Pražec betonový příčný nevystrojený  užitý SB5</t>
  </si>
  <si>
    <t>-1919702900</t>
  </si>
  <si>
    <t>5957201010</t>
  </si>
  <si>
    <t>Kolejnice užité tv. S49</t>
  </si>
  <si>
    <t>2017639145</t>
  </si>
  <si>
    <t>5963207005</t>
  </si>
  <si>
    <t>Nástupištní díly blok úložný užitý U65</t>
  </si>
  <si>
    <t>-419480114</t>
  </si>
  <si>
    <t>Nástupištní díly blok úložnýu žitý U65</t>
  </si>
  <si>
    <t>5963207025</t>
  </si>
  <si>
    <t>Nástupištní díly tvárnice užitá Tischer B</t>
  </si>
  <si>
    <t>127057441</t>
  </si>
  <si>
    <t>03.4 - Vedlejší a ostatní náklady</t>
  </si>
  <si>
    <t>03.4.1 - Vedlejší a ostatní náklady</t>
  </si>
  <si>
    <t>021211001</t>
  </si>
  <si>
    <t>Průzkumné práce pro opravy Doplňující laboratorní rozbor kontaminace zeminy nebo kol. lože</t>
  </si>
  <si>
    <t>-1951643835</t>
  </si>
  <si>
    <t>Průzkumné práce pro opravy Doplňující laboratorní rozbor kontaminace zeminy nebo kol. lože - V ceně jsou započteny náklady na doplňující rozbor kameniva nebo KL pro objasnění kontaminace ropnými látkami akreditovanou laboratoří včetně vyhodnocení a předání zprávy o výsledku.</t>
  </si>
  <si>
    <t>022101001</t>
  </si>
  <si>
    <t>Geodetické práce Geodetické práce před opravou</t>
  </si>
  <si>
    <t>1599988091</t>
  </si>
  <si>
    <t>022101011</t>
  </si>
  <si>
    <t>Geodetické práce Geodetické práce v průběhu opravy</t>
  </si>
  <si>
    <t>202686395</t>
  </si>
  <si>
    <t>022101021</t>
  </si>
  <si>
    <t>Geodetické práce Geodetické práce po ukončení opravy</t>
  </si>
  <si>
    <t>307096991</t>
  </si>
  <si>
    <t>022121001</t>
  </si>
  <si>
    <t>Geodetické práce Diagnostika technické infrastruktury Vytýčení trasy inženýrských sítí</t>
  </si>
  <si>
    <t>1990883687</t>
  </si>
  <si>
    <t>Geodetické práce Diagnostika technické infrastruktury Vytýčení trasy inženýrských sítí - V sazbě jsou započteny náklady na vyhledání trasy detektorem, zaměření a zobrazení trasy a předání  výstupu zaměření. V sazbě nejsou obsaženy náklady na vytýčení sítí ve správě provozovatele.</t>
  </si>
  <si>
    <t>023131001</t>
  </si>
  <si>
    <t>Projektové práce Dokumentace skutečného provedení železničního svršku a spodku</t>
  </si>
  <si>
    <t>1796195183</t>
  </si>
  <si>
    <t>Projektové práce Dokumentace skutečného provedení železničního svršku a spodku - V sazbě jsou obsaženy náklady na zaměření a vyhotovení dokumentace skutečného provedení žel. svršku a spodku dle vyhlášky č. 499/2006 Sb., a vyhlášky č. 31/1995 Sb. včetně zpracování dat v digitální podobě v otevřené formě a její předání objednateli</t>
  </si>
  <si>
    <t>031101031</t>
  </si>
  <si>
    <t>Zařízení a vybavení staveniště vyjma dále jmenované práce včetně opatření na ochranu sousedních pozemků, včetně opatření na ochranu sousedních pozemků, informační tabule, dopravního značení na staveništi aj. při velikosti nákladů přes 5 do 20 mil. Kč</t>
  </si>
  <si>
    <t>-1724020786</t>
  </si>
  <si>
    <t>033131001</t>
  </si>
  <si>
    <t>Provozní vlivy Organizační zajištění prací při zřizování a udržování BK kolejí a výhybek</t>
  </si>
  <si>
    <t>2034922167</t>
  </si>
  <si>
    <t>Provozní vlivy Organizační zajištění prací při zřizování a udržování BK kolejí a výhybek - Organizační zajištění prací při zřizování a udržování bezstykové koleje podle př. S3/2, zejména technologická příprava pořízení schématu a projednání postupu, kontrola připravenosti a řízení postupu prací, předání prací a dokladů objednateli.</t>
  </si>
  <si>
    <t>04 - Oprava osvětlení a EOV v žst. Pocínovice</t>
  </si>
  <si>
    <t>04.1 - EOV</t>
  </si>
  <si>
    <t>04.1.1 - Elektromontáže</t>
  </si>
  <si>
    <t>OST - EOV</t>
  </si>
  <si>
    <t xml:space="preserve">    01 - Optické připojení</t>
  </si>
  <si>
    <t>7493351080</t>
  </si>
  <si>
    <t>Montáž elektrického ohřevu výhybek (EOV) kompletní topné soupravy úprava výhybky pro montáž topných tyčí EOV</t>
  </si>
  <si>
    <t>1679284681</t>
  </si>
  <si>
    <t>Montáž elektrického ohřevu výhybek (EOV) kompletní topné soupravy úprava výhybky pro montáž topných tyčí EOV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 zabroušení stoliček jazyků, aby bylo možno na zastaralé typy výhybek namotnovat EOV</t>
  </si>
  <si>
    <t>7493351020</t>
  </si>
  <si>
    <t>Montáž elektrického ohřevu výhybek (EOV) kompletní topné soupravy na jednoduchou výhybku soustavy S49, R65 a UIC60 s poloměrem odbočení 190 m</t>
  </si>
  <si>
    <t>212262253</t>
  </si>
  <si>
    <t>Montáž elektrického ohřevu výhybek (EOV) kompletní topné soupravy na jednoduchou výhybku soustavy S49, R65 a UIC60 s poloměrem odbočení 190 m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t>
  </si>
  <si>
    <t>7493300590</t>
  </si>
  <si>
    <t>Elektrický ohřev výhybek (EOV) Topná souprava pro výhybku s nežlabovým pražcem JS491:6,6-190,JS491:7,5-190aJS491:9-190</t>
  </si>
  <si>
    <t>sada</t>
  </si>
  <si>
    <t>-1677229486</t>
  </si>
  <si>
    <t>7493351022</t>
  </si>
  <si>
    <t>Montáž elektrického ohřevu výhybek (EOV) kompletní topné soupravy na jednoduchou výhybku soustavy S49, R65 a UIC60 s poloměrem odbočení 300 m</t>
  </si>
  <si>
    <t>-140710562</t>
  </si>
  <si>
    <t>Montáž elektrického ohřevu výhybek (EOV) kompletní topné soupravy na jednoduchou výhybku soustavy S49, R65 a UIC60 s poloměrem odbočení 300 m - včetně kompletního vybavení topných tyčí, příchytek hlavic topných tyčí, pérových příchytek vlastních topných tyčí, připojovacích šňůr, chrániček pro tyto šňůry, připojovacích rozvodných skříněk vč. nosných konstrukcí těchto skříněk, dále topnice pro ohřev táhel všech přestavníků vč. sálavých desek a veškerého drobného spojovacího a upevňovacího materiálu</t>
  </si>
  <si>
    <t>7493300600</t>
  </si>
  <si>
    <t>Elektrický ohřev výhybek (EOV) Topná souprava pro výhybku s nežlabovým pražcem JS491:9-300aJS491:11-300</t>
  </si>
  <si>
    <t>-685749896</t>
  </si>
  <si>
    <t>7493351110</t>
  </si>
  <si>
    <t>Montáž elektrického ohřevu výhybek (EOV) topné tyče teplotního čidla</t>
  </si>
  <si>
    <t>-1670991980</t>
  </si>
  <si>
    <t>7493300770</t>
  </si>
  <si>
    <t>Elektrický ohřev výhybek (EOV) Příslušenství Čidlo teploty kolejové</t>
  </si>
  <si>
    <t>-1357279156</t>
  </si>
  <si>
    <t>7493351115</t>
  </si>
  <si>
    <t>Montáž elektrického ohřevu výhybek (EOV) topné tyče srážkového čidla včetně držáku</t>
  </si>
  <si>
    <t>-956625093</t>
  </si>
  <si>
    <t>7493300780</t>
  </si>
  <si>
    <t>Elektrický ohřev výhybek (EOV) Příslušenství Srážkové čidlo včetně držáku</t>
  </si>
  <si>
    <t>461995496</t>
  </si>
  <si>
    <t>7493351120</t>
  </si>
  <si>
    <t>Montáž elektrického ohřevu výhybek (EOV) topné tyče ochranné klece</t>
  </si>
  <si>
    <t>-1900089936</t>
  </si>
  <si>
    <t>7493300760</t>
  </si>
  <si>
    <t>Elektrický ohřev výhybek (EOV) Příslušenství Klec ochranná</t>
  </si>
  <si>
    <t>686955096</t>
  </si>
  <si>
    <t>7493352010</t>
  </si>
  <si>
    <t>Montáž rozvaděče pro elektrický ohřev výhybky silového pro připojení základních výhybkových jednotek do 8 kusů 3-f vývodů</t>
  </si>
  <si>
    <t>-1441858176</t>
  </si>
  <si>
    <t>Montáž rozvaděče pro elektrický ohřev výhybky silového pro připojení základních výhybkových jednotek do 8 kusů 3-f vývodů - instalace rozvaděče do terénu nebo rozvodny včetně elektrovýzbroje</t>
  </si>
  <si>
    <t>7493300100</t>
  </si>
  <si>
    <t>Elektrický ohřev výhybek (EOV) Periferní rozváděče Rozváděč ohřevu výměn pro 2 výhybky s měřením a podřízenou jednotkou</t>
  </si>
  <si>
    <t>-576430835</t>
  </si>
  <si>
    <t>7491652010</t>
  </si>
  <si>
    <t>Montáž vnějšího uzemnění uzemňovacích vodičů v zemi z pozinkované oceli (FeZn) do 120 mm2</t>
  </si>
  <si>
    <t>146246928</t>
  </si>
  <si>
    <t>Montáž vnějšího uzemnění uzemňovacích vodičů v zemi z pozinkované oceli (FeZn) do 120 mm2 - uzemňovacího vedení v zemní kynetě, případně v chráničce odvinutí vodiče ze svitku a oddělení příslušné délky, tvarování pásku, spojování. Neobsahuje výkop a zához kabelové kynety a chráničku</t>
  </si>
  <si>
    <t>7491600190</t>
  </si>
  <si>
    <t>Uzemnění Vnější Uzemňovací vedení v zemi, kruhovým vodičem FeZn do D=10 mm</t>
  </si>
  <si>
    <t>1830099959</t>
  </si>
  <si>
    <t>7491651044</t>
  </si>
  <si>
    <t>Montáž vnitřního uzemnění ostatní svorka zkušební, spojovací, odbočná a upevňovací</t>
  </si>
  <si>
    <t>-473911629</t>
  </si>
  <si>
    <t>7491601740</t>
  </si>
  <si>
    <t>Uzemnění Hromosvodné vedení Svorka SZ - litina</t>
  </si>
  <si>
    <t>1915566739</t>
  </si>
  <si>
    <t>7493352030</t>
  </si>
  <si>
    <t>Montáž rozvaděče pro elektrický ohřev výhybky ovladače pro EOV a osvětlení</t>
  </si>
  <si>
    <t>1672015549</t>
  </si>
  <si>
    <t>Montáž rozvaděče pro elektrický ohřev výhybky ovladače pro EOV a osvětlení - včetně instalace ovladače do vnitřního prostoru včetně napojení na podružné rozvaděče a nadřazený systém včetně připojovacích poplatků</t>
  </si>
  <si>
    <t>7493300130</t>
  </si>
  <si>
    <t>Elektrický ohřev výhybek (EOV) Řídící rozváděče Rozváděč pro ovládání a signalizaci, podřízený, 4 okruhy,do 7 rozvaděčů,do 40 okruhů VO a až se 32 připojenými vyhybkami EOV</t>
  </si>
  <si>
    <t>-689994786</t>
  </si>
  <si>
    <t>7493300960</t>
  </si>
  <si>
    <t>Elektrický ohřev výhybek (EOV) SW do PLC</t>
  </si>
  <si>
    <t>252936966</t>
  </si>
  <si>
    <t>7493300970</t>
  </si>
  <si>
    <t>Elektrický ohřev výhybek (EOV) SW Parametrizace PLC</t>
  </si>
  <si>
    <t>-129724407</t>
  </si>
  <si>
    <t>7493300980</t>
  </si>
  <si>
    <t>Elektrický ohřev výhybek (EOV) SW Parametrizace komunikace</t>
  </si>
  <si>
    <t>817095588</t>
  </si>
  <si>
    <t>7493300990</t>
  </si>
  <si>
    <t>Elektrický ohřev výhybek (EOV) SW Odzkoušení rozváděče</t>
  </si>
  <si>
    <t>347278010</t>
  </si>
  <si>
    <t>7493301050</t>
  </si>
  <si>
    <t>Elektrický ohřev výhybek (EOV) SW Projekt vizualizace</t>
  </si>
  <si>
    <t>-1727524066</t>
  </si>
  <si>
    <t>7493301060</t>
  </si>
  <si>
    <t>Elektrický ohřev výhybek (EOV) SW Parametrizace rozváděče</t>
  </si>
  <si>
    <t>-433211378</t>
  </si>
  <si>
    <t>7493301080</t>
  </si>
  <si>
    <t>Elektrický ohřev výhybek (EOV) SW Parametrizace okruhu EOV (na výhybku), dle počtu výhybek</t>
  </si>
  <si>
    <t>-1819117111</t>
  </si>
  <si>
    <t>7496756010</t>
  </si>
  <si>
    <t>Montáž dálkové diagnostiky TS ŽDC software pro začlenění technologického celku do dálkové diagnostiky TS ŽDC</t>
  </si>
  <si>
    <t>-302737832</t>
  </si>
  <si>
    <t>Montáž dálkové diagnostiky TS ŽDC software pro začlenění technologického celku do dálkové diagnostiky TS ŽDC - instalace software pro začlenění technologického celku (např. EOV, VO, EPZ, tunel, myčka, výtah, kotelna, atd.)</t>
  </si>
  <si>
    <t>7496756075</t>
  </si>
  <si>
    <t>Montáž dálkové diagnostiky TS ŽDC doplnění/úprava aplikace integračního serveru</t>
  </si>
  <si>
    <t>1938185546</t>
  </si>
  <si>
    <t>7496756077</t>
  </si>
  <si>
    <t>Montáž dálkové diagnostiky TS ŽDC doplnění/úprava aplikace pro dispečerské klienty</t>
  </si>
  <si>
    <t>-986569989</t>
  </si>
  <si>
    <t>2068531346</t>
  </si>
  <si>
    <t>7492501710</t>
  </si>
  <si>
    <t>Kabely, vodiče, šňůry Cu - nn Kabel silový 2 a 3-žílový Cu, plastová izolace CYKY 2O4 (2Dx4)</t>
  </si>
  <si>
    <t>1088738951</t>
  </si>
  <si>
    <t>7492501715</t>
  </si>
  <si>
    <t>Kabely, vodiče, šňůry Cu - nn Kabel silový 2 a 3-žílový Cu, plastová izolace CYKY 2O6 (2Dx6), NYM-O 2x6</t>
  </si>
  <si>
    <t>1417622868</t>
  </si>
  <si>
    <t>-1963394869</t>
  </si>
  <si>
    <t>-1122899900</t>
  </si>
  <si>
    <t>7492501930</t>
  </si>
  <si>
    <t>Kabely, vodiče, šňůry Cu - nn Kabel silový 4 a 5-žílový Cu, plastová izolace CYKY 4J6 (4Bx6)</t>
  </si>
  <si>
    <t>605771111</t>
  </si>
  <si>
    <t>624032150</t>
  </si>
  <si>
    <t>7492555012</t>
  </si>
  <si>
    <t>Montáž kabelů vícežílových Cu 12 x 1,5 mm2</t>
  </si>
  <si>
    <t>-1559790198</t>
  </si>
  <si>
    <t>Montáž kabelů vícežílových Cu 12 x 1,5 mm2 - uložení do země, chráničky, na rošty, pod omítku apod.</t>
  </si>
  <si>
    <t>7492502140</t>
  </si>
  <si>
    <t>Kabely, vodiče, šňůry Cu - nn Kabel silový více-žílový Cu, plastová izolace CYKY 12J1,5 (12Cx1,5)</t>
  </si>
  <si>
    <t>-89062338</t>
  </si>
  <si>
    <t>7590520599</t>
  </si>
  <si>
    <t>Venkovní vedení kabelová - metalické sítě Plněné 4x0,8 TCEPKPFLE 3 x 4 x 0,8</t>
  </si>
  <si>
    <t>-1103251273</t>
  </si>
  <si>
    <t>7491151040</t>
  </si>
  <si>
    <t>Montáž trubek ohebných elektroinstalačních ochranných z tvrdého PE uložených pevně, průměru do 100 mm</t>
  </si>
  <si>
    <t>886940685</t>
  </si>
  <si>
    <t>Montáž trubek ohebných elektroinstalačních ochranných z tvrdého PE uložených pevně, průměru do 100 mm - včetně naznačení trasy, rozměření, řezání trubek, kladení, osazení, zajištění a upevnění</t>
  </si>
  <si>
    <t>7593501020</t>
  </si>
  <si>
    <t>Trasy kabelového vedení Tuhá dvouplášťová korugovaná chránička KD 09090 průměr 90/75 mm</t>
  </si>
  <si>
    <t>256</t>
  </si>
  <si>
    <t>-1019427363</t>
  </si>
  <si>
    <t>7593501025</t>
  </si>
  <si>
    <t>Trasy kabelového vedení Tuhá dvouplášťová korugovaná chránička KD 09110 průměr 110/94 mm</t>
  </si>
  <si>
    <t>1483207040</t>
  </si>
  <si>
    <t>-1781417026</t>
  </si>
  <si>
    <t>7492751040</t>
  </si>
  <si>
    <t>Montáž ukončení kabelů nn v rozvaděči nebo na přístroji izolovaných s označením 7 - 12-ti žílových do 4 mm2</t>
  </si>
  <si>
    <t>-1782104405</t>
  </si>
  <si>
    <t>Montáž ukončení kabelů nn v rozvaděči nebo na přístroji izolovaných s označením 7 - 12-ti žílových do 4 mm2 - montáž kabelové koncovky nebo záklopky včetně odizolování pláště a izolace žil kabelu, ukončení žil v rozvaděči, upevnění kabelových ok, roz. trubice, zakončení stínění apod.</t>
  </si>
  <si>
    <t>717809726</t>
  </si>
  <si>
    <t>7499151030</t>
  </si>
  <si>
    <t>Dokončovací práce zkušební provoz</t>
  </si>
  <si>
    <t>814232081</t>
  </si>
  <si>
    <t>Dokončovací práce zkušební provoz - včetně prokázání technických a kvalitativních parametrů zařízení</t>
  </si>
  <si>
    <t>7498150520</t>
  </si>
  <si>
    <t>Vyhotovení výchozí revizní zprávy pro opravné práce pro objem investičních nákladů přes 500 000 do 1 000 000 Kč</t>
  </si>
  <si>
    <t>514327854</t>
  </si>
  <si>
    <t>Vyhotovení výchozí revizní zprávy pro opravné práce pro objem investičních nákladů přes 500 000 do 1 000 000 Kč - celková prohlídka zařízení provozního souboru nebo stavebního objektu včetně měření, zkoušek zařízení tohoto provozního souboru nebo stavebního objektu revizním technikem na zařízení podle požadavku ČSN, včetně hodnocení a vyhotovení celkové revizní zprávy</t>
  </si>
  <si>
    <t>7498150525</t>
  </si>
  <si>
    <t>Vyhotovení výchozí revizní zprávy příplatek za každých dalších i započatých 500 000 Kč přes 1 000 000 Kč</t>
  </si>
  <si>
    <t>2065237378</t>
  </si>
  <si>
    <t>7498151020</t>
  </si>
  <si>
    <t>Provedení technické prohlídky a zkoušky na silnoproudém zařízení, zařízení TV, zařízení NS, transformoven, EPZ pro opravné práce pro objem investičních nákladů přes 500 000 do 1 000 000 Kč</t>
  </si>
  <si>
    <t>-1191735012</t>
  </si>
  <si>
    <t>Provedení technické prohlídky a zkoušky na silnoproudém zařízení, zařízení TV, zařízení NS, transformoven, EPZ pro opravné práce pro objem investičních nákladů přes 500 000 do 1 000 000 Kč - celková prohlídka zařízení provozního souboru nebo stavebního objektu včetně měření, zařízení tohoto provozního souboru nebo stavebního objektu právnickou osobou na zařízení podle požadavku ČSN, včetně hodnocení a vyhotovení protokolu</t>
  </si>
  <si>
    <t>7498151025</t>
  </si>
  <si>
    <t>Provedení technické prohlídky a zkoušky na silnoproudém zařízení, zařízení TV, zařízení NS, transformoven, EPZ příplatek za každých dalších i započatých 500 000 Kč přes 1 000 000 Kč</t>
  </si>
  <si>
    <t>1776831624</t>
  </si>
  <si>
    <t>Optické připojení</t>
  </si>
  <si>
    <t>7590560239</t>
  </si>
  <si>
    <t>Optické kabely Optické mikrokabely Pro záfuk do trubičky 8 mm 1x12 vl./trubička,HDPE plášť 5,8 mm (6 el.),</t>
  </si>
  <si>
    <t>360730349</t>
  </si>
  <si>
    <t>7590560519</t>
  </si>
  <si>
    <t>Optické kabely Spojky a příslušenství pro optické sítě Ostatní Rezerva optického kabelu do 500mm</t>
  </si>
  <si>
    <t>562550047</t>
  </si>
  <si>
    <t>7590560671</t>
  </si>
  <si>
    <t>Optické kabely Spojky a příslušenství pro optické sítě Optické Pigtaily SM 9/125 E 2000 H+S</t>
  </si>
  <si>
    <t>98580521</t>
  </si>
  <si>
    <t>7590560868</t>
  </si>
  <si>
    <t>Optické kabely Spojky a příslušenství pro optické sítě Optické Adaptéry E2000/APC (H+S), with flange, na šroubky</t>
  </si>
  <si>
    <t>-541703874</t>
  </si>
  <si>
    <t>7590560552</t>
  </si>
  <si>
    <t>Optické kabely Spojky a příslušenství pro optické sítě Ostatní Nosič konstrukčních skupin 19" 1U pro uložení až 3 optických spoj. modulů pro až 36 připoj.pozic</t>
  </si>
  <si>
    <t>56323921</t>
  </si>
  <si>
    <t>7590560641</t>
  </si>
  <si>
    <t>Optické kabely Spojky a příslušenství pro optické sítě Ostatní Spojovací kazety s víčkem</t>
  </si>
  <si>
    <t>1641567467</t>
  </si>
  <si>
    <t>7590560853</t>
  </si>
  <si>
    <t>Optické kabely Spojky a příslušenství pro optické sítě Optické Patchcordy SM 9/125 E2000/APC-E2000/APC, 9/125/900/1800, délka 1 m, DUPLEX</t>
  </si>
  <si>
    <t>-1799070994</t>
  </si>
  <si>
    <t>7593501125</t>
  </si>
  <si>
    <t>Trasy kabelového vedení Chráničky optického kabelu HDPE 6040 průměr 40/33 mm</t>
  </si>
  <si>
    <t>-1370675248</t>
  </si>
  <si>
    <t>7593501195</t>
  </si>
  <si>
    <t>Trasy kabelového vedení Spojky šroubovací pro chráničky optického kabelu HDPE 5050 průměr 40 mm</t>
  </si>
  <si>
    <t>-1541210656</t>
  </si>
  <si>
    <t>7595600510</t>
  </si>
  <si>
    <t>Přenosová a datová zařízení Datové - modem Optický konvertor tříslotové šasi AC</t>
  </si>
  <si>
    <t>1520039418</t>
  </si>
  <si>
    <t>7595600540</t>
  </si>
  <si>
    <t>Přenosová a datová zařízení Datové - modem Optický konvertor Ethernet, karta do šasi</t>
  </si>
  <si>
    <t>1651961448</t>
  </si>
  <si>
    <t>7595600570</t>
  </si>
  <si>
    <t>Přenosová a datová zařízení Datové - modem Optický konvertor Ethernet, samostatný</t>
  </si>
  <si>
    <t>-743852732</t>
  </si>
  <si>
    <t>7595600560</t>
  </si>
  <si>
    <t>Přenosová a datová zařízení Datové - modem Optický konvertor SNMP, karta do šasi</t>
  </si>
  <si>
    <t>279948759</t>
  </si>
  <si>
    <t>7590565012</t>
  </si>
  <si>
    <t>Spojování a ukončení kabelů optických v optickém rozvaděči pro 12 vláken</t>
  </si>
  <si>
    <t>-170193550</t>
  </si>
  <si>
    <t>Spojování a ukončení kabelů optických v optickém rozvaděči pro 12 vláken - práce spojené s montáží specifikované kabelizace specifikovaným způsobem</t>
  </si>
  <si>
    <t>7590565050</t>
  </si>
  <si>
    <t>Spojování a ukončení kabelů optických svár optického vlákna ve spojce (rozvaděči) do 36 vláken</t>
  </si>
  <si>
    <t>vlákno</t>
  </si>
  <si>
    <t>-268210887</t>
  </si>
  <si>
    <t>Spojování a ukončení kabelů optických svár optického vlákna ve spojce (rozvaděči) do 36 vláken - práce spojené s montáží specifikované kabelizace specifikovaným způsobem</t>
  </si>
  <si>
    <t>7590565060</t>
  </si>
  <si>
    <t>Montáž konstrukce rezervy optického kabelu</t>
  </si>
  <si>
    <t>-1140965203</t>
  </si>
  <si>
    <t>7590565080</t>
  </si>
  <si>
    <t>Uložení kabelové rezervy optického kabelu</t>
  </si>
  <si>
    <t>548710813</t>
  </si>
  <si>
    <t>7593505202</t>
  </si>
  <si>
    <t>Uložení HDPE trubky pro optický kabel do výkopu bez zřízení lože a bez krytí</t>
  </si>
  <si>
    <t>-1675960341</t>
  </si>
  <si>
    <t>7593505292</t>
  </si>
  <si>
    <t>Zafukování optického kabelu HDPE</t>
  </si>
  <si>
    <t>1919606730</t>
  </si>
  <si>
    <t>7598035170</t>
  </si>
  <si>
    <t>Kontrola tlakutěsnosti HDPE trubky v úseku do 2 000 m</t>
  </si>
  <si>
    <t>732159296</t>
  </si>
  <si>
    <t>7593505240</t>
  </si>
  <si>
    <t>Montáž koncovky nebo záslepky Plasson na HDPE trubku</t>
  </si>
  <si>
    <t>2058392929</t>
  </si>
  <si>
    <t>7595605150</t>
  </si>
  <si>
    <t>Montáž modemu, převodníku, repeatru instalace a konfigurace mediakonvertoru</t>
  </si>
  <si>
    <t>1806120087</t>
  </si>
  <si>
    <t>7598035135</t>
  </si>
  <si>
    <t>PM + OTDR + PMD obě vlnové délky obousměrně</t>
  </si>
  <si>
    <t>-1662374593</t>
  </si>
  <si>
    <t>7598035150</t>
  </si>
  <si>
    <t>Záznam a vyhodnocení měřících protokolů na nosič (1 případ = 1 kus)</t>
  </si>
  <si>
    <t>-1504135415</t>
  </si>
  <si>
    <t>7593505330</t>
  </si>
  <si>
    <t>Uložení optického kabelu do žlabu/trubky/lišty do 12 vláken</t>
  </si>
  <si>
    <t>-1813034572</t>
  </si>
  <si>
    <t>7590565125</t>
  </si>
  <si>
    <t>Uložení a propojení propojovací šňůry (patchcord) s konektory</t>
  </si>
  <si>
    <t>-817071038</t>
  </si>
  <si>
    <t>1050122981</t>
  </si>
  <si>
    <t>04.1.2 - Zemní práce</t>
  </si>
  <si>
    <t>M - Práce a dodávky M</t>
  </si>
  <si>
    <t xml:space="preserve">    46-M - Zemní práce při extr.mont.pracích</t>
  </si>
  <si>
    <t>Práce a dodávky M</t>
  </si>
  <si>
    <t>46-M</t>
  </si>
  <si>
    <t>Zemní práce při extr.mont.pracích</t>
  </si>
  <si>
    <t>-1534516790</t>
  </si>
  <si>
    <t>460150064</t>
  </si>
  <si>
    <t>Hloubení kabelových zapažených i nezapažených rýh ručně š 40 cm, hl 80 cm, v hornině tř 4</t>
  </si>
  <si>
    <t>1548725</t>
  </si>
  <si>
    <t>Hloubení zapažených i nezapažených kabelových rýh ručně včetně urovnání dna s přemístěním výkopku do vzdálenosti 3 m od okraje jámy nebo naložením na dopravní prostředek šířky 40 cm, hloubky 80 cm, v hornině třídy 4</t>
  </si>
  <si>
    <t>460490014</t>
  </si>
  <si>
    <t>Krytí kabelů výstražnou fólií šířky 40 cm</t>
  </si>
  <si>
    <t>-434360973</t>
  </si>
  <si>
    <t>Krytí kabelů, spojek, koncovek a odbočnic  kabelů výstražnou fólií z PVC včetně vyrovnání povrchu rýhy, rozvinutí a uložení fólie do rýhy, fólie šířky do 40cm</t>
  </si>
  <si>
    <t>460560064</t>
  </si>
  <si>
    <t>Zásyp rýh ručně šířky 40 cm, hloubky 80 cm, z horniny třídy 4</t>
  </si>
  <si>
    <t>438634075</t>
  </si>
  <si>
    <t>Zásyp kabelových rýh ručně s uložením výkopku ve vrstvách včetně zhutnění a urovnání povrchu šířky 40 cm hloubky 80 cm, v hornině třídy 4</t>
  </si>
  <si>
    <t>460080014</t>
  </si>
  <si>
    <t>Základové konstrukce z monolitického betonu C 16/20 bez bednění</t>
  </si>
  <si>
    <t>265830723</t>
  </si>
  <si>
    <t>Základové konstrukce  základ bez bednění do rostlé zeminy z monolitického betonu tř. C 16/20</t>
  </si>
  <si>
    <t>58932571</t>
  </si>
  <si>
    <t>beton C 16/20 X0,XC1 kamenivo frakce 0/16</t>
  </si>
  <si>
    <t>996881118</t>
  </si>
  <si>
    <t>997013501</t>
  </si>
  <si>
    <t>Odvoz suti a vybouraných hmot na skládku nebo meziskládku do 1 km se složením</t>
  </si>
  <si>
    <t>-841626871</t>
  </si>
  <si>
    <t>Odvoz suti a vybouraných hmot na skládku nebo meziskládku  se složením, na vzdálenost do 1 km</t>
  </si>
  <si>
    <t>997013509</t>
  </si>
  <si>
    <t>Příplatek k odvozu suti a vybouraných hmot na skládku ZKD 1 km přes 1 km</t>
  </si>
  <si>
    <t>-1241576098</t>
  </si>
  <si>
    <t>Odvoz suti a vybouraných hmot na skládku nebo meziskládku  se složením, na vzdálenost Příplatek k ceně za každý další i započatý 1 km přes 1 km</t>
  </si>
  <si>
    <t>-710906078</t>
  </si>
  <si>
    <t>04.1.3. - Vedlejší a ostatní náklady</t>
  </si>
  <si>
    <t>012103000</t>
  </si>
  <si>
    <t>Geodetické práce před výstavbou</t>
  </si>
  <si>
    <t>-773710013</t>
  </si>
  <si>
    <t>012303000</t>
  </si>
  <si>
    <t>Geodetické práce po výstavbě</t>
  </si>
  <si>
    <t>1703492449</t>
  </si>
  <si>
    <t>020001000</t>
  </si>
  <si>
    <t>Příprava staveniště</t>
  </si>
  <si>
    <t>-694648474</t>
  </si>
  <si>
    <t>030001000</t>
  </si>
  <si>
    <t>Zařízení staveniště</t>
  </si>
  <si>
    <t>-1561835035</t>
  </si>
  <si>
    <t>013244000</t>
  </si>
  <si>
    <t>Dokumentace pro provádění stavby</t>
  </si>
  <si>
    <t>-14615425</t>
  </si>
  <si>
    <t>-12093849</t>
  </si>
  <si>
    <t>074002000</t>
  </si>
  <si>
    <t>Železniční a městský kolejový provoz</t>
  </si>
  <si>
    <t>1878308567</t>
  </si>
  <si>
    <t>04.2 - Oprava osvětlení</t>
  </si>
  <si>
    <t>04.2.1 - Elektromontáže</t>
  </si>
  <si>
    <t>7493151010</t>
  </si>
  <si>
    <t>Montáž osvětlovacích stožárů včetně výstroje sklopných výšky do 12 m</t>
  </si>
  <si>
    <t>-1053683596</t>
  </si>
  <si>
    <t>Montáž osvětlovacích stožárů včetně výstroje sklopných výšky do 12 m - včetně připojovací svorkovnice pro 2x svítidla, kabelového vedení ke svítidlům a veškerého příslušenství. Neobsahuje základovou konstrukci a montáž svítidla</t>
  </si>
  <si>
    <t>7493100010</t>
  </si>
  <si>
    <t>Venkovní osvětlení Osvětlovací stožáry sklopné výšky do 6 m, žárově zinkovaný, vč. výstroje, stožár nesmí mít dvířka (z důvodu neoprávněného vstupu)</t>
  </si>
  <si>
    <t>-868172975</t>
  </si>
  <si>
    <t>Poznámka k položce:_x000D_
přístup ke svorkovnici bude možný až po sklopení stožáru, kdy se dolní část plně otevře a umožní snadný přístup ke svorkovnicím.</t>
  </si>
  <si>
    <t>7493155010</t>
  </si>
  <si>
    <t>Montáž elektrovýzbroje stožárů do 4 okruhů</t>
  </si>
  <si>
    <t>-1152038597</t>
  </si>
  <si>
    <t>Montáž elektrovýzbroje stožárů do 4 okruhů - včetně kabelového propojení se svítidlem, instalace rozvodnice do stožáru</t>
  </si>
  <si>
    <t>7493102020</t>
  </si>
  <si>
    <t>Venkovní osvětlení Elektrovýzbroje stožárů a stožárové rozvodnice Stožárová rozvodnice s jedním až dvěma jistícími prvky</t>
  </si>
  <si>
    <t>-1528213375</t>
  </si>
  <si>
    <t>7493152530</t>
  </si>
  <si>
    <t>Montáž svítidla pro železnici na sklopný stožár</t>
  </si>
  <si>
    <t>-1687578271</t>
  </si>
  <si>
    <t>Montáž svítidla pro železnici na sklopný stožár - kompletace a montáž včetně "superlife" světelného zdroje, elektronického předřadníku a připojení kabelu</t>
  </si>
  <si>
    <t>7493100660</t>
  </si>
  <si>
    <t>Venkovní osvětlení Svítidla pro železnici LED svítidlo o příkonu 36 - 55 W určené pro osvětlení venkovních prostor veřejnosti přístupných (nástupiště, přechody kolejiště) na ŽDC.</t>
  </si>
  <si>
    <t>666596132</t>
  </si>
  <si>
    <t>Poznámka k položce:_x000D_
Svítidlo opatřeno difuzorem z plochého tvrzeného skla s minimální pevností IK 6 a vyšší; teplotní ochrana svítidla (LED modulu i předřadníku); chlazení zajištěno pasivními chladiči;  tělo (horní, dolní kryt, příruba….) svítidlo vyrobené z tepelně vodivého materiálu z důvodu pasivního chlazení, el. předřadník musí zajišťovat konstantní světelný tok po celou dobu životnosti modulu LED. Svítidlo určeno pro osvětlení otevřených nástupišť.</t>
  </si>
  <si>
    <t>1620300304</t>
  </si>
  <si>
    <t>-723802410</t>
  </si>
  <si>
    <t>7491652084</t>
  </si>
  <si>
    <t>Montáž vnějšího uzemnění ostatní práce spoj uzemňovacích vodičů svařováním vč. zaizolování</t>
  </si>
  <si>
    <t>-456021001</t>
  </si>
  <si>
    <t>Montáž vnějšího uzemnění ostatní práce spoj uzemňovacích vodičů svařováním vč. zaizolování - včetně přípravy a svařování vč. zaizolování spoje</t>
  </si>
  <si>
    <t>-904027102</t>
  </si>
  <si>
    <t>7492756020</t>
  </si>
  <si>
    <t>Pomocné práce pro montáž kabelů montáž označovacího štítku na kabel</t>
  </si>
  <si>
    <t>1578432040</t>
  </si>
  <si>
    <t>7494653055</t>
  </si>
  <si>
    <t>Montáž příslušenství modulu DOOS (řídící jednotky pro osvětlení)</t>
  </si>
  <si>
    <t>1352883762</t>
  </si>
  <si>
    <t>7495700130</t>
  </si>
  <si>
    <t>Řídící systémy silnoproudu  Modul DOOS 8 ( řídící jednotka pro 8 okruhů osvětlení)</t>
  </si>
  <si>
    <t>1242677808</t>
  </si>
  <si>
    <t>1213488363</t>
  </si>
  <si>
    <t>1978756470</t>
  </si>
  <si>
    <t>7492501670</t>
  </si>
  <si>
    <t>Kabely, vodiče, šňůry Cu - nn Kabel silový Cu pro pohyblivé přívody, izolace pryžová H05VV-F 1,5 (CYSY 3Cx1,5)  do osv. stožárů</t>
  </si>
  <si>
    <t>-1920575994</t>
  </si>
  <si>
    <t>7492652014</t>
  </si>
  <si>
    <t>Montáž kabelů 4- a 5-žílových Al do 150 mm2</t>
  </si>
  <si>
    <t>1006067490</t>
  </si>
  <si>
    <t>Montáž kabelů 4- a 5-žílových Al do 150 mm2 - uložení do země, chráničky, na rošty, pod omítku apod.</t>
  </si>
  <si>
    <t>7492204780</t>
  </si>
  <si>
    <t>Venkovní vedení nn Vodiče a závěsné kabely AYKYz 4J16(4Bx16)</t>
  </si>
  <si>
    <t>14295570</t>
  </si>
  <si>
    <t>7492204790</t>
  </si>
  <si>
    <t>Venkovní vedení nn Vodiče a závěsné kabely AYKYz 4J25(4Bx25)</t>
  </si>
  <si>
    <t>-118685283</t>
  </si>
  <si>
    <t>-1467988658</t>
  </si>
  <si>
    <t>7494351010</t>
  </si>
  <si>
    <t>Montáž jističů (do 10 kA) jednopólových do 20 A</t>
  </si>
  <si>
    <t>457726786</t>
  </si>
  <si>
    <t>7494002988</t>
  </si>
  <si>
    <t>Modulární přístroje Jističe do 63 A; 6 kA 1-pólové In 10 A, Ue AC 230 V / DC 72 V, charakteristika B, 1pól, Icn 6 kA</t>
  </si>
  <si>
    <t>-1507037370</t>
  </si>
  <si>
    <t>7493651010</t>
  </si>
  <si>
    <t>Montáž skříní pro venkovní vedení přípojkových pojistkových plastových na sloup nebo do zdi pro připojení kabelu do 50 mm2 s 1 sadou nebo 2 sadami jistících prvků do 63 A</t>
  </si>
  <si>
    <t>-1897093460</t>
  </si>
  <si>
    <t>Montáž skříní pro venkovní vedení přípojkových pojistkových plastových na sloup nebo do zdi pro připojení kabelu do 50 mm2 s 1 sadou nebo 2 sadami jistících prvků do 63 A - včetně elektrovýzbroje a zednického zapravení zdiva po dokončené montáži, neobsahuje vybourání niky ve zdi</t>
  </si>
  <si>
    <t>7493600880</t>
  </si>
  <si>
    <t>Kabelové a zásuvkové skříně, elektroměrové rozvaděče Skříně elektroměrové pro přímé měření Rozváděč pro dvousazbový třífázový elektroměr do 63A do výklenku ve stěně (zděném pilíři)</t>
  </si>
  <si>
    <t>1324900602</t>
  </si>
  <si>
    <t>7494452015</t>
  </si>
  <si>
    <t>Montáž pojistek nn do 63 A</t>
  </si>
  <si>
    <t>1515914072</t>
  </si>
  <si>
    <t>7494008452</t>
  </si>
  <si>
    <t>Pojistkové systémy Výkonové pojistkové vložky Pojistkové vložky Nožové pojistkové vložky, velikost 2 In 63A, Un AC 500 V / DC 440 V, velikost 2, gG - charakteristika pro všeobecné použití, Cd/Pb free</t>
  </si>
  <si>
    <t>-322388022</t>
  </si>
  <si>
    <t>7497351780</t>
  </si>
  <si>
    <t>Číslování stožárů a pohonů odpojovačů 1 - 3 znaky</t>
  </si>
  <si>
    <t>1027978114</t>
  </si>
  <si>
    <t>-1013252885</t>
  </si>
  <si>
    <t>810006930</t>
  </si>
  <si>
    <t>7498154010</t>
  </si>
  <si>
    <t>Měření intenzity osvětlení venkovních železničních prostranství</t>
  </si>
  <si>
    <t>-734431966</t>
  </si>
  <si>
    <t>Měření intenzity osvětlení venkovních železničních prostranství - měření intenzity umělého osvětlení v rozsahu tohoto SO dle ČSN EN 12464-1/2 včetně vyhotovení protokolu. Měrná jednotka je kus - tj. měření v místě rozpětí svítidel</t>
  </si>
  <si>
    <t>624453906</t>
  </si>
  <si>
    <t>-522734291</t>
  </si>
  <si>
    <t>7498451019</t>
  </si>
  <si>
    <t>Měření zemničů příplatek za každý další zemnič</t>
  </si>
  <si>
    <t>-1272532527</t>
  </si>
  <si>
    <t>Měření zemničů příplatek za každý další zemnič - včetně vyhotovení protokolu</t>
  </si>
  <si>
    <t>7494271015</t>
  </si>
  <si>
    <t>Demontáž rozvaděčů 1 kusu pole nn</t>
  </si>
  <si>
    <t>2134365515</t>
  </si>
  <si>
    <t>Demontáž rozvaděčů 1 kusu pole nn - včetně demontáže přívodních, vývodových kabelů, rámu apod., včetně nakládky rozvaděče na určený prostředek</t>
  </si>
  <si>
    <t>-1025226934</t>
  </si>
  <si>
    <t>2000245804</t>
  </si>
  <si>
    <t>-2074577157</t>
  </si>
  <si>
    <t>7830010003-R</t>
  </si>
  <si>
    <t>Zhotovení povrchové úpravy nátěrem bezpečnostních pruhů na osvětlovací stožár nebo věž</t>
  </si>
  <si>
    <t>409425867</t>
  </si>
  <si>
    <t>Poznámka k položce:_x000D_
očistění konstrukce před nátěrem barvou ocelovým kartáčem, oprášení zbytku prachu z povrchu a následné odmaštění, nátěr barvou, bez dodávky materiálu</t>
  </si>
  <si>
    <t>7499700390</t>
  </si>
  <si>
    <t>Nátěry trakčního vedení  Barva a řed. pro bezpečnostní černožluté pruhy na podpěře TV</t>
  </si>
  <si>
    <t>1525664038</t>
  </si>
  <si>
    <t>04.2.2 - Zemní práce</t>
  </si>
  <si>
    <t>460030011</t>
  </si>
  <si>
    <t>Sejmutí drnu jakékoliv tloušťky</t>
  </si>
  <si>
    <t>-1654864560</t>
  </si>
  <si>
    <t>Přípravné terénní práce  sejmutí drnu včetně nařezání a uložení na hromady nebo naložení na dopravní prostředek jakékoliv tloušťky</t>
  </si>
  <si>
    <t>460070754</t>
  </si>
  <si>
    <t>Hloubení nezapažených jam pro ostatní konstrukce ručně v hornině tř 4</t>
  </si>
  <si>
    <t>-689955775</t>
  </si>
  <si>
    <t>Hloubení nezapažených jam ručně pro ostatní konstrukce  s přemístěním výkopku do vzdálenosti 3 m od okraje jámy nebo naložením na dopravní prostředek, včetně zásypu, zhutnění a urovnání povrchu ostatních konstrukcí, v hornině třídy 4</t>
  </si>
  <si>
    <t>1340990871</t>
  </si>
  <si>
    <t>460030015</t>
  </si>
  <si>
    <t>Odstranění travnatého porostu, kosení a shrabávání trávy</t>
  </si>
  <si>
    <t>-429243809</t>
  </si>
  <si>
    <t>Přípravné terénní práce  odstranění travnatého porostu kosení a shrabávání trávy</t>
  </si>
  <si>
    <t>460080035</t>
  </si>
  <si>
    <t>Základové konstrukce ze ŽB tř. C 25/30</t>
  </si>
  <si>
    <t>1439630291</t>
  </si>
  <si>
    <t>Základové konstrukce  základ bez bednění do rostlé zeminy z monolitického železobetonu bez výztuže tř. C 25/30</t>
  </si>
  <si>
    <t>58932931</t>
  </si>
  <si>
    <t>beton C 25/30 X0 kamenivo frakce 0/8</t>
  </si>
  <si>
    <t>-1930692427</t>
  </si>
  <si>
    <t>58937052</t>
  </si>
  <si>
    <t>beton lehký LC 12/13 kamenivo umělé lehčené frakce 0/8</t>
  </si>
  <si>
    <t>-1910221835</t>
  </si>
  <si>
    <t>59610002</t>
  </si>
  <si>
    <t>cihla pálená plná přes P15 do P20 290x140x65mm</t>
  </si>
  <si>
    <t>1494364980</t>
  </si>
  <si>
    <t>Poznámka k položce:_x000D_
Spotřeba: 333 kus/m3</t>
  </si>
  <si>
    <t>460150164</t>
  </si>
  <si>
    <t>Hloubení kabelových zapažených i nezapažených rýh ručně š 35 cm, hl 80 cm, v hornině tř 4</t>
  </si>
  <si>
    <t>1761300653</t>
  </si>
  <si>
    <t>Hloubení zapažených i nezapažených kabelových rýh ručně včetně urovnání dna s přemístěním výkopku do vzdálenosti 3 m od okraje jámy nebo naložením na dopravní prostředek šířky 35 cm, hloubky 80 cm, v hornině třídy 4</t>
  </si>
  <si>
    <t>460490013</t>
  </si>
  <si>
    <t>Krytí kabelů výstražnou fólií šířky 34 cm</t>
  </si>
  <si>
    <t>1880492399</t>
  </si>
  <si>
    <t>Krytí kabelů, spojek, koncovek a odbočnic  kabelů výstražnou fólií z PVC včetně vyrovnání povrchu rýhy, rozvinutí a uložení fólie do rýhy, fólie šířky do 34cm</t>
  </si>
  <si>
    <t>69311311</t>
  </si>
  <si>
    <t>pás varovný plný PE š 330mm s potiskem</t>
  </si>
  <si>
    <t>-1792428161</t>
  </si>
  <si>
    <t>28610007</t>
  </si>
  <si>
    <t>trubka tlaková hrdlovaná vodovodní PVC dl 6m DN 300</t>
  </si>
  <si>
    <t>598347741</t>
  </si>
  <si>
    <t>460520172</t>
  </si>
  <si>
    <t>Montáž trubek ochranných plastových ohebných do 50 mm uložených do rýhy</t>
  </si>
  <si>
    <t>-1455592483</t>
  </si>
  <si>
    <t>Montáž trubek ochranných uložených volně do rýhy plastových ohebných, vnitřního průměru přes 32 do 50 mm</t>
  </si>
  <si>
    <t>460560164</t>
  </si>
  <si>
    <t>Zásyp rýh ručně šířky 35 cm, hloubky 80 cm, z horniny třídy 4</t>
  </si>
  <si>
    <t>1515165928</t>
  </si>
  <si>
    <t>Zásyp kabelových rýh ručně s uložením výkopku ve vrstvách včetně zhutnění a urovnání povrchu šířky 35 cm hloubky 80 cm, v hornině třídy 4</t>
  </si>
  <si>
    <t>460680185</t>
  </si>
  <si>
    <t>Vybourání otvorů ve zdivu cihelném plochy do 0,25 m2, tloušťky do 75 cm</t>
  </si>
  <si>
    <t>-752113400</t>
  </si>
  <si>
    <t>Prorážení otvorů a ostatní bourací práce  vybourání otvoru ve zdivu cihelném plochy přes 0,09 do 0,25 m2 a tloušťky přes 60 do 75 cm</t>
  </si>
  <si>
    <t>460600021</t>
  </si>
  <si>
    <t>Vodorovné přemístění horniny jakékoliv třídy do 50 m</t>
  </si>
  <si>
    <t>1850689731</t>
  </si>
  <si>
    <t>Přemístění (odvoz) horniny, suti a vybouraných hmot  vodorovné přemístění horniny včetně složení, bez naložení a rozprostření jakékoliv třídy, na vzdálenost do 50 m</t>
  </si>
  <si>
    <t>460600061</t>
  </si>
  <si>
    <t>Odvoz suti a vybouraných hmot do 1 km</t>
  </si>
  <si>
    <t>-2003580980</t>
  </si>
  <si>
    <t>Přemístění (odvoz) horniny, suti a vybouraných hmot  odvoz suti a vybouraných hmot do 1 km</t>
  </si>
  <si>
    <t>460620002</t>
  </si>
  <si>
    <t>Položení drnu včetně zalití vodou na rovině</t>
  </si>
  <si>
    <t>-1832789919</t>
  </si>
  <si>
    <t>Úprava terénu  položení drnu, včetně zalití vodou na rovině</t>
  </si>
  <si>
    <t>460620014</t>
  </si>
  <si>
    <t>Provizorní úprava terénu se zhutněním, v hornině tř II skupiny 4</t>
  </si>
  <si>
    <t>-1431299875</t>
  </si>
  <si>
    <t>Úprava terénu  provizorní úprava terénu včetně odkopání drobných nerovností a zásypu prohlubní se zhutněním, v hornině třídy těžitelnosti II skupiny 4</t>
  </si>
  <si>
    <t>04.2.3 - Vedlejší a ostatní náklady</t>
  </si>
  <si>
    <t>1706192313</t>
  </si>
  <si>
    <t>-864399903</t>
  </si>
  <si>
    <t>-1099228354</t>
  </si>
  <si>
    <t>-2059287560</t>
  </si>
  <si>
    <t>013002000</t>
  </si>
  <si>
    <t>Projektové práce</t>
  </si>
  <si>
    <t>1744304153</t>
  </si>
  <si>
    <t>090001000</t>
  </si>
  <si>
    <t>Ostatní náklady</t>
  </si>
  <si>
    <t>1902692740</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</si>
</sst>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1">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8"/>
      <color rgb="FF505050"/>
      <name val="Arial CE"/>
    </font>
    <font>
      <sz val="8"/>
      <color rgb="FFFF0000"/>
      <name val="Arial CE"/>
    </font>
    <font>
      <sz val="10"/>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b/>
      <sz val="11"/>
      <color rgb="FF003366"/>
      <name val="Arial CE"/>
    </font>
    <font>
      <sz val="11"/>
      <color rgb="FF003366"/>
      <name val="Arial CE"/>
    </font>
    <font>
      <sz val="11"/>
      <color rgb="FF969696"/>
      <name val="Arial CE"/>
    </font>
    <font>
      <b/>
      <sz val="10"/>
      <color rgb="FF003366"/>
      <name val="Arial CE"/>
    </font>
    <font>
      <sz val="18"/>
      <color theme="10"/>
      <name val="Wingdings 2"/>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sz val="7"/>
      <color rgb="FF969696"/>
      <name val="Arial CE"/>
    </font>
    <font>
      <sz val="7"/>
      <name val="Arial CE"/>
    </font>
    <font>
      <i/>
      <sz val="7"/>
      <color rgb="FF969696"/>
      <name val="Arial CE"/>
    </font>
    <font>
      <u/>
      <sz val="11"/>
      <color theme="10"/>
      <name val="Calibri"/>
      <scheme val="minor"/>
    </font>
    <font>
      <b/>
      <sz val="9"/>
      <color indexed="81"/>
      <name val="Tahoma"/>
      <charset val="1"/>
    </font>
  </fonts>
  <fills count="6">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
      <patternFill patternType="solid">
        <fgColor theme="9" tint="0.79998168889431442"/>
        <bgColor indexed="64"/>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style="hair">
        <color rgb="FF969696"/>
      </left>
      <right style="hair">
        <color rgb="FF969696"/>
      </right>
      <top style="hair">
        <color rgb="FF969696"/>
      </top>
      <bottom style="hair">
        <color rgb="FF969696"/>
      </bottom>
      <diagonal/>
    </border>
  </borders>
  <cellStyleXfs count="2">
    <xf numFmtId="0" fontId="0" fillId="0" borderId="0"/>
    <xf numFmtId="0" fontId="39" fillId="0" borderId="0" applyNumberFormat="0" applyFill="0" applyBorder="0" applyAlignment="0" applyProtection="0"/>
  </cellStyleXfs>
  <cellXfs count="308">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0" fillId="0" borderId="0" xfId="0" applyAlignment="1">
      <alignment horizontal="center" vertical="center" wrapText="1"/>
    </xf>
    <xf numFmtId="0" fontId="6" fillId="0" borderId="0" xfId="0" applyFont="1" applyAlignment="1">
      <alignment vertical="center"/>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2" fillId="0" borderId="0" xfId="0" applyFont="1" applyAlignment="1" applyProtection="1">
      <alignment horizontal="left" vertical="center"/>
    </xf>
    <xf numFmtId="0" fontId="13" fillId="0" borderId="0" xfId="0" applyFont="1" applyAlignment="1">
      <alignment horizontal="left" vertical="center"/>
    </xf>
    <xf numFmtId="0" fontId="14"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3" fillId="0" borderId="0" xfId="0" applyFont="1" applyAlignment="1" applyProtection="1">
      <alignment horizontal="left" vertical="top"/>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6" fillId="0" borderId="5" xfId="0" applyFont="1" applyBorder="1" applyAlignment="1" applyProtection="1">
      <alignment horizontal="left" vertical="center"/>
    </xf>
    <xf numFmtId="0" fontId="0" fillId="0" borderId="5" xfId="0" applyFont="1" applyBorder="1" applyAlignment="1" applyProtection="1">
      <alignment vertical="center"/>
    </xf>
    <xf numFmtId="0" fontId="0" fillId="0" borderId="3" xfId="0" applyFont="1" applyBorder="1" applyAlignment="1">
      <alignment vertical="center"/>
    </xf>
    <xf numFmtId="0" fontId="1" fillId="0" borderId="3" xfId="0" applyFont="1" applyBorder="1" applyAlignment="1" applyProtection="1">
      <alignment vertical="center"/>
    </xf>
    <xf numFmtId="0" fontId="1" fillId="0" borderId="0" xfId="0" applyFont="1" applyAlignment="1" applyProtection="1">
      <alignment vertical="center"/>
    </xf>
    <xf numFmtId="0" fontId="1" fillId="0" borderId="3" xfId="0" applyFont="1" applyBorder="1" applyAlignment="1">
      <alignmen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0" fillId="0" borderId="3" xfId="0" applyBorder="1" applyAlignment="1" applyProtection="1">
      <alignment vertical="center"/>
    </xf>
    <xf numFmtId="0" fontId="0" fillId="0" borderId="0" xfId="0" applyAlignment="1" applyProtection="1">
      <alignment vertical="center"/>
    </xf>
    <xf numFmtId="0" fontId="18"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3" xfId="0" applyFont="1" applyBorder="1" applyAlignment="1">
      <alignment vertical="center"/>
    </xf>
    <xf numFmtId="0" fontId="16" fillId="0" borderId="0" xfId="0" applyFont="1" applyAlignment="1" applyProtection="1">
      <alignment vertical="center"/>
    </xf>
    <xf numFmtId="165" fontId="2" fillId="0" borderId="0" xfId="0" applyNumberFormat="1" applyFont="1" applyAlignment="1" applyProtection="1">
      <alignment horizontal="left" vertical="center"/>
    </xf>
    <xf numFmtId="0" fontId="0" fillId="0" borderId="12" xfId="0" applyBorder="1" applyAlignment="1">
      <alignment vertical="center"/>
    </xf>
    <xf numFmtId="0" fontId="0" fillId="0" borderId="13" xfId="0" applyBorder="1" applyAlignment="1">
      <alignment vertical="center"/>
    </xf>
    <xf numFmtId="0" fontId="0" fillId="0" borderId="0" xfId="0" applyFont="1" applyBorder="1" applyAlignment="1">
      <alignment vertical="center"/>
    </xf>
    <xf numFmtId="0" fontId="0" fillId="0" borderId="15" xfId="0" applyFont="1" applyBorder="1" applyAlignment="1">
      <alignmen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0" fillId="4" borderId="7" xfId="0" applyFont="1" applyFill="1" applyBorder="1" applyAlignment="1" applyProtection="1">
      <alignment vertical="center"/>
    </xf>
    <xf numFmtId="0" fontId="21" fillId="4" borderId="0" xfId="0" applyFont="1" applyFill="1" applyAlignment="1" applyProtection="1">
      <alignment horizontal="center" vertical="center"/>
    </xf>
    <xf numFmtId="0" fontId="22" fillId="0" borderId="16" xfId="0" applyFont="1" applyBorder="1" applyAlignment="1" applyProtection="1">
      <alignment horizontal="center" vertical="center" wrapText="1"/>
    </xf>
    <xf numFmtId="0" fontId="22" fillId="0" borderId="17" xfId="0" applyFont="1" applyBorder="1" applyAlignment="1" applyProtection="1">
      <alignment horizontal="center" vertical="center" wrapText="1"/>
    </xf>
    <xf numFmtId="0" fontId="22"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3" fillId="0" borderId="0" xfId="0" applyFont="1" applyAlignment="1" applyProtection="1">
      <alignment horizontal="left" vertical="center"/>
    </xf>
    <xf numFmtId="0" fontId="23" fillId="0" borderId="0" xfId="0" applyFont="1" applyAlignment="1" applyProtection="1">
      <alignment vertical="center"/>
    </xf>
    <xf numFmtId="4" fontId="23"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9" fillId="0" borderId="14" xfId="0" applyNumberFormat="1" applyFont="1" applyBorder="1" applyAlignment="1" applyProtection="1">
      <alignment vertical="center"/>
    </xf>
    <xf numFmtId="4" fontId="19" fillId="0" borderId="0" xfId="0" applyNumberFormat="1" applyFont="1" applyBorder="1" applyAlignment="1" applyProtection="1">
      <alignment vertical="center"/>
    </xf>
    <xf numFmtId="166" fontId="19" fillId="0" borderId="0" xfId="0" applyNumberFormat="1" applyFont="1" applyBorder="1" applyAlignment="1" applyProtection="1">
      <alignment vertical="center"/>
    </xf>
    <xf numFmtId="4" fontId="19" fillId="0" borderId="15" xfId="0" applyNumberFormat="1" applyFont="1" applyBorder="1" applyAlignment="1" applyProtection="1">
      <alignment vertical="center"/>
    </xf>
    <xf numFmtId="0" fontId="4" fillId="0" borderId="0" xfId="0" applyFont="1" applyAlignment="1">
      <alignment horizontal="left" vertical="center"/>
    </xf>
    <xf numFmtId="0" fontId="24" fillId="0" borderId="0" xfId="0" applyFont="1" applyAlignment="1">
      <alignment horizontal="left" vertical="center"/>
    </xf>
    <xf numFmtId="0" fontId="5" fillId="0" borderId="3" xfId="0" applyFont="1" applyBorder="1" applyAlignment="1" applyProtection="1">
      <alignment vertical="center"/>
    </xf>
    <xf numFmtId="0" fontId="25" fillId="0" borderId="0" xfId="0" applyFont="1" applyAlignment="1" applyProtection="1">
      <alignment vertical="center"/>
    </xf>
    <xf numFmtId="0" fontId="26" fillId="0" borderId="0" xfId="0"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7" fillId="0" borderId="14" xfId="0" applyNumberFormat="1" applyFont="1" applyBorder="1" applyAlignment="1" applyProtection="1">
      <alignment vertical="center"/>
    </xf>
    <xf numFmtId="4" fontId="27" fillId="0" borderId="0" xfId="0" applyNumberFormat="1" applyFont="1" applyBorder="1" applyAlignment="1" applyProtection="1">
      <alignment vertical="center"/>
    </xf>
    <xf numFmtId="166" fontId="27" fillId="0" borderId="0" xfId="0" applyNumberFormat="1" applyFont="1" applyBorder="1" applyAlignment="1" applyProtection="1">
      <alignment vertical="center"/>
    </xf>
    <xf numFmtId="4" fontId="27" fillId="0" borderId="15" xfId="0" applyNumberFormat="1" applyFont="1" applyBorder="1" applyAlignment="1" applyProtection="1">
      <alignment vertical="center"/>
    </xf>
    <xf numFmtId="0" fontId="5" fillId="0" borderId="0" xfId="0" applyFont="1" applyAlignment="1">
      <alignment horizontal="left" vertical="center"/>
    </xf>
    <xf numFmtId="0" fontId="10" fillId="0" borderId="0" xfId="0" applyFont="1" applyAlignment="1" applyProtection="1">
      <alignment vertical="center"/>
    </xf>
    <xf numFmtId="0" fontId="2" fillId="0" borderId="0" xfId="0" applyFont="1" applyAlignment="1" applyProtection="1">
      <alignment horizontal="center" vertical="center"/>
    </xf>
    <xf numFmtId="4" fontId="1" fillId="0" borderId="14" xfId="0" applyNumberFormat="1" applyFont="1" applyBorder="1" applyAlignment="1" applyProtection="1">
      <alignment vertical="center"/>
    </xf>
    <xf numFmtId="4" fontId="1" fillId="0" borderId="0" xfId="0" applyNumberFormat="1" applyFont="1" applyBorder="1" applyAlignment="1" applyProtection="1">
      <alignment vertical="center"/>
    </xf>
    <xf numFmtId="166" fontId="1" fillId="0" borderId="0" xfId="0" applyNumberFormat="1" applyFont="1" applyBorder="1" applyAlignment="1" applyProtection="1">
      <alignment vertical="center"/>
    </xf>
    <xf numFmtId="4" fontId="1" fillId="0" borderId="15" xfId="0" applyNumberFormat="1" applyFont="1" applyBorder="1" applyAlignment="1" applyProtection="1">
      <alignment vertical="center"/>
    </xf>
    <xf numFmtId="0" fontId="2" fillId="0" borderId="0" xfId="0" applyFont="1" applyAlignment="1">
      <alignment horizontal="left" vertical="center"/>
    </xf>
    <xf numFmtId="0" fontId="29" fillId="0" borderId="0" xfId="1" applyFont="1" applyAlignment="1">
      <alignment horizontal="center" vertical="center"/>
    </xf>
    <xf numFmtId="4" fontId="1" fillId="0" borderId="19" xfId="0" applyNumberFormat="1" applyFont="1" applyBorder="1" applyAlignment="1" applyProtection="1">
      <alignment vertical="center"/>
    </xf>
    <xf numFmtId="4" fontId="1" fillId="0" borderId="20" xfId="0" applyNumberFormat="1" applyFont="1" applyBorder="1" applyAlignment="1" applyProtection="1">
      <alignment vertical="center"/>
    </xf>
    <xf numFmtId="166" fontId="1" fillId="0" borderId="20" xfId="0" applyNumberFormat="1" applyFont="1" applyBorder="1" applyAlignment="1" applyProtection="1">
      <alignment vertical="center"/>
    </xf>
    <xf numFmtId="4" fontId="1" fillId="0" borderId="21" xfId="0" applyNumberFormat="1" applyFont="1" applyBorder="1" applyAlignment="1" applyProtection="1">
      <alignment vertical="center"/>
    </xf>
    <xf numFmtId="0" fontId="0" fillId="0" borderId="1" xfId="0" applyBorder="1"/>
    <xf numFmtId="0" fontId="0" fillId="0" borderId="2" xfId="0" applyBorder="1"/>
    <xf numFmtId="0" fontId="12" fillId="0" borderId="0" xfId="0" applyFont="1" applyAlignment="1">
      <alignment horizontal="left" vertical="center"/>
    </xf>
    <xf numFmtId="0" fontId="30" fillId="0" borderId="0" xfId="0" applyFont="1" applyAlignment="1">
      <alignment horizontal="left" vertical="center"/>
    </xf>
    <xf numFmtId="0" fontId="1" fillId="0" borderId="0" xfId="0" applyFont="1" applyAlignment="1">
      <alignment horizontal="left" vertical="center"/>
    </xf>
    <xf numFmtId="0" fontId="20" fillId="0" borderId="0" xfId="0" applyFont="1" applyAlignment="1">
      <alignment horizontal="left" vertical="center"/>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0" fillId="0" borderId="3" xfId="0" applyBorder="1" applyAlignment="1">
      <alignment vertical="center" wrapText="1"/>
    </xf>
    <xf numFmtId="0" fontId="0" fillId="0" borderId="12" xfId="0" applyFont="1" applyBorder="1" applyAlignment="1">
      <alignment vertical="center"/>
    </xf>
    <xf numFmtId="0" fontId="16" fillId="0" borderId="0" xfId="0" applyFont="1" applyAlignment="1">
      <alignment horizontal="left" vertical="center"/>
    </xf>
    <xf numFmtId="4" fontId="23" fillId="0" borderId="0" xfId="0" applyNumberFormat="1" applyFont="1" applyAlignment="1">
      <alignment vertical="center"/>
    </xf>
    <xf numFmtId="0" fontId="1" fillId="0" borderId="0" xfId="0" applyFont="1" applyAlignment="1">
      <alignment horizontal="right" vertical="center"/>
    </xf>
    <xf numFmtId="4" fontId="1" fillId="0" borderId="0" xfId="0" applyNumberFormat="1" applyFont="1" applyAlignment="1">
      <alignment vertical="center"/>
    </xf>
    <xf numFmtId="164" fontId="1" fillId="0" borderId="0" xfId="0" applyNumberFormat="1" applyFont="1" applyAlignment="1">
      <alignment horizontal="right" vertical="center"/>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8" fillId="0" borderId="4" xfId="0" applyFont="1" applyBorder="1" applyAlignment="1">
      <alignment horizontal="left" vertical="center"/>
    </xf>
    <xf numFmtId="0" fontId="0" fillId="0" borderId="4" xfId="0" applyBorder="1" applyAlignment="1">
      <alignment vertical="center"/>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9" xfId="0" applyFont="1" applyBorder="1" applyAlignment="1">
      <alignment vertical="center"/>
    </xf>
    <xf numFmtId="0" fontId="0" fillId="0" borderId="10" xfId="0" applyFont="1" applyBorder="1" applyAlignment="1">
      <alignment vertical="center"/>
    </xf>
    <xf numFmtId="0" fontId="0" fillId="0" borderId="1" xfId="0" applyFont="1" applyBorder="1" applyAlignment="1">
      <alignment vertical="center"/>
    </xf>
    <xf numFmtId="0" fontId="0" fillId="0" borderId="2" xfId="0" applyFont="1" applyBorder="1" applyAlignment="1">
      <alignment vertical="center"/>
    </xf>
    <xf numFmtId="0" fontId="21" fillId="4" borderId="0" xfId="0" applyFont="1" applyFill="1" applyAlignment="1" applyProtection="1">
      <alignment horizontal="left" vertical="center"/>
    </xf>
    <xf numFmtId="0" fontId="0" fillId="4" borderId="0" xfId="0" applyFont="1" applyFill="1" applyAlignment="1" applyProtection="1">
      <alignment vertical="center"/>
    </xf>
    <xf numFmtId="0" fontId="21" fillId="4" borderId="0" xfId="0" applyFont="1" applyFill="1" applyAlignment="1" applyProtection="1">
      <alignment horizontal="right" vertical="center"/>
    </xf>
    <xf numFmtId="0" fontId="31" fillId="0" borderId="0" xfId="0" applyFont="1" applyAlignment="1" applyProtection="1">
      <alignment horizontal="lef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21" fillId="4" borderId="16" xfId="0" applyFont="1" applyFill="1" applyBorder="1" applyAlignment="1" applyProtection="1">
      <alignment horizontal="center" vertical="center" wrapText="1"/>
    </xf>
    <xf numFmtId="0" fontId="21" fillId="4" borderId="17" xfId="0" applyFont="1" applyFill="1" applyBorder="1" applyAlignment="1" applyProtection="1">
      <alignment horizontal="center" vertical="center" wrapText="1"/>
    </xf>
    <xf numFmtId="0" fontId="21"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3" fillId="0" borderId="0" xfId="0" applyNumberFormat="1" applyFont="1" applyAlignment="1" applyProtection="1"/>
    <xf numFmtId="0" fontId="0" fillId="0" borderId="12" xfId="0" applyBorder="1" applyAlignment="1" applyProtection="1">
      <alignment vertical="center"/>
    </xf>
    <xf numFmtId="166" fontId="32" fillId="0" borderId="12" xfId="0" applyNumberFormat="1" applyFont="1" applyBorder="1" applyAlignment="1" applyProtection="1"/>
    <xf numFmtId="166" fontId="32" fillId="0" borderId="13" xfId="0" applyNumberFormat="1" applyFont="1" applyBorder="1" applyAlignment="1" applyProtection="1"/>
    <xf numFmtId="4" fontId="33" fillId="0" borderId="0" xfId="0" applyNumberFormat="1" applyFont="1" applyAlignment="1">
      <alignment vertical="center"/>
    </xf>
    <xf numFmtId="0" fontId="34" fillId="0" borderId="22" xfId="0" applyFont="1" applyBorder="1" applyAlignment="1" applyProtection="1">
      <alignment horizontal="center" vertical="center"/>
    </xf>
    <xf numFmtId="49" fontId="34" fillId="0" borderId="22" xfId="0" applyNumberFormat="1" applyFont="1" applyBorder="1" applyAlignment="1" applyProtection="1">
      <alignment horizontal="left" vertical="center" wrapText="1"/>
    </xf>
    <xf numFmtId="0" fontId="34" fillId="0" borderId="22" xfId="0" applyFont="1" applyBorder="1" applyAlignment="1" applyProtection="1">
      <alignment horizontal="left" vertical="center" wrapText="1"/>
    </xf>
    <xf numFmtId="0" fontId="34" fillId="0" borderId="22" xfId="0" applyFont="1" applyBorder="1" applyAlignment="1" applyProtection="1">
      <alignment horizontal="center" vertical="center" wrapText="1"/>
    </xf>
    <xf numFmtId="167" fontId="34" fillId="0" borderId="22" xfId="0" applyNumberFormat="1" applyFont="1" applyBorder="1" applyAlignment="1" applyProtection="1">
      <alignment vertical="center"/>
    </xf>
    <xf numFmtId="4" fontId="34" fillId="2" borderId="22" xfId="0" applyNumberFormat="1" applyFont="1" applyFill="1" applyBorder="1" applyAlignment="1" applyProtection="1">
      <alignment vertical="center"/>
      <protection locked="0"/>
    </xf>
    <xf numFmtId="4" fontId="34" fillId="0" borderId="22" xfId="0" applyNumberFormat="1" applyFont="1" applyBorder="1" applyAlignment="1" applyProtection="1">
      <alignment vertical="center"/>
    </xf>
    <xf numFmtId="0" fontId="35" fillId="0" borderId="3" xfId="0" applyFont="1" applyBorder="1" applyAlignment="1">
      <alignment vertical="center"/>
    </xf>
    <xf numFmtId="0" fontId="34" fillId="2" borderId="14" xfId="0" applyFont="1" applyFill="1" applyBorder="1" applyAlignment="1" applyProtection="1">
      <alignment horizontal="left" vertical="center"/>
      <protection locked="0"/>
    </xf>
    <xf numFmtId="0" fontId="34" fillId="0" borderId="0" xfId="0" applyFont="1" applyBorder="1" applyAlignment="1" applyProtection="1">
      <alignment horizontal="center" vertical="center"/>
    </xf>
    <xf numFmtId="166" fontId="22" fillId="0" borderId="0" xfId="0" applyNumberFormat="1" applyFont="1" applyBorder="1" applyAlignment="1" applyProtection="1">
      <alignment vertical="center"/>
    </xf>
    <xf numFmtId="166" fontId="22" fillId="0" borderId="15" xfId="0" applyNumberFormat="1" applyFont="1" applyBorder="1" applyAlignment="1" applyProtection="1">
      <alignment vertical="center"/>
    </xf>
    <xf numFmtId="0" fontId="21" fillId="0" borderId="0" xfId="0" applyFont="1" applyAlignment="1">
      <alignment horizontal="left" vertical="center"/>
    </xf>
    <xf numFmtId="4" fontId="0" fillId="0" borderId="0" xfId="0" applyNumberFormat="1" applyFont="1" applyAlignment="1">
      <alignment vertical="center"/>
    </xf>
    <xf numFmtId="0" fontId="36" fillId="0" borderId="0" xfId="0" applyFont="1" applyAlignment="1" applyProtection="1">
      <alignment horizontal="left" vertical="center"/>
    </xf>
    <xf numFmtId="0" fontId="37" fillId="0" borderId="0" xfId="0" applyFont="1" applyAlignment="1" applyProtection="1">
      <alignment horizontal="left" vertical="center" wrapText="1"/>
    </xf>
    <xf numFmtId="0" fontId="0" fillId="0" borderId="0" xfId="0" applyFont="1" applyAlignment="1" applyProtection="1">
      <alignment vertical="center"/>
      <protection locked="0"/>
    </xf>
    <xf numFmtId="0" fontId="0" fillId="0" borderId="14" xfId="0" applyFont="1" applyBorder="1" applyAlignment="1" applyProtection="1">
      <alignment vertical="center"/>
    </xf>
    <xf numFmtId="0" fontId="0" fillId="0" borderId="0" xfId="0" applyBorder="1" applyAlignment="1" applyProtection="1">
      <alignment vertical="center"/>
    </xf>
    <xf numFmtId="0" fontId="21" fillId="0" borderId="22" xfId="0" applyFont="1" applyBorder="1" applyAlignment="1" applyProtection="1">
      <alignment horizontal="center" vertical="center"/>
    </xf>
    <xf numFmtId="49" fontId="21" fillId="0" borderId="22" xfId="0" applyNumberFormat="1" applyFont="1" applyBorder="1" applyAlignment="1" applyProtection="1">
      <alignment horizontal="left" vertical="center" wrapText="1"/>
    </xf>
    <xf numFmtId="0" fontId="21" fillId="0" borderId="22" xfId="0" applyFont="1" applyBorder="1" applyAlignment="1" applyProtection="1">
      <alignment horizontal="left" vertical="center" wrapText="1"/>
    </xf>
    <xf numFmtId="0" fontId="21" fillId="0" borderId="22" xfId="0" applyFont="1" applyBorder="1" applyAlignment="1" applyProtection="1">
      <alignment horizontal="center" vertical="center" wrapText="1"/>
    </xf>
    <xf numFmtId="167" fontId="21" fillId="0" borderId="22" xfId="0" applyNumberFormat="1" applyFont="1" applyBorder="1" applyAlignment="1" applyProtection="1">
      <alignment vertical="center"/>
    </xf>
    <xf numFmtId="4" fontId="21" fillId="2" borderId="22" xfId="0" applyNumberFormat="1" applyFont="1" applyFill="1" applyBorder="1" applyAlignment="1" applyProtection="1">
      <alignment vertical="center"/>
      <protection locked="0"/>
    </xf>
    <xf numFmtId="4" fontId="21" fillId="0" borderId="22" xfId="0" applyNumberFormat="1" applyFont="1" applyBorder="1" applyAlignment="1" applyProtection="1">
      <alignment vertical="center"/>
    </xf>
    <xf numFmtId="0" fontId="22" fillId="2" borderId="14" xfId="0" applyFont="1" applyFill="1" applyBorder="1" applyAlignment="1" applyProtection="1">
      <alignment horizontal="left" vertical="center"/>
      <protection locked="0"/>
    </xf>
    <xf numFmtId="0" fontId="22" fillId="0" borderId="0" xfId="0" applyFont="1" applyBorder="1" applyAlignment="1" applyProtection="1">
      <alignment horizontal="center" vertical="center"/>
    </xf>
    <xf numFmtId="0" fontId="0" fillId="0" borderId="19" xfId="0" applyFont="1" applyBorder="1" applyAlignment="1" applyProtection="1">
      <alignment vertical="center"/>
    </xf>
    <xf numFmtId="0" fontId="0" fillId="0" borderId="20" xfId="0" applyBorder="1" applyAlignment="1" applyProtection="1">
      <alignment vertical="center"/>
    </xf>
    <xf numFmtId="0" fontId="0" fillId="0" borderId="20" xfId="0" applyFont="1" applyBorder="1" applyAlignment="1" applyProtection="1">
      <alignment vertical="center"/>
    </xf>
    <xf numFmtId="0" fontId="0" fillId="0" borderId="21" xfId="0" applyFont="1" applyBorder="1" applyAlignment="1" applyProtection="1">
      <alignment vertical="center"/>
    </xf>
    <xf numFmtId="0" fontId="38" fillId="0" borderId="0" xfId="0" applyFont="1" applyAlignment="1" applyProtection="1">
      <alignment vertical="center" wrapText="1"/>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7" fillId="0" borderId="3"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6" fillId="0" borderId="0" xfId="0" applyFont="1" applyAlignment="1" applyProtection="1">
      <alignment horizontal="left"/>
    </xf>
    <xf numFmtId="0" fontId="7" fillId="0" borderId="0" xfId="0" applyFont="1" applyAlignment="1" applyProtection="1">
      <protection locked="0"/>
    </xf>
    <xf numFmtId="4" fontId="6" fillId="0" borderId="0" xfId="0" applyNumberFormat="1" applyFont="1" applyAlignment="1" applyProtection="1"/>
    <xf numFmtId="0" fontId="7" fillId="0" borderId="3" xfId="0" applyFont="1" applyBorder="1" applyAlignment="1"/>
    <xf numFmtId="0" fontId="7" fillId="0" borderId="14"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5"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167" fontId="21" fillId="2" borderId="22" xfId="0" applyNumberFormat="1" applyFont="1" applyFill="1" applyBorder="1" applyAlignment="1" applyProtection="1">
      <alignment vertical="center"/>
      <protection locked="0"/>
    </xf>
    <xf numFmtId="0" fontId="8" fillId="0" borderId="3" xfId="0" applyFont="1" applyBorder="1" applyAlignment="1" applyProtection="1">
      <alignment vertical="center"/>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167" fontId="8" fillId="0" borderId="0" xfId="0" applyNumberFormat="1" applyFont="1" applyAlignment="1" applyProtection="1">
      <alignment vertical="center"/>
    </xf>
    <xf numFmtId="0" fontId="8" fillId="0" borderId="0" xfId="0" applyFont="1" applyAlignment="1" applyProtection="1">
      <alignment vertical="center"/>
      <protection locked="0"/>
    </xf>
    <xf numFmtId="0" fontId="8" fillId="0" borderId="3" xfId="0" applyFont="1" applyBorder="1" applyAlignment="1">
      <alignment vertical="center"/>
    </xf>
    <xf numFmtId="0" fontId="8" fillId="0" borderId="14" xfId="0" applyFont="1" applyBorder="1" applyAlignment="1" applyProtection="1">
      <alignment vertical="center"/>
    </xf>
    <xf numFmtId="0" fontId="8" fillId="0" borderId="0" xfId="0" applyFont="1" applyBorder="1" applyAlignment="1" applyProtection="1">
      <alignment vertical="center"/>
    </xf>
    <xf numFmtId="0" fontId="8" fillId="0" borderId="15" xfId="0" applyFont="1" applyBorder="1" applyAlignment="1" applyProtection="1">
      <alignment vertical="center"/>
    </xf>
    <xf numFmtId="0" fontId="8" fillId="0" borderId="0" xfId="0" applyFont="1" applyAlignment="1">
      <alignment horizontal="left" vertical="center"/>
    </xf>
    <xf numFmtId="0" fontId="9" fillId="0" borderId="3"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3" xfId="0" applyFont="1" applyBorder="1" applyAlignment="1">
      <alignment vertical="center"/>
    </xf>
    <xf numFmtId="0" fontId="9" fillId="0" borderId="14" xfId="0" applyFont="1" applyBorder="1" applyAlignment="1" applyProtection="1">
      <alignment vertical="center"/>
    </xf>
    <xf numFmtId="0" fontId="9" fillId="0" borderId="0" xfId="0" applyFont="1" applyBorder="1" applyAlignment="1" applyProtection="1">
      <alignment vertical="center"/>
    </xf>
    <xf numFmtId="0" fontId="9" fillId="0" borderId="15" xfId="0" applyFont="1" applyBorder="1" applyAlignment="1" applyProtection="1">
      <alignment vertical="center"/>
    </xf>
    <xf numFmtId="0" fontId="9" fillId="0" borderId="0" xfId="0" applyFont="1" applyAlignment="1">
      <alignment horizontal="left" vertical="center"/>
    </xf>
    <xf numFmtId="0" fontId="10" fillId="0" borderId="3" xfId="0" applyFont="1" applyBorder="1" applyAlignment="1" applyProtection="1">
      <alignment vertical="center"/>
    </xf>
    <xf numFmtId="0" fontId="10" fillId="0" borderId="20" xfId="0" applyFont="1" applyBorder="1" applyAlignment="1" applyProtection="1">
      <alignment horizontal="left" vertical="center"/>
    </xf>
    <xf numFmtId="0" fontId="10" fillId="0" borderId="20" xfId="0" applyFont="1" applyBorder="1" applyAlignment="1" applyProtection="1">
      <alignment vertical="center"/>
    </xf>
    <xf numFmtId="4" fontId="10" fillId="0" borderId="20" xfId="0" applyNumberFormat="1" applyFont="1" applyBorder="1" applyAlignment="1" applyProtection="1">
      <alignment vertical="center"/>
    </xf>
    <xf numFmtId="0" fontId="10" fillId="0" borderId="3" xfId="0" applyFont="1" applyBorder="1" applyAlignment="1">
      <alignment vertical="center"/>
    </xf>
    <xf numFmtId="0" fontId="10" fillId="0" borderId="0" xfId="0" applyFont="1" applyAlignment="1" applyProtection="1">
      <alignment horizontal="left"/>
    </xf>
    <xf numFmtId="4" fontId="10" fillId="0" borderId="0" xfId="0" applyNumberFormat="1" applyFont="1" applyAlignment="1" applyProtection="1"/>
    <xf numFmtId="0" fontId="8" fillId="0" borderId="19" xfId="0" applyFont="1" applyBorder="1" applyAlignment="1" applyProtection="1">
      <alignment vertical="center"/>
    </xf>
    <xf numFmtId="0" fontId="8" fillId="0" borderId="20" xfId="0" applyFont="1" applyBorder="1" applyAlignment="1" applyProtection="1">
      <alignment vertical="center"/>
    </xf>
    <xf numFmtId="0" fontId="8" fillId="0" borderId="21" xfId="0" applyFont="1" applyBorder="1" applyAlignment="1" applyProtection="1">
      <alignment vertical="center"/>
    </xf>
    <xf numFmtId="0" fontId="28" fillId="0" borderId="0" xfId="0" applyFont="1" applyAlignment="1" applyProtection="1">
      <alignment horizontal="left" vertical="center" wrapText="1"/>
    </xf>
    <xf numFmtId="0" fontId="25" fillId="0" borderId="0" xfId="0" applyFont="1" applyAlignment="1" applyProtection="1">
      <alignment horizontal="left" vertical="center" wrapText="1"/>
    </xf>
    <xf numFmtId="4" fontId="10" fillId="0" borderId="0" xfId="0" applyNumberFormat="1" applyFont="1" applyAlignment="1" applyProtection="1">
      <alignment vertical="center"/>
    </xf>
    <xf numFmtId="0" fontId="10" fillId="0" borderId="0" xfId="0" applyFont="1" applyAlignment="1" applyProtection="1">
      <alignment vertical="center"/>
    </xf>
    <xf numFmtId="4" fontId="23" fillId="0" borderId="0" xfId="0" applyNumberFormat="1" applyFont="1" applyAlignment="1" applyProtection="1">
      <alignment horizontal="right" vertical="center"/>
    </xf>
    <xf numFmtId="4" fontId="23" fillId="0" borderId="0" xfId="0" applyNumberFormat="1" applyFont="1" applyAlignment="1" applyProtection="1">
      <alignment vertical="center"/>
    </xf>
    <xf numFmtId="0" fontId="21" fillId="4" borderId="6" xfId="0" applyFont="1" applyFill="1" applyBorder="1" applyAlignment="1" applyProtection="1">
      <alignment horizontal="center" vertical="center"/>
    </xf>
    <xf numFmtId="0" fontId="21" fillId="4" borderId="7" xfId="0" applyFont="1" applyFill="1" applyBorder="1" applyAlignment="1" applyProtection="1">
      <alignment horizontal="left" vertical="center"/>
    </xf>
    <xf numFmtId="0" fontId="21" fillId="4" borderId="7" xfId="0" applyFont="1" applyFill="1" applyBorder="1" applyAlignment="1" applyProtection="1">
      <alignment horizontal="center" vertical="center"/>
    </xf>
    <xf numFmtId="4" fontId="10" fillId="0" borderId="0" xfId="0" applyNumberFormat="1" applyFont="1" applyAlignment="1" applyProtection="1">
      <alignment horizontal="right" vertical="center"/>
    </xf>
    <xf numFmtId="4" fontId="26" fillId="0" borderId="0" xfId="0" applyNumberFormat="1" applyFont="1" applyAlignment="1" applyProtection="1">
      <alignment vertical="center"/>
    </xf>
    <xf numFmtId="0" fontId="26" fillId="0" borderId="0" xfId="0" applyFont="1" applyAlignment="1" applyProtection="1">
      <alignment vertical="center"/>
    </xf>
    <xf numFmtId="4" fontId="26" fillId="0" borderId="0" xfId="0" applyNumberFormat="1" applyFont="1" applyAlignment="1" applyProtection="1">
      <alignment horizontal="right" vertical="center"/>
    </xf>
    <xf numFmtId="4" fontId="4" fillId="3" borderId="7" xfId="0" applyNumberFormat="1" applyFont="1" applyFill="1" applyBorder="1" applyAlignment="1" applyProtection="1">
      <alignment vertical="center"/>
    </xf>
    <xf numFmtId="0" fontId="0" fillId="3" borderId="7" xfId="0" applyFont="1" applyFill="1" applyBorder="1" applyAlignment="1" applyProtection="1">
      <alignment vertical="center"/>
    </xf>
    <xf numFmtId="0" fontId="0" fillId="3" borderId="8" xfId="0" applyFont="1" applyFill="1" applyBorder="1" applyAlignment="1" applyProtection="1">
      <alignment vertical="center"/>
    </xf>
    <xf numFmtId="0" fontId="4" fillId="3" borderId="7" xfId="0" applyFont="1" applyFill="1" applyBorder="1" applyAlignment="1" applyProtection="1">
      <alignment horizontal="left" vertical="center"/>
    </xf>
    <xf numFmtId="0" fontId="0" fillId="0" borderId="0" xfId="0"/>
    <xf numFmtId="0" fontId="3" fillId="0" borderId="0" xfId="0" applyFont="1" applyAlignment="1" applyProtection="1">
      <alignment horizontal="left" vertical="center" wrapText="1"/>
    </xf>
    <xf numFmtId="0" fontId="3"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2" fillId="0" borderId="0" xfId="0" applyFont="1" applyAlignment="1" applyProtection="1">
      <alignment vertical="center"/>
    </xf>
    <xf numFmtId="0" fontId="19" fillId="0" borderId="11" xfId="0" applyFont="1" applyBorder="1" applyAlignment="1">
      <alignment horizontal="center" vertical="center"/>
    </xf>
    <xf numFmtId="0" fontId="19" fillId="0" borderId="12" xfId="0" applyFont="1" applyBorder="1" applyAlignment="1">
      <alignment horizontal="left" vertical="center"/>
    </xf>
    <xf numFmtId="0" fontId="20" fillId="0" borderId="14" xfId="0" applyFont="1" applyBorder="1" applyAlignment="1">
      <alignment horizontal="left" vertical="center"/>
    </xf>
    <xf numFmtId="0" fontId="20" fillId="0" borderId="0" xfId="0" applyFont="1" applyBorder="1" applyAlignment="1">
      <alignment horizontal="left" vertical="center"/>
    </xf>
    <xf numFmtId="0" fontId="20" fillId="0" borderId="14" xfId="0" applyFont="1" applyBorder="1" applyAlignment="1" applyProtection="1">
      <alignment horizontal="left" vertical="center"/>
    </xf>
    <xf numFmtId="0" fontId="20" fillId="0" borderId="0" xfId="0" applyFont="1" applyBorder="1" applyAlignment="1" applyProtection="1">
      <alignment horizontal="left" vertical="center"/>
    </xf>
    <xf numFmtId="0" fontId="21" fillId="4" borderId="7" xfId="0" applyFont="1" applyFill="1" applyBorder="1" applyAlignment="1" applyProtection="1">
      <alignment horizontal="right" vertical="center"/>
    </xf>
    <xf numFmtId="0" fontId="21" fillId="4" borderId="8" xfId="0" applyFont="1" applyFill="1" applyBorder="1" applyAlignment="1" applyProtection="1">
      <alignment horizontal="left" vertical="center"/>
    </xf>
    <xf numFmtId="0" fontId="15" fillId="0" borderId="0" xfId="0" applyFont="1" applyAlignment="1">
      <alignment horizontal="left" vertical="top" wrapText="1"/>
    </xf>
    <xf numFmtId="0" fontId="15" fillId="0" borderId="0" xfId="0" applyFont="1" applyAlignment="1">
      <alignment horizontal="left" vertical="center"/>
    </xf>
    <xf numFmtId="0" fontId="17" fillId="0" borderId="0" xfId="0" applyFont="1" applyAlignment="1">
      <alignment horizontal="left" vertical="center"/>
    </xf>
    <xf numFmtId="0" fontId="2" fillId="0" borderId="0" xfId="0" applyFont="1" applyAlignment="1" applyProtection="1">
      <alignment horizontal="left" vertical="center"/>
    </xf>
    <xf numFmtId="0" fontId="0" fillId="0" borderId="0" xfId="0" applyProtection="1"/>
    <xf numFmtId="0" fontId="3" fillId="0" borderId="0" xfId="0" applyFont="1" applyAlignment="1" applyProtection="1">
      <alignment horizontal="left" vertical="top" wrapText="1"/>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4" fontId="16" fillId="0" borderId="5" xfId="0" applyNumberFormat="1" applyFont="1" applyBorder="1" applyAlignment="1" applyProtection="1">
      <alignment vertical="center"/>
    </xf>
    <xf numFmtId="0" fontId="0" fillId="0" borderId="5" xfId="0" applyFont="1" applyBorder="1" applyAlignment="1" applyProtection="1">
      <alignment vertical="center"/>
    </xf>
    <xf numFmtId="0" fontId="1" fillId="0" borderId="0" xfId="0" applyFont="1" applyAlignment="1" applyProtection="1">
      <alignment horizontal="right" vertical="center"/>
    </xf>
    <xf numFmtId="4" fontId="17" fillId="0" borderId="0" xfId="0" applyNumberFormat="1" applyFont="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0" fontId="1" fillId="0" borderId="0" xfId="0" applyFont="1" applyAlignment="1" applyProtection="1">
      <alignment horizontal="left" vertical="center" wrapText="1"/>
    </xf>
    <xf numFmtId="0" fontId="1" fillId="0" borderId="0" xfId="0" applyFont="1" applyAlignment="1" applyProtection="1">
      <alignment horizontal="left" vertical="center"/>
    </xf>
    <xf numFmtId="0" fontId="20" fillId="0" borderId="0" xfId="0" applyFont="1" applyAlignment="1" applyProtection="1">
      <alignment horizontal="left" vertical="center"/>
    </xf>
    <xf numFmtId="0" fontId="0" fillId="0" borderId="0" xfId="0" applyFont="1" applyAlignment="1" applyProtection="1">
      <alignment vertical="center"/>
    </xf>
    <xf numFmtId="0" fontId="2"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20" fillId="0" borderId="0" xfId="0" applyFont="1" applyAlignment="1">
      <alignment horizontal="left" vertical="center"/>
    </xf>
    <xf numFmtId="0" fontId="0" fillId="0" borderId="0" xfId="0" applyFont="1" applyAlignment="1">
      <alignment vertical="center"/>
    </xf>
    <xf numFmtId="0" fontId="3" fillId="0" borderId="0" xfId="0" applyFont="1" applyAlignment="1">
      <alignment horizontal="left" vertical="center" wrapText="1"/>
    </xf>
    <xf numFmtId="0" fontId="2" fillId="2" borderId="0" xfId="0" applyFont="1" applyFill="1" applyAlignment="1" applyProtection="1">
      <alignment horizontal="left" vertical="center"/>
      <protection locked="0"/>
    </xf>
    <xf numFmtId="0" fontId="2" fillId="0" borderId="0" xfId="0" applyFont="1" applyAlignment="1">
      <alignment horizontal="left" vertical="center"/>
    </xf>
    <xf numFmtId="4" fontId="34" fillId="5" borderId="22" xfId="0" applyNumberFormat="1" applyFont="1" applyFill="1" applyBorder="1" applyAlignment="1" applyProtection="1">
      <alignment vertical="center"/>
      <protection locked="0"/>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0.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9.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135"/>
  <sheetViews>
    <sheetView showGridLines="0" tabSelected="1" workbookViewId="0"/>
  </sheetViews>
  <sheetFormatPr defaultRowHeight="11.25"/>
  <cols>
    <col min="1" max="1" width="8.33203125" style="1" customWidth="1"/>
    <col min="2" max="2" width="1.6640625" style="1" customWidth="1"/>
    <col min="3" max="3" width="4.1640625" style="1" customWidth="1"/>
    <col min="4" max="33" width="2.6640625" style="1" customWidth="1"/>
    <col min="34" max="34" width="3.33203125" style="1" customWidth="1"/>
    <col min="35" max="35" width="31.6640625" style="1" customWidth="1"/>
    <col min="36" max="37" width="2.5" style="1" customWidth="1"/>
    <col min="38" max="38" width="8.33203125" style="1" customWidth="1"/>
    <col min="39" max="39" width="3.33203125" style="1" customWidth="1"/>
    <col min="40" max="40" width="13.33203125" style="1" customWidth="1"/>
    <col min="41" max="41" width="7.5" style="1" customWidth="1"/>
    <col min="42" max="42" width="4.1640625" style="1" customWidth="1"/>
    <col min="43" max="43" width="15.6640625" style="1" hidden="1" customWidth="1"/>
    <col min="44" max="44" width="13.6640625" style="1" customWidth="1"/>
    <col min="45" max="47" width="25.83203125" style="1" hidden="1" customWidth="1"/>
    <col min="48" max="49" width="21.6640625" style="1" hidden="1" customWidth="1"/>
    <col min="50" max="51" width="25" style="1" hidden="1" customWidth="1"/>
    <col min="52" max="52" width="21.6640625" style="1" hidden="1" customWidth="1"/>
    <col min="53" max="53" width="19.1640625" style="1" hidden="1" customWidth="1"/>
    <col min="54" max="54" width="25" style="1" hidden="1" customWidth="1"/>
    <col min="55" max="55" width="21.6640625" style="1" hidden="1" customWidth="1"/>
    <col min="56" max="56" width="19.1640625" style="1" hidden="1" customWidth="1"/>
    <col min="57" max="57" width="66.5" style="1" customWidth="1"/>
    <col min="71" max="91" width="9.33203125" style="1" hidden="1"/>
  </cols>
  <sheetData>
    <row r="1" spans="1:74">
      <c r="A1" s="15" t="s">
        <v>0</v>
      </c>
      <c r="AZ1" s="15" t="s">
        <v>1</v>
      </c>
      <c r="BA1" s="15" t="s">
        <v>2</v>
      </c>
      <c r="BB1" s="15" t="s">
        <v>3</v>
      </c>
      <c r="BT1" s="15" t="s">
        <v>4</v>
      </c>
      <c r="BU1" s="15" t="s">
        <v>4</v>
      </c>
      <c r="BV1" s="15" t="s">
        <v>5</v>
      </c>
    </row>
    <row r="2" spans="1:74" s="1" customFormat="1" ht="36.950000000000003" customHeight="1">
      <c r="AR2" s="266"/>
      <c r="AS2" s="266"/>
      <c r="AT2" s="266"/>
      <c r="AU2" s="266"/>
      <c r="AV2" s="266"/>
      <c r="AW2" s="266"/>
      <c r="AX2" s="266"/>
      <c r="AY2" s="266"/>
      <c r="AZ2" s="266"/>
      <c r="BA2" s="266"/>
      <c r="BB2" s="266"/>
      <c r="BC2" s="266"/>
      <c r="BD2" s="266"/>
      <c r="BE2" s="266"/>
      <c r="BS2" s="16" t="s">
        <v>6</v>
      </c>
      <c r="BT2" s="16" t="s">
        <v>7</v>
      </c>
    </row>
    <row r="3" spans="1:74" s="1" customFormat="1" ht="6.95" customHeight="1">
      <c r="B3" s="17"/>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9"/>
      <c r="BS3" s="16" t="s">
        <v>6</v>
      </c>
      <c r="BT3" s="16" t="s">
        <v>8</v>
      </c>
    </row>
    <row r="4" spans="1:74" s="1" customFormat="1" ht="24.95" customHeight="1">
      <c r="B4" s="20"/>
      <c r="C4" s="21"/>
      <c r="D4" s="22" t="s">
        <v>9</v>
      </c>
      <c r="E4" s="21"/>
      <c r="F4" s="21"/>
      <c r="G4" s="21"/>
      <c r="H4" s="21"/>
      <c r="I4" s="21"/>
      <c r="J4" s="21"/>
      <c r="K4" s="21"/>
      <c r="L4" s="21"/>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c r="AO4" s="21"/>
      <c r="AP4" s="21"/>
      <c r="AQ4" s="21"/>
      <c r="AR4" s="19"/>
      <c r="AS4" s="23" t="s">
        <v>10</v>
      </c>
      <c r="BE4" s="24" t="s">
        <v>11</v>
      </c>
      <c r="BS4" s="16" t="s">
        <v>12</v>
      </c>
    </row>
    <row r="5" spans="1:74" s="1" customFormat="1" ht="12" customHeight="1">
      <c r="B5" s="20"/>
      <c r="C5" s="21"/>
      <c r="D5" s="25" t="s">
        <v>13</v>
      </c>
      <c r="E5" s="21"/>
      <c r="F5" s="21"/>
      <c r="G5" s="21"/>
      <c r="H5" s="21"/>
      <c r="I5" s="21"/>
      <c r="J5" s="21"/>
      <c r="K5" s="283" t="s">
        <v>14</v>
      </c>
      <c r="L5" s="284"/>
      <c r="M5" s="284"/>
      <c r="N5" s="284"/>
      <c r="O5" s="284"/>
      <c r="P5" s="284"/>
      <c r="Q5" s="284"/>
      <c r="R5" s="284"/>
      <c r="S5" s="284"/>
      <c r="T5" s="284"/>
      <c r="U5" s="284"/>
      <c r="V5" s="284"/>
      <c r="W5" s="284"/>
      <c r="X5" s="284"/>
      <c r="Y5" s="284"/>
      <c r="Z5" s="284"/>
      <c r="AA5" s="284"/>
      <c r="AB5" s="284"/>
      <c r="AC5" s="284"/>
      <c r="AD5" s="284"/>
      <c r="AE5" s="284"/>
      <c r="AF5" s="284"/>
      <c r="AG5" s="284"/>
      <c r="AH5" s="284"/>
      <c r="AI5" s="284"/>
      <c r="AJ5" s="284"/>
      <c r="AK5" s="284"/>
      <c r="AL5" s="284"/>
      <c r="AM5" s="284"/>
      <c r="AN5" s="284"/>
      <c r="AO5" s="284"/>
      <c r="AP5" s="21"/>
      <c r="AQ5" s="21"/>
      <c r="AR5" s="19"/>
      <c r="BE5" s="280" t="s">
        <v>15</v>
      </c>
      <c r="BS5" s="16" t="s">
        <v>6</v>
      </c>
    </row>
    <row r="6" spans="1:74" s="1" customFormat="1" ht="36.950000000000003" customHeight="1">
      <c r="B6" s="20"/>
      <c r="C6" s="21"/>
      <c r="D6" s="27" t="s">
        <v>16</v>
      </c>
      <c r="E6" s="21"/>
      <c r="F6" s="21"/>
      <c r="G6" s="21"/>
      <c r="H6" s="21"/>
      <c r="I6" s="21"/>
      <c r="J6" s="21"/>
      <c r="K6" s="285" t="s">
        <v>17</v>
      </c>
      <c r="L6" s="284"/>
      <c r="M6" s="284"/>
      <c r="N6" s="284"/>
      <c r="O6" s="284"/>
      <c r="P6" s="284"/>
      <c r="Q6" s="284"/>
      <c r="R6" s="284"/>
      <c r="S6" s="284"/>
      <c r="T6" s="284"/>
      <c r="U6" s="284"/>
      <c r="V6" s="284"/>
      <c r="W6" s="284"/>
      <c r="X6" s="284"/>
      <c r="Y6" s="284"/>
      <c r="Z6" s="284"/>
      <c r="AA6" s="284"/>
      <c r="AB6" s="284"/>
      <c r="AC6" s="284"/>
      <c r="AD6" s="284"/>
      <c r="AE6" s="284"/>
      <c r="AF6" s="284"/>
      <c r="AG6" s="284"/>
      <c r="AH6" s="284"/>
      <c r="AI6" s="284"/>
      <c r="AJ6" s="284"/>
      <c r="AK6" s="284"/>
      <c r="AL6" s="284"/>
      <c r="AM6" s="284"/>
      <c r="AN6" s="284"/>
      <c r="AO6" s="284"/>
      <c r="AP6" s="21"/>
      <c r="AQ6" s="21"/>
      <c r="AR6" s="19"/>
      <c r="BE6" s="281"/>
      <c r="BS6" s="16" t="s">
        <v>6</v>
      </c>
    </row>
    <row r="7" spans="1:74" s="1" customFormat="1" ht="12" customHeight="1">
      <c r="B7" s="20"/>
      <c r="C7" s="21"/>
      <c r="D7" s="28" t="s">
        <v>18</v>
      </c>
      <c r="E7" s="21"/>
      <c r="F7" s="21"/>
      <c r="G7" s="21"/>
      <c r="H7" s="21"/>
      <c r="I7" s="21"/>
      <c r="J7" s="21"/>
      <c r="K7" s="26" t="s">
        <v>1</v>
      </c>
      <c r="L7" s="21"/>
      <c r="M7" s="21"/>
      <c r="N7" s="21"/>
      <c r="O7" s="21"/>
      <c r="P7" s="21"/>
      <c r="Q7" s="21"/>
      <c r="R7" s="21"/>
      <c r="S7" s="21"/>
      <c r="T7" s="21"/>
      <c r="U7" s="21"/>
      <c r="V7" s="21"/>
      <c r="W7" s="21"/>
      <c r="X7" s="21"/>
      <c r="Y7" s="21"/>
      <c r="Z7" s="21"/>
      <c r="AA7" s="21"/>
      <c r="AB7" s="21"/>
      <c r="AC7" s="21"/>
      <c r="AD7" s="21"/>
      <c r="AE7" s="21"/>
      <c r="AF7" s="21"/>
      <c r="AG7" s="21"/>
      <c r="AH7" s="21"/>
      <c r="AI7" s="21"/>
      <c r="AJ7" s="21"/>
      <c r="AK7" s="28" t="s">
        <v>19</v>
      </c>
      <c r="AL7" s="21"/>
      <c r="AM7" s="21"/>
      <c r="AN7" s="26" t="s">
        <v>1</v>
      </c>
      <c r="AO7" s="21"/>
      <c r="AP7" s="21"/>
      <c r="AQ7" s="21"/>
      <c r="AR7" s="19"/>
      <c r="BE7" s="281"/>
      <c r="BS7" s="16" t="s">
        <v>6</v>
      </c>
    </row>
    <row r="8" spans="1:74" s="1" customFormat="1" ht="12" customHeight="1">
      <c r="B8" s="20"/>
      <c r="C8" s="21"/>
      <c r="D8" s="28" t="s">
        <v>20</v>
      </c>
      <c r="E8" s="21"/>
      <c r="F8" s="21"/>
      <c r="G8" s="21"/>
      <c r="H8" s="21"/>
      <c r="I8" s="21"/>
      <c r="J8" s="21"/>
      <c r="K8" s="26" t="s">
        <v>21</v>
      </c>
      <c r="L8" s="21"/>
      <c r="M8" s="21"/>
      <c r="N8" s="21"/>
      <c r="O8" s="21"/>
      <c r="P8" s="21"/>
      <c r="Q8" s="21"/>
      <c r="R8" s="21"/>
      <c r="S8" s="21"/>
      <c r="T8" s="21"/>
      <c r="U8" s="21"/>
      <c r="V8" s="21"/>
      <c r="W8" s="21"/>
      <c r="X8" s="21"/>
      <c r="Y8" s="21"/>
      <c r="Z8" s="21"/>
      <c r="AA8" s="21"/>
      <c r="AB8" s="21"/>
      <c r="AC8" s="21"/>
      <c r="AD8" s="21"/>
      <c r="AE8" s="21"/>
      <c r="AF8" s="21"/>
      <c r="AG8" s="21"/>
      <c r="AH8" s="21"/>
      <c r="AI8" s="21"/>
      <c r="AJ8" s="21"/>
      <c r="AK8" s="28" t="s">
        <v>22</v>
      </c>
      <c r="AL8" s="21"/>
      <c r="AM8" s="21"/>
      <c r="AN8" s="29" t="s">
        <v>23</v>
      </c>
      <c r="AO8" s="21"/>
      <c r="AP8" s="21"/>
      <c r="AQ8" s="21"/>
      <c r="AR8" s="19"/>
      <c r="BE8" s="281"/>
      <c r="BS8" s="16" t="s">
        <v>6</v>
      </c>
    </row>
    <row r="9" spans="1:74" s="1" customFormat="1" ht="14.45" customHeight="1">
      <c r="B9" s="20"/>
      <c r="C9" s="21"/>
      <c r="D9" s="21"/>
      <c r="E9" s="21"/>
      <c r="F9" s="21"/>
      <c r="G9" s="21"/>
      <c r="H9" s="21"/>
      <c r="I9" s="21"/>
      <c r="J9" s="21"/>
      <c r="K9" s="21"/>
      <c r="L9" s="21"/>
      <c r="M9" s="21"/>
      <c r="N9" s="21"/>
      <c r="O9" s="21"/>
      <c r="P9" s="21"/>
      <c r="Q9" s="21"/>
      <c r="R9" s="21"/>
      <c r="S9" s="21"/>
      <c r="T9" s="21"/>
      <c r="U9" s="21"/>
      <c r="V9" s="21"/>
      <c r="W9" s="21"/>
      <c r="X9" s="21"/>
      <c r="Y9" s="21"/>
      <c r="Z9" s="21"/>
      <c r="AA9" s="21"/>
      <c r="AB9" s="21"/>
      <c r="AC9" s="21"/>
      <c r="AD9" s="21"/>
      <c r="AE9" s="21"/>
      <c r="AF9" s="21"/>
      <c r="AG9" s="21"/>
      <c r="AH9" s="21"/>
      <c r="AI9" s="21"/>
      <c r="AJ9" s="21"/>
      <c r="AK9" s="21"/>
      <c r="AL9" s="21"/>
      <c r="AM9" s="21"/>
      <c r="AN9" s="21"/>
      <c r="AO9" s="21"/>
      <c r="AP9" s="21"/>
      <c r="AQ9" s="21"/>
      <c r="AR9" s="19"/>
      <c r="BE9" s="281"/>
      <c r="BS9" s="16" t="s">
        <v>6</v>
      </c>
    </row>
    <row r="10" spans="1:74" s="1" customFormat="1" ht="12" customHeight="1">
      <c r="B10" s="20"/>
      <c r="C10" s="21"/>
      <c r="D10" s="28" t="s">
        <v>24</v>
      </c>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8" t="s">
        <v>25</v>
      </c>
      <c r="AL10" s="21"/>
      <c r="AM10" s="21"/>
      <c r="AN10" s="26" t="s">
        <v>1</v>
      </c>
      <c r="AO10" s="21"/>
      <c r="AP10" s="21"/>
      <c r="AQ10" s="21"/>
      <c r="AR10" s="19"/>
      <c r="BE10" s="281"/>
      <c r="BS10" s="16" t="s">
        <v>6</v>
      </c>
    </row>
    <row r="11" spans="1:74" s="1" customFormat="1" ht="18.399999999999999" customHeight="1">
      <c r="B11" s="20"/>
      <c r="C11" s="21"/>
      <c r="D11" s="21"/>
      <c r="E11" s="26" t="s">
        <v>26</v>
      </c>
      <c r="F11" s="21"/>
      <c r="G11" s="21"/>
      <c r="H11" s="21"/>
      <c r="I11" s="21"/>
      <c r="J11" s="21"/>
      <c r="K11" s="21"/>
      <c r="L11" s="21"/>
      <c r="M11" s="21"/>
      <c r="N11" s="21"/>
      <c r="O11" s="21"/>
      <c r="P11" s="21"/>
      <c r="Q11" s="21"/>
      <c r="R11" s="21"/>
      <c r="S11" s="21"/>
      <c r="T11" s="21"/>
      <c r="U11" s="21"/>
      <c r="V11" s="21"/>
      <c r="W11" s="21"/>
      <c r="X11" s="21"/>
      <c r="Y11" s="21"/>
      <c r="Z11" s="21"/>
      <c r="AA11" s="21"/>
      <c r="AB11" s="21"/>
      <c r="AC11" s="21"/>
      <c r="AD11" s="21"/>
      <c r="AE11" s="21"/>
      <c r="AF11" s="21"/>
      <c r="AG11" s="21"/>
      <c r="AH11" s="21"/>
      <c r="AI11" s="21"/>
      <c r="AJ11" s="21"/>
      <c r="AK11" s="28" t="s">
        <v>27</v>
      </c>
      <c r="AL11" s="21"/>
      <c r="AM11" s="21"/>
      <c r="AN11" s="26" t="s">
        <v>1</v>
      </c>
      <c r="AO11" s="21"/>
      <c r="AP11" s="21"/>
      <c r="AQ11" s="21"/>
      <c r="AR11" s="19"/>
      <c r="BE11" s="281"/>
      <c r="BS11" s="16" t="s">
        <v>6</v>
      </c>
    </row>
    <row r="12" spans="1:74" s="1" customFormat="1" ht="6.95" customHeight="1">
      <c r="B12" s="20"/>
      <c r="C12" s="21"/>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21"/>
      <c r="AM12" s="21"/>
      <c r="AN12" s="21"/>
      <c r="AO12" s="21"/>
      <c r="AP12" s="21"/>
      <c r="AQ12" s="21"/>
      <c r="AR12" s="19"/>
      <c r="BE12" s="281"/>
      <c r="BS12" s="16" t="s">
        <v>6</v>
      </c>
    </row>
    <row r="13" spans="1:74" s="1" customFormat="1" ht="12" customHeight="1">
      <c r="B13" s="20"/>
      <c r="C13" s="21"/>
      <c r="D13" s="28" t="s">
        <v>28</v>
      </c>
      <c r="E13" s="21"/>
      <c r="F13" s="21"/>
      <c r="G13" s="21"/>
      <c r="H13" s="21"/>
      <c r="I13" s="21"/>
      <c r="J13" s="21"/>
      <c r="K13" s="21"/>
      <c r="L13" s="21"/>
      <c r="M13" s="21"/>
      <c r="N13" s="21"/>
      <c r="O13" s="21"/>
      <c r="P13" s="21"/>
      <c r="Q13" s="21"/>
      <c r="R13" s="21"/>
      <c r="S13" s="21"/>
      <c r="T13" s="21"/>
      <c r="U13" s="21"/>
      <c r="V13" s="21"/>
      <c r="W13" s="21"/>
      <c r="X13" s="21"/>
      <c r="Y13" s="21"/>
      <c r="Z13" s="21"/>
      <c r="AA13" s="21"/>
      <c r="AB13" s="21"/>
      <c r="AC13" s="21"/>
      <c r="AD13" s="21"/>
      <c r="AE13" s="21"/>
      <c r="AF13" s="21"/>
      <c r="AG13" s="21"/>
      <c r="AH13" s="21"/>
      <c r="AI13" s="21"/>
      <c r="AJ13" s="21"/>
      <c r="AK13" s="28" t="s">
        <v>25</v>
      </c>
      <c r="AL13" s="21"/>
      <c r="AM13" s="21"/>
      <c r="AN13" s="30" t="s">
        <v>29</v>
      </c>
      <c r="AO13" s="21"/>
      <c r="AP13" s="21"/>
      <c r="AQ13" s="21"/>
      <c r="AR13" s="19"/>
      <c r="BE13" s="281"/>
      <c r="BS13" s="16" t="s">
        <v>6</v>
      </c>
    </row>
    <row r="14" spans="1:74" ht="12.75">
      <c r="B14" s="20"/>
      <c r="C14" s="21"/>
      <c r="D14" s="21"/>
      <c r="E14" s="286" t="s">
        <v>29</v>
      </c>
      <c r="F14" s="287"/>
      <c r="G14" s="287"/>
      <c r="H14" s="287"/>
      <c r="I14" s="287"/>
      <c r="J14" s="287"/>
      <c r="K14" s="287"/>
      <c r="L14" s="287"/>
      <c r="M14" s="287"/>
      <c r="N14" s="287"/>
      <c r="O14" s="287"/>
      <c r="P14" s="287"/>
      <c r="Q14" s="287"/>
      <c r="R14" s="287"/>
      <c r="S14" s="287"/>
      <c r="T14" s="287"/>
      <c r="U14" s="287"/>
      <c r="V14" s="287"/>
      <c r="W14" s="287"/>
      <c r="X14" s="287"/>
      <c r="Y14" s="287"/>
      <c r="Z14" s="287"/>
      <c r="AA14" s="287"/>
      <c r="AB14" s="287"/>
      <c r="AC14" s="287"/>
      <c r="AD14" s="287"/>
      <c r="AE14" s="287"/>
      <c r="AF14" s="287"/>
      <c r="AG14" s="287"/>
      <c r="AH14" s="287"/>
      <c r="AI14" s="287"/>
      <c r="AJ14" s="287"/>
      <c r="AK14" s="28" t="s">
        <v>27</v>
      </c>
      <c r="AL14" s="21"/>
      <c r="AM14" s="21"/>
      <c r="AN14" s="30" t="s">
        <v>29</v>
      </c>
      <c r="AO14" s="21"/>
      <c r="AP14" s="21"/>
      <c r="AQ14" s="21"/>
      <c r="AR14" s="19"/>
      <c r="BE14" s="281"/>
      <c r="BS14" s="16" t="s">
        <v>6</v>
      </c>
    </row>
    <row r="15" spans="1:74" s="1" customFormat="1" ht="6.95" customHeight="1">
      <c r="B15" s="20"/>
      <c r="C15" s="21"/>
      <c r="D15" s="21"/>
      <c r="E15" s="21"/>
      <c r="F15" s="21"/>
      <c r="G15" s="21"/>
      <c r="H15" s="21"/>
      <c r="I15" s="21"/>
      <c r="J15" s="21"/>
      <c r="K15" s="21"/>
      <c r="L15" s="21"/>
      <c r="M15" s="21"/>
      <c r="N15" s="21"/>
      <c r="O15" s="21"/>
      <c r="P15" s="21"/>
      <c r="Q15" s="21"/>
      <c r="R15" s="21"/>
      <c r="S15" s="21"/>
      <c r="T15" s="21"/>
      <c r="U15" s="21"/>
      <c r="V15" s="21"/>
      <c r="W15" s="21"/>
      <c r="X15" s="21"/>
      <c r="Y15" s="21"/>
      <c r="Z15" s="21"/>
      <c r="AA15" s="21"/>
      <c r="AB15" s="21"/>
      <c r="AC15" s="21"/>
      <c r="AD15" s="21"/>
      <c r="AE15" s="21"/>
      <c r="AF15" s="21"/>
      <c r="AG15" s="21"/>
      <c r="AH15" s="21"/>
      <c r="AI15" s="21"/>
      <c r="AJ15" s="21"/>
      <c r="AK15" s="21"/>
      <c r="AL15" s="21"/>
      <c r="AM15" s="21"/>
      <c r="AN15" s="21"/>
      <c r="AO15" s="21"/>
      <c r="AP15" s="21"/>
      <c r="AQ15" s="21"/>
      <c r="AR15" s="19"/>
      <c r="BE15" s="281"/>
      <c r="BS15" s="16" t="s">
        <v>4</v>
      </c>
    </row>
    <row r="16" spans="1:74" s="1" customFormat="1" ht="12" customHeight="1">
      <c r="B16" s="20"/>
      <c r="C16" s="21"/>
      <c r="D16" s="28" t="s">
        <v>30</v>
      </c>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8" t="s">
        <v>25</v>
      </c>
      <c r="AL16" s="21"/>
      <c r="AM16" s="21"/>
      <c r="AN16" s="26" t="s">
        <v>1</v>
      </c>
      <c r="AO16" s="21"/>
      <c r="AP16" s="21"/>
      <c r="AQ16" s="21"/>
      <c r="AR16" s="19"/>
      <c r="BE16" s="281"/>
      <c r="BS16" s="16" t="s">
        <v>4</v>
      </c>
    </row>
    <row r="17" spans="1:71" s="1" customFormat="1" ht="18.399999999999999" customHeight="1">
      <c r="B17" s="20"/>
      <c r="C17" s="21"/>
      <c r="D17" s="21"/>
      <c r="E17" s="26" t="s">
        <v>31</v>
      </c>
      <c r="F17" s="21"/>
      <c r="G17" s="21"/>
      <c r="H17" s="21"/>
      <c r="I17" s="21"/>
      <c r="J17" s="21"/>
      <c r="K17" s="21"/>
      <c r="L17" s="21"/>
      <c r="M17" s="21"/>
      <c r="N17" s="21"/>
      <c r="O17" s="21"/>
      <c r="P17" s="21"/>
      <c r="Q17" s="21"/>
      <c r="R17" s="21"/>
      <c r="S17" s="21"/>
      <c r="T17" s="21"/>
      <c r="U17" s="21"/>
      <c r="V17" s="21"/>
      <c r="W17" s="21"/>
      <c r="X17" s="21"/>
      <c r="Y17" s="21"/>
      <c r="Z17" s="21"/>
      <c r="AA17" s="21"/>
      <c r="AB17" s="21"/>
      <c r="AC17" s="21"/>
      <c r="AD17" s="21"/>
      <c r="AE17" s="21"/>
      <c r="AF17" s="21"/>
      <c r="AG17" s="21"/>
      <c r="AH17" s="21"/>
      <c r="AI17" s="21"/>
      <c r="AJ17" s="21"/>
      <c r="AK17" s="28" t="s">
        <v>27</v>
      </c>
      <c r="AL17" s="21"/>
      <c r="AM17" s="21"/>
      <c r="AN17" s="26" t="s">
        <v>1</v>
      </c>
      <c r="AO17" s="21"/>
      <c r="AP17" s="21"/>
      <c r="AQ17" s="21"/>
      <c r="AR17" s="19"/>
      <c r="BE17" s="281"/>
      <c r="BS17" s="16" t="s">
        <v>32</v>
      </c>
    </row>
    <row r="18" spans="1:71" s="1" customFormat="1" ht="6.95" customHeight="1">
      <c r="B18" s="20"/>
      <c r="C18" s="21"/>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21"/>
      <c r="AM18" s="21"/>
      <c r="AN18" s="21"/>
      <c r="AO18" s="21"/>
      <c r="AP18" s="21"/>
      <c r="AQ18" s="21"/>
      <c r="AR18" s="19"/>
      <c r="BE18" s="281"/>
      <c r="BS18" s="16" t="s">
        <v>6</v>
      </c>
    </row>
    <row r="19" spans="1:71" s="1" customFormat="1" ht="12" customHeight="1">
      <c r="B19" s="20"/>
      <c r="C19" s="21"/>
      <c r="D19" s="28" t="s">
        <v>33</v>
      </c>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21"/>
      <c r="AJ19" s="21"/>
      <c r="AK19" s="28" t="s">
        <v>25</v>
      </c>
      <c r="AL19" s="21"/>
      <c r="AM19" s="21"/>
      <c r="AN19" s="26" t="s">
        <v>1</v>
      </c>
      <c r="AO19" s="21"/>
      <c r="AP19" s="21"/>
      <c r="AQ19" s="21"/>
      <c r="AR19" s="19"/>
      <c r="BE19" s="281"/>
      <c r="BS19" s="16" t="s">
        <v>6</v>
      </c>
    </row>
    <row r="20" spans="1:71" s="1" customFormat="1" ht="18.399999999999999" customHeight="1">
      <c r="B20" s="20"/>
      <c r="C20" s="21"/>
      <c r="D20" s="21"/>
      <c r="E20" s="26" t="s">
        <v>31</v>
      </c>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8" t="s">
        <v>27</v>
      </c>
      <c r="AL20" s="21"/>
      <c r="AM20" s="21"/>
      <c r="AN20" s="26" t="s">
        <v>1</v>
      </c>
      <c r="AO20" s="21"/>
      <c r="AP20" s="21"/>
      <c r="AQ20" s="21"/>
      <c r="AR20" s="19"/>
      <c r="BE20" s="281"/>
      <c r="BS20" s="16" t="s">
        <v>32</v>
      </c>
    </row>
    <row r="21" spans="1:71" s="1" customFormat="1" ht="6.95" customHeight="1">
      <c r="B21" s="20"/>
      <c r="C21" s="21"/>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19"/>
      <c r="BE21" s="281"/>
    </row>
    <row r="22" spans="1:71" s="1" customFormat="1" ht="12" customHeight="1">
      <c r="B22" s="20"/>
      <c r="C22" s="21"/>
      <c r="D22" s="28" t="s">
        <v>34</v>
      </c>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21"/>
      <c r="AH22" s="21"/>
      <c r="AI22" s="21"/>
      <c r="AJ22" s="21"/>
      <c r="AK22" s="21"/>
      <c r="AL22" s="21"/>
      <c r="AM22" s="21"/>
      <c r="AN22" s="21"/>
      <c r="AO22" s="21"/>
      <c r="AP22" s="21"/>
      <c r="AQ22" s="21"/>
      <c r="AR22" s="19"/>
      <c r="BE22" s="281"/>
    </row>
    <row r="23" spans="1:71" s="1" customFormat="1" ht="16.5" customHeight="1">
      <c r="B23" s="20"/>
      <c r="C23" s="21"/>
      <c r="D23" s="21"/>
      <c r="E23" s="288" t="s">
        <v>1</v>
      </c>
      <c r="F23" s="288"/>
      <c r="G23" s="288"/>
      <c r="H23" s="288"/>
      <c r="I23" s="288"/>
      <c r="J23" s="288"/>
      <c r="K23" s="288"/>
      <c r="L23" s="288"/>
      <c r="M23" s="288"/>
      <c r="N23" s="288"/>
      <c r="O23" s="288"/>
      <c r="P23" s="288"/>
      <c r="Q23" s="288"/>
      <c r="R23" s="288"/>
      <c r="S23" s="288"/>
      <c r="T23" s="288"/>
      <c r="U23" s="288"/>
      <c r="V23" s="288"/>
      <c r="W23" s="288"/>
      <c r="X23" s="288"/>
      <c r="Y23" s="288"/>
      <c r="Z23" s="288"/>
      <c r="AA23" s="288"/>
      <c r="AB23" s="288"/>
      <c r="AC23" s="288"/>
      <c r="AD23" s="288"/>
      <c r="AE23" s="288"/>
      <c r="AF23" s="288"/>
      <c r="AG23" s="288"/>
      <c r="AH23" s="288"/>
      <c r="AI23" s="288"/>
      <c r="AJ23" s="288"/>
      <c r="AK23" s="288"/>
      <c r="AL23" s="288"/>
      <c r="AM23" s="288"/>
      <c r="AN23" s="288"/>
      <c r="AO23" s="21"/>
      <c r="AP23" s="21"/>
      <c r="AQ23" s="21"/>
      <c r="AR23" s="19"/>
      <c r="BE23" s="281"/>
    </row>
    <row r="24" spans="1:71" s="1" customFormat="1" ht="6.95" customHeight="1">
      <c r="B24" s="20"/>
      <c r="C24" s="21"/>
      <c r="D24" s="21"/>
      <c r="E24" s="21"/>
      <c r="F24" s="21"/>
      <c r="G24" s="21"/>
      <c r="H24" s="21"/>
      <c r="I24" s="21"/>
      <c r="J24" s="21"/>
      <c r="K24" s="21"/>
      <c r="L24" s="21"/>
      <c r="M24" s="21"/>
      <c r="N24" s="21"/>
      <c r="O24" s="21"/>
      <c r="P24" s="21"/>
      <c r="Q24" s="21"/>
      <c r="R24" s="21"/>
      <c r="S24" s="21"/>
      <c r="T24" s="21"/>
      <c r="U24" s="21"/>
      <c r="V24" s="21"/>
      <c r="W24" s="21"/>
      <c r="X24" s="21"/>
      <c r="Y24" s="21"/>
      <c r="Z24" s="21"/>
      <c r="AA24" s="21"/>
      <c r="AB24" s="21"/>
      <c r="AC24" s="21"/>
      <c r="AD24" s="21"/>
      <c r="AE24" s="21"/>
      <c r="AF24" s="21"/>
      <c r="AG24" s="21"/>
      <c r="AH24" s="21"/>
      <c r="AI24" s="21"/>
      <c r="AJ24" s="21"/>
      <c r="AK24" s="21"/>
      <c r="AL24" s="21"/>
      <c r="AM24" s="21"/>
      <c r="AN24" s="21"/>
      <c r="AO24" s="21"/>
      <c r="AP24" s="21"/>
      <c r="AQ24" s="21"/>
      <c r="AR24" s="19"/>
      <c r="BE24" s="281"/>
    </row>
    <row r="25" spans="1:71" s="1" customFormat="1" ht="6.95" customHeight="1">
      <c r="B25" s="20"/>
      <c r="C25" s="21"/>
      <c r="D25" s="32"/>
      <c r="E25" s="32"/>
      <c r="F25" s="32"/>
      <c r="G25" s="32"/>
      <c r="H25" s="32"/>
      <c r="I25" s="32"/>
      <c r="J25" s="32"/>
      <c r="K25" s="32"/>
      <c r="L25" s="32"/>
      <c r="M25" s="32"/>
      <c r="N25" s="32"/>
      <c r="O25" s="32"/>
      <c r="P25" s="32"/>
      <c r="Q25" s="32"/>
      <c r="R25" s="32"/>
      <c r="S25" s="32"/>
      <c r="T25" s="32"/>
      <c r="U25" s="32"/>
      <c r="V25" s="32"/>
      <c r="W25" s="32"/>
      <c r="X25" s="32"/>
      <c r="Y25" s="32"/>
      <c r="Z25" s="32"/>
      <c r="AA25" s="32"/>
      <c r="AB25" s="32"/>
      <c r="AC25" s="32"/>
      <c r="AD25" s="32"/>
      <c r="AE25" s="32"/>
      <c r="AF25" s="32"/>
      <c r="AG25" s="32"/>
      <c r="AH25" s="32"/>
      <c r="AI25" s="32"/>
      <c r="AJ25" s="32"/>
      <c r="AK25" s="32"/>
      <c r="AL25" s="32"/>
      <c r="AM25" s="32"/>
      <c r="AN25" s="32"/>
      <c r="AO25" s="32"/>
      <c r="AP25" s="21"/>
      <c r="AQ25" s="21"/>
      <c r="AR25" s="19"/>
      <c r="BE25" s="281"/>
    </row>
    <row r="26" spans="1:71" s="2" customFormat="1" ht="25.9" customHeight="1">
      <c r="A26" s="33"/>
      <c r="B26" s="34"/>
      <c r="C26" s="35"/>
      <c r="D26" s="36" t="s">
        <v>35</v>
      </c>
      <c r="E26" s="37"/>
      <c r="F26" s="37"/>
      <c r="G26" s="37"/>
      <c r="H26" s="37"/>
      <c r="I26" s="37"/>
      <c r="J26" s="37"/>
      <c r="K26" s="37"/>
      <c r="L26" s="37"/>
      <c r="M26" s="37"/>
      <c r="N26" s="37"/>
      <c r="O26" s="37"/>
      <c r="P26" s="37"/>
      <c r="Q26" s="37"/>
      <c r="R26" s="37"/>
      <c r="S26" s="37"/>
      <c r="T26" s="37"/>
      <c r="U26" s="37"/>
      <c r="V26" s="37"/>
      <c r="W26" s="37"/>
      <c r="X26" s="37"/>
      <c r="Y26" s="37"/>
      <c r="Z26" s="37"/>
      <c r="AA26" s="37"/>
      <c r="AB26" s="37"/>
      <c r="AC26" s="37"/>
      <c r="AD26" s="37"/>
      <c r="AE26" s="37"/>
      <c r="AF26" s="37"/>
      <c r="AG26" s="37"/>
      <c r="AH26" s="37"/>
      <c r="AI26" s="37"/>
      <c r="AJ26" s="37"/>
      <c r="AK26" s="289">
        <f>ROUND(AG94,2)</f>
        <v>0</v>
      </c>
      <c r="AL26" s="290"/>
      <c r="AM26" s="290"/>
      <c r="AN26" s="290"/>
      <c r="AO26" s="290"/>
      <c r="AP26" s="35"/>
      <c r="AQ26" s="35"/>
      <c r="AR26" s="38"/>
      <c r="BE26" s="281"/>
    </row>
    <row r="27" spans="1:71" s="2" customFormat="1" ht="6.95" customHeight="1">
      <c r="A27" s="33"/>
      <c r="B27" s="34"/>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8"/>
      <c r="BE27" s="281"/>
    </row>
    <row r="28" spans="1:71" s="2" customFormat="1" ht="12.75">
      <c r="A28" s="33"/>
      <c r="B28" s="34"/>
      <c r="C28" s="35"/>
      <c r="D28" s="35"/>
      <c r="E28" s="35"/>
      <c r="F28" s="35"/>
      <c r="G28" s="35"/>
      <c r="H28" s="35"/>
      <c r="I28" s="35"/>
      <c r="J28" s="35"/>
      <c r="K28" s="35"/>
      <c r="L28" s="291" t="s">
        <v>36</v>
      </c>
      <c r="M28" s="291"/>
      <c r="N28" s="291"/>
      <c r="O28" s="291"/>
      <c r="P28" s="291"/>
      <c r="Q28" s="35"/>
      <c r="R28" s="35"/>
      <c r="S28" s="35"/>
      <c r="T28" s="35"/>
      <c r="U28" s="35"/>
      <c r="V28" s="35"/>
      <c r="W28" s="291" t="s">
        <v>37</v>
      </c>
      <c r="X28" s="291"/>
      <c r="Y28" s="291"/>
      <c r="Z28" s="291"/>
      <c r="AA28" s="291"/>
      <c r="AB28" s="291"/>
      <c r="AC28" s="291"/>
      <c r="AD28" s="291"/>
      <c r="AE28" s="291"/>
      <c r="AF28" s="35"/>
      <c r="AG28" s="35"/>
      <c r="AH28" s="35"/>
      <c r="AI28" s="35"/>
      <c r="AJ28" s="35"/>
      <c r="AK28" s="291" t="s">
        <v>38</v>
      </c>
      <c r="AL28" s="291"/>
      <c r="AM28" s="291"/>
      <c r="AN28" s="291"/>
      <c r="AO28" s="291"/>
      <c r="AP28" s="35"/>
      <c r="AQ28" s="35"/>
      <c r="AR28" s="38"/>
      <c r="BE28" s="281"/>
    </row>
    <row r="29" spans="1:71" s="3" customFormat="1" ht="14.45" customHeight="1">
      <c r="B29" s="39"/>
      <c r="C29" s="40"/>
      <c r="D29" s="28" t="s">
        <v>39</v>
      </c>
      <c r="E29" s="40"/>
      <c r="F29" s="28" t="s">
        <v>40</v>
      </c>
      <c r="G29" s="40"/>
      <c r="H29" s="40"/>
      <c r="I29" s="40"/>
      <c r="J29" s="40"/>
      <c r="K29" s="40"/>
      <c r="L29" s="294">
        <v>0.21</v>
      </c>
      <c r="M29" s="293"/>
      <c r="N29" s="293"/>
      <c r="O29" s="293"/>
      <c r="P29" s="293"/>
      <c r="Q29" s="40"/>
      <c r="R29" s="40"/>
      <c r="S29" s="40"/>
      <c r="T29" s="40"/>
      <c r="U29" s="40"/>
      <c r="V29" s="40"/>
      <c r="W29" s="292">
        <f>ROUND(AZ94, 2)</f>
        <v>0</v>
      </c>
      <c r="X29" s="293"/>
      <c r="Y29" s="293"/>
      <c r="Z29" s="293"/>
      <c r="AA29" s="293"/>
      <c r="AB29" s="293"/>
      <c r="AC29" s="293"/>
      <c r="AD29" s="293"/>
      <c r="AE29" s="293"/>
      <c r="AF29" s="40"/>
      <c r="AG29" s="40"/>
      <c r="AH29" s="40"/>
      <c r="AI29" s="40"/>
      <c r="AJ29" s="40"/>
      <c r="AK29" s="292">
        <f>ROUND(AV94, 2)</f>
        <v>0</v>
      </c>
      <c r="AL29" s="293"/>
      <c r="AM29" s="293"/>
      <c r="AN29" s="293"/>
      <c r="AO29" s="293"/>
      <c r="AP29" s="40"/>
      <c r="AQ29" s="40"/>
      <c r="AR29" s="41"/>
      <c r="BE29" s="282"/>
    </row>
    <row r="30" spans="1:71" s="3" customFormat="1" ht="14.45" customHeight="1">
      <c r="B30" s="39"/>
      <c r="C30" s="40"/>
      <c r="D30" s="40"/>
      <c r="E30" s="40"/>
      <c r="F30" s="28" t="s">
        <v>41</v>
      </c>
      <c r="G30" s="40"/>
      <c r="H30" s="40"/>
      <c r="I30" s="40"/>
      <c r="J30" s="40"/>
      <c r="K30" s="40"/>
      <c r="L30" s="294">
        <v>0.15</v>
      </c>
      <c r="M30" s="293"/>
      <c r="N30" s="293"/>
      <c r="O30" s="293"/>
      <c r="P30" s="293"/>
      <c r="Q30" s="40"/>
      <c r="R30" s="40"/>
      <c r="S30" s="40"/>
      <c r="T30" s="40"/>
      <c r="U30" s="40"/>
      <c r="V30" s="40"/>
      <c r="W30" s="292">
        <f>ROUND(BA94, 2)</f>
        <v>0</v>
      </c>
      <c r="X30" s="293"/>
      <c r="Y30" s="293"/>
      <c r="Z30" s="293"/>
      <c r="AA30" s="293"/>
      <c r="AB30" s="293"/>
      <c r="AC30" s="293"/>
      <c r="AD30" s="293"/>
      <c r="AE30" s="293"/>
      <c r="AF30" s="40"/>
      <c r="AG30" s="40"/>
      <c r="AH30" s="40"/>
      <c r="AI30" s="40"/>
      <c r="AJ30" s="40"/>
      <c r="AK30" s="292">
        <f>ROUND(AW94, 2)</f>
        <v>0</v>
      </c>
      <c r="AL30" s="293"/>
      <c r="AM30" s="293"/>
      <c r="AN30" s="293"/>
      <c r="AO30" s="293"/>
      <c r="AP30" s="40"/>
      <c r="AQ30" s="40"/>
      <c r="AR30" s="41"/>
      <c r="BE30" s="282"/>
    </row>
    <row r="31" spans="1:71" s="3" customFormat="1" ht="14.45" hidden="1" customHeight="1">
      <c r="B31" s="39"/>
      <c r="C31" s="40"/>
      <c r="D31" s="40"/>
      <c r="E31" s="40"/>
      <c r="F31" s="28" t="s">
        <v>42</v>
      </c>
      <c r="G31" s="40"/>
      <c r="H31" s="40"/>
      <c r="I31" s="40"/>
      <c r="J31" s="40"/>
      <c r="K31" s="40"/>
      <c r="L31" s="294">
        <v>0.21</v>
      </c>
      <c r="M31" s="293"/>
      <c r="N31" s="293"/>
      <c r="O31" s="293"/>
      <c r="P31" s="293"/>
      <c r="Q31" s="40"/>
      <c r="R31" s="40"/>
      <c r="S31" s="40"/>
      <c r="T31" s="40"/>
      <c r="U31" s="40"/>
      <c r="V31" s="40"/>
      <c r="W31" s="292">
        <f>ROUND(BB94, 2)</f>
        <v>0</v>
      </c>
      <c r="X31" s="293"/>
      <c r="Y31" s="293"/>
      <c r="Z31" s="293"/>
      <c r="AA31" s="293"/>
      <c r="AB31" s="293"/>
      <c r="AC31" s="293"/>
      <c r="AD31" s="293"/>
      <c r="AE31" s="293"/>
      <c r="AF31" s="40"/>
      <c r="AG31" s="40"/>
      <c r="AH31" s="40"/>
      <c r="AI31" s="40"/>
      <c r="AJ31" s="40"/>
      <c r="AK31" s="292">
        <v>0</v>
      </c>
      <c r="AL31" s="293"/>
      <c r="AM31" s="293"/>
      <c r="AN31" s="293"/>
      <c r="AO31" s="293"/>
      <c r="AP31" s="40"/>
      <c r="AQ31" s="40"/>
      <c r="AR31" s="41"/>
      <c r="BE31" s="282"/>
    </row>
    <row r="32" spans="1:71" s="3" customFormat="1" ht="14.45" hidden="1" customHeight="1">
      <c r="B32" s="39"/>
      <c r="C32" s="40"/>
      <c r="D32" s="40"/>
      <c r="E32" s="40"/>
      <c r="F32" s="28" t="s">
        <v>43</v>
      </c>
      <c r="G32" s="40"/>
      <c r="H32" s="40"/>
      <c r="I32" s="40"/>
      <c r="J32" s="40"/>
      <c r="K32" s="40"/>
      <c r="L32" s="294">
        <v>0.15</v>
      </c>
      <c r="M32" s="293"/>
      <c r="N32" s="293"/>
      <c r="O32" s="293"/>
      <c r="P32" s="293"/>
      <c r="Q32" s="40"/>
      <c r="R32" s="40"/>
      <c r="S32" s="40"/>
      <c r="T32" s="40"/>
      <c r="U32" s="40"/>
      <c r="V32" s="40"/>
      <c r="W32" s="292">
        <f>ROUND(BC94, 2)</f>
        <v>0</v>
      </c>
      <c r="X32" s="293"/>
      <c r="Y32" s="293"/>
      <c r="Z32" s="293"/>
      <c r="AA32" s="293"/>
      <c r="AB32" s="293"/>
      <c r="AC32" s="293"/>
      <c r="AD32" s="293"/>
      <c r="AE32" s="293"/>
      <c r="AF32" s="40"/>
      <c r="AG32" s="40"/>
      <c r="AH32" s="40"/>
      <c r="AI32" s="40"/>
      <c r="AJ32" s="40"/>
      <c r="AK32" s="292">
        <v>0</v>
      </c>
      <c r="AL32" s="293"/>
      <c r="AM32" s="293"/>
      <c r="AN32" s="293"/>
      <c r="AO32" s="293"/>
      <c r="AP32" s="40"/>
      <c r="AQ32" s="40"/>
      <c r="AR32" s="41"/>
      <c r="BE32" s="282"/>
    </row>
    <row r="33" spans="1:57" s="3" customFormat="1" ht="14.45" hidden="1" customHeight="1">
      <c r="B33" s="39"/>
      <c r="C33" s="40"/>
      <c r="D33" s="40"/>
      <c r="E33" s="40"/>
      <c r="F33" s="28" t="s">
        <v>44</v>
      </c>
      <c r="G33" s="40"/>
      <c r="H33" s="40"/>
      <c r="I33" s="40"/>
      <c r="J33" s="40"/>
      <c r="K33" s="40"/>
      <c r="L33" s="294">
        <v>0</v>
      </c>
      <c r="M33" s="293"/>
      <c r="N33" s="293"/>
      <c r="O33" s="293"/>
      <c r="P33" s="293"/>
      <c r="Q33" s="40"/>
      <c r="R33" s="40"/>
      <c r="S33" s="40"/>
      <c r="T33" s="40"/>
      <c r="U33" s="40"/>
      <c r="V33" s="40"/>
      <c r="W33" s="292">
        <f>ROUND(BD94, 2)</f>
        <v>0</v>
      </c>
      <c r="X33" s="293"/>
      <c r="Y33" s="293"/>
      <c r="Z33" s="293"/>
      <c r="AA33" s="293"/>
      <c r="AB33" s="293"/>
      <c r="AC33" s="293"/>
      <c r="AD33" s="293"/>
      <c r="AE33" s="293"/>
      <c r="AF33" s="40"/>
      <c r="AG33" s="40"/>
      <c r="AH33" s="40"/>
      <c r="AI33" s="40"/>
      <c r="AJ33" s="40"/>
      <c r="AK33" s="292">
        <v>0</v>
      </c>
      <c r="AL33" s="293"/>
      <c r="AM33" s="293"/>
      <c r="AN33" s="293"/>
      <c r="AO33" s="293"/>
      <c r="AP33" s="40"/>
      <c r="AQ33" s="40"/>
      <c r="AR33" s="41"/>
      <c r="BE33" s="282"/>
    </row>
    <row r="34" spans="1:57" s="2" customFormat="1" ht="6.95" customHeight="1">
      <c r="A34" s="33"/>
      <c r="B34" s="34"/>
      <c r="C34" s="35"/>
      <c r="D34" s="35"/>
      <c r="E34" s="35"/>
      <c r="F34" s="35"/>
      <c r="G34" s="35"/>
      <c r="H34" s="35"/>
      <c r="I34" s="35"/>
      <c r="J34" s="35"/>
      <c r="K34" s="35"/>
      <c r="L34" s="35"/>
      <c r="M34" s="35"/>
      <c r="N34" s="35"/>
      <c r="O34" s="35"/>
      <c r="P34" s="35"/>
      <c r="Q34" s="35"/>
      <c r="R34" s="35"/>
      <c r="S34" s="35"/>
      <c r="T34" s="35"/>
      <c r="U34" s="35"/>
      <c r="V34" s="35"/>
      <c r="W34" s="35"/>
      <c r="X34" s="35"/>
      <c r="Y34" s="35"/>
      <c r="Z34" s="35"/>
      <c r="AA34" s="35"/>
      <c r="AB34" s="35"/>
      <c r="AC34" s="35"/>
      <c r="AD34" s="35"/>
      <c r="AE34" s="35"/>
      <c r="AF34" s="35"/>
      <c r="AG34" s="35"/>
      <c r="AH34" s="35"/>
      <c r="AI34" s="35"/>
      <c r="AJ34" s="35"/>
      <c r="AK34" s="35"/>
      <c r="AL34" s="35"/>
      <c r="AM34" s="35"/>
      <c r="AN34" s="35"/>
      <c r="AO34" s="35"/>
      <c r="AP34" s="35"/>
      <c r="AQ34" s="35"/>
      <c r="AR34" s="38"/>
      <c r="BE34" s="281"/>
    </row>
    <row r="35" spans="1:57" s="2" customFormat="1" ht="25.9" customHeight="1">
      <c r="A35" s="33"/>
      <c r="B35" s="34"/>
      <c r="C35" s="42"/>
      <c r="D35" s="43" t="s">
        <v>45</v>
      </c>
      <c r="E35" s="44"/>
      <c r="F35" s="44"/>
      <c r="G35" s="44"/>
      <c r="H35" s="44"/>
      <c r="I35" s="44"/>
      <c r="J35" s="44"/>
      <c r="K35" s="44"/>
      <c r="L35" s="44"/>
      <c r="M35" s="44"/>
      <c r="N35" s="44"/>
      <c r="O35" s="44"/>
      <c r="P35" s="44"/>
      <c r="Q35" s="44"/>
      <c r="R35" s="44"/>
      <c r="S35" s="44"/>
      <c r="T35" s="45" t="s">
        <v>46</v>
      </c>
      <c r="U35" s="44"/>
      <c r="V35" s="44"/>
      <c r="W35" s="44"/>
      <c r="X35" s="265" t="s">
        <v>47</v>
      </c>
      <c r="Y35" s="263"/>
      <c r="Z35" s="263"/>
      <c r="AA35" s="263"/>
      <c r="AB35" s="263"/>
      <c r="AC35" s="44"/>
      <c r="AD35" s="44"/>
      <c r="AE35" s="44"/>
      <c r="AF35" s="44"/>
      <c r="AG35" s="44"/>
      <c r="AH35" s="44"/>
      <c r="AI35" s="44"/>
      <c r="AJ35" s="44"/>
      <c r="AK35" s="262">
        <f>SUM(AK26:AK33)</f>
        <v>0</v>
      </c>
      <c r="AL35" s="263"/>
      <c r="AM35" s="263"/>
      <c r="AN35" s="263"/>
      <c r="AO35" s="264"/>
      <c r="AP35" s="42"/>
      <c r="AQ35" s="42"/>
      <c r="AR35" s="38"/>
      <c r="BE35" s="33"/>
    </row>
    <row r="36" spans="1:57" s="2" customFormat="1" ht="6.95" customHeight="1">
      <c r="A36" s="33"/>
      <c r="B36" s="34"/>
      <c r="C36" s="35"/>
      <c r="D36" s="35"/>
      <c r="E36" s="35"/>
      <c r="F36" s="35"/>
      <c r="G36" s="35"/>
      <c r="H36" s="35"/>
      <c r="I36" s="35"/>
      <c r="J36" s="35"/>
      <c r="K36" s="35"/>
      <c r="L36" s="35"/>
      <c r="M36" s="35"/>
      <c r="N36" s="35"/>
      <c r="O36" s="35"/>
      <c r="P36" s="35"/>
      <c r="Q36" s="35"/>
      <c r="R36" s="35"/>
      <c r="S36" s="35"/>
      <c r="T36" s="35"/>
      <c r="U36" s="35"/>
      <c r="V36" s="35"/>
      <c r="W36" s="35"/>
      <c r="X36" s="35"/>
      <c r="Y36" s="35"/>
      <c r="Z36" s="35"/>
      <c r="AA36" s="35"/>
      <c r="AB36" s="35"/>
      <c r="AC36" s="35"/>
      <c r="AD36" s="35"/>
      <c r="AE36" s="35"/>
      <c r="AF36" s="35"/>
      <c r="AG36" s="35"/>
      <c r="AH36" s="35"/>
      <c r="AI36" s="35"/>
      <c r="AJ36" s="35"/>
      <c r="AK36" s="35"/>
      <c r="AL36" s="35"/>
      <c r="AM36" s="35"/>
      <c r="AN36" s="35"/>
      <c r="AO36" s="35"/>
      <c r="AP36" s="35"/>
      <c r="AQ36" s="35"/>
      <c r="AR36" s="38"/>
      <c r="BE36" s="33"/>
    </row>
    <row r="37" spans="1:57" s="2" customFormat="1" ht="14.45" customHeight="1">
      <c r="A37" s="33"/>
      <c r="B37" s="34"/>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35"/>
      <c r="AH37" s="35"/>
      <c r="AI37" s="35"/>
      <c r="AJ37" s="35"/>
      <c r="AK37" s="35"/>
      <c r="AL37" s="35"/>
      <c r="AM37" s="35"/>
      <c r="AN37" s="35"/>
      <c r="AO37" s="35"/>
      <c r="AP37" s="35"/>
      <c r="AQ37" s="35"/>
      <c r="AR37" s="38"/>
      <c r="BE37" s="33"/>
    </row>
    <row r="38" spans="1:57" s="1" customFormat="1" ht="14.45" customHeight="1">
      <c r="B38" s="20"/>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c r="AG38" s="21"/>
      <c r="AH38" s="21"/>
      <c r="AI38" s="21"/>
      <c r="AJ38" s="21"/>
      <c r="AK38" s="21"/>
      <c r="AL38" s="21"/>
      <c r="AM38" s="21"/>
      <c r="AN38" s="21"/>
      <c r="AO38" s="21"/>
      <c r="AP38" s="21"/>
      <c r="AQ38" s="21"/>
      <c r="AR38" s="19"/>
    </row>
    <row r="39" spans="1:57" s="1" customFormat="1" ht="14.45" customHeight="1">
      <c r="B39" s="20"/>
      <c r="C39" s="21"/>
      <c r="D39" s="21"/>
      <c r="E39" s="21"/>
      <c r="F39" s="21"/>
      <c r="G39" s="21"/>
      <c r="H39" s="21"/>
      <c r="I39" s="21"/>
      <c r="J39" s="21"/>
      <c r="K39" s="21"/>
      <c r="L39" s="21"/>
      <c r="M39" s="21"/>
      <c r="N39" s="21"/>
      <c r="O39" s="21"/>
      <c r="P39" s="21"/>
      <c r="Q39" s="21"/>
      <c r="R39" s="21"/>
      <c r="S39" s="21"/>
      <c r="T39" s="21"/>
      <c r="U39" s="21"/>
      <c r="V39" s="21"/>
      <c r="W39" s="21"/>
      <c r="X39" s="21"/>
      <c r="Y39" s="21"/>
      <c r="Z39" s="21"/>
      <c r="AA39" s="21"/>
      <c r="AB39" s="21"/>
      <c r="AC39" s="21"/>
      <c r="AD39" s="21"/>
      <c r="AE39" s="21"/>
      <c r="AF39" s="21"/>
      <c r="AG39" s="21"/>
      <c r="AH39" s="21"/>
      <c r="AI39" s="21"/>
      <c r="AJ39" s="21"/>
      <c r="AK39" s="21"/>
      <c r="AL39" s="21"/>
      <c r="AM39" s="21"/>
      <c r="AN39" s="21"/>
      <c r="AO39" s="21"/>
      <c r="AP39" s="21"/>
      <c r="AQ39" s="21"/>
      <c r="AR39" s="19"/>
    </row>
    <row r="40" spans="1:57" s="1" customFormat="1" ht="14.45" customHeight="1">
      <c r="B40" s="20"/>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1"/>
      <c r="AG40" s="21"/>
      <c r="AH40" s="21"/>
      <c r="AI40" s="21"/>
      <c r="AJ40" s="21"/>
      <c r="AK40" s="21"/>
      <c r="AL40" s="21"/>
      <c r="AM40" s="21"/>
      <c r="AN40" s="21"/>
      <c r="AO40" s="21"/>
      <c r="AP40" s="21"/>
      <c r="AQ40" s="21"/>
      <c r="AR40" s="19"/>
    </row>
    <row r="41" spans="1:57" s="1" customFormat="1" ht="14.45" customHeight="1">
      <c r="B41" s="20"/>
      <c r="C41" s="21"/>
      <c r="D41" s="21"/>
      <c r="E41" s="21"/>
      <c r="F41" s="21"/>
      <c r="G41" s="21"/>
      <c r="H41" s="21"/>
      <c r="I41" s="21"/>
      <c r="J41" s="21"/>
      <c r="K41" s="21"/>
      <c r="L41" s="21"/>
      <c r="M41" s="21"/>
      <c r="N41" s="21"/>
      <c r="O41" s="21"/>
      <c r="P41" s="21"/>
      <c r="Q41" s="21"/>
      <c r="R41" s="21"/>
      <c r="S41" s="21"/>
      <c r="T41" s="21"/>
      <c r="U41" s="21"/>
      <c r="V41" s="21"/>
      <c r="W41" s="21"/>
      <c r="X41" s="21"/>
      <c r="Y41" s="21"/>
      <c r="Z41" s="21"/>
      <c r="AA41" s="21"/>
      <c r="AB41" s="21"/>
      <c r="AC41" s="21"/>
      <c r="AD41" s="21"/>
      <c r="AE41" s="21"/>
      <c r="AF41" s="21"/>
      <c r="AG41" s="21"/>
      <c r="AH41" s="21"/>
      <c r="AI41" s="21"/>
      <c r="AJ41" s="21"/>
      <c r="AK41" s="21"/>
      <c r="AL41" s="21"/>
      <c r="AM41" s="21"/>
      <c r="AN41" s="21"/>
      <c r="AO41" s="21"/>
      <c r="AP41" s="21"/>
      <c r="AQ41" s="21"/>
      <c r="AR41" s="19"/>
    </row>
    <row r="42" spans="1:57" s="1" customFormat="1" ht="14.45" customHeight="1">
      <c r="B42" s="20"/>
      <c r="C42" s="21"/>
      <c r="D42" s="21"/>
      <c r="E42" s="21"/>
      <c r="F42" s="21"/>
      <c r="G42" s="21"/>
      <c r="H42" s="21"/>
      <c r="I42" s="21"/>
      <c r="J42" s="21"/>
      <c r="K42" s="21"/>
      <c r="L42" s="21"/>
      <c r="M42" s="21"/>
      <c r="N42" s="21"/>
      <c r="O42" s="21"/>
      <c r="P42" s="21"/>
      <c r="Q42" s="21"/>
      <c r="R42" s="21"/>
      <c r="S42" s="21"/>
      <c r="T42" s="21"/>
      <c r="U42" s="21"/>
      <c r="V42" s="21"/>
      <c r="W42" s="21"/>
      <c r="X42" s="21"/>
      <c r="Y42" s="21"/>
      <c r="Z42" s="21"/>
      <c r="AA42" s="21"/>
      <c r="AB42" s="21"/>
      <c r="AC42" s="21"/>
      <c r="AD42" s="21"/>
      <c r="AE42" s="21"/>
      <c r="AF42" s="21"/>
      <c r="AG42" s="21"/>
      <c r="AH42" s="21"/>
      <c r="AI42" s="21"/>
      <c r="AJ42" s="21"/>
      <c r="AK42" s="21"/>
      <c r="AL42" s="21"/>
      <c r="AM42" s="21"/>
      <c r="AN42" s="21"/>
      <c r="AO42" s="21"/>
      <c r="AP42" s="21"/>
      <c r="AQ42" s="21"/>
      <c r="AR42" s="19"/>
    </row>
    <row r="43" spans="1:57" s="1" customFormat="1" ht="14.45" customHeight="1">
      <c r="B43" s="20"/>
      <c r="C43" s="21"/>
      <c r="D43" s="21"/>
      <c r="E43" s="21"/>
      <c r="F43" s="21"/>
      <c r="G43" s="21"/>
      <c r="H43" s="21"/>
      <c r="I43" s="21"/>
      <c r="J43" s="21"/>
      <c r="K43" s="21"/>
      <c r="L43" s="21"/>
      <c r="M43" s="21"/>
      <c r="N43" s="21"/>
      <c r="O43" s="21"/>
      <c r="P43" s="21"/>
      <c r="Q43" s="21"/>
      <c r="R43" s="21"/>
      <c r="S43" s="21"/>
      <c r="T43" s="21"/>
      <c r="U43" s="21"/>
      <c r="V43" s="21"/>
      <c r="W43" s="21"/>
      <c r="X43" s="21"/>
      <c r="Y43" s="21"/>
      <c r="Z43" s="21"/>
      <c r="AA43" s="21"/>
      <c r="AB43" s="21"/>
      <c r="AC43" s="21"/>
      <c r="AD43" s="21"/>
      <c r="AE43" s="21"/>
      <c r="AF43" s="21"/>
      <c r="AG43" s="21"/>
      <c r="AH43" s="21"/>
      <c r="AI43" s="21"/>
      <c r="AJ43" s="21"/>
      <c r="AK43" s="21"/>
      <c r="AL43" s="21"/>
      <c r="AM43" s="21"/>
      <c r="AN43" s="21"/>
      <c r="AO43" s="21"/>
      <c r="AP43" s="21"/>
      <c r="AQ43" s="21"/>
      <c r="AR43" s="19"/>
    </row>
    <row r="44" spans="1:57" s="1" customFormat="1" ht="14.45" customHeight="1">
      <c r="B44" s="20"/>
      <c r="C44" s="21"/>
      <c r="D44" s="21"/>
      <c r="E44" s="21"/>
      <c r="F44" s="21"/>
      <c r="G44" s="21"/>
      <c r="H44" s="21"/>
      <c r="I44" s="21"/>
      <c r="J44" s="21"/>
      <c r="K44" s="21"/>
      <c r="L44" s="21"/>
      <c r="M44" s="21"/>
      <c r="N44" s="21"/>
      <c r="O44" s="21"/>
      <c r="P44" s="21"/>
      <c r="Q44" s="21"/>
      <c r="R44" s="21"/>
      <c r="S44" s="21"/>
      <c r="T44" s="21"/>
      <c r="U44" s="21"/>
      <c r="V44" s="21"/>
      <c r="W44" s="21"/>
      <c r="X44" s="21"/>
      <c r="Y44" s="21"/>
      <c r="Z44" s="21"/>
      <c r="AA44" s="21"/>
      <c r="AB44" s="21"/>
      <c r="AC44" s="21"/>
      <c r="AD44" s="21"/>
      <c r="AE44" s="21"/>
      <c r="AF44" s="21"/>
      <c r="AG44" s="21"/>
      <c r="AH44" s="21"/>
      <c r="AI44" s="21"/>
      <c r="AJ44" s="21"/>
      <c r="AK44" s="21"/>
      <c r="AL44" s="21"/>
      <c r="AM44" s="21"/>
      <c r="AN44" s="21"/>
      <c r="AO44" s="21"/>
      <c r="AP44" s="21"/>
      <c r="AQ44" s="21"/>
      <c r="AR44" s="19"/>
    </row>
    <row r="45" spans="1:57" s="1" customFormat="1" ht="14.45" customHeight="1">
      <c r="B45" s="20"/>
      <c r="C45" s="21"/>
      <c r="D45" s="21"/>
      <c r="E45" s="21"/>
      <c r="F45" s="21"/>
      <c r="G45" s="21"/>
      <c r="H45" s="21"/>
      <c r="I45" s="21"/>
      <c r="J45" s="21"/>
      <c r="K45" s="21"/>
      <c r="L45" s="21"/>
      <c r="M45" s="21"/>
      <c r="N45" s="21"/>
      <c r="O45" s="21"/>
      <c r="P45" s="21"/>
      <c r="Q45" s="21"/>
      <c r="R45" s="21"/>
      <c r="S45" s="21"/>
      <c r="T45" s="21"/>
      <c r="U45" s="21"/>
      <c r="V45" s="21"/>
      <c r="W45" s="21"/>
      <c r="X45" s="21"/>
      <c r="Y45" s="21"/>
      <c r="Z45" s="21"/>
      <c r="AA45" s="21"/>
      <c r="AB45" s="21"/>
      <c r="AC45" s="21"/>
      <c r="AD45" s="21"/>
      <c r="AE45" s="21"/>
      <c r="AF45" s="21"/>
      <c r="AG45" s="21"/>
      <c r="AH45" s="21"/>
      <c r="AI45" s="21"/>
      <c r="AJ45" s="21"/>
      <c r="AK45" s="21"/>
      <c r="AL45" s="21"/>
      <c r="AM45" s="21"/>
      <c r="AN45" s="21"/>
      <c r="AO45" s="21"/>
      <c r="AP45" s="21"/>
      <c r="AQ45" s="21"/>
      <c r="AR45" s="19"/>
    </row>
    <row r="46" spans="1:57" s="1" customFormat="1" ht="14.45" customHeight="1">
      <c r="B46" s="20"/>
      <c r="C46" s="21"/>
      <c r="D46" s="21"/>
      <c r="E46" s="21"/>
      <c r="F46" s="21"/>
      <c r="G46" s="21"/>
      <c r="H46" s="21"/>
      <c r="I46" s="21"/>
      <c r="J46" s="21"/>
      <c r="K46" s="21"/>
      <c r="L46" s="21"/>
      <c r="M46" s="21"/>
      <c r="N46" s="21"/>
      <c r="O46" s="21"/>
      <c r="P46" s="21"/>
      <c r="Q46" s="21"/>
      <c r="R46" s="21"/>
      <c r="S46" s="21"/>
      <c r="T46" s="21"/>
      <c r="U46" s="21"/>
      <c r="V46" s="21"/>
      <c r="W46" s="21"/>
      <c r="X46" s="21"/>
      <c r="Y46" s="21"/>
      <c r="Z46" s="21"/>
      <c r="AA46" s="21"/>
      <c r="AB46" s="21"/>
      <c r="AC46" s="21"/>
      <c r="AD46" s="21"/>
      <c r="AE46" s="21"/>
      <c r="AF46" s="21"/>
      <c r="AG46" s="21"/>
      <c r="AH46" s="21"/>
      <c r="AI46" s="21"/>
      <c r="AJ46" s="21"/>
      <c r="AK46" s="21"/>
      <c r="AL46" s="21"/>
      <c r="AM46" s="21"/>
      <c r="AN46" s="21"/>
      <c r="AO46" s="21"/>
      <c r="AP46" s="21"/>
      <c r="AQ46" s="21"/>
      <c r="AR46" s="19"/>
    </row>
    <row r="47" spans="1:57" s="1" customFormat="1" ht="14.45" customHeight="1">
      <c r="B47" s="20"/>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1"/>
      <c r="AG47" s="21"/>
      <c r="AH47" s="21"/>
      <c r="AI47" s="21"/>
      <c r="AJ47" s="21"/>
      <c r="AK47" s="21"/>
      <c r="AL47" s="21"/>
      <c r="AM47" s="21"/>
      <c r="AN47" s="21"/>
      <c r="AO47" s="21"/>
      <c r="AP47" s="21"/>
      <c r="AQ47" s="21"/>
      <c r="AR47" s="19"/>
    </row>
    <row r="48" spans="1:57" s="1" customFormat="1" ht="14.45" customHeight="1">
      <c r="B48" s="20"/>
      <c r="C48" s="21"/>
      <c r="D48" s="21"/>
      <c r="E48" s="21"/>
      <c r="F48" s="21"/>
      <c r="G48" s="21"/>
      <c r="H48" s="21"/>
      <c r="I48" s="21"/>
      <c r="J48" s="21"/>
      <c r="K48" s="21"/>
      <c r="L48" s="21"/>
      <c r="M48" s="21"/>
      <c r="N48" s="21"/>
      <c r="O48" s="21"/>
      <c r="P48" s="21"/>
      <c r="Q48" s="21"/>
      <c r="R48" s="21"/>
      <c r="S48" s="21"/>
      <c r="T48" s="21"/>
      <c r="U48" s="21"/>
      <c r="V48" s="21"/>
      <c r="W48" s="21"/>
      <c r="X48" s="21"/>
      <c r="Y48" s="21"/>
      <c r="Z48" s="21"/>
      <c r="AA48" s="21"/>
      <c r="AB48" s="21"/>
      <c r="AC48" s="21"/>
      <c r="AD48" s="21"/>
      <c r="AE48" s="21"/>
      <c r="AF48" s="21"/>
      <c r="AG48" s="21"/>
      <c r="AH48" s="21"/>
      <c r="AI48" s="21"/>
      <c r="AJ48" s="21"/>
      <c r="AK48" s="21"/>
      <c r="AL48" s="21"/>
      <c r="AM48" s="21"/>
      <c r="AN48" s="21"/>
      <c r="AO48" s="21"/>
      <c r="AP48" s="21"/>
      <c r="AQ48" s="21"/>
      <c r="AR48" s="19"/>
    </row>
    <row r="49" spans="1:57" s="2" customFormat="1" ht="14.45" customHeight="1">
      <c r="B49" s="46"/>
      <c r="C49" s="47"/>
      <c r="D49" s="48" t="s">
        <v>48</v>
      </c>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8" t="s">
        <v>49</v>
      </c>
      <c r="AI49" s="49"/>
      <c r="AJ49" s="49"/>
      <c r="AK49" s="49"/>
      <c r="AL49" s="49"/>
      <c r="AM49" s="49"/>
      <c r="AN49" s="49"/>
      <c r="AO49" s="49"/>
      <c r="AP49" s="47"/>
      <c r="AQ49" s="47"/>
      <c r="AR49" s="50"/>
    </row>
    <row r="50" spans="1:57">
      <c r="B50" s="20"/>
      <c r="C50" s="21"/>
      <c r="D50" s="21"/>
      <c r="E50" s="21"/>
      <c r="F50" s="21"/>
      <c r="G50" s="21"/>
      <c r="H50" s="21"/>
      <c r="I50" s="21"/>
      <c r="J50" s="21"/>
      <c r="K50" s="21"/>
      <c r="L50" s="21"/>
      <c r="M50" s="21"/>
      <c r="N50" s="21"/>
      <c r="O50" s="21"/>
      <c r="P50" s="21"/>
      <c r="Q50" s="21"/>
      <c r="R50" s="21"/>
      <c r="S50" s="21"/>
      <c r="T50" s="21"/>
      <c r="U50" s="21"/>
      <c r="V50" s="21"/>
      <c r="W50" s="21"/>
      <c r="X50" s="21"/>
      <c r="Y50" s="21"/>
      <c r="Z50" s="21"/>
      <c r="AA50" s="21"/>
      <c r="AB50" s="21"/>
      <c r="AC50" s="21"/>
      <c r="AD50" s="21"/>
      <c r="AE50" s="21"/>
      <c r="AF50" s="21"/>
      <c r="AG50" s="21"/>
      <c r="AH50" s="21"/>
      <c r="AI50" s="21"/>
      <c r="AJ50" s="21"/>
      <c r="AK50" s="21"/>
      <c r="AL50" s="21"/>
      <c r="AM50" s="21"/>
      <c r="AN50" s="21"/>
      <c r="AO50" s="21"/>
      <c r="AP50" s="21"/>
      <c r="AQ50" s="21"/>
      <c r="AR50" s="19"/>
    </row>
    <row r="51" spans="1:57">
      <c r="B51" s="20"/>
      <c r="C51" s="21"/>
      <c r="D51" s="21"/>
      <c r="E51" s="21"/>
      <c r="F51" s="21"/>
      <c r="G51" s="21"/>
      <c r="H51" s="21"/>
      <c r="I51" s="21"/>
      <c r="J51" s="21"/>
      <c r="K51" s="21"/>
      <c r="L51" s="21"/>
      <c r="M51" s="21"/>
      <c r="N51" s="21"/>
      <c r="O51" s="21"/>
      <c r="P51" s="21"/>
      <c r="Q51" s="21"/>
      <c r="R51" s="21"/>
      <c r="S51" s="21"/>
      <c r="T51" s="21"/>
      <c r="U51" s="21"/>
      <c r="V51" s="21"/>
      <c r="W51" s="21"/>
      <c r="X51" s="21"/>
      <c r="Y51" s="21"/>
      <c r="Z51" s="21"/>
      <c r="AA51" s="21"/>
      <c r="AB51" s="21"/>
      <c r="AC51" s="21"/>
      <c r="AD51" s="21"/>
      <c r="AE51" s="21"/>
      <c r="AF51" s="21"/>
      <c r="AG51" s="21"/>
      <c r="AH51" s="21"/>
      <c r="AI51" s="21"/>
      <c r="AJ51" s="21"/>
      <c r="AK51" s="21"/>
      <c r="AL51" s="21"/>
      <c r="AM51" s="21"/>
      <c r="AN51" s="21"/>
      <c r="AO51" s="21"/>
      <c r="AP51" s="21"/>
      <c r="AQ51" s="21"/>
      <c r="AR51" s="19"/>
    </row>
    <row r="52" spans="1:57">
      <c r="B52" s="20"/>
      <c r="C52" s="21"/>
      <c r="D52" s="21"/>
      <c r="E52" s="21"/>
      <c r="F52" s="21"/>
      <c r="G52" s="21"/>
      <c r="H52" s="21"/>
      <c r="I52" s="21"/>
      <c r="J52" s="21"/>
      <c r="K52" s="21"/>
      <c r="L52" s="21"/>
      <c r="M52" s="21"/>
      <c r="N52" s="21"/>
      <c r="O52" s="21"/>
      <c r="P52" s="21"/>
      <c r="Q52" s="21"/>
      <c r="R52" s="21"/>
      <c r="S52" s="21"/>
      <c r="T52" s="21"/>
      <c r="U52" s="21"/>
      <c r="V52" s="21"/>
      <c r="W52" s="21"/>
      <c r="X52" s="21"/>
      <c r="Y52" s="21"/>
      <c r="Z52" s="21"/>
      <c r="AA52" s="21"/>
      <c r="AB52" s="21"/>
      <c r="AC52" s="21"/>
      <c r="AD52" s="21"/>
      <c r="AE52" s="21"/>
      <c r="AF52" s="21"/>
      <c r="AG52" s="21"/>
      <c r="AH52" s="21"/>
      <c r="AI52" s="21"/>
      <c r="AJ52" s="21"/>
      <c r="AK52" s="21"/>
      <c r="AL52" s="21"/>
      <c r="AM52" s="21"/>
      <c r="AN52" s="21"/>
      <c r="AO52" s="21"/>
      <c r="AP52" s="21"/>
      <c r="AQ52" s="21"/>
      <c r="AR52" s="19"/>
    </row>
    <row r="53" spans="1:57">
      <c r="B53" s="20"/>
      <c r="C53" s="21"/>
      <c r="D53" s="21"/>
      <c r="E53" s="21"/>
      <c r="F53" s="21"/>
      <c r="G53" s="21"/>
      <c r="H53" s="21"/>
      <c r="I53" s="21"/>
      <c r="J53" s="21"/>
      <c r="K53" s="21"/>
      <c r="L53" s="21"/>
      <c r="M53" s="21"/>
      <c r="N53" s="21"/>
      <c r="O53" s="21"/>
      <c r="P53" s="21"/>
      <c r="Q53" s="21"/>
      <c r="R53" s="21"/>
      <c r="S53" s="21"/>
      <c r="T53" s="21"/>
      <c r="U53" s="21"/>
      <c r="V53" s="21"/>
      <c r="W53" s="21"/>
      <c r="X53" s="21"/>
      <c r="Y53" s="21"/>
      <c r="Z53" s="21"/>
      <c r="AA53" s="21"/>
      <c r="AB53" s="21"/>
      <c r="AC53" s="21"/>
      <c r="AD53" s="21"/>
      <c r="AE53" s="21"/>
      <c r="AF53" s="21"/>
      <c r="AG53" s="21"/>
      <c r="AH53" s="21"/>
      <c r="AI53" s="21"/>
      <c r="AJ53" s="21"/>
      <c r="AK53" s="21"/>
      <c r="AL53" s="21"/>
      <c r="AM53" s="21"/>
      <c r="AN53" s="21"/>
      <c r="AO53" s="21"/>
      <c r="AP53" s="21"/>
      <c r="AQ53" s="21"/>
      <c r="AR53" s="19"/>
    </row>
    <row r="54" spans="1:57">
      <c r="B54" s="20"/>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1"/>
      <c r="AG54" s="21"/>
      <c r="AH54" s="21"/>
      <c r="AI54" s="21"/>
      <c r="AJ54" s="21"/>
      <c r="AK54" s="21"/>
      <c r="AL54" s="21"/>
      <c r="AM54" s="21"/>
      <c r="AN54" s="21"/>
      <c r="AO54" s="21"/>
      <c r="AP54" s="21"/>
      <c r="AQ54" s="21"/>
      <c r="AR54" s="19"/>
    </row>
    <row r="55" spans="1:57">
      <c r="B55" s="20"/>
      <c r="C55" s="21"/>
      <c r="D55" s="21"/>
      <c r="E55" s="21"/>
      <c r="F55" s="21"/>
      <c r="G55" s="21"/>
      <c r="H55" s="21"/>
      <c r="I55" s="21"/>
      <c r="J55" s="21"/>
      <c r="K55" s="21"/>
      <c r="L55" s="21"/>
      <c r="M55" s="21"/>
      <c r="N55" s="21"/>
      <c r="O55" s="21"/>
      <c r="P55" s="21"/>
      <c r="Q55" s="21"/>
      <c r="R55" s="21"/>
      <c r="S55" s="21"/>
      <c r="T55" s="21"/>
      <c r="U55" s="21"/>
      <c r="V55" s="21"/>
      <c r="W55" s="21"/>
      <c r="X55" s="21"/>
      <c r="Y55" s="21"/>
      <c r="Z55" s="21"/>
      <c r="AA55" s="21"/>
      <c r="AB55" s="21"/>
      <c r="AC55" s="21"/>
      <c r="AD55" s="21"/>
      <c r="AE55" s="21"/>
      <c r="AF55" s="21"/>
      <c r="AG55" s="21"/>
      <c r="AH55" s="21"/>
      <c r="AI55" s="21"/>
      <c r="AJ55" s="21"/>
      <c r="AK55" s="21"/>
      <c r="AL55" s="21"/>
      <c r="AM55" s="21"/>
      <c r="AN55" s="21"/>
      <c r="AO55" s="21"/>
      <c r="AP55" s="21"/>
      <c r="AQ55" s="21"/>
      <c r="AR55" s="19"/>
    </row>
    <row r="56" spans="1:57">
      <c r="B56" s="20"/>
      <c r="C56" s="21"/>
      <c r="D56" s="21"/>
      <c r="E56" s="21"/>
      <c r="F56" s="21"/>
      <c r="G56" s="21"/>
      <c r="H56" s="21"/>
      <c r="I56" s="21"/>
      <c r="J56" s="21"/>
      <c r="K56" s="21"/>
      <c r="L56" s="21"/>
      <c r="M56" s="21"/>
      <c r="N56" s="21"/>
      <c r="O56" s="21"/>
      <c r="P56" s="21"/>
      <c r="Q56" s="21"/>
      <c r="R56" s="21"/>
      <c r="S56" s="21"/>
      <c r="T56" s="21"/>
      <c r="U56" s="21"/>
      <c r="V56" s="21"/>
      <c r="W56" s="21"/>
      <c r="X56" s="21"/>
      <c r="Y56" s="21"/>
      <c r="Z56" s="21"/>
      <c r="AA56" s="21"/>
      <c r="AB56" s="21"/>
      <c r="AC56" s="21"/>
      <c r="AD56" s="21"/>
      <c r="AE56" s="21"/>
      <c r="AF56" s="21"/>
      <c r="AG56" s="21"/>
      <c r="AH56" s="21"/>
      <c r="AI56" s="21"/>
      <c r="AJ56" s="21"/>
      <c r="AK56" s="21"/>
      <c r="AL56" s="21"/>
      <c r="AM56" s="21"/>
      <c r="AN56" s="21"/>
      <c r="AO56" s="21"/>
      <c r="AP56" s="21"/>
      <c r="AQ56" s="21"/>
      <c r="AR56" s="19"/>
    </row>
    <row r="57" spans="1:57">
      <c r="B57" s="20"/>
      <c r="C57" s="21"/>
      <c r="D57" s="21"/>
      <c r="E57" s="21"/>
      <c r="F57" s="21"/>
      <c r="G57" s="21"/>
      <c r="H57" s="21"/>
      <c r="I57" s="21"/>
      <c r="J57" s="21"/>
      <c r="K57" s="21"/>
      <c r="L57" s="21"/>
      <c r="M57" s="21"/>
      <c r="N57" s="21"/>
      <c r="O57" s="21"/>
      <c r="P57" s="21"/>
      <c r="Q57" s="21"/>
      <c r="R57" s="21"/>
      <c r="S57" s="21"/>
      <c r="T57" s="21"/>
      <c r="U57" s="21"/>
      <c r="V57" s="21"/>
      <c r="W57" s="21"/>
      <c r="X57" s="21"/>
      <c r="Y57" s="21"/>
      <c r="Z57" s="21"/>
      <c r="AA57" s="21"/>
      <c r="AB57" s="21"/>
      <c r="AC57" s="21"/>
      <c r="AD57" s="21"/>
      <c r="AE57" s="21"/>
      <c r="AF57" s="21"/>
      <c r="AG57" s="21"/>
      <c r="AH57" s="21"/>
      <c r="AI57" s="21"/>
      <c r="AJ57" s="21"/>
      <c r="AK57" s="21"/>
      <c r="AL57" s="21"/>
      <c r="AM57" s="21"/>
      <c r="AN57" s="21"/>
      <c r="AO57" s="21"/>
      <c r="AP57" s="21"/>
      <c r="AQ57" s="21"/>
      <c r="AR57" s="19"/>
    </row>
    <row r="58" spans="1:57">
      <c r="B58" s="20"/>
      <c r="C58" s="21"/>
      <c r="D58" s="21"/>
      <c r="E58" s="21"/>
      <c r="F58" s="21"/>
      <c r="G58" s="21"/>
      <c r="H58" s="21"/>
      <c r="I58" s="21"/>
      <c r="J58" s="21"/>
      <c r="K58" s="21"/>
      <c r="L58" s="21"/>
      <c r="M58" s="21"/>
      <c r="N58" s="21"/>
      <c r="O58" s="21"/>
      <c r="P58" s="21"/>
      <c r="Q58" s="21"/>
      <c r="R58" s="21"/>
      <c r="S58" s="21"/>
      <c r="T58" s="21"/>
      <c r="U58" s="21"/>
      <c r="V58" s="21"/>
      <c r="W58" s="21"/>
      <c r="X58" s="21"/>
      <c r="Y58" s="21"/>
      <c r="Z58" s="21"/>
      <c r="AA58" s="21"/>
      <c r="AB58" s="21"/>
      <c r="AC58" s="21"/>
      <c r="AD58" s="21"/>
      <c r="AE58" s="21"/>
      <c r="AF58" s="21"/>
      <c r="AG58" s="21"/>
      <c r="AH58" s="21"/>
      <c r="AI58" s="21"/>
      <c r="AJ58" s="21"/>
      <c r="AK58" s="21"/>
      <c r="AL58" s="21"/>
      <c r="AM58" s="21"/>
      <c r="AN58" s="21"/>
      <c r="AO58" s="21"/>
      <c r="AP58" s="21"/>
      <c r="AQ58" s="21"/>
      <c r="AR58" s="19"/>
    </row>
    <row r="59" spans="1:57">
      <c r="B59" s="20"/>
      <c r="C59" s="21"/>
      <c r="D59" s="21"/>
      <c r="E59" s="21"/>
      <c r="F59" s="21"/>
      <c r="G59" s="21"/>
      <c r="H59" s="21"/>
      <c r="I59" s="21"/>
      <c r="J59" s="21"/>
      <c r="K59" s="21"/>
      <c r="L59" s="21"/>
      <c r="M59" s="21"/>
      <c r="N59" s="21"/>
      <c r="O59" s="21"/>
      <c r="P59" s="21"/>
      <c r="Q59" s="21"/>
      <c r="R59" s="21"/>
      <c r="S59" s="21"/>
      <c r="T59" s="21"/>
      <c r="U59" s="21"/>
      <c r="V59" s="21"/>
      <c r="W59" s="21"/>
      <c r="X59" s="21"/>
      <c r="Y59" s="21"/>
      <c r="Z59" s="21"/>
      <c r="AA59" s="21"/>
      <c r="AB59" s="21"/>
      <c r="AC59" s="21"/>
      <c r="AD59" s="21"/>
      <c r="AE59" s="21"/>
      <c r="AF59" s="21"/>
      <c r="AG59" s="21"/>
      <c r="AH59" s="21"/>
      <c r="AI59" s="21"/>
      <c r="AJ59" s="21"/>
      <c r="AK59" s="21"/>
      <c r="AL59" s="21"/>
      <c r="AM59" s="21"/>
      <c r="AN59" s="21"/>
      <c r="AO59" s="21"/>
      <c r="AP59" s="21"/>
      <c r="AQ59" s="21"/>
      <c r="AR59" s="19"/>
    </row>
    <row r="60" spans="1:57" s="2" customFormat="1" ht="12.75">
      <c r="A60" s="33"/>
      <c r="B60" s="34"/>
      <c r="C60" s="35"/>
      <c r="D60" s="51" t="s">
        <v>50</v>
      </c>
      <c r="E60" s="37"/>
      <c r="F60" s="37"/>
      <c r="G60" s="37"/>
      <c r="H60" s="37"/>
      <c r="I60" s="37"/>
      <c r="J60" s="37"/>
      <c r="K60" s="37"/>
      <c r="L60" s="37"/>
      <c r="M60" s="37"/>
      <c r="N60" s="37"/>
      <c r="O60" s="37"/>
      <c r="P60" s="37"/>
      <c r="Q60" s="37"/>
      <c r="R60" s="37"/>
      <c r="S60" s="37"/>
      <c r="T60" s="37"/>
      <c r="U60" s="37"/>
      <c r="V60" s="51" t="s">
        <v>51</v>
      </c>
      <c r="W60" s="37"/>
      <c r="X60" s="37"/>
      <c r="Y60" s="37"/>
      <c r="Z60" s="37"/>
      <c r="AA60" s="37"/>
      <c r="AB60" s="37"/>
      <c r="AC60" s="37"/>
      <c r="AD60" s="37"/>
      <c r="AE60" s="37"/>
      <c r="AF60" s="37"/>
      <c r="AG60" s="37"/>
      <c r="AH60" s="51" t="s">
        <v>50</v>
      </c>
      <c r="AI60" s="37"/>
      <c r="AJ60" s="37"/>
      <c r="AK60" s="37"/>
      <c r="AL60" s="37"/>
      <c r="AM60" s="51" t="s">
        <v>51</v>
      </c>
      <c r="AN60" s="37"/>
      <c r="AO60" s="37"/>
      <c r="AP60" s="35"/>
      <c r="AQ60" s="35"/>
      <c r="AR60" s="38"/>
      <c r="BE60" s="33"/>
    </row>
    <row r="61" spans="1:57">
      <c r="B61" s="20"/>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1"/>
      <c r="AG61" s="21"/>
      <c r="AH61" s="21"/>
      <c r="AI61" s="21"/>
      <c r="AJ61" s="21"/>
      <c r="AK61" s="21"/>
      <c r="AL61" s="21"/>
      <c r="AM61" s="21"/>
      <c r="AN61" s="21"/>
      <c r="AO61" s="21"/>
      <c r="AP61" s="21"/>
      <c r="AQ61" s="21"/>
      <c r="AR61" s="19"/>
    </row>
    <row r="62" spans="1:57">
      <c r="B62" s="20"/>
      <c r="C62" s="21"/>
      <c r="D62" s="21"/>
      <c r="E62" s="21"/>
      <c r="F62" s="21"/>
      <c r="G62" s="21"/>
      <c r="H62" s="21"/>
      <c r="I62" s="21"/>
      <c r="J62" s="21"/>
      <c r="K62" s="21"/>
      <c r="L62" s="21"/>
      <c r="M62" s="21"/>
      <c r="N62" s="21"/>
      <c r="O62" s="21"/>
      <c r="P62" s="21"/>
      <c r="Q62" s="21"/>
      <c r="R62" s="21"/>
      <c r="S62" s="21"/>
      <c r="T62" s="21"/>
      <c r="U62" s="21"/>
      <c r="V62" s="21"/>
      <c r="W62" s="21"/>
      <c r="X62" s="21"/>
      <c r="Y62" s="21"/>
      <c r="Z62" s="21"/>
      <c r="AA62" s="21"/>
      <c r="AB62" s="21"/>
      <c r="AC62" s="21"/>
      <c r="AD62" s="21"/>
      <c r="AE62" s="21"/>
      <c r="AF62" s="21"/>
      <c r="AG62" s="21"/>
      <c r="AH62" s="21"/>
      <c r="AI62" s="21"/>
      <c r="AJ62" s="21"/>
      <c r="AK62" s="21"/>
      <c r="AL62" s="21"/>
      <c r="AM62" s="21"/>
      <c r="AN62" s="21"/>
      <c r="AO62" s="21"/>
      <c r="AP62" s="21"/>
      <c r="AQ62" s="21"/>
      <c r="AR62" s="19"/>
    </row>
    <row r="63" spans="1:57">
      <c r="B63" s="20"/>
      <c r="C63" s="21"/>
      <c r="D63" s="21"/>
      <c r="E63" s="21"/>
      <c r="F63" s="21"/>
      <c r="G63" s="21"/>
      <c r="H63" s="21"/>
      <c r="I63" s="21"/>
      <c r="J63" s="21"/>
      <c r="K63" s="21"/>
      <c r="L63" s="21"/>
      <c r="M63" s="21"/>
      <c r="N63" s="21"/>
      <c r="O63" s="21"/>
      <c r="P63" s="21"/>
      <c r="Q63" s="21"/>
      <c r="R63" s="21"/>
      <c r="S63" s="21"/>
      <c r="T63" s="21"/>
      <c r="U63" s="21"/>
      <c r="V63" s="21"/>
      <c r="W63" s="21"/>
      <c r="X63" s="21"/>
      <c r="Y63" s="21"/>
      <c r="Z63" s="21"/>
      <c r="AA63" s="21"/>
      <c r="AB63" s="21"/>
      <c r="AC63" s="21"/>
      <c r="AD63" s="21"/>
      <c r="AE63" s="21"/>
      <c r="AF63" s="21"/>
      <c r="AG63" s="21"/>
      <c r="AH63" s="21"/>
      <c r="AI63" s="21"/>
      <c r="AJ63" s="21"/>
      <c r="AK63" s="21"/>
      <c r="AL63" s="21"/>
      <c r="AM63" s="21"/>
      <c r="AN63" s="21"/>
      <c r="AO63" s="21"/>
      <c r="AP63" s="21"/>
      <c r="AQ63" s="21"/>
      <c r="AR63" s="19"/>
    </row>
    <row r="64" spans="1:57" s="2" customFormat="1" ht="12.75">
      <c r="A64" s="33"/>
      <c r="B64" s="34"/>
      <c r="C64" s="35"/>
      <c r="D64" s="48" t="s">
        <v>52</v>
      </c>
      <c r="E64" s="52"/>
      <c r="F64" s="52"/>
      <c r="G64" s="52"/>
      <c r="H64" s="52"/>
      <c r="I64" s="52"/>
      <c r="J64" s="52"/>
      <c r="K64" s="52"/>
      <c r="L64" s="52"/>
      <c r="M64" s="52"/>
      <c r="N64" s="52"/>
      <c r="O64" s="52"/>
      <c r="P64" s="52"/>
      <c r="Q64" s="52"/>
      <c r="R64" s="52"/>
      <c r="S64" s="52"/>
      <c r="T64" s="52"/>
      <c r="U64" s="52"/>
      <c r="V64" s="52"/>
      <c r="W64" s="52"/>
      <c r="X64" s="52"/>
      <c r="Y64" s="52"/>
      <c r="Z64" s="52"/>
      <c r="AA64" s="52"/>
      <c r="AB64" s="52"/>
      <c r="AC64" s="52"/>
      <c r="AD64" s="52"/>
      <c r="AE64" s="52"/>
      <c r="AF64" s="52"/>
      <c r="AG64" s="52"/>
      <c r="AH64" s="48" t="s">
        <v>53</v>
      </c>
      <c r="AI64" s="52"/>
      <c r="AJ64" s="52"/>
      <c r="AK64" s="52"/>
      <c r="AL64" s="52"/>
      <c r="AM64" s="52"/>
      <c r="AN64" s="52"/>
      <c r="AO64" s="52"/>
      <c r="AP64" s="35"/>
      <c r="AQ64" s="35"/>
      <c r="AR64" s="38"/>
      <c r="BE64" s="33"/>
    </row>
    <row r="65" spans="1:57">
      <c r="B65" s="20"/>
      <c r="C65" s="21"/>
      <c r="D65" s="21"/>
      <c r="E65" s="21"/>
      <c r="F65" s="21"/>
      <c r="G65" s="21"/>
      <c r="H65" s="21"/>
      <c r="I65" s="21"/>
      <c r="J65" s="21"/>
      <c r="K65" s="21"/>
      <c r="L65" s="21"/>
      <c r="M65" s="21"/>
      <c r="N65" s="21"/>
      <c r="O65" s="21"/>
      <c r="P65" s="21"/>
      <c r="Q65" s="21"/>
      <c r="R65" s="21"/>
      <c r="S65" s="21"/>
      <c r="T65" s="21"/>
      <c r="U65" s="21"/>
      <c r="V65" s="21"/>
      <c r="W65" s="21"/>
      <c r="X65" s="21"/>
      <c r="Y65" s="21"/>
      <c r="Z65" s="21"/>
      <c r="AA65" s="21"/>
      <c r="AB65" s="21"/>
      <c r="AC65" s="21"/>
      <c r="AD65" s="21"/>
      <c r="AE65" s="21"/>
      <c r="AF65" s="21"/>
      <c r="AG65" s="21"/>
      <c r="AH65" s="21"/>
      <c r="AI65" s="21"/>
      <c r="AJ65" s="21"/>
      <c r="AK65" s="21"/>
      <c r="AL65" s="21"/>
      <c r="AM65" s="21"/>
      <c r="AN65" s="21"/>
      <c r="AO65" s="21"/>
      <c r="AP65" s="21"/>
      <c r="AQ65" s="21"/>
      <c r="AR65" s="19"/>
    </row>
    <row r="66" spans="1:57">
      <c r="B66" s="20"/>
      <c r="C66" s="21"/>
      <c r="D66" s="21"/>
      <c r="E66" s="21"/>
      <c r="F66" s="21"/>
      <c r="G66" s="21"/>
      <c r="H66" s="21"/>
      <c r="I66" s="21"/>
      <c r="J66" s="21"/>
      <c r="K66" s="21"/>
      <c r="L66" s="21"/>
      <c r="M66" s="21"/>
      <c r="N66" s="21"/>
      <c r="O66" s="21"/>
      <c r="P66" s="21"/>
      <c r="Q66" s="21"/>
      <c r="R66" s="21"/>
      <c r="S66" s="21"/>
      <c r="T66" s="21"/>
      <c r="U66" s="21"/>
      <c r="V66" s="21"/>
      <c r="W66" s="21"/>
      <c r="X66" s="21"/>
      <c r="Y66" s="21"/>
      <c r="Z66" s="21"/>
      <c r="AA66" s="21"/>
      <c r="AB66" s="21"/>
      <c r="AC66" s="21"/>
      <c r="AD66" s="21"/>
      <c r="AE66" s="21"/>
      <c r="AF66" s="21"/>
      <c r="AG66" s="21"/>
      <c r="AH66" s="21"/>
      <c r="AI66" s="21"/>
      <c r="AJ66" s="21"/>
      <c r="AK66" s="21"/>
      <c r="AL66" s="21"/>
      <c r="AM66" s="21"/>
      <c r="AN66" s="21"/>
      <c r="AO66" s="21"/>
      <c r="AP66" s="21"/>
      <c r="AQ66" s="21"/>
      <c r="AR66" s="19"/>
    </row>
    <row r="67" spans="1:57">
      <c r="B67" s="20"/>
      <c r="C67" s="21"/>
      <c r="D67" s="21"/>
      <c r="E67" s="21"/>
      <c r="F67" s="21"/>
      <c r="G67" s="21"/>
      <c r="H67" s="21"/>
      <c r="I67" s="21"/>
      <c r="J67" s="21"/>
      <c r="K67" s="21"/>
      <c r="L67" s="21"/>
      <c r="M67" s="21"/>
      <c r="N67" s="21"/>
      <c r="O67" s="21"/>
      <c r="P67" s="21"/>
      <c r="Q67" s="21"/>
      <c r="R67" s="21"/>
      <c r="S67" s="21"/>
      <c r="T67" s="21"/>
      <c r="U67" s="21"/>
      <c r="V67" s="21"/>
      <c r="W67" s="21"/>
      <c r="X67" s="21"/>
      <c r="Y67" s="21"/>
      <c r="Z67" s="21"/>
      <c r="AA67" s="21"/>
      <c r="AB67" s="21"/>
      <c r="AC67" s="21"/>
      <c r="AD67" s="21"/>
      <c r="AE67" s="21"/>
      <c r="AF67" s="21"/>
      <c r="AG67" s="21"/>
      <c r="AH67" s="21"/>
      <c r="AI67" s="21"/>
      <c r="AJ67" s="21"/>
      <c r="AK67" s="21"/>
      <c r="AL67" s="21"/>
      <c r="AM67" s="21"/>
      <c r="AN67" s="21"/>
      <c r="AO67" s="21"/>
      <c r="AP67" s="21"/>
      <c r="AQ67" s="21"/>
      <c r="AR67" s="19"/>
    </row>
    <row r="68" spans="1:57">
      <c r="B68" s="20"/>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1"/>
      <c r="AG68" s="21"/>
      <c r="AH68" s="21"/>
      <c r="AI68" s="21"/>
      <c r="AJ68" s="21"/>
      <c r="AK68" s="21"/>
      <c r="AL68" s="21"/>
      <c r="AM68" s="21"/>
      <c r="AN68" s="21"/>
      <c r="AO68" s="21"/>
      <c r="AP68" s="21"/>
      <c r="AQ68" s="21"/>
      <c r="AR68" s="19"/>
    </row>
    <row r="69" spans="1:57">
      <c r="B69" s="20"/>
      <c r="C69" s="21"/>
      <c r="D69" s="21"/>
      <c r="E69" s="21"/>
      <c r="F69" s="21"/>
      <c r="G69" s="21"/>
      <c r="H69" s="21"/>
      <c r="I69" s="21"/>
      <c r="J69" s="21"/>
      <c r="K69" s="21"/>
      <c r="L69" s="21"/>
      <c r="M69" s="21"/>
      <c r="N69" s="21"/>
      <c r="O69" s="21"/>
      <c r="P69" s="21"/>
      <c r="Q69" s="21"/>
      <c r="R69" s="21"/>
      <c r="S69" s="21"/>
      <c r="T69" s="21"/>
      <c r="U69" s="21"/>
      <c r="V69" s="21"/>
      <c r="W69" s="21"/>
      <c r="X69" s="21"/>
      <c r="Y69" s="21"/>
      <c r="Z69" s="21"/>
      <c r="AA69" s="21"/>
      <c r="AB69" s="21"/>
      <c r="AC69" s="21"/>
      <c r="AD69" s="21"/>
      <c r="AE69" s="21"/>
      <c r="AF69" s="21"/>
      <c r="AG69" s="21"/>
      <c r="AH69" s="21"/>
      <c r="AI69" s="21"/>
      <c r="AJ69" s="21"/>
      <c r="AK69" s="21"/>
      <c r="AL69" s="21"/>
      <c r="AM69" s="21"/>
      <c r="AN69" s="21"/>
      <c r="AO69" s="21"/>
      <c r="AP69" s="21"/>
      <c r="AQ69" s="21"/>
      <c r="AR69" s="19"/>
    </row>
    <row r="70" spans="1:57">
      <c r="B70" s="20"/>
      <c r="C70" s="21"/>
      <c r="D70" s="21"/>
      <c r="E70" s="21"/>
      <c r="F70" s="21"/>
      <c r="G70" s="21"/>
      <c r="H70" s="21"/>
      <c r="I70" s="21"/>
      <c r="J70" s="21"/>
      <c r="K70" s="21"/>
      <c r="L70" s="21"/>
      <c r="M70" s="21"/>
      <c r="N70" s="21"/>
      <c r="O70" s="21"/>
      <c r="P70" s="21"/>
      <c r="Q70" s="21"/>
      <c r="R70" s="21"/>
      <c r="S70" s="21"/>
      <c r="T70" s="21"/>
      <c r="U70" s="21"/>
      <c r="V70" s="21"/>
      <c r="W70" s="21"/>
      <c r="X70" s="21"/>
      <c r="Y70" s="21"/>
      <c r="Z70" s="21"/>
      <c r="AA70" s="21"/>
      <c r="AB70" s="21"/>
      <c r="AC70" s="21"/>
      <c r="AD70" s="21"/>
      <c r="AE70" s="21"/>
      <c r="AF70" s="21"/>
      <c r="AG70" s="21"/>
      <c r="AH70" s="21"/>
      <c r="AI70" s="21"/>
      <c r="AJ70" s="21"/>
      <c r="AK70" s="21"/>
      <c r="AL70" s="21"/>
      <c r="AM70" s="21"/>
      <c r="AN70" s="21"/>
      <c r="AO70" s="21"/>
      <c r="AP70" s="21"/>
      <c r="AQ70" s="21"/>
      <c r="AR70" s="19"/>
    </row>
    <row r="71" spans="1:57">
      <c r="B71" s="20"/>
      <c r="C71" s="21"/>
      <c r="D71" s="21"/>
      <c r="E71" s="21"/>
      <c r="F71" s="21"/>
      <c r="G71" s="21"/>
      <c r="H71" s="21"/>
      <c r="I71" s="21"/>
      <c r="J71" s="21"/>
      <c r="K71" s="21"/>
      <c r="L71" s="21"/>
      <c r="M71" s="21"/>
      <c r="N71" s="21"/>
      <c r="O71" s="21"/>
      <c r="P71" s="21"/>
      <c r="Q71" s="21"/>
      <c r="R71" s="21"/>
      <c r="S71" s="21"/>
      <c r="T71" s="21"/>
      <c r="U71" s="21"/>
      <c r="V71" s="21"/>
      <c r="W71" s="21"/>
      <c r="X71" s="21"/>
      <c r="Y71" s="21"/>
      <c r="Z71" s="21"/>
      <c r="AA71" s="21"/>
      <c r="AB71" s="21"/>
      <c r="AC71" s="21"/>
      <c r="AD71" s="21"/>
      <c r="AE71" s="21"/>
      <c r="AF71" s="21"/>
      <c r="AG71" s="21"/>
      <c r="AH71" s="21"/>
      <c r="AI71" s="21"/>
      <c r="AJ71" s="21"/>
      <c r="AK71" s="21"/>
      <c r="AL71" s="21"/>
      <c r="AM71" s="21"/>
      <c r="AN71" s="21"/>
      <c r="AO71" s="21"/>
      <c r="AP71" s="21"/>
      <c r="AQ71" s="21"/>
      <c r="AR71" s="19"/>
    </row>
    <row r="72" spans="1:57">
      <c r="B72" s="20"/>
      <c r="C72" s="21"/>
      <c r="D72" s="21"/>
      <c r="E72" s="21"/>
      <c r="F72" s="21"/>
      <c r="G72" s="21"/>
      <c r="H72" s="21"/>
      <c r="I72" s="21"/>
      <c r="J72" s="21"/>
      <c r="K72" s="21"/>
      <c r="L72" s="21"/>
      <c r="M72" s="21"/>
      <c r="N72" s="21"/>
      <c r="O72" s="21"/>
      <c r="P72" s="21"/>
      <c r="Q72" s="21"/>
      <c r="R72" s="21"/>
      <c r="S72" s="21"/>
      <c r="T72" s="21"/>
      <c r="U72" s="21"/>
      <c r="V72" s="21"/>
      <c r="W72" s="21"/>
      <c r="X72" s="21"/>
      <c r="Y72" s="21"/>
      <c r="Z72" s="21"/>
      <c r="AA72" s="21"/>
      <c r="AB72" s="21"/>
      <c r="AC72" s="21"/>
      <c r="AD72" s="21"/>
      <c r="AE72" s="21"/>
      <c r="AF72" s="21"/>
      <c r="AG72" s="21"/>
      <c r="AH72" s="21"/>
      <c r="AI72" s="21"/>
      <c r="AJ72" s="21"/>
      <c r="AK72" s="21"/>
      <c r="AL72" s="21"/>
      <c r="AM72" s="21"/>
      <c r="AN72" s="21"/>
      <c r="AO72" s="21"/>
      <c r="AP72" s="21"/>
      <c r="AQ72" s="21"/>
      <c r="AR72" s="19"/>
    </row>
    <row r="73" spans="1:57">
      <c r="B73" s="20"/>
      <c r="C73" s="21"/>
      <c r="D73" s="21"/>
      <c r="E73" s="21"/>
      <c r="F73" s="21"/>
      <c r="G73" s="21"/>
      <c r="H73" s="21"/>
      <c r="I73" s="21"/>
      <c r="J73" s="21"/>
      <c r="K73" s="21"/>
      <c r="L73" s="21"/>
      <c r="M73" s="21"/>
      <c r="N73" s="21"/>
      <c r="O73" s="21"/>
      <c r="P73" s="21"/>
      <c r="Q73" s="21"/>
      <c r="R73" s="21"/>
      <c r="S73" s="21"/>
      <c r="T73" s="21"/>
      <c r="U73" s="21"/>
      <c r="V73" s="21"/>
      <c r="W73" s="21"/>
      <c r="X73" s="21"/>
      <c r="Y73" s="21"/>
      <c r="Z73" s="21"/>
      <c r="AA73" s="21"/>
      <c r="AB73" s="21"/>
      <c r="AC73" s="21"/>
      <c r="AD73" s="21"/>
      <c r="AE73" s="21"/>
      <c r="AF73" s="21"/>
      <c r="AG73" s="21"/>
      <c r="AH73" s="21"/>
      <c r="AI73" s="21"/>
      <c r="AJ73" s="21"/>
      <c r="AK73" s="21"/>
      <c r="AL73" s="21"/>
      <c r="AM73" s="21"/>
      <c r="AN73" s="21"/>
      <c r="AO73" s="21"/>
      <c r="AP73" s="21"/>
      <c r="AQ73" s="21"/>
      <c r="AR73" s="19"/>
    </row>
    <row r="74" spans="1:57">
      <c r="B74" s="20"/>
      <c r="C74" s="21"/>
      <c r="D74" s="21"/>
      <c r="E74" s="21"/>
      <c r="F74" s="21"/>
      <c r="G74" s="21"/>
      <c r="H74" s="21"/>
      <c r="I74" s="21"/>
      <c r="J74" s="21"/>
      <c r="K74" s="21"/>
      <c r="L74" s="21"/>
      <c r="M74" s="21"/>
      <c r="N74" s="21"/>
      <c r="O74" s="21"/>
      <c r="P74" s="21"/>
      <c r="Q74" s="21"/>
      <c r="R74" s="21"/>
      <c r="S74" s="21"/>
      <c r="T74" s="21"/>
      <c r="U74" s="21"/>
      <c r="V74" s="21"/>
      <c r="W74" s="21"/>
      <c r="X74" s="21"/>
      <c r="Y74" s="21"/>
      <c r="Z74" s="21"/>
      <c r="AA74" s="21"/>
      <c r="AB74" s="21"/>
      <c r="AC74" s="21"/>
      <c r="AD74" s="21"/>
      <c r="AE74" s="21"/>
      <c r="AF74" s="21"/>
      <c r="AG74" s="21"/>
      <c r="AH74" s="21"/>
      <c r="AI74" s="21"/>
      <c r="AJ74" s="21"/>
      <c r="AK74" s="21"/>
      <c r="AL74" s="21"/>
      <c r="AM74" s="21"/>
      <c r="AN74" s="21"/>
      <c r="AO74" s="21"/>
      <c r="AP74" s="21"/>
      <c r="AQ74" s="21"/>
      <c r="AR74" s="19"/>
    </row>
    <row r="75" spans="1:57" s="2" customFormat="1" ht="12.75">
      <c r="A75" s="33"/>
      <c r="B75" s="34"/>
      <c r="C75" s="35"/>
      <c r="D75" s="51" t="s">
        <v>50</v>
      </c>
      <c r="E75" s="37"/>
      <c r="F75" s="37"/>
      <c r="G75" s="37"/>
      <c r="H75" s="37"/>
      <c r="I75" s="37"/>
      <c r="J75" s="37"/>
      <c r="K75" s="37"/>
      <c r="L75" s="37"/>
      <c r="M75" s="37"/>
      <c r="N75" s="37"/>
      <c r="O75" s="37"/>
      <c r="P75" s="37"/>
      <c r="Q75" s="37"/>
      <c r="R75" s="37"/>
      <c r="S75" s="37"/>
      <c r="T75" s="37"/>
      <c r="U75" s="37"/>
      <c r="V75" s="51" t="s">
        <v>51</v>
      </c>
      <c r="W75" s="37"/>
      <c r="X75" s="37"/>
      <c r="Y75" s="37"/>
      <c r="Z75" s="37"/>
      <c r="AA75" s="37"/>
      <c r="AB75" s="37"/>
      <c r="AC75" s="37"/>
      <c r="AD75" s="37"/>
      <c r="AE75" s="37"/>
      <c r="AF75" s="37"/>
      <c r="AG75" s="37"/>
      <c r="AH75" s="51" t="s">
        <v>50</v>
      </c>
      <c r="AI75" s="37"/>
      <c r="AJ75" s="37"/>
      <c r="AK75" s="37"/>
      <c r="AL75" s="37"/>
      <c r="AM75" s="51" t="s">
        <v>51</v>
      </c>
      <c r="AN75" s="37"/>
      <c r="AO75" s="37"/>
      <c r="AP75" s="35"/>
      <c r="AQ75" s="35"/>
      <c r="AR75" s="38"/>
      <c r="BE75" s="33"/>
    </row>
    <row r="76" spans="1:57" s="2" customFormat="1">
      <c r="A76" s="33"/>
      <c r="B76" s="34"/>
      <c r="C76" s="35"/>
      <c r="D76" s="35"/>
      <c r="E76" s="35"/>
      <c r="F76" s="35"/>
      <c r="G76" s="35"/>
      <c r="H76" s="35"/>
      <c r="I76" s="35"/>
      <c r="J76" s="35"/>
      <c r="K76" s="35"/>
      <c r="L76" s="35"/>
      <c r="M76" s="35"/>
      <c r="N76" s="35"/>
      <c r="O76" s="35"/>
      <c r="P76" s="35"/>
      <c r="Q76" s="35"/>
      <c r="R76" s="35"/>
      <c r="S76" s="35"/>
      <c r="T76" s="35"/>
      <c r="U76" s="35"/>
      <c r="V76" s="35"/>
      <c r="W76" s="35"/>
      <c r="X76" s="35"/>
      <c r="Y76" s="35"/>
      <c r="Z76" s="35"/>
      <c r="AA76" s="35"/>
      <c r="AB76" s="35"/>
      <c r="AC76" s="35"/>
      <c r="AD76" s="35"/>
      <c r="AE76" s="35"/>
      <c r="AF76" s="35"/>
      <c r="AG76" s="35"/>
      <c r="AH76" s="35"/>
      <c r="AI76" s="35"/>
      <c r="AJ76" s="35"/>
      <c r="AK76" s="35"/>
      <c r="AL76" s="35"/>
      <c r="AM76" s="35"/>
      <c r="AN76" s="35"/>
      <c r="AO76" s="35"/>
      <c r="AP76" s="35"/>
      <c r="AQ76" s="35"/>
      <c r="AR76" s="38"/>
      <c r="BE76" s="33"/>
    </row>
    <row r="77" spans="1:57" s="2" customFormat="1" ht="6.95" customHeight="1">
      <c r="A77" s="33"/>
      <c r="B77" s="53"/>
      <c r="C77" s="54"/>
      <c r="D77" s="54"/>
      <c r="E77" s="54"/>
      <c r="F77" s="54"/>
      <c r="G77" s="54"/>
      <c r="H77" s="54"/>
      <c r="I77" s="54"/>
      <c r="J77" s="54"/>
      <c r="K77" s="54"/>
      <c r="L77" s="54"/>
      <c r="M77" s="54"/>
      <c r="N77" s="54"/>
      <c r="O77" s="54"/>
      <c r="P77" s="54"/>
      <c r="Q77" s="54"/>
      <c r="R77" s="54"/>
      <c r="S77" s="54"/>
      <c r="T77" s="54"/>
      <c r="U77" s="54"/>
      <c r="V77" s="54"/>
      <c r="W77" s="54"/>
      <c r="X77" s="54"/>
      <c r="Y77" s="54"/>
      <c r="Z77" s="54"/>
      <c r="AA77" s="54"/>
      <c r="AB77" s="54"/>
      <c r="AC77" s="54"/>
      <c r="AD77" s="54"/>
      <c r="AE77" s="54"/>
      <c r="AF77" s="54"/>
      <c r="AG77" s="54"/>
      <c r="AH77" s="54"/>
      <c r="AI77" s="54"/>
      <c r="AJ77" s="54"/>
      <c r="AK77" s="54"/>
      <c r="AL77" s="54"/>
      <c r="AM77" s="54"/>
      <c r="AN77" s="54"/>
      <c r="AO77" s="54"/>
      <c r="AP77" s="54"/>
      <c r="AQ77" s="54"/>
      <c r="AR77" s="38"/>
      <c r="BE77" s="33"/>
    </row>
    <row r="81" spans="1:91" s="2" customFormat="1" ht="6.95" customHeight="1">
      <c r="A81" s="33"/>
      <c r="B81" s="55"/>
      <c r="C81" s="56"/>
      <c r="D81" s="56"/>
      <c r="E81" s="56"/>
      <c r="F81" s="56"/>
      <c r="G81" s="56"/>
      <c r="H81" s="56"/>
      <c r="I81" s="56"/>
      <c r="J81" s="56"/>
      <c r="K81" s="56"/>
      <c r="L81" s="56"/>
      <c r="M81" s="56"/>
      <c r="N81" s="56"/>
      <c r="O81" s="56"/>
      <c r="P81" s="56"/>
      <c r="Q81" s="56"/>
      <c r="R81" s="56"/>
      <c r="S81" s="56"/>
      <c r="T81" s="56"/>
      <c r="U81" s="56"/>
      <c r="V81" s="56"/>
      <c r="W81" s="56"/>
      <c r="X81" s="56"/>
      <c r="Y81" s="56"/>
      <c r="Z81" s="56"/>
      <c r="AA81" s="56"/>
      <c r="AB81" s="56"/>
      <c r="AC81" s="56"/>
      <c r="AD81" s="56"/>
      <c r="AE81" s="56"/>
      <c r="AF81" s="56"/>
      <c r="AG81" s="56"/>
      <c r="AH81" s="56"/>
      <c r="AI81" s="56"/>
      <c r="AJ81" s="56"/>
      <c r="AK81" s="56"/>
      <c r="AL81" s="56"/>
      <c r="AM81" s="56"/>
      <c r="AN81" s="56"/>
      <c r="AO81" s="56"/>
      <c r="AP81" s="56"/>
      <c r="AQ81" s="56"/>
      <c r="AR81" s="38"/>
      <c r="BE81" s="33"/>
    </row>
    <row r="82" spans="1:91" s="2" customFormat="1" ht="24.95" customHeight="1">
      <c r="A82" s="33"/>
      <c r="B82" s="34"/>
      <c r="C82" s="22" t="s">
        <v>54</v>
      </c>
      <c r="D82" s="35"/>
      <c r="E82" s="35"/>
      <c r="F82" s="35"/>
      <c r="G82" s="35"/>
      <c r="H82" s="35"/>
      <c r="I82" s="35"/>
      <c r="J82" s="35"/>
      <c r="K82" s="35"/>
      <c r="L82" s="35"/>
      <c r="M82" s="35"/>
      <c r="N82" s="35"/>
      <c r="O82" s="35"/>
      <c r="P82" s="35"/>
      <c r="Q82" s="35"/>
      <c r="R82" s="35"/>
      <c r="S82" s="35"/>
      <c r="T82" s="35"/>
      <c r="U82" s="35"/>
      <c r="V82" s="35"/>
      <c r="W82" s="35"/>
      <c r="X82" s="35"/>
      <c r="Y82" s="35"/>
      <c r="Z82" s="35"/>
      <c r="AA82" s="35"/>
      <c r="AB82" s="35"/>
      <c r="AC82" s="35"/>
      <c r="AD82" s="35"/>
      <c r="AE82" s="35"/>
      <c r="AF82" s="35"/>
      <c r="AG82" s="35"/>
      <c r="AH82" s="35"/>
      <c r="AI82" s="35"/>
      <c r="AJ82" s="35"/>
      <c r="AK82" s="35"/>
      <c r="AL82" s="35"/>
      <c r="AM82" s="35"/>
      <c r="AN82" s="35"/>
      <c r="AO82" s="35"/>
      <c r="AP82" s="35"/>
      <c r="AQ82" s="35"/>
      <c r="AR82" s="38"/>
      <c r="BE82" s="33"/>
    </row>
    <row r="83" spans="1:91" s="2" customFormat="1" ht="6.95" customHeight="1">
      <c r="A83" s="33"/>
      <c r="B83" s="34"/>
      <c r="C83" s="35"/>
      <c r="D83" s="35"/>
      <c r="E83" s="35"/>
      <c r="F83" s="35"/>
      <c r="G83" s="35"/>
      <c r="H83" s="35"/>
      <c r="I83" s="35"/>
      <c r="J83" s="35"/>
      <c r="K83" s="35"/>
      <c r="L83" s="35"/>
      <c r="M83" s="35"/>
      <c r="N83" s="35"/>
      <c r="O83" s="35"/>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8"/>
      <c r="BE83" s="33"/>
    </row>
    <row r="84" spans="1:91" s="4" customFormat="1" ht="12" customHeight="1">
      <c r="B84" s="57"/>
      <c r="C84" s="28" t="s">
        <v>13</v>
      </c>
      <c r="D84" s="58"/>
      <c r="E84" s="58"/>
      <c r="F84" s="58"/>
      <c r="G84" s="58"/>
      <c r="H84" s="58"/>
      <c r="I84" s="58"/>
      <c r="J84" s="58"/>
      <c r="K84" s="58"/>
      <c r="L84" s="58" t="str">
        <f>K5</f>
        <v>2020</v>
      </c>
      <c r="M84" s="58"/>
      <c r="N84" s="58"/>
      <c r="O84" s="58"/>
      <c r="P84" s="58"/>
      <c r="Q84" s="58"/>
      <c r="R84" s="58"/>
      <c r="S84" s="58"/>
      <c r="T84" s="58"/>
      <c r="U84" s="58"/>
      <c r="V84" s="58"/>
      <c r="W84" s="58"/>
      <c r="X84" s="58"/>
      <c r="Y84" s="58"/>
      <c r="Z84" s="58"/>
      <c r="AA84" s="58"/>
      <c r="AB84" s="58"/>
      <c r="AC84" s="58"/>
      <c r="AD84" s="58"/>
      <c r="AE84" s="58"/>
      <c r="AF84" s="58"/>
      <c r="AG84" s="58"/>
      <c r="AH84" s="58"/>
      <c r="AI84" s="58"/>
      <c r="AJ84" s="58"/>
      <c r="AK84" s="58"/>
      <c r="AL84" s="58"/>
      <c r="AM84" s="58"/>
      <c r="AN84" s="58"/>
      <c r="AO84" s="58"/>
      <c r="AP84" s="58"/>
      <c r="AQ84" s="58"/>
      <c r="AR84" s="59"/>
    </row>
    <row r="85" spans="1:91" s="5" customFormat="1" ht="36.950000000000003" customHeight="1">
      <c r="B85" s="60"/>
      <c r="C85" s="61" t="s">
        <v>16</v>
      </c>
      <c r="D85" s="62"/>
      <c r="E85" s="62"/>
      <c r="F85" s="62"/>
      <c r="G85" s="62"/>
      <c r="H85" s="62"/>
      <c r="I85" s="62"/>
      <c r="J85" s="62"/>
      <c r="K85" s="62"/>
      <c r="L85" s="267" t="str">
        <f>K6</f>
        <v>Oprava SZZ, kolejí a výhybek v žst. Pocínovice</v>
      </c>
      <c r="M85" s="268"/>
      <c r="N85" s="268"/>
      <c r="O85" s="268"/>
      <c r="P85" s="268"/>
      <c r="Q85" s="268"/>
      <c r="R85" s="268"/>
      <c r="S85" s="268"/>
      <c r="T85" s="268"/>
      <c r="U85" s="268"/>
      <c r="V85" s="268"/>
      <c r="W85" s="268"/>
      <c r="X85" s="268"/>
      <c r="Y85" s="268"/>
      <c r="Z85" s="268"/>
      <c r="AA85" s="268"/>
      <c r="AB85" s="268"/>
      <c r="AC85" s="268"/>
      <c r="AD85" s="268"/>
      <c r="AE85" s="268"/>
      <c r="AF85" s="268"/>
      <c r="AG85" s="268"/>
      <c r="AH85" s="268"/>
      <c r="AI85" s="268"/>
      <c r="AJ85" s="268"/>
      <c r="AK85" s="268"/>
      <c r="AL85" s="268"/>
      <c r="AM85" s="268"/>
      <c r="AN85" s="268"/>
      <c r="AO85" s="268"/>
      <c r="AP85" s="62"/>
      <c r="AQ85" s="62"/>
      <c r="AR85" s="63"/>
    </row>
    <row r="86" spans="1:91" s="2" customFormat="1" ht="6.95" customHeight="1">
      <c r="A86" s="33"/>
      <c r="B86" s="34"/>
      <c r="C86" s="35"/>
      <c r="D86" s="35"/>
      <c r="E86" s="35"/>
      <c r="F86" s="35"/>
      <c r="G86" s="35"/>
      <c r="H86" s="35"/>
      <c r="I86" s="35"/>
      <c r="J86" s="35"/>
      <c r="K86" s="35"/>
      <c r="L86" s="35"/>
      <c r="M86" s="35"/>
      <c r="N86" s="35"/>
      <c r="O86" s="35"/>
      <c r="P86" s="35"/>
      <c r="Q86" s="35"/>
      <c r="R86" s="35"/>
      <c r="S86" s="35"/>
      <c r="T86" s="35"/>
      <c r="U86" s="35"/>
      <c r="V86" s="35"/>
      <c r="W86" s="35"/>
      <c r="X86" s="35"/>
      <c r="Y86" s="35"/>
      <c r="Z86" s="35"/>
      <c r="AA86" s="35"/>
      <c r="AB86" s="35"/>
      <c r="AC86" s="35"/>
      <c r="AD86" s="35"/>
      <c r="AE86" s="35"/>
      <c r="AF86" s="35"/>
      <c r="AG86" s="35"/>
      <c r="AH86" s="35"/>
      <c r="AI86" s="35"/>
      <c r="AJ86" s="35"/>
      <c r="AK86" s="35"/>
      <c r="AL86" s="35"/>
      <c r="AM86" s="35"/>
      <c r="AN86" s="35"/>
      <c r="AO86" s="35"/>
      <c r="AP86" s="35"/>
      <c r="AQ86" s="35"/>
      <c r="AR86" s="38"/>
      <c r="BE86" s="33"/>
    </row>
    <row r="87" spans="1:91" s="2" customFormat="1" ht="12" customHeight="1">
      <c r="A87" s="33"/>
      <c r="B87" s="34"/>
      <c r="C87" s="28" t="s">
        <v>20</v>
      </c>
      <c r="D87" s="35"/>
      <c r="E87" s="35"/>
      <c r="F87" s="35"/>
      <c r="G87" s="35"/>
      <c r="H87" s="35"/>
      <c r="I87" s="35"/>
      <c r="J87" s="35"/>
      <c r="K87" s="35"/>
      <c r="L87" s="64" t="str">
        <f>IF(K8="","",K8)</f>
        <v>Pocínovice</v>
      </c>
      <c r="M87" s="35"/>
      <c r="N87" s="35"/>
      <c r="O87" s="35"/>
      <c r="P87" s="35"/>
      <c r="Q87" s="35"/>
      <c r="R87" s="35"/>
      <c r="S87" s="35"/>
      <c r="T87" s="35"/>
      <c r="U87" s="35"/>
      <c r="V87" s="35"/>
      <c r="W87" s="35"/>
      <c r="X87" s="35"/>
      <c r="Y87" s="35"/>
      <c r="Z87" s="35"/>
      <c r="AA87" s="35"/>
      <c r="AB87" s="35"/>
      <c r="AC87" s="35"/>
      <c r="AD87" s="35"/>
      <c r="AE87" s="35"/>
      <c r="AF87" s="35"/>
      <c r="AG87" s="35"/>
      <c r="AH87" s="35"/>
      <c r="AI87" s="28" t="s">
        <v>22</v>
      </c>
      <c r="AJ87" s="35"/>
      <c r="AK87" s="35"/>
      <c r="AL87" s="35"/>
      <c r="AM87" s="269" t="str">
        <f>IF(AN8= "","",AN8)</f>
        <v>21. 9. 2020</v>
      </c>
      <c r="AN87" s="269"/>
      <c r="AO87" s="35"/>
      <c r="AP87" s="35"/>
      <c r="AQ87" s="35"/>
      <c r="AR87" s="38"/>
      <c r="BE87" s="33"/>
    </row>
    <row r="88" spans="1:91" s="2" customFormat="1" ht="6.95" customHeight="1">
      <c r="A88" s="33"/>
      <c r="B88" s="34"/>
      <c r="C88" s="35"/>
      <c r="D88" s="35"/>
      <c r="E88" s="35"/>
      <c r="F88" s="35"/>
      <c r="G88" s="35"/>
      <c r="H88" s="35"/>
      <c r="I88" s="35"/>
      <c r="J88" s="35"/>
      <c r="K88" s="35"/>
      <c r="L88" s="35"/>
      <c r="M88" s="35"/>
      <c r="N88" s="35"/>
      <c r="O88" s="35"/>
      <c r="P88" s="35"/>
      <c r="Q88" s="35"/>
      <c r="R88" s="35"/>
      <c r="S88" s="35"/>
      <c r="T88" s="35"/>
      <c r="U88" s="35"/>
      <c r="V88" s="35"/>
      <c r="W88" s="35"/>
      <c r="X88" s="35"/>
      <c r="Y88" s="35"/>
      <c r="Z88" s="35"/>
      <c r="AA88" s="35"/>
      <c r="AB88" s="35"/>
      <c r="AC88" s="35"/>
      <c r="AD88" s="35"/>
      <c r="AE88" s="35"/>
      <c r="AF88" s="35"/>
      <c r="AG88" s="35"/>
      <c r="AH88" s="35"/>
      <c r="AI88" s="35"/>
      <c r="AJ88" s="35"/>
      <c r="AK88" s="35"/>
      <c r="AL88" s="35"/>
      <c r="AM88" s="35"/>
      <c r="AN88" s="35"/>
      <c r="AO88" s="35"/>
      <c r="AP88" s="35"/>
      <c r="AQ88" s="35"/>
      <c r="AR88" s="38"/>
      <c r="BE88" s="33"/>
    </row>
    <row r="89" spans="1:91" s="2" customFormat="1" ht="15.2" customHeight="1">
      <c r="A89" s="33"/>
      <c r="B89" s="34"/>
      <c r="C89" s="28" t="s">
        <v>24</v>
      </c>
      <c r="D89" s="35"/>
      <c r="E89" s="35"/>
      <c r="F89" s="35"/>
      <c r="G89" s="35"/>
      <c r="H89" s="35"/>
      <c r="I89" s="35"/>
      <c r="J89" s="35"/>
      <c r="K89" s="35"/>
      <c r="L89" s="58" t="str">
        <f>IF(E11= "","",E11)</f>
        <v>Správa železnic, státní organizace</v>
      </c>
      <c r="M89" s="35"/>
      <c r="N89" s="35"/>
      <c r="O89" s="35"/>
      <c r="P89" s="35"/>
      <c r="Q89" s="35"/>
      <c r="R89" s="35"/>
      <c r="S89" s="35"/>
      <c r="T89" s="35"/>
      <c r="U89" s="35"/>
      <c r="V89" s="35"/>
      <c r="W89" s="35"/>
      <c r="X89" s="35"/>
      <c r="Y89" s="35"/>
      <c r="Z89" s="35"/>
      <c r="AA89" s="35"/>
      <c r="AB89" s="35"/>
      <c r="AC89" s="35"/>
      <c r="AD89" s="35"/>
      <c r="AE89" s="35"/>
      <c r="AF89" s="35"/>
      <c r="AG89" s="35"/>
      <c r="AH89" s="35"/>
      <c r="AI89" s="28" t="s">
        <v>30</v>
      </c>
      <c r="AJ89" s="35"/>
      <c r="AK89" s="35"/>
      <c r="AL89" s="35"/>
      <c r="AM89" s="270" t="str">
        <f>IF(E17="","",E17)</f>
        <v xml:space="preserve"> </v>
      </c>
      <c r="AN89" s="271"/>
      <c r="AO89" s="271"/>
      <c r="AP89" s="271"/>
      <c r="AQ89" s="35"/>
      <c r="AR89" s="38"/>
      <c r="AS89" s="272" t="s">
        <v>55</v>
      </c>
      <c r="AT89" s="273"/>
      <c r="AU89" s="66"/>
      <c r="AV89" s="66"/>
      <c r="AW89" s="66"/>
      <c r="AX89" s="66"/>
      <c r="AY89" s="66"/>
      <c r="AZ89" s="66"/>
      <c r="BA89" s="66"/>
      <c r="BB89" s="66"/>
      <c r="BC89" s="66"/>
      <c r="BD89" s="67"/>
      <c r="BE89" s="33"/>
    </row>
    <row r="90" spans="1:91" s="2" customFormat="1" ht="15.2" customHeight="1">
      <c r="A90" s="33"/>
      <c r="B90" s="34"/>
      <c r="C90" s="28" t="s">
        <v>28</v>
      </c>
      <c r="D90" s="35"/>
      <c r="E90" s="35"/>
      <c r="F90" s="35"/>
      <c r="G90" s="35"/>
      <c r="H90" s="35"/>
      <c r="I90" s="35"/>
      <c r="J90" s="35"/>
      <c r="K90" s="35"/>
      <c r="L90" s="58" t="str">
        <f>IF(E14= "Vyplň údaj","",E14)</f>
        <v/>
      </c>
      <c r="M90" s="35"/>
      <c r="N90" s="35"/>
      <c r="O90" s="35"/>
      <c r="P90" s="35"/>
      <c r="Q90" s="35"/>
      <c r="R90" s="35"/>
      <c r="S90" s="35"/>
      <c r="T90" s="35"/>
      <c r="U90" s="35"/>
      <c r="V90" s="35"/>
      <c r="W90" s="35"/>
      <c r="X90" s="35"/>
      <c r="Y90" s="35"/>
      <c r="Z90" s="35"/>
      <c r="AA90" s="35"/>
      <c r="AB90" s="35"/>
      <c r="AC90" s="35"/>
      <c r="AD90" s="35"/>
      <c r="AE90" s="35"/>
      <c r="AF90" s="35"/>
      <c r="AG90" s="35"/>
      <c r="AH90" s="35"/>
      <c r="AI90" s="28" t="s">
        <v>33</v>
      </c>
      <c r="AJ90" s="35"/>
      <c r="AK90" s="35"/>
      <c r="AL90" s="35"/>
      <c r="AM90" s="270" t="str">
        <f>IF(E20="","",E20)</f>
        <v xml:space="preserve"> </v>
      </c>
      <c r="AN90" s="271"/>
      <c r="AO90" s="271"/>
      <c r="AP90" s="271"/>
      <c r="AQ90" s="35"/>
      <c r="AR90" s="38"/>
      <c r="AS90" s="274"/>
      <c r="AT90" s="275"/>
      <c r="AU90" s="68"/>
      <c r="AV90" s="68"/>
      <c r="AW90" s="68"/>
      <c r="AX90" s="68"/>
      <c r="AY90" s="68"/>
      <c r="AZ90" s="68"/>
      <c r="BA90" s="68"/>
      <c r="BB90" s="68"/>
      <c r="BC90" s="68"/>
      <c r="BD90" s="69"/>
      <c r="BE90" s="33"/>
    </row>
    <row r="91" spans="1:91" s="2" customFormat="1" ht="10.9" customHeight="1">
      <c r="A91" s="33"/>
      <c r="B91" s="34"/>
      <c r="C91" s="35"/>
      <c r="D91" s="35"/>
      <c r="E91" s="35"/>
      <c r="F91" s="35"/>
      <c r="G91" s="35"/>
      <c r="H91" s="35"/>
      <c r="I91" s="35"/>
      <c r="J91" s="35"/>
      <c r="K91" s="35"/>
      <c r="L91" s="35"/>
      <c r="M91" s="35"/>
      <c r="N91" s="35"/>
      <c r="O91" s="35"/>
      <c r="P91" s="35"/>
      <c r="Q91" s="35"/>
      <c r="R91" s="35"/>
      <c r="S91" s="35"/>
      <c r="T91" s="35"/>
      <c r="U91" s="35"/>
      <c r="V91" s="35"/>
      <c r="W91" s="35"/>
      <c r="X91" s="35"/>
      <c r="Y91" s="35"/>
      <c r="Z91" s="35"/>
      <c r="AA91" s="35"/>
      <c r="AB91" s="35"/>
      <c r="AC91" s="35"/>
      <c r="AD91" s="35"/>
      <c r="AE91" s="35"/>
      <c r="AF91" s="35"/>
      <c r="AG91" s="35"/>
      <c r="AH91" s="35"/>
      <c r="AI91" s="35"/>
      <c r="AJ91" s="35"/>
      <c r="AK91" s="35"/>
      <c r="AL91" s="35"/>
      <c r="AM91" s="35"/>
      <c r="AN91" s="35"/>
      <c r="AO91" s="35"/>
      <c r="AP91" s="35"/>
      <c r="AQ91" s="35"/>
      <c r="AR91" s="38"/>
      <c r="AS91" s="276"/>
      <c r="AT91" s="277"/>
      <c r="AU91" s="70"/>
      <c r="AV91" s="70"/>
      <c r="AW91" s="70"/>
      <c r="AX91" s="70"/>
      <c r="AY91" s="70"/>
      <c r="AZ91" s="70"/>
      <c r="BA91" s="70"/>
      <c r="BB91" s="70"/>
      <c r="BC91" s="70"/>
      <c r="BD91" s="71"/>
      <c r="BE91" s="33"/>
    </row>
    <row r="92" spans="1:91" s="2" customFormat="1" ht="29.25" customHeight="1">
      <c r="A92" s="33"/>
      <c r="B92" s="34"/>
      <c r="C92" s="255" t="s">
        <v>56</v>
      </c>
      <c r="D92" s="256"/>
      <c r="E92" s="256"/>
      <c r="F92" s="256"/>
      <c r="G92" s="256"/>
      <c r="H92" s="72"/>
      <c r="I92" s="257" t="s">
        <v>57</v>
      </c>
      <c r="J92" s="256"/>
      <c r="K92" s="256"/>
      <c r="L92" s="256"/>
      <c r="M92" s="256"/>
      <c r="N92" s="256"/>
      <c r="O92" s="256"/>
      <c r="P92" s="256"/>
      <c r="Q92" s="256"/>
      <c r="R92" s="256"/>
      <c r="S92" s="256"/>
      <c r="T92" s="256"/>
      <c r="U92" s="256"/>
      <c r="V92" s="256"/>
      <c r="W92" s="256"/>
      <c r="X92" s="256"/>
      <c r="Y92" s="256"/>
      <c r="Z92" s="256"/>
      <c r="AA92" s="256"/>
      <c r="AB92" s="256"/>
      <c r="AC92" s="256"/>
      <c r="AD92" s="256"/>
      <c r="AE92" s="256"/>
      <c r="AF92" s="256"/>
      <c r="AG92" s="278" t="s">
        <v>58</v>
      </c>
      <c r="AH92" s="256"/>
      <c r="AI92" s="256"/>
      <c r="AJ92" s="256"/>
      <c r="AK92" s="256"/>
      <c r="AL92" s="256"/>
      <c r="AM92" s="256"/>
      <c r="AN92" s="257" t="s">
        <v>59</v>
      </c>
      <c r="AO92" s="256"/>
      <c r="AP92" s="279"/>
      <c r="AQ92" s="73" t="s">
        <v>60</v>
      </c>
      <c r="AR92" s="38"/>
      <c r="AS92" s="74" t="s">
        <v>61</v>
      </c>
      <c r="AT92" s="75" t="s">
        <v>62</v>
      </c>
      <c r="AU92" s="75" t="s">
        <v>63</v>
      </c>
      <c r="AV92" s="75" t="s">
        <v>64</v>
      </c>
      <c r="AW92" s="75" t="s">
        <v>65</v>
      </c>
      <c r="AX92" s="75" t="s">
        <v>66</v>
      </c>
      <c r="AY92" s="75" t="s">
        <v>67</v>
      </c>
      <c r="AZ92" s="75" t="s">
        <v>68</v>
      </c>
      <c r="BA92" s="75" t="s">
        <v>69</v>
      </c>
      <c r="BB92" s="75" t="s">
        <v>70</v>
      </c>
      <c r="BC92" s="75" t="s">
        <v>71</v>
      </c>
      <c r="BD92" s="76" t="s">
        <v>72</v>
      </c>
      <c r="BE92" s="33"/>
    </row>
    <row r="93" spans="1:91" s="2" customFormat="1" ht="10.9" customHeight="1">
      <c r="A93" s="33"/>
      <c r="B93" s="34"/>
      <c r="C93" s="35"/>
      <c r="D93" s="35"/>
      <c r="E93" s="35"/>
      <c r="F93" s="35"/>
      <c r="G93" s="35"/>
      <c r="H93" s="35"/>
      <c r="I93" s="35"/>
      <c r="J93" s="35"/>
      <c r="K93" s="35"/>
      <c r="L93" s="35"/>
      <c r="M93" s="35"/>
      <c r="N93" s="35"/>
      <c r="O93" s="35"/>
      <c r="P93" s="35"/>
      <c r="Q93" s="35"/>
      <c r="R93" s="35"/>
      <c r="S93" s="35"/>
      <c r="T93" s="35"/>
      <c r="U93" s="35"/>
      <c r="V93" s="35"/>
      <c r="W93" s="35"/>
      <c r="X93" s="35"/>
      <c r="Y93" s="35"/>
      <c r="Z93" s="35"/>
      <c r="AA93" s="35"/>
      <c r="AB93" s="35"/>
      <c r="AC93" s="35"/>
      <c r="AD93" s="35"/>
      <c r="AE93" s="35"/>
      <c r="AF93" s="35"/>
      <c r="AG93" s="35"/>
      <c r="AH93" s="35"/>
      <c r="AI93" s="35"/>
      <c r="AJ93" s="35"/>
      <c r="AK93" s="35"/>
      <c r="AL93" s="35"/>
      <c r="AM93" s="35"/>
      <c r="AN93" s="35"/>
      <c r="AO93" s="35"/>
      <c r="AP93" s="35"/>
      <c r="AQ93" s="35"/>
      <c r="AR93" s="38"/>
      <c r="AS93" s="77"/>
      <c r="AT93" s="78"/>
      <c r="AU93" s="78"/>
      <c r="AV93" s="78"/>
      <c r="AW93" s="78"/>
      <c r="AX93" s="78"/>
      <c r="AY93" s="78"/>
      <c r="AZ93" s="78"/>
      <c r="BA93" s="78"/>
      <c r="BB93" s="78"/>
      <c r="BC93" s="78"/>
      <c r="BD93" s="79"/>
      <c r="BE93" s="33"/>
    </row>
    <row r="94" spans="1:91" s="6" customFormat="1" ht="32.450000000000003" customHeight="1">
      <c r="B94" s="80"/>
      <c r="C94" s="81" t="s">
        <v>73</v>
      </c>
      <c r="D94" s="82"/>
      <c r="E94" s="82"/>
      <c r="F94" s="82"/>
      <c r="G94" s="82"/>
      <c r="H94" s="82"/>
      <c r="I94" s="82"/>
      <c r="J94" s="82"/>
      <c r="K94" s="82"/>
      <c r="L94" s="82"/>
      <c r="M94" s="82"/>
      <c r="N94" s="82"/>
      <c r="O94" s="82"/>
      <c r="P94" s="82"/>
      <c r="Q94" s="82"/>
      <c r="R94" s="82"/>
      <c r="S94" s="82"/>
      <c r="T94" s="82"/>
      <c r="U94" s="82"/>
      <c r="V94" s="82"/>
      <c r="W94" s="82"/>
      <c r="X94" s="82"/>
      <c r="Y94" s="82"/>
      <c r="Z94" s="82"/>
      <c r="AA94" s="82"/>
      <c r="AB94" s="82"/>
      <c r="AC94" s="82"/>
      <c r="AD94" s="82"/>
      <c r="AE94" s="82"/>
      <c r="AF94" s="82"/>
      <c r="AG94" s="253">
        <f>ROUND(AG95+AG107+AG110+AG125,2)</f>
        <v>0</v>
      </c>
      <c r="AH94" s="253"/>
      <c r="AI94" s="253"/>
      <c r="AJ94" s="253"/>
      <c r="AK94" s="253"/>
      <c r="AL94" s="253"/>
      <c r="AM94" s="253"/>
      <c r="AN94" s="254">
        <f t="shared" ref="AN94:AN133" si="0">SUM(AG94,AT94)</f>
        <v>0</v>
      </c>
      <c r="AO94" s="254"/>
      <c r="AP94" s="254"/>
      <c r="AQ94" s="84" t="s">
        <v>1</v>
      </c>
      <c r="AR94" s="85"/>
      <c r="AS94" s="86">
        <f>ROUND(AS95+AS107+AS110+AS125,2)</f>
        <v>0</v>
      </c>
      <c r="AT94" s="87">
        <f t="shared" ref="AT94:AT133" si="1">ROUND(SUM(AV94:AW94),2)</f>
        <v>0</v>
      </c>
      <c r="AU94" s="88">
        <f>ROUND(AU95+AU107+AU110+AU125,5)</f>
        <v>0</v>
      </c>
      <c r="AV94" s="87">
        <f>ROUND(AZ94*L29,2)</f>
        <v>0</v>
      </c>
      <c r="AW94" s="87">
        <f>ROUND(BA94*L30,2)</f>
        <v>0</v>
      </c>
      <c r="AX94" s="87">
        <f>ROUND(BB94*L29,2)</f>
        <v>0</v>
      </c>
      <c r="AY94" s="87">
        <f>ROUND(BC94*L30,2)</f>
        <v>0</v>
      </c>
      <c r="AZ94" s="87">
        <f>ROUND(AZ95+AZ107+AZ110+AZ125,2)</f>
        <v>0</v>
      </c>
      <c r="BA94" s="87">
        <f>ROUND(BA95+BA107+BA110+BA125,2)</f>
        <v>0</v>
      </c>
      <c r="BB94" s="87">
        <f>ROUND(BB95+BB107+BB110+BB125,2)</f>
        <v>0</v>
      </c>
      <c r="BC94" s="87">
        <f>ROUND(BC95+BC107+BC110+BC125,2)</f>
        <v>0</v>
      </c>
      <c r="BD94" s="89">
        <f>ROUND(BD95+BD107+BD110+BD125,2)</f>
        <v>0</v>
      </c>
      <c r="BS94" s="90" t="s">
        <v>74</v>
      </c>
      <c r="BT94" s="90" t="s">
        <v>75</v>
      </c>
      <c r="BU94" s="91" t="s">
        <v>76</v>
      </c>
      <c r="BV94" s="90" t="s">
        <v>77</v>
      </c>
      <c r="BW94" s="90" t="s">
        <v>5</v>
      </c>
      <c r="BX94" s="90" t="s">
        <v>78</v>
      </c>
      <c r="CL94" s="90" t="s">
        <v>1</v>
      </c>
    </row>
    <row r="95" spans="1:91" s="7" customFormat="1" ht="24.75" customHeight="1">
      <c r="B95" s="92"/>
      <c r="C95" s="93"/>
      <c r="D95" s="250" t="s">
        <v>79</v>
      </c>
      <c r="E95" s="250"/>
      <c r="F95" s="250"/>
      <c r="G95" s="250"/>
      <c r="H95" s="250"/>
      <c r="I95" s="94"/>
      <c r="J95" s="250" t="s">
        <v>80</v>
      </c>
      <c r="K95" s="250"/>
      <c r="L95" s="250"/>
      <c r="M95" s="250"/>
      <c r="N95" s="250"/>
      <c r="O95" s="250"/>
      <c r="P95" s="250"/>
      <c r="Q95" s="250"/>
      <c r="R95" s="250"/>
      <c r="S95" s="250"/>
      <c r="T95" s="250"/>
      <c r="U95" s="250"/>
      <c r="V95" s="250"/>
      <c r="W95" s="250"/>
      <c r="X95" s="250"/>
      <c r="Y95" s="250"/>
      <c r="Z95" s="250"/>
      <c r="AA95" s="250"/>
      <c r="AB95" s="250"/>
      <c r="AC95" s="250"/>
      <c r="AD95" s="250"/>
      <c r="AE95" s="250"/>
      <c r="AF95" s="250"/>
      <c r="AG95" s="261">
        <f>ROUND(AG96+SUM(AG100:AG106),2)</f>
        <v>0</v>
      </c>
      <c r="AH95" s="260"/>
      <c r="AI95" s="260"/>
      <c r="AJ95" s="260"/>
      <c r="AK95" s="260"/>
      <c r="AL95" s="260"/>
      <c r="AM95" s="260"/>
      <c r="AN95" s="259">
        <f t="shared" si="0"/>
        <v>0</v>
      </c>
      <c r="AO95" s="260"/>
      <c r="AP95" s="260"/>
      <c r="AQ95" s="95" t="s">
        <v>81</v>
      </c>
      <c r="AR95" s="96"/>
      <c r="AS95" s="97">
        <f>ROUND(AS96+SUM(AS100:AS106),2)</f>
        <v>0</v>
      </c>
      <c r="AT95" s="98">
        <f t="shared" si="1"/>
        <v>0</v>
      </c>
      <c r="AU95" s="99">
        <f>ROUND(AU96+SUM(AU100:AU106),5)</f>
        <v>0</v>
      </c>
      <c r="AV95" s="98">
        <f>ROUND(AZ95*L29,2)</f>
        <v>0</v>
      </c>
      <c r="AW95" s="98">
        <f>ROUND(BA95*L30,2)</f>
        <v>0</v>
      </c>
      <c r="AX95" s="98">
        <f>ROUND(BB95*L29,2)</f>
        <v>0</v>
      </c>
      <c r="AY95" s="98">
        <f>ROUND(BC95*L30,2)</f>
        <v>0</v>
      </c>
      <c r="AZ95" s="98">
        <f>ROUND(AZ96+SUM(AZ100:AZ106),2)</f>
        <v>0</v>
      </c>
      <c r="BA95" s="98">
        <f>ROUND(BA96+SUM(BA100:BA106),2)</f>
        <v>0</v>
      </c>
      <c r="BB95" s="98">
        <f>ROUND(BB96+SUM(BB100:BB106),2)</f>
        <v>0</v>
      </c>
      <c r="BC95" s="98">
        <f>ROUND(BC96+SUM(BC100:BC106),2)</f>
        <v>0</v>
      </c>
      <c r="BD95" s="100">
        <f>ROUND(BD96+SUM(BD100:BD106),2)</f>
        <v>0</v>
      </c>
      <c r="BS95" s="101" t="s">
        <v>74</v>
      </c>
      <c r="BT95" s="101" t="s">
        <v>82</v>
      </c>
      <c r="BU95" s="101" t="s">
        <v>76</v>
      </c>
      <c r="BV95" s="101" t="s">
        <v>77</v>
      </c>
      <c r="BW95" s="101" t="s">
        <v>83</v>
      </c>
      <c r="BX95" s="101" t="s">
        <v>5</v>
      </c>
      <c r="CL95" s="101" t="s">
        <v>1</v>
      </c>
      <c r="CM95" s="101" t="s">
        <v>84</v>
      </c>
    </row>
    <row r="96" spans="1:91" s="4" customFormat="1" ht="16.5" customHeight="1">
      <c r="B96" s="57"/>
      <c r="C96" s="102"/>
      <c r="D96" s="102"/>
      <c r="E96" s="249" t="s">
        <v>85</v>
      </c>
      <c r="F96" s="249"/>
      <c r="G96" s="249"/>
      <c r="H96" s="249"/>
      <c r="I96" s="249"/>
      <c r="J96" s="102"/>
      <c r="K96" s="249" t="s">
        <v>86</v>
      </c>
      <c r="L96" s="249"/>
      <c r="M96" s="249"/>
      <c r="N96" s="249"/>
      <c r="O96" s="249"/>
      <c r="P96" s="249"/>
      <c r="Q96" s="249"/>
      <c r="R96" s="249"/>
      <c r="S96" s="249"/>
      <c r="T96" s="249"/>
      <c r="U96" s="249"/>
      <c r="V96" s="249"/>
      <c r="W96" s="249"/>
      <c r="X96" s="249"/>
      <c r="Y96" s="249"/>
      <c r="Z96" s="249"/>
      <c r="AA96" s="249"/>
      <c r="AB96" s="249"/>
      <c r="AC96" s="249"/>
      <c r="AD96" s="249"/>
      <c r="AE96" s="249"/>
      <c r="AF96" s="249"/>
      <c r="AG96" s="258">
        <f>ROUND(SUM(AG97:AG99),2)</f>
        <v>0</v>
      </c>
      <c r="AH96" s="252"/>
      <c r="AI96" s="252"/>
      <c r="AJ96" s="252"/>
      <c r="AK96" s="252"/>
      <c r="AL96" s="252"/>
      <c r="AM96" s="252"/>
      <c r="AN96" s="251">
        <f t="shared" si="0"/>
        <v>0</v>
      </c>
      <c r="AO96" s="252"/>
      <c r="AP96" s="252"/>
      <c r="AQ96" s="103" t="s">
        <v>87</v>
      </c>
      <c r="AR96" s="59"/>
      <c r="AS96" s="104">
        <f>ROUND(SUM(AS97:AS99),2)</f>
        <v>0</v>
      </c>
      <c r="AT96" s="105">
        <f t="shared" si="1"/>
        <v>0</v>
      </c>
      <c r="AU96" s="106">
        <f>ROUND(SUM(AU97:AU99),5)</f>
        <v>0</v>
      </c>
      <c r="AV96" s="105">
        <f>ROUND(AZ96*L29,2)</f>
        <v>0</v>
      </c>
      <c r="AW96" s="105">
        <f>ROUND(BA96*L30,2)</f>
        <v>0</v>
      </c>
      <c r="AX96" s="105">
        <f>ROUND(BB96*L29,2)</f>
        <v>0</v>
      </c>
      <c r="AY96" s="105">
        <f>ROUND(BC96*L30,2)</f>
        <v>0</v>
      </c>
      <c r="AZ96" s="105">
        <f>ROUND(SUM(AZ97:AZ99),2)</f>
        <v>0</v>
      </c>
      <c r="BA96" s="105">
        <f>ROUND(SUM(BA97:BA99),2)</f>
        <v>0</v>
      </c>
      <c r="BB96" s="105">
        <f>ROUND(SUM(BB97:BB99),2)</f>
        <v>0</v>
      </c>
      <c r="BC96" s="105">
        <f>ROUND(SUM(BC97:BC99),2)</f>
        <v>0</v>
      </c>
      <c r="BD96" s="107">
        <f>ROUND(SUM(BD97:BD99),2)</f>
        <v>0</v>
      </c>
      <c r="BS96" s="108" t="s">
        <v>74</v>
      </c>
      <c r="BT96" s="108" t="s">
        <v>84</v>
      </c>
      <c r="BU96" s="108" t="s">
        <v>76</v>
      </c>
      <c r="BV96" s="108" t="s">
        <v>77</v>
      </c>
      <c r="BW96" s="108" t="s">
        <v>88</v>
      </c>
      <c r="BX96" s="108" t="s">
        <v>83</v>
      </c>
      <c r="CL96" s="108" t="s">
        <v>1</v>
      </c>
    </row>
    <row r="97" spans="1:91" s="4" customFormat="1" ht="16.5" customHeight="1">
      <c r="A97" s="109" t="s">
        <v>89</v>
      </c>
      <c r="B97" s="57"/>
      <c r="C97" s="102"/>
      <c r="D97" s="102"/>
      <c r="E97" s="102"/>
      <c r="F97" s="249" t="s">
        <v>90</v>
      </c>
      <c r="G97" s="249"/>
      <c r="H97" s="249"/>
      <c r="I97" s="249"/>
      <c r="J97" s="249"/>
      <c r="K97" s="102"/>
      <c r="L97" s="249" t="s">
        <v>91</v>
      </c>
      <c r="M97" s="249"/>
      <c r="N97" s="249"/>
      <c r="O97" s="249"/>
      <c r="P97" s="249"/>
      <c r="Q97" s="249"/>
      <c r="R97" s="249"/>
      <c r="S97" s="249"/>
      <c r="T97" s="249"/>
      <c r="U97" s="249"/>
      <c r="V97" s="249"/>
      <c r="W97" s="249"/>
      <c r="X97" s="249"/>
      <c r="Y97" s="249"/>
      <c r="Z97" s="249"/>
      <c r="AA97" s="249"/>
      <c r="AB97" s="249"/>
      <c r="AC97" s="249"/>
      <c r="AD97" s="249"/>
      <c r="AE97" s="249"/>
      <c r="AF97" s="249"/>
      <c r="AG97" s="251">
        <f>'01.1.1 - Klimatizace'!J34</f>
        <v>0</v>
      </c>
      <c r="AH97" s="252"/>
      <c r="AI97" s="252"/>
      <c r="AJ97" s="252"/>
      <c r="AK97" s="252"/>
      <c r="AL97" s="252"/>
      <c r="AM97" s="252"/>
      <c r="AN97" s="251">
        <f t="shared" si="0"/>
        <v>0</v>
      </c>
      <c r="AO97" s="252"/>
      <c r="AP97" s="252"/>
      <c r="AQ97" s="103" t="s">
        <v>87</v>
      </c>
      <c r="AR97" s="59"/>
      <c r="AS97" s="104">
        <v>0</v>
      </c>
      <c r="AT97" s="105">
        <f t="shared" si="1"/>
        <v>0</v>
      </c>
      <c r="AU97" s="106">
        <f>'01.1.1 - Klimatizace'!P124</f>
        <v>0</v>
      </c>
      <c r="AV97" s="105">
        <f>'01.1.1 - Klimatizace'!J37</f>
        <v>0</v>
      </c>
      <c r="AW97" s="105">
        <f>'01.1.1 - Klimatizace'!J38</f>
        <v>0</v>
      </c>
      <c r="AX97" s="105">
        <f>'01.1.1 - Klimatizace'!J39</f>
        <v>0</v>
      </c>
      <c r="AY97" s="105">
        <f>'01.1.1 - Klimatizace'!J40</f>
        <v>0</v>
      </c>
      <c r="AZ97" s="105">
        <f>'01.1.1 - Klimatizace'!F37</f>
        <v>0</v>
      </c>
      <c r="BA97" s="105">
        <f>'01.1.1 - Klimatizace'!F38</f>
        <v>0</v>
      </c>
      <c r="BB97" s="105">
        <f>'01.1.1 - Klimatizace'!F39</f>
        <v>0</v>
      </c>
      <c r="BC97" s="105">
        <f>'01.1.1 - Klimatizace'!F40</f>
        <v>0</v>
      </c>
      <c r="BD97" s="107">
        <f>'01.1.1 - Klimatizace'!F41</f>
        <v>0</v>
      </c>
      <c r="BT97" s="108" t="s">
        <v>92</v>
      </c>
      <c r="BV97" s="108" t="s">
        <v>77</v>
      </c>
      <c r="BW97" s="108" t="s">
        <v>93</v>
      </c>
      <c r="BX97" s="108" t="s">
        <v>88</v>
      </c>
      <c r="CL97" s="108" t="s">
        <v>1</v>
      </c>
    </row>
    <row r="98" spans="1:91" s="4" customFormat="1" ht="16.5" customHeight="1">
      <c r="A98" s="109" t="s">
        <v>89</v>
      </c>
      <c r="B98" s="57"/>
      <c r="C98" s="102"/>
      <c r="D98" s="102"/>
      <c r="E98" s="102"/>
      <c r="F98" s="249" t="s">
        <v>94</v>
      </c>
      <c r="G98" s="249"/>
      <c r="H98" s="249"/>
      <c r="I98" s="249"/>
      <c r="J98" s="249"/>
      <c r="K98" s="102"/>
      <c r="L98" s="249" t="s">
        <v>95</v>
      </c>
      <c r="M98" s="249"/>
      <c r="N98" s="249"/>
      <c r="O98" s="249"/>
      <c r="P98" s="249"/>
      <c r="Q98" s="249"/>
      <c r="R98" s="249"/>
      <c r="S98" s="249"/>
      <c r="T98" s="249"/>
      <c r="U98" s="249"/>
      <c r="V98" s="249"/>
      <c r="W98" s="249"/>
      <c r="X98" s="249"/>
      <c r="Y98" s="249"/>
      <c r="Z98" s="249"/>
      <c r="AA98" s="249"/>
      <c r="AB98" s="249"/>
      <c r="AC98" s="249"/>
      <c r="AD98" s="249"/>
      <c r="AE98" s="249"/>
      <c r="AF98" s="249"/>
      <c r="AG98" s="251">
        <f>'01.1.2 - Napájení'!J34</f>
        <v>0</v>
      </c>
      <c r="AH98" s="252"/>
      <c r="AI98" s="252"/>
      <c r="AJ98" s="252"/>
      <c r="AK98" s="252"/>
      <c r="AL98" s="252"/>
      <c r="AM98" s="252"/>
      <c r="AN98" s="251">
        <f t="shared" si="0"/>
        <v>0</v>
      </c>
      <c r="AO98" s="252"/>
      <c r="AP98" s="252"/>
      <c r="AQ98" s="103" t="s">
        <v>87</v>
      </c>
      <c r="AR98" s="59"/>
      <c r="AS98" s="104">
        <v>0</v>
      </c>
      <c r="AT98" s="105">
        <f t="shared" si="1"/>
        <v>0</v>
      </c>
      <c r="AU98" s="106">
        <f>'01.1.2 - Napájení'!P124</f>
        <v>0</v>
      </c>
      <c r="AV98" s="105">
        <f>'01.1.2 - Napájení'!J37</f>
        <v>0</v>
      </c>
      <c r="AW98" s="105">
        <f>'01.1.2 - Napájení'!J38</f>
        <v>0</v>
      </c>
      <c r="AX98" s="105">
        <f>'01.1.2 - Napájení'!J39</f>
        <v>0</v>
      </c>
      <c r="AY98" s="105">
        <f>'01.1.2 - Napájení'!J40</f>
        <v>0</v>
      </c>
      <c r="AZ98" s="105">
        <f>'01.1.2 - Napájení'!F37</f>
        <v>0</v>
      </c>
      <c r="BA98" s="105">
        <f>'01.1.2 - Napájení'!F38</f>
        <v>0</v>
      </c>
      <c r="BB98" s="105">
        <f>'01.1.2 - Napájení'!F39</f>
        <v>0</v>
      </c>
      <c r="BC98" s="105">
        <f>'01.1.2 - Napájení'!F40</f>
        <v>0</v>
      </c>
      <c r="BD98" s="107">
        <f>'01.1.2 - Napájení'!F41</f>
        <v>0</v>
      </c>
      <c r="BT98" s="108" t="s">
        <v>92</v>
      </c>
      <c r="BV98" s="108" t="s">
        <v>77</v>
      </c>
      <c r="BW98" s="108" t="s">
        <v>96</v>
      </c>
      <c r="BX98" s="108" t="s">
        <v>88</v>
      </c>
      <c r="CL98" s="108" t="s">
        <v>1</v>
      </c>
    </row>
    <row r="99" spans="1:91" s="4" customFormat="1" ht="16.5" customHeight="1">
      <c r="A99" s="109" t="s">
        <v>89</v>
      </c>
      <c r="B99" s="57"/>
      <c r="C99" s="102"/>
      <c r="D99" s="102"/>
      <c r="E99" s="102"/>
      <c r="F99" s="249" t="s">
        <v>97</v>
      </c>
      <c r="G99" s="249"/>
      <c r="H99" s="249"/>
      <c r="I99" s="249"/>
      <c r="J99" s="249"/>
      <c r="K99" s="102"/>
      <c r="L99" s="249" t="s">
        <v>98</v>
      </c>
      <c r="M99" s="249"/>
      <c r="N99" s="249"/>
      <c r="O99" s="249"/>
      <c r="P99" s="249"/>
      <c r="Q99" s="249"/>
      <c r="R99" s="249"/>
      <c r="S99" s="249"/>
      <c r="T99" s="249"/>
      <c r="U99" s="249"/>
      <c r="V99" s="249"/>
      <c r="W99" s="249"/>
      <c r="X99" s="249"/>
      <c r="Y99" s="249"/>
      <c r="Z99" s="249"/>
      <c r="AA99" s="249"/>
      <c r="AB99" s="249"/>
      <c r="AC99" s="249"/>
      <c r="AD99" s="249"/>
      <c r="AE99" s="249"/>
      <c r="AF99" s="249"/>
      <c r="AG99" s="251">
        <f>'01.1.3 - Technologie zabe...'!J34</f>
        <v>0</v>
      </c>
      <c r="AH99" s="252"/>
      <c r="AI99" s="252"/>
      <c r="AJ99" s="252"/>
      <c r="AK99" s="252"/>
      <c r="AL99" s="252"/>
      <c r="AM99" s="252"/>
      <c r="AN99" s="251">
        <f t="shared" si="0"/>
        <v>0</v>
      </c>
      <c r="AO99" s="252"/>
      <c r="AP99" s="252"/>
      <c r="AQ99" s="103" t="s">
        <v>87</v>
      </c>
      <c r="AR99" s="59"/>
      <c r="AS99" s="104">
        <v>0</v>
      </c>
      <c r="AT99" s="105">
        <f t="shared" si="1"/>
        <v>0</v>
      </c>
      <c r="AU99" s="106">
        <f>'01.1.3 - Technologie zabe...'!P124</f>
        <v>0</v>
      </c>
      <c r="AV99" s="105">
        <f>'01.1.3 - Technologie zabe...'!J37</f>
        <v>0</v>
      </c>
      <c r="AW99" s="105">
        <f>'01.1.3 - Technologie zabe...'!J38</f>
        <v>0</v>
      </c>
      <c r="AX99" s="105">
        <f>'01.1.3 - Technologie zabe...'!J39</f>
        <v>0</v>
      </c>
      <c r="AY99" s="105">
        <f>'01.1.3 - Technologie zabe...'!J40</f>
        <v>0</v>
      </c>
      <c r="AZ99" s="105">
        <f>'01.1.3 - Technologie zabe...'!F37</f>
        <v>0</v>
      </c>
      <c r="BA99" s="105">
        <f>'01.1.3 - Technologie zabe...'!F38</f>
        <v>0</v>
      </c>
      <c r="BB99" s="105">
        <f>'01.1.3 - Technologie zabe...'!F39</f>
        <v>0</v>
      </c>
      <c r="BC99" s="105">
        <f>'01.1.3 - Technologie zabe...'!F40</f>
        <v>0</v>
      </c>
      <c r="BD99" s="107">
        <f>'01.1.3 - Technologie zabe...'!F41</f>
        <v>0</v>
      </c>
      <c r="BT99" s="108" t="s">
        <v>92</v>
      </c>
      <c r="BV99" s="108" t="s">
        <v>77</v>
      </c>
      <c r="BW99" s="108" t="s">
        <v>99</v>
      </c>
      <c r="BX99" s="108" t="s">
        <v>88</v>
      </c>
      <c r="CL99" s="108" t="s">
        <v>1</v>
      </c>
    </row>
    <row r="100" spans="1:91" s="4" customFormat="1" ht="23.25" customHeight="1">
      <c r="A100" s="109" t="s">
        <v>89</v>
      </c>
      <c r="B100" s="57"/>
      <c r="C100" s="102"/>
      <c r="D100" s="102"/>
      <c r="E100" s="249" t="s">
        <v>100</v>
      </c>
      <c r="F100" s="249"/>
      <c r="G100" s="249"/>
      <c r="H100" s="249"/>
      <c r="I100" s="249"/>
      <c r="J100" s="102"/>
      <c r="K100" s="249" t="s">
        <v>101</v>
      </c>
      <c r="L100" s="249"/>
      <c r="M100" s="249"/>
      <c r="N100" s="249"/>
      <c r="O100" s="249"/>
      <c r="P100" s="249"/>
      <c r="Q100" s="249"/>
      <c r="R100" s="249"/>
      <c r="S100" s="249"/>
      <c r="T100" s="249"/>
      <c r="U100" s="249"/>
      <c r="V100" s="249"/>
      <c r="W100" s="249"/>
      <c r="X100" s="249"/>
      <c r="Y100" s="249"/>
      <c r="Z100" s="249"/>
      <c r="AA100" s="249"/>
      <c r="AB100" s="249"/>
      <c r="AC100" s="249"/>
      <c r="AD100" s="249"/>
      <c r="AE100" s="249"/>
      <c r="AF100" s="249"/>
      <c r="AG100" s="251">
        <f>'01.2 - Venkovní část zabe...'!J32</f>
        <v>0</v>
      </c>
      <c r="AH100" s="252"/>
      <c r="AI100" s="252"/>
      <c r="AJ100" s="252"/>
      <c r="AK100" s="252"/>
      <c r="AL100" s="252"/>
      <c r="AM100" s="252"/>
      <c r="AN100" s="251">
        <f t="shared" si="0"/>
        <v>0</v>
      </c>
      <c r="AO100" s="252"/>
      <c r="AP100" s="252"/>
      <c r="AQ100" s="103" t="s">
        <v>87</v>
      </c>
      <c r="AR100" s="59"/>
      <c r="AS100" s="104">
        <v>0</v>
      </c>
      <c r="AT100" s="105">
        <f t="shared" si="1"/>
        <v>0</v>
      </c>
      <c r="AU100" s="106">
        <f>'01.2 - Venkovní část zabe...'!P120</f>
        <v>0</v>
      </c>
      <c r="AV100" s="105">
        <f>'01.2 - Venkovní část zabe...'!J35</f>
        <v>0</v>
      </c>
      <c r="AW100" s="105">
        <f>'01.2 - Venkovní část zabe...'!J36</f>
        <v>0</v>
      </c>
      <c r="AX100" s="105">
        <f>'01.2 - Venkovní část zabe...'!J37</f>
        <v>0</v>
      </c>
      <c r="AY100" s="105">
        <f>'01.2 - Venkovní část zabe...'!J38</f>
        <v>0</v>
      </c>
      <c r="AZ100" s="105">
        <f>'01.2 - Venkovní část zabe...'!F35</f>
        <v>0</v>
      </c>
      <c r="BA100" s="105">
        <f>'01.2 - Venkovní část zabe...'!F36</f>
        <v>0</v>
      </c>
      <c r="BB100" s="105">
        <f>'01.2 - Venkovní část zabe...'!F37</f>
        <v>0</v>
      </c>
      <c r="BC100" s="105">
        <f>'01.2 - Venkovní část zabe...'!F38</f>
        <v>0</v>
      </c>
      <c r="BD100" s="107">
        <f>'01.2 - Venkovní část zabe...'!F39</f>
        <v>0</v>
      </c>
      <c r="BT100" s="108" t="s">
        <v>84</v>
      </c>
      <c r="BV100" s="108" t="s">
        <v>77</v>
      </c>
      <c r="BW100" s="108" t="s">
        <v>102</v>
      </c>
      <c r="BX100" s="108" t="s">
        <v>83</v>
      </c>
      <c r="CL100" s="108" t="s">
        <v>1</v>
      </c>
    </row>
    <row r="101" spans="1:91" s="4" customFormat="1" ht="16.5" customHeight="1">
      <c r="A101" s="109" t="s">
        <v>89</v>
      </c>
      <c r="B101" s="57"/>
      <c r="C101" s="102"/>
      <c r="D101" s="102"/>
      <c r="E101" s="249" t="s">
        <v>103</v>
      </c>
      <c r="F101" s="249"/>
      <c r="G101" s="249"/>
      <c r="H101" s="249"/>
      <c r="I101" s="249"/>
      <c r="J101" s="102"/>
      <c r="K101" s="249" t="s">
        <v>104</v>
      </c>
      <c r="L101" s="249"/>
      <c r="M101" s="249"/>
      <c r="N101" s="249"/>
      <c r="O101" s="249"/>
      <c r="P101" s="249"/>
      <c r="Q101" s="249"/>
      <c r="R101" s="249"/>
      <c r="S101" s="249"/>
      <c r="T101" s="249"/>
      <c r="U101" s="249"/>
      <c r="V101" s="249"/>
      <c r="W101" s="249"/>
      <c r="X101" s="249"/>
      <c r="Y101" s="249"/>
      <c r="Z101" s="249"/>
      <c r="AA101" s="249"/>
      <c r="AB101" s="249"/>
      <c r="AC101" s="249"/>
      <c r="AD101" s="249"/>
      <c r="AE101" s="249"/>
      <c r="AF101" s="249"/>
      <c r="AG101" s="251">
        <f>'01.3 - Oprava kabelizace,...'!J32</f>
        <v>0</v>
      </c>
      <c r="AH101" s="252"/>
      <c r="AI101" s="252"/>
      <c r="AJ101" s="252"/>
      <c r="AK101" s="252"/>
      <c r="AL101" s="252"/>
      <c r="AM101" s="252"/>
      <c r="AN101" s="251">
        <f t="shared" si="0"/>
        <v>0</v>
      </c>
      <c r="AO101" s="252"/>
      <c r="AP101" s="252"/>
      <c r="AQ101" s="103" t="s">
        <v>87</v>
      </c>
      <c r="AR101" s="59"/>
      <c r="AS101" s="104">
        <v>0</v>
      </c>
      <c r="AT101" s="105">
        <f t="shared" si="1"/>
        <v>0</v>
      </c>
      <c r="AU101" s="106">
        <f>'01.3 - Oprava kabelizace,...'!P121</f>
        <v>0</v>
      </c>
      <c r="AV101" s="105">
        <f>'01.3 - Oprava kabelizace,...'!J35</f>
        <v>0</v>
      </c>
      <c r="AW101" s="105">
        <f>'01.3 - Oprava kabelizace,...'!J36</f>
        <v>0</v>
      </c>
      <c r="AX101" s="105">
        <f>'01.3 - Oprava kabelizace,...'!J37</f>
        <v>0</v>
      </c>
      <c r="AY101" s="105">
        <f>'01.3 - Oprava kabelizace,...'!J38</f>
        <v>0</v>
      </c>
      <c r="AZ101" s="105">
        <f>'01.3 - Oprava kabelizace,...'!F35</f>
        <v>0</v>
      </c>
      <c r="BA101" s="105">
        <f>'01.3 - Oprava kabelizace,...'!F36</f>
        <v>0</v>
      </c>
      <c r="BB101" s="105">
        <f>'01.3 - Oprava kabelizace,...'!F37</f>
        <v>0</v>
      </c>
      <c r="BC101" s="105">
        <f>'01.3 - Oprava kabelizace,...'!F38</f>
        <v>0</v>
      </c>
      <c r="BD101" s="107">
        <f>'01.3 - Oprava kabelizace,...'!F39</f>
        <v>0</v>
      </c>
      <c r="BT101" s="108" t="s">
        <v>84</v>
      </c>
      <c r="BV101" s="108" t="s">
        <v>77</v>
      </c>
      <c r="BW101" s="108" t="s">
        <v>105</v>
      </c>
      <c r="BX101" s="108" t="s">
        <v>83</v>
      </c>
      <c r="CL101" s="108" t="s">
        <v>1</v>
      </c>
    </row>
    <row r="102" spans="1:91" s="4" customFormat="1" ht="16.5" customHeight="1">
      <c r="A102" s="109" t="s">
        <v>89</v>
      </c>
      <c r="B102" s="57"/>
      <c r="C102" s="102"/>
      <c r="D102" s="102"/>
      <c r="E102" s="249" t="s">
        <v>106</v>
      </c>
      <c r="F102" s="249"/>
      <c r="G102" s="249"/>
      <c r="H102" s="249"/>
      <c r="I102" s="249"/>
      <c r="J102" s="102"/>
      <c r="K102" s="249" t="s">
        <v>107</v>
      </c>
      <c r="L102" s="249"/>
      <c r="M102" s="249"/>
      <c r="N102" s="249"/>
      <c r="O102" s="249"/>
      <c r="P102" s="249"/>
      <c r="Q102" s="249"/>
      <c r="R102" s="249"/>
      <c r="S102" s="249"/>
      <c r="T102" s="249"/>
      <c r="U102" s="249"/>
      <c r="V102" s="249"/>
      <c r="W102" s="249"/>
      <c r="X102" s="249"/>
      <c r="Y102" s="249"/>
      <c r="Z102" s="249"/>
      <c r="AA102" s="249"/>
      <c r="AB102" s="249"/>
      <c r="AC102" s="249"/>
      <c r="AD102" s="249"/>
      <c r="AE102" s="249"/>
      <c r="AF102" s="249"/>
      <c r="AG102" s="251">
        <f>'01.4 - Materiál zadavatel...'!J32</f>
        <v>0</v>
      </c>
      <c r="AH102" s="252"/>
      <c r="AI102" s="252"/>
      <c r="AJ102" s="252"/>
      <c r="AK102" s="252"/>
      <c r="AL102" s="252"/>
      <c r="AM102" s="252"/>
      <c r="AN102" s="251">
        <f t="shared" si="0"/>
        <v>0</v>
      </c>
      <c r="AO102" s="252"/>
      <c r="AP102" s="252"/>
      <c r="AQ102" s="103" t="s">
        <v>87</v>
      </c>
      <c r="AR102" s="59"/>
      <c r="AS102" s="104">
        <v>0</v>
      </c>
      <c r="AT102" s="105">
        <f t="shared" si="1"/>
        <v>0</v>
      </c>
      <c r="AU102" s="106">
        <f>'01.4 - Materiál zadavatel...'!P120</f>
        <v>0</v>
      </c>
      <c r="AV102" s="105">
        <f>'01.4 - Materiál zadavatel...'!J35</f>
        <v>0</v>
      </c>
      <c r="AW102" s="105">
        <f>'01.4 - Materiál zadavatel...'!J36</f>
        <v>0</v>
      </c>
      <c r="AX102" s="105">
        <f>'01.4 - Materiál zadavatel...'!J37</f>
        <v>0</v>
      </c>
      <c r="AY102" s="105">
        <f>'01.4 - Materiál zadavatel...'!J38</f>
        <v>0</v>
      </c>
      <c r="AZ102" s="105">
        <f>'01.4 - Materiál zadavatel...'!F35</f>
        <v>0</v>
      </c>
      <c r="BA102" s="105">
        <f>'01.4 - Materiál zadavatel...'!F36</f>
        <v>0</v>
      </c>
      <c r="BB102" s="105">
        <f>'01.4 - Materiál zadavatel...'!F37</f>
        <v>0</v>
      </c>
      <c r="BC102" s="105">
        <f>'01.4 - Materiál zadavatel...'!F38</f>
        <v>0</v>
      </c>
      <c r="BD102" s="107">
        <f>'01.4 - Materiál zadavatel...'!F39</f>
        <v>0</v>
      </c>
      <c r="BT102" s="108" t="s">
        <v>84</v>
      </c>
      <c r="BV102" s="108" t="s">
        <v>77</v>
      </c>
      <c r="BW102" s="108" t="s">
        <v>108</v>
      </c>
      <c r="BX102" s="108" t="s">
        <v>83</v>
      </c>
      <c r="CL102" s="108" t="s">
        <v>1</v>
      </c>
    </row>
    <row r="103" spans="1:91" s="4" customFormat="1" ht="16.5" customHeight="1">
      <c r="A103" s="109" t="s">
        <v>89</v>
      </c>
      <c r="B103" s="57"/>
      <c r="C103" s="102"/>
      <c r="D103" s="102"/>
      <c r="E103" s="249" t="s">
        <v>109</v>
      </c>
      <c r="F103" s="249"/>
      <c r="G103" s="249"/>
      <c r="H103" s="249"/>
      <c r="I103" s="249"/>
      <c r="J103" s="102"/>
      <c r="K103" s="249" t="s">
        <v>110</v>
      </c>
      <c r="L103" s="249"/>
      <c r="M103" s="249"/>
      <c r="N103" s="249"/>
      <c r="O103" s="249"/>
      <c r="P103" s="249"/>
      <c r="Q103" s="249"/>
      <c r="R103" s="249"/>
      <c r="S103" s="249"/>
      <c r="T103" s="249"/>
      <c r="U103" s="249"/>
      <c r="V103" s="249"/>
      <c r="W103" s="249"/>
      <c r="X103" s="249"/>
      <c r="Y103" s="249"/>
      <c r="Z103" s="249"/>
      <c r="AA103" s="249"/>
      <c r="AB103" s="249"/>
      <c r="AC103" s="249"/>
      <c r="AD103" s="249"/>
      <c r="AE103" s="249"/>
      <c r="AF103" s="249"/>
      <c r="AG103" s="251">
        <f>'01.5 - Sdělovací zařízení'!J32</f>
        <v>0</v>
      </c>
      <c r="AH103" s="252"/>
      <c r="AI103" s="252"/>
      <c r="AJ103" s="252"/>
      <c r="AK103" s="252"/>
      <c r="AL103" s="252"/>
      <c r="AM103" s="252"/>
      <c r="AN103" s="251">
        <f t="shared" si="0"/>
        <v>0</v>
      </c>
      <c r="AO103" s="252"/>
      <c r="AP103" s="252"/>
      <c r="AQ103" s="103" t="s">
        <v>87</v>
      </c>
      <c r="AR103" s="59"/>
      <c r="AS103" s="104">
        <v>0</v>
      </c>
      <c r="AT103" s="105">
        <f t="shared" si="1"/>
        <v>0</v>
      </c>
      <c r="AU103" s="106">
        <f>'01.5 - Sdělovací zařízení'!P121</f>
        <v>0</v>
      </c>
      <c r="AV103" s="105">
        <f>'01.5 - Sdělovací zařízení'!J35</f>
        <v>0</v>
      </c>
      <c r="AW103" s="105">
        <f>'01.5 - Sdělovací zařízení'!J36</f>
        <v>0</v>
      </c>
      <c r="AX103" s="105">
        <f>'01.5 - Sdělovací zařízení'!J37</f>
        <v>0</v>
      </c>
      <c r="AY103" s="105">
        <f>'01.5 - Sdělovací zařízení'!J38</f>
        <v>0</v>
      </c>
      <c r="AZ103" s="105">
        <f>'01.5 - Sdělovací zařízení'!F35</f>
        <v>0</v>
      </c>
      <c r="BA103" s="105">
        <f>'01.5 - Sdělovací zařízení'!F36</f>
        <v>0</v>
      </c>
      <c r="BB103" s="105">
        <f>'01.5 - Sdělovací zařízení'!F37</f>
        <v>0</v>
      </c>
      <c r="BC103" s="105">
        <f>'01.5 - Sdělovací zařízení'!F38</f>
        <v>0</v>
      </c>
      <c r="BD103" s="107">
        <f>'01.5 - Sdělovací zařízení'!F39</f>
        <v>0</v>
      </c>
      <c r="BT103" s="108" t="s">
        <v>84</v>
      </c>
      <c r="BV103" s="108" t="s">
        <v>77</v>
      </c>
      <c r="BW103" s="108" t="s">
        <v>111</v>
      </c>
      <c r="BX103" s="108" t="s">
        <v>83</v>
      </c>
      <c r="CL103" s="108" t="s">
        <v>1</v>
      </c>
    </row>
    <row r="104" spans="1:91" s="4" customFormat="1" ht="16.5" customHeight="1">
      <c r="A104" s="109" t="s">
        <v>89</v>
      </c>
      <c r="B104" s="57"/>
      <c r="C104" s="102"/>
      <c r="D104" s="102"/>
      <c r="E104" s="249" t="s">
        <v>112</v>
      </c>
      <c r="F104" s="249"/>
      <c r="G104" s="249"/>
      <c r="H104" s="249"/>
      <c r="I104" s="249"/>
      <c r="J104" s="102"/>
      <c r="K104" s="249" t="s">
        <v>113</v>
      </c>
      <c r="L104" s="249"/>
      <c r="M104" s="249"/>
      <c r="N104" s="249"/>
      <c r="O104" s="249"/>
      <c r="P104" s="249"/>
      <c r="Q104" s="249"/>
      <c r="R104" s="249"/>
      <c r="S104" s="249"/>
      <c r="T104" s="249"/>
      <c r="U104" s="249"/>
      <c r="V104" s="249"/>
      <c r="W104" s="249"/>
      <c r="X104" s="249"/>
      <c r="Y104" s="249"/>
      <c r="Z104" s="249"/>
      <c r="AA104" s="249"/>
      <c r="AB104" s="249"/>
      <c r="AC104" s="249"/>
      <c r="AD104" s="249"/>
      <c r="AE104" s="249"/>
      <c r="AF104" s="249"/>
      <c r="AG104" s="251">
        <f>'01.6 - DDTS'!J32</f>
        <v>0</v>
      </c>
      <c r="AH104" s="252"/>
      <c r="AI104" s="252"/>
      <c r="AJ104" s="252"/>
      <c r="AK104" s="252"/>
      <c r="AL104" s="252"/>
      <c r="AM104" s="252"/>
      <c r="AN104" s="251">
        <f t="shared" si="0"/>
        <v>0</v>
      </c>
      <c r="AO104" s="252"/>
      <c r="AP104" s="252"/>
      <c r="AQ104" s="103" t="s">
        <v>87</v>
      </c>
      <c r="AR104" s="59"/>
      <c r="AS104" s="104">
        <v>0</v>
      </c>
      <c r="AT104" s="105">
        <f t="shared" si="1"/>
        <v>0</v>
      </c>
      <c r="AU104" s="106">
        <f>'01.6 - DDTS'!P121</f>
        <v>0</v>
      </c>
      <c r="AV104" s="105">
        <f>'01.6 - DDTS'!J35</f>
        <v>0</v>
      </c>
      <c r="AW104" s="105">
        <f>'01.6 - DDTS'!J36</f>
        <v>0</v>
      </c>
      <c r="AX104" s="105">
        <f>'01.6 - DDTS'!J37</f>
        <v>0</v>
      </c>
      <c r="AY104" s="105">
        <f>'01.6 - DDTS'!J38</f>
        <v>0</v>
      </c>
      <c r="AZ104" s="105">
        <f>'01.6 - DDTS'!F35</f>
        <v>0</v>
      </c>
      <c r="BA104" s="105">
        <f>'01.6 - DDTS'!F36</f>
        <v>0</v>
      </c>
      <c r="BB104" s="105">
        <f>'01.6 - DDTS'!F37</f>
        <v>0</v>
      </c>
      <c r="BC104" s="105">
        <f>'01.6 - DDTS'!F38</f>
        <v>0</v>
      </c>
      <c r="BD104" s="107">
        <f>'01.6 - DDTS'!F39</f>
        <v>0</v>
      </c>
      <c r="BT104" s="108" t="s">
        <v>84</v>
      </c>
      <c r="BV104" s="108" t="s">
        <v>77</v>
      </c>
      <c r="BW104" s="108" t="s">
        <v>114</v>
      </c>
      <c r="BX104" s="108" t="s">
        <v>83</v>
      </c>
      <c r="CL104" s="108" t="s">
        <v>1</v>
      </c>
    </row>
    <row r="105" spans="1:91" s="4" customFormat="1" ht="16.5" customHeight="1">
      <c r="A105" s="109" t="s">
        <v>89</v>
      </c>
      <c r="B105" s="57"/>
      <c r="C105" s="102"/>
      <c r="D105" s="102"/>
      <c r="E105" s="249" t="s">
        <v>115</v>
      </c>
      <c r="F105" s="249"/>
      <c r="G105" s="249"/>
      <c r="H105" s="249"/>
      <c r="I105" s="249"/>
      <c r="J105" s="102"/>
      <c r="K105" s="249" t="s">
        <v>116</v>
      </c>
      <c r="L105" s="249"/>
      <c r="M105" s="249"/>
      <c r="N105" s="249"/>
      <c r="O105" s="249"/>
      <c r="P105" s="249"/>
      <c r="Q105" s="249"/>
      <c r="R105" s="249"/>
      <c r="S105" s="249"/>
      <c r="T105" s="249"/>
      <c r="U105" s="249"/>
      <c r="V105" s="249"/>
      <c r="W105" s="249"/>
      <c r="X105" s="249"/>
      <c r="Y105" s="249"/>
      <c r="Z105" s="249"/>
      <c r="AA105" s="249"/>
      <c r="AB105" s="249"/>
      <c r="AC105" s="249"/>
      <c r="AD105" s="249"/>
      <c r="AE105" s="249"/>
      <c r="AF105" s="249"/>
      <c r="AG105" s="251">
        <f>'01.7 - Vedlejší a ostatní...'!J32</f>
        <v>0</v>
      </c>
      <c r="AH105" s="252"/>
      <c r="AI105" s="252"/>
      <c r="AJ105" s="252"/>
      <c r="AK105" s="252"/>
      <c r="AL105" s="252"/>
      <c r="AM105" s="252"/>
      <c r="AN105" s="251">
        <f t="shared" si="0"/>
        <v>0</v>
      </c>
      <c r="AO105" s="252"/>
      <c r="AP105" s="252"/>
      <c r="AQ105" s="103" t="s">
        <v>87</v>
      </c>
      <c r="AR105" s="59"/>
      <c r="AS105" s="104">
        <v>0</v>
      </c>
      <c r="AT105" s="105">
        <f t="shared" si="1"/>
        <v>0</v>
      </c>
      <c r="AU105" s="106">
        <f>'01.7 - Vedlejší a ostatní...'!P121</f>
        <v>0</v>
      </c>
      <c r="AV105" s="105">
        <f>'01.7 - Vedlejší a ostatní...'!J35</f>
        <v>0</v>
      </c>
      <c r="AW105" s="105">
        <f>'01.7 - Vedlejší a ostatní...'!J36</f>
        <v>0</v>
      </c>
      <c r="AX105" s="105">
        <f>'01.7 - Vedlejší a ostatní...'!J37</f>
        <v>0</v>
      </c>
      <c r="AY105" s="105">
        <f>'01.7 - Vedlejší a ostatní...'!J38</f>
        <v>0</v>
      </c>
      <c r="AZ105" s="105">
        <f>'01.7 - Vedlejší a ostatní...'!F35</f>
        <v>0</v>
      </c>
      <c r="BA105" s="105">
        <f>'01.7 - Vedlejší a ostatní...'!F36</f>
        <v>0</v>
      </c>
      <c r="BB105" s="105">
        <f>'01.7 - Vedlejší a ostatní...'!F37</f>
        <v>0</v>
      </c>
      <c r="BC105" s="105">
        <f>'01.7 - Vedlejší a ostatní...'!F38</f>
        <v>0</v>
      </c>
      <c r="BD105" s="107">
        <f>'01.7 - Vedlejší a ostatní...'!F39</f>
        <v>0</v>
      </c>
      <c r="BT105" s="108" t="s">
        <v>84</v>
      </c>
      <c r="BV105" s="108" t="s">
        <v>77</v>
      </c>
      <c r="BW105" s="108" t="s">
        <v>117</v>
      </c>
      <c r="BX105" s="108" t="s">
        <v>83</v>
      </c>
      <c r="CL105" s="108" t="s">
        <v>1</v>
      </c>
    </row>
    <row r="106" spans="1:91" s="4" customFormat="1" ht="16.5" customHeight="1">
      <c r="A106" s="109" t="s">
        <v>89</v>
      </c>
      <c r="B106" s="57"/>
      <c r="C106" s="102"/>
      <c r="D106" s="102"/>
      <c r="E106" s="249" t="s">
        <v>118</v>
      </c>
      <c r="F106" s="249"/>
      <c r="G106" s="249"/>
      <c r="H106" s="249"/>
      <c r="I106" s="249"/>
      <c r="J106" s="102"/>
      <c r="K106" s="249" t="s">
        <v>119</v>
      </c>
      <c r="L106" s="249"/>
      <c r="M106" s="249"/>
      <c r="N106" s="249"/>
      <c r="O106" s="249"/>
      <c r="P106" s="249"/>
      <c r="Q106" s="249"/>
      <c r="R106" s="249"/>
      <c r="S106" s="249"/>
      <c r="T106" s="249"/>
      <c r="U106" s="249"/>
      <c r="V106" s="249"/>
      <c r="W106" s="249"/>
      <c r="X106" s="249"/>
      <c r="Y106" s="249"/>
      <c r="Z106" s="249"/>
      <c r="AA106" s="249"/>
      <c r="AB106" s="249"/>
      <c r="AC106" s="249"/>
      <c r="AD106" s="249"/>
      <c r="AE106" s="249"/>
      <c r="AF106" s="249"/>
      <c r="AG106" s="251">
        <f>'01.8 - Náklady na dopravu'!J32</f>
        <v>0</v>
      </c>
      <c r="AH106" s="252"/>
      <c r="AI106" s="252"/>
      <c r="AJ106" s="252"/>
      <c r="AK106" s="252"/>
      <c r="AL106" s="252"/>
      <c r="AM106" s="252"/>
      <c r="AN106" s="251">
        <f t="shared" si="0"/>
        <v>0</v>
      </c>
      <c r="AO106" s="252"/>
      <c r="AP106" s="252"/>
      <c r="AQ106" s="103" t="s">
        <v>87</v>
      </c>
      <c r="AR106" s="59"/>
      <c r="AS106" s="104">
        <v>0</v>
      </c>
      <c r="AT106" s="105">
        <f t="shared" si="1"/>
        <v>0</v>
      </c>
      <c r="AU106" s="106">
        <f>'01.8 - Náklady na dopravu'!P120</f>
        <v>0</v>
      </c>
      <c r="AV106" s="105">
        <f>'01.8 - Náklady na dopravu'!J35</f>
        <v>0</v>
      </c>
      <c r="AW106" s="105">
        <f>'01.8 - Náklady na dopravu'!J36</f>
        <v>0</v>
      </c>
      <c r="AX106" s="105">
        <f>'01.8 - Náklady na dopravu'!J37</f>
        <v>0</v>
      </c>
      <c r="AY106" s="105">
        <f>'01.8 - Náklady na dopravu'!J38</f>
        <v>0</v>
      </c>
      <c r="AZ106" s="105">
        <f>'01.8 - Náklady na dopravu'!F35</f>
        <v>0</v>
      </c>
      <c r="BA106" s="105">
        <f>'01.8 - Náklady na dopravu'!F36</f>
        <v>0</v>
      </c>
      <c r="BB106" s="105">
        <f>'01.8 - Náklady na dopravu'!F37</f>
        <v>0</v>
      </c>
      <c r="BC106" s="105">
        <f>'01.8 - Náklady na dopravu'!F38</f>
        <v>0</v>
      </c>
      <c r="BD106" s="107">
        <f>'01.8 - Náklady na dopravu'!F39</f>
        <v>0</v>
      </c>
      <c r="BT106" s="108" t="s">
        <v>84</v>
      </c>
      <c r="BV106" s="108" t="s">
        <v>77</v>
      </c>
      <c r="BW106" s="108" t="s">
        <v>120</v>
      </c>
      <c r="BX106" s="108" t="s">
        <v>83</v>
      </c>
      <c r="CL106" s="108" t="s">
        <v>1</v>
      </c>
    </row>
    <row r="107" spans="1:91" s="7" customFormat="1" ht="16.5" customHeight="1">
      <c r="B107" s="92"/>
      <c r="C107" s="93"/>
      <c r="D107" s="250" t="s">
        <v>121</v>
      </c>
      <c r="E107" s="250"/>
      <c r="F107" s="250"/>
      <c r="G107" s="250"/>
      <c r="H107" s="250"/>
      <c r="I107" s="94"/>
      <c r="J107" s="250" t="s">
        <v>122</v>
      </c>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61">
        <f>ROUND(SUM(AG108:AG109),2)</f>
        <v>0</v>
      </c>
      <c r="AH107" s="260"/>
      <c r="AI107" s="260"/>
      <c r="AJ107" s="260"/>
      <c r="AK107" s="260"/>
      <c r="AL107" s="260"/>
      <c r="AM107" s="260"/>
      <c r="AN107" s="259">
        <f t="shared" si="0"/>
        <v>0</v>
      </c>
      <c r="AO107" s="260"/>
      <c r="AP107" s="260"/>
      <c r="AQ107" s="95" t="s">
        <v>123</v>
      </c>
      <c r="AR107" s="96"/>
      <c r="AS107" s="97">
        <f>ROUND(SUM(AS108:AS109),2)</f>
        <v>0</v>
      </c>
      <c r="AT107" s="98">
        <f t="shared" si="1"/>
        <v>0</v>
      </c>
      <c r="AU107" s="99">
        <f>ROUND(SUM(AU108:AU109),5)</f>
        <v>0</v>
      </c>
      <c r="AV107" s="98">
        <f>ROUND(AZ107*L29,2)</f>
        <v>0</v>
      </c>
      <c r="AW107" s="98">
        <f>ROUND(BA107*L30,2)</f>
        <v>0</v>
      </c>
      <c r="AX107" s="98">
        <f>ROUND(BB107*L29,2)</f>
        <v>0</v>
      </c>
      <c r="AY107" s="98">
        <f>ROUND(BC107*L30,2)</f>
        <v>0</v>
      </c>
      <c r="AZ107" s="98">
        <f>ROUND(SUM(AZ108:AZ109),2)</f>
        <v>0</v>
      </c>
      <c r="BA107" s="98">
        <f>ROUND(SUM(BA108:BA109),2)</f>
        <v>0</v>
      </c>
      <c r="BB107" s="98">
        <f>ROUND(SUM(BB108:BB109),2)</f>
        <v>0</v>
      </c>
      <c r="BC107" s="98">
        <f>ROUND(SUM(BC108:BC109),2)</f>
        <v>0</v>
      </c>
      <c r="BD107" s="100">
        <f>ROUND(SUM(BD108:BD109),2)</f>
        <v>0</v>
      </c>
      <c r="BS107" s="101" t="s">
        <v>74</v>
      </c>
      <c r="BT107" s="101" t="s">
        <v>82</v>
      </c>
      <c r="BU107" s="101" t="s">
        <v>76</v>
      </c>
      <c r="BV107" s="101" t="s">
        <v>77</v>
      </c>
      <c r="BW107" s="101" t="s">
        <v>124</v>
      </c>
      <c r="BX107" s="101" t="s">
        <v>5</v>
      </c>
      <c r="CL107" s="101" t="s">
        <v>1</v>
      </c>
      <c r="CM107" s="101" t="s">
        <v>84</v>
      </c>
    </row>
    <row r="108" spans="1:91" s="4" customFormat="1" ht="16.5" customHeight="1">
      <c r="A108" s="109" t="s">
        <v>89</v>
      </c>
      <c r="B108" s="57"/>
      <c r="C108" s="102"/>
      <c r="D108" s="102"/>
      <c r="E108" s="249" t="s">
        <v>125</v>
      </c>
      <c r="F108" s="249"/>
      <c r="G108" s="249"/>
      <c r="H108" s="249"/>
      <c r="I108" s="249"/>
      <c r="J108" s="102"/>
      <c r="K108" s="249" t="s">
        <v>122</v>
      </c>
      <c r="L108" s="249"/>
      <c r="M108" s="249"/>
      <c r="N108" s="249"/>
      <c r="O108" s="249"/>
      <c r="P108" s="249"/>
      <c r="Q108" s="249"/>
      <c r="R108" s="249"/>
      <c r="S108" s="249"/>
      <c r="T108" s="249"/>
      <c r="U108" s="249"/>
      <c r="V108" s="249"/>
      <c r="W108" s="249"/>
      <c r="X108" s="249"/>
      <c r="Y108" s="249"/>
      <c r="Z108" s="249"/>
      <c r="AA108" s="249"/>
      <c r="AB108" s="249"/>
      <c r="AC108" s="249"/>
      <c r="AD108" s="249"/>
      <c r="AE108" s="249"/>
      <c r="AF108" s="249"/>
      <c r="AG108" s="251">
        <f>'02.1 - Výměna mostnic na ...'!J32</f>
        <v>0</v>
      </c>
      <c r="AH108" s="252"/>
      <c r="AI108" s="252"/>
      <c r="AJ108" s="252"/>
      <c r="AK108" s="252"/>
      <c r="AL108" s="252"/>
      <c r="AM108" s="252"/>
      <c r="AN108" s="251">
        <f t="shared" si="0"/>
        <v>0</v>
      </c>
      <c r="AO108" s="252"/>
      <c r="AP108" s="252"/>
      <c r="AQ108" s="103" t="s">
        <v>87</v>
      </c>
      <c r="AR108" s="59"/>
      <c r="AS108" s="104">
        <v>0</v>
      </c>
      <c r="AT108" s="105">
        <f t="shared" si="1"/>
        <v>0</v>
      </c>
      <c r="AU108" s="106">
        <f>'02.1 - Výměna mostnic na ...'!P121</f>
        <v>0</v>
      </c>
      <c r="AV108" s="105">
        <f>'02.1 - Výměna mostnic na ...'!J35</f>
        <v>0</v>
      </c>
      <c r="AW108" s="105">
        <f>'02.1 - Výměna mostnic na ...'!J36</f>
        <v>0</v>
      </c>
      <c r="AX108" s="105">
        <f>'02.1 - Výměna mostnic na ...'!J37</f>
        <v>0</v>
      </c>
      <c r="AY108" s="105">
        <f>'02.1 - Výměna mostnic na ...'!J38</f>
        <v>0</v>
      </c>
      <c r="AZ108" s="105">
        <f>'02.1 - Výměna mostnic na ...'!F35</f>
        <v>0</v>
      </c>
      <c r="BA108" s="105">
        <f>'02.1 - Výměna mostnic na ...'!F36</f>
        <v>0</v>
      </c>
      <c r="BB108" s="105">
        <f>'02.1 - Výměna mostnic na ...'!F37</f>
        <v>0</v>
      </c>
      <c r="BC108" s="105">
        <f>'02.1 - Výměna mostnic na ...'!F38</f>
        <v>0</v>
      </c>
      <c r="BD108" s="107">
        <f>'02.1 - Výměna mostnic na ...'!F39</f>
        <v>0</v>
      </c>
      <c r="BT108" s="108" t="s">
        <v>84</v>
      </c>
      <c r="BV108" s="108" t="s">
        <v>77</v>
      </c>
      <c r="BW108" s="108" t="s">
        <v>126</v>
      </c>
      <c r="BX108" s="108" t="s">
        <v>124</v>
      </c>
      <c r="CL108" s="108" t="s">
        <v>1</v>
      </c>
    </row>
    <row r="109" spans="1:91" s="4" customFormat="1" ht="16.5" customHeight="1">
      <c r="A109" s="109" t="s">
        <v>89</v>
      </c>
      <c r="B109" s="57"/>
      <c r="C109" s="102"/>
      <c r="D109" s="102"/>
      <c r="E109" s="249" t="s">
        <v>127</v>
      </c>
      <c r="F109" s="249"/>
      <c r="G109" s="249"/>
      <c r="H109" s="249"/>
      <c r="I109" s="249"/>
      <c r="J109" s="102"/>
      <c r="K109" s="249" t="s">
        <v>116</v>
      </c>
      <c r="L109" s="249"/>
      <c r="M109" s="249"/>
      <c r="N109" s="249"/>
      <c r="O109" s="249"/>
      <c r="P109" s="249"/>
      <c r="Q109" s="249"/>
      <c r="R109" s="249"/>
      <c r="S109" s="249"/>
      <c r="T109" s="249"/>
      <c r="U109" s="249"/>
      <c r="V109" s="249"/>
      <c r="W109" s="249"/>
      <c r="X109" s="249"/>
      <c r="Y109" s="249"/>
      <c r="Z109" s="249"/>
      <c r="AA109" s="249"/>
      <c r="AB109" s="249"/>
      <c r="AC109" s="249"/>
      <c r="AD109" s="249"/>
      <c r="AE109" s="249"/>
      <c r="AF109" s="249"/>
      <c r="AG109" s="251">
        <f>'02.2 - Vedlejší a ostatní...'!J32</f>
        <v>0</v>
      </c>
      <c r="AH109" s="252"/>
      <c r="AI109" s="252"/>
      <c r="AJ109" s="252"/>
      <c r="AK109" s="252"/>
      <c r="AL109" s="252"/>
      <c r="AM109" s="252"/>
      <c r="AN109" s="251">
        <f t="shared" si="0"/>
        <v>0</v>
      </c>
      <c r="AO109" s="252"/>
      <c r="AP109" s="252"/>
      <c r="AQ109" s="103" t="s">
        <v>87</v>
      </c>
      <c r="AR109" s="59"/>
      <c r="AS109" s="104">
        <v>0</v>
      </c>
      <c r="AT109" s="105">
        <f t="shared" si="1"/>
        <v>0</v>
      </c>
      <c r="AU109" s="106">
        <f>'02.2 - Vedlejší a ostatní...'!P122</f>
        <v>0</v>
      </c>
      <c r="AV109" s="105">
        <f>'02.2 - Vedlejší a ostatní...'!J35</f>
        <v>0</v>
      </c>
      <c r="AW109" s="105">
        <f>'02.2 - Vedlejší a ostatní...'!J36</f>
        <v>0</v>
      </c>
      <c r="AX109" s="105">
        <f>'02.2 - Vedlejší a ostatní...'!J37</f>
        <v>0</v>
      </c>
      <c r="AY109" s="105">
        <f>'02.2 - Vedlejší a ostatní...'!J38</f>
        <v>0</v>
      </c>
      <c r="AZ109" s="105">
        <f>'02.2 - Vedlejší a ostatní...'!F35</f>
        <v>0</v>
      </c>
      <c r="BA109" s="105">
        <f>'02.2 - Vedlejší a ostatní...'!F36</f>
        <v>0</v>
      </c>
      <c r="BB109" s="105">
        <f>'02.2 - Vedlejší a ostatní...'!F37</f>
        <v>0</v>
      </c>
      <c r="BC109" s="105">
        <f>'02.2 - Vedlejší a ostatní...'!F38</f>
        <v>0</v>
      </c>
      <c r="BD109" s="107">
        <f>'02.2 - Vedlejší a ostatní...'!F39</f>
        <v>0</v>
      </c>
      <c r="BT109" s="108" t="s">
        <v>84</v>
      </c>
      <c r="BV109" s="108" t="s">
        <v>77</v>
      </c>
      <c r="BW109" s="108" t="s">
        <v>128</v>
      </c>
      <c r="BX109" s="108" t="s">
        <v>124</v>
      </c>
      <c r="CL109" s="108" t="s">
        <v>1</v>
      </c>
    </row>
    <row r="110" spans="1:91" s="7" customFormat="1" ht="24.75" customHeight="1">
      <c r="B110" s="92"/>
      <c r="C110" s="93"/>
      <c r="D110" s="250" t="s">
        <v>129</v>
      </c>
      <c r="E110" s="250"/>
      <c r="F110" s="250"/>
      <c r="G110" s="250"/>
      <c r="H110" s="250"/>
      <c r="I110" s="94"/>
      <c r="J110" s="250" t="s">
        <v>130</v>
      </c>
      <c r="K110" s="250"/>
      <c r="L110" s="250"/>
      <c r="M110" s="250"/>
      <c r="N110" s="250"/>
      <c r="O110" s="250"/>
      <c r="P110" s="250"/>
      <c r="Q110" s="250"/>
      <c r="R110" s="250"/>
      <c r="S110" s="250"/>
      <c r="T110" s="250"/>
      <c r="U110" s="250"/>
      <c r="V110" s="250"/>
      <c r="W110" s="250"/>
      <c r="X110" s="250"/>
      <c r="Y110" s="250"/>
      <c r="Z110" s="250"/>
      <c r="AA110" s="250"/>
      <c r="AB110" s="250"/>
      <c r="AC110" s="250"/>
      <c r="AD110" s="250"/>
      <c r="AE110" s="250"/>
      <c r="AF110" s="250"/>
      <c r="AG110" s="261">
        <f>ROUND(AG111+AG116+AG121+AG123,2)</f>
        <v>0</v>
      </c>
      <c r="AH110" s="260"/>
      <c r="AI110" s="260"/>
      <c r="AJ110" s="260"/>
      <c r="AK110" s="260"/>
      <c r="AL110" s="260"/>
      <c r="AM110" s="260"/>
      <c r="AN110" s="259">
        <f t="shared" si="0"/>
        <v>0</v>
      </c>
      <c r="AO110" s="260"/>
      <c r="AP110" s="260"/>
      <c r="AQ110" s="95" t="s">
        <v>123</v>
      </c>
      <c r="AR110" s="96"/>
      <c r="AS110" s="97">
        <f>ROUND(AS111+AS116+AS121+AS123,2)</f>
        <v>0</v>
      </c>
      <c r="AT110" s="98">
        <f t="shared" si="1"/>
        <v>0</v>
      </c>
      <c r="AU110" s="99">
        <f>ROUND(AU111+AU116+AU121+AU123,5)</f>
        <v>0</v>
      </c>
      <c r="AV110" s="98">
        <f>ROUND(AZ110*L29,2)</f>
        <v>0</v>
      </c>
      <c r="AW110" s="98">
        <f>ROUND(BA110*L30,2)</f>
        <v>0</v>
      </c>
      <c r="AX110" s="98">
        <f>ROUND(BB110*L29,2)</f>
        <v>0</v>
      </c>
      <c r="AY110" s="98">
        <f>ROUND(BC110*L30,2)</f>
        <v>0</v>
      </c>
      <c r="AZ110" s="98">
        <f>ROUND(AZ111+AZ116+AZ121+AZ123,2)</f>
        <v>0</v>
      </c>
      <c r="BA110" s="98">
        <f>ROUND(BA111+BA116+BA121+BA123,2)</f>
        <v>0</v>
      </c>
      <c r="BB110" s="98">
        <f>ROUND(BB111+BB116+BB121+BB123,2)</f>
        <v>0</v>
      </c>
      <c r="BC110" s="98">
        <f>ROUND(BC111+BC116+BC121+BC123,2)</f>
        <v>0</v>
      </c>
      <c r="BD110" s="100">
        <f>ROUND(BD111+BD116+BD121+BD123,2)</f>
        <v>0</v>
      </c>
      <c r="BS110" s="101" t="s">
        <v>74</v>
      </c>
      <c r="BT110" s="101" t="s">
        <v>82</v>
      </c>
      <c r="BU110" s="101" t="s">
        <v>76</v>
      </c>
      <c r="BV110" s="101" t="s">
        <v>77</v>
      </c>
      <c r="BW110" s="101" t="s">
        <v>131</v>
      </c>
      <c r="BX110" s="101" t="s">
        <v>5</v>
      </c>
      <c r="CL110" s="101" t="s">
        <v>1</v>
      </c>
      <c r="CM110" s="101" t="s">
        <v>84</v>
      </c>
    </row>
    <row r="111" spans="1:91" s="4" customFormat="1" ht="16.5" customHeight="1">
      <c r="B111" s="57"/>
      <c r="C111" s="102"/>
      <c r="D111" s="102"/>
      <c r="E111" s="249" t="s">
        <v>132</v>
      </c>
      <c r="F111" s="249"/>
      <c r="G111" s="249"/>
      <c r="H111" s="249"/>
      <c r="I111" s="249"/>
      <c r="J111" s="102"/>
      <c r="K111" s="249" t="s">
        <v>133</v>
      </c>
      <c r="L111" s="249"/>
      <c r="M111" s="249"/>
      <c r="N111" s="249"/>
      <c r="O111" s="249"/>
      <c r="P111" s="249"/>
      <c r="Q111" s="249"/>
      <c r="R111" s="249"/>
      <c r="S111" s="249"/>
      <c r="T111" s="249"/>
      <c r="U111" s="249"/>
      <c r="V111" s="249"/>
      <c r="W111" s="249"/>
      <c r="X111" s="249"/>
      <c r="Y111" s="249"/>
      <c r="Z111" s="249"/>
      <c r="AA111" s="249"/>
      <c r="AB111" s="249"/>
      <c r="AC111" s="249"/>
      <c r="AD111" s="249"/>
      <c r="AE111" s="249"/>
      <c r="AF111" s="249"/>
      <c r="AG111" s="258">
        <f>ROUND(SUM(AG112:AG115),2)</f>
        <v>0</v>
      </c>
      <c r="AH111" s="252"/>
      <c r="AI111" s="252"/>
      <c r="AJ111" s="252"/>
      <c r="AK111" s="252"/>
      <c r="AL111" s="252"/>
      <c r="AM111" s="252"/>
      <c r="AN111" s="251">
        <f t="shared" si="0"/>
        <v>0</v>
      </c>
      <c r="AO111" s="252"/>
      <c r="AP111" s="252"/>
      <c r="AQ111" s="103" t="s">
        <v>87</v>
      </c>
      <c r="AR111" s="59"/>
      <c r="AS111" s="104">
        <f>ROUND(SUM(AS112:AS115),2)</f>
        <v>0</v>
      </c>
      <c r="AT111" s="105">
        <f t="shared" si="1"/>
        <v>0</v>
      </c>
      <c r="AU111" s="106">
        <f>ROUND(SUM(AU112:AU115),5)</f>
        <v>0</v>
      </c>
      <c r="AV111" s="105">
        <f>ROUND(AZ111*L29,2)</f>
        <v>0</v>
      </c>
      <c r="AW111" s="105">
        <f>ROUND(BA111*L30,2)</f>
        <v>0</v>
      </c>
      <c r="AX111" s="105">
        <f>ROUND(BB111*L29,2)</f>
        <v>0</v>
      </c>
      <c r="AY111" s="105">
        <f>ROUND(BC111*L30,2)</f>
        <v>0</v>
      </c>
      <c r="AZ111" s="105">
        <f>ROUND(SUM(AZ112:AZ115),2)</f>
        <v>0</v>
      </c>
      <c r="BA111" s="105">
        <f>ROUND(SUM(BA112:BA115),2)</f>
        <v>0</v>
      </c>
      <c r="BB111" s="105">
        <f>ROUND(SUM(BB112:BB115),2)</f>
        <v>0</v>
      </c>
      <c r="BC111" s="105">
        <f>ROUND(SUM(BC112:BC115),2)</f>
        <v>0</v>
      </c>
      <c r="BD111" s="107">
        <f>ROUND(SUM(BD112:BD115),2)</f>
        <v>0</v>
      </c>
      <c r="BS111" s="108" t="s">
        <v>74</v>
      </c>
      <c r="BT111" s="108" t="s">
        <v>84</v>
      </c>
      <c r="BU111" s="108" t="s">
        <v>76</v>
      </c>
      <c r="BV111" s="108" t="s">
        <v>77</v>
      </c>
      <c r="BW111" s="108" t="s">
        <v>134</v>
      </c>
      <c r="BX111" s="108" t="s">
        <v>131</v>
      </c>
      <c r="CL111" s="108" t="s">
        <v>1</v>
      </c>
    </row>
    <row r="112" spans="1:91" s="4" customFormat="1" ht="16.5" customHeight="1">
      <c r="A112" s="109" t="s">
        <v>89</v>
      </c>
      <c r="B112" s="57"/>
      <c r="C112" s="102"/>
      <c r="D112" s="102"/>
      <c r="E112" s="102"/>
      <c r="F112" s="249" t="s">
        <v>135</v>
      </c>
      <c r="G112" s="249"/>
      <c r="H112" s="249"/>
      <c r="I112" s="249"/>
      <c r="J112" s="249"/>
      <c r="K112" s="102"/>
      <c r="L112" s="249" t="s">
        <v>136</v>
      </c>
      <c r="M112" s="249"/>
      <c r="N112" s="249"/>
      <c r="O112" s="249"/>
      <c r="P112" s="249"/>
      <c r="Q112" s="249"/>
      <c r="R112" s="249"/>
      <c r="S112" s="249"/>
      <c r="T112" s="249"/>
      <c r="U112" s="249"/>
      <c r="V112" s="249"/>
      <c r="W112" s="249"/>
      <c r="X112" s="249"/>
      <c r="Y112" s="249"/>
      <c r="Z112" s="249"/>
      <c r="AA112" s="249"/>
      <c r="AB112" s="249"/>
      <c r="AC112" s="249"/>
      <c r="AD112" s="249"/>
      <c r="AE112" s="249"/>
      <c r="AF112" s="249"/>
      <c r="AG112" s="251">
        <f>'03.1.1 - Oprava 1. SK'!J34</f>
        <v>0</v>
      </c>
      <c r="AH112" s="252"/>
      <c r="AI112" s="252"/>
      <c r="AJ112" s="252"/>
      <c r="AK112" s="252"/>
      <c r="AL112" s="252"/>
      <c r="AM112" s="252"/>
      <c r="AN112" s="251">
        <f t="shared" si="0"/>
        <v>0</v>
      </c>
      <c r="AO112" s="252"/>
      <c r="AP112" s="252"/>
      <c r="AQ112" s="103" t="s">
        <v>87</v>
      </c>
      <c r="AR112" s="59"/>
      <c r="AS112" s="104">
        <v>0</v>
      </c>
      <c r="AT112" s="105">
        <f t="shared" si="1"/>
        <v>0</v>
      </c>
      <c r="AU112" s="106">
        <f>'03.1.1 - Oprava 1. SK'!P124</f>
        <v>0</v>
      </c>
      <c r="AV112" s="105">
        <f>'03.1.1 - Oprava 1. SK'!J37</f>
        <v>0</v>
      </c>
      <c r="AW112" s="105">
        <f>'03.1.1 - Oprava 1. SK'!J38</f>
        <v>0</v>
      </c>
      <c r="AX112" s="105">
        <f>'03.1.1 - Oprava 1. SK'!J39</f>
        <v>0</v>
      </c>
      <c r="AY112" s="105">
        <f>'03.1.1 - Oprava 1. SK'!J40</f>
        <v>0</v>
      </c>
      <c r="AZ112" s="105">
        <f>'03.1.1 - Oprava 1. SK'!F37</f>
        <v>0</v>
      </c>
      <c r="BA112" s="105">
        <f>'03.1.1 - Oprava 1. SK'!F38</f>
        <v>0</v>
      </c>
      <c r="BB112" s="105">
        <f>'03.1.1 - Oprava 1. SK'!F39</f>
        <v>0</v>
      </c>
      <c r="BC112" s="105">
        <f>'03.1.1 - Oprava 1. SK'!F40</f>
        <v>0</v>
      </c>
      <c r="BD112" s="107">
        <f>'03.1.1 - Oprava 1. SK'!F41</f>
        <v>0</v>
      </c>
      <c r="BT112" s="108" t="s">
        <v>92</v>
      </c>
      <c r="BV112" s="108" t="s">
        <v>77</v>
      </c>
      <c r="BW112" s="108" t="s">
        <v>137</v>
      </c>
      <c r="BX112" s="108" t="s">
        <v>134</v>
      </c>
      <c r="CL112" s="108" t="s">
        <v>1</v>
      </c>
    </row>
    <row r="113" spans="1:91" s="4" customFormat="1" ht="16.5" customHeight="1">
      <c r="A113" s="109" t="s">
        <v>89</v>
      </c>
      <c r="B113" s="57"/>
      <c r="C113" s="102"/>
      <c r="D113" s="102"/>
      <c r="E113" s="102"/>
      <c r="F113" s="249" t="s">
        <v>138</v>
      </c>
      <c r="G113" s="249"/>
      <c r="H113" s="249"/>
      <c r="I113" s="249"/>
      <c r="J113" s="249"/>
      <c r="K113" s="102"/>
      <c r="L113" s="249" t="s">
        <v>139</v>
      </c>
      <c r="M113" s="249"/>
      <c r="N113" s="249"/>
      <c r="O113" s="249"/>
      <c r="P113" s="249"/>
      <c r="Q113" s="249"/>
      <c r="R113" s="249"/>
      <c r="S113" s="249"/>
      <c r="T113" s="249"/>
      <c r="U113" s="249"/>
      <c r="V113" s="249"/>
      <c r="W113" s="249"/>
      <c r="X113" s="249"/>
      <c r="Y113" s="249"/>
      <c r="Z113" s="249"/>
      <c r="AA113" s="249"/>
      <c r="AB113" s="249"/>
      <c r="AC113" s="249"/>
      <c r="AD113" s="249"/>
      <c r="AE113" s="249"/>
      <c r="AF113" s="249"/>
      <c r="AG113" s="251">
        <f>'03.1.2 - Oprava 2. SK'!J34</f>
        <v>0</v>
      </c>
      <c r="AH113" s="252"/>
      <c r="AI113" s="252"/>
      <c r="AJ113" s="252"/>
      <c r="AK113" s="252"/>
      <c r="AL113" s="252"/>
      <c r="AM113" s="252"/>
      <c r="AN113" s="251">
        <f t="shared" si="0"/>
        <v>0</v>
      </c>
      <c r="AO113" s="252"/>
      <c r="AP113" s="252"/>
      <c r="AQ113" s="103" t="s">
        <v>87</v>
      </c>
      <c r="AR113" s="59"/>
      <c r="AS113" s="104">
        <v>0</v>
      </c>
      <c r="AT113" s="105">
        <f t="shared" si="1"/>
        <v>0</v>
      </c>
      <c r="AU113" s="106">
        <f>'03.1.2 - Oprava 2. SK'!P124</f>
        <v>0</v>
      </c>
      <c r="AV113" s="105">
        <f>'03.1.2 - Oprava 2. SK'!J37</f>
        <v>0</v>
      </c>
      <c r="AW113" s="105">
        <f>'03.1.2 - Oprava 2. SK'!J38</f>
        <v>0</v>
      </c>
      <c r="AX113" s="105">
        <f>'03.1.2 - Oprava 2. SK'!J39</f>
        <v>0</v>
      </c>
      <c r="AY113" s="105">
        <f>'03.1.2 - Oprava 2. SK'!J40</f>
        <v>0</v>
      </c>
      <c r="AZ113" s="105">
        <f>'03.1.2 - Oprava 2. SK'!F37</f>
        <v>0</v>
      </c>
      <c r="BA113" s="105">
        <f>'03.1.2 - Oprava 2. SK'!F38</f>
        <v>0</v>
      </c>
      <c r="BB113" s="105">
        <f>'03.1.2 - Oprava 2. SK'!F39</f>
        <v>0</v>
      </c>
      <c r="BC113" s="105">
        <f>'03.1.2 - Oprava 2. SK'!F40</f>
        <v>0</v>
      </c>
      <c r="BD113" s="107">
        <f>'03.1.2 - Oprava 2. SK'!F41</f>
        <v>0</v>
      </c>
      <c r="BT113" s="108" t="s">
        <v>92</v>
      </c>
      <c r="BV113" s="108" t="s">
        <v>77</v>
      </c>
      <c r="BW113" s="108" t="s">
        <v>140</v>
      </c>
      <c r="BX113" s="108" t="s">
        <v>134</v>
      </c>
      <c r="CL113" s="108" t="s">
        <v>1</v>
      </c>
    </row>
    <row r="114" spans="1:91" s="4" customFormat="1" ht="16.5" customHeight="1">
      <c r="A114" s="109" t="s">
        <v>89</v>
      </c>
      <c r="B114" s="57"/>
      <c r="C114" s="102"/>
      <c r="D114" s="102"/>
      <c r="E114" s="102"/>
      <c r="F114" s="249" t="s">
        <v>141</v>
      </c>
      <c r="G114" s="249"/>
      <c r="H114" s="249"/>
      <c r="I114" s="249"/>
      <c r="J114" s="249"/>
      <c r="K114" s="102"/>
      <c r="L114" s="249" t="s">
        <v>142</v>
      </c>
      <c r="M114" s="249"/>
      <c r="N114" s="249"/>
      <c r="O114" s="249"/>
      <c r="P114" s="249"/>
      <c r="Q114" s="249"/>
      <c r="R114" s="249"/>
      <c r="S114" s="249"/>
      <c r="T114" s="249"/>
      <c r="U114" s="249"/>
      <c r="V114" s="249"/>
      <c r="W114" s="249"/>
      <c r="X114" s="249"/>
      <c r="Y114" s="249"/>
      <c r="Z114" s="249"/>
      <c r="AA114" s="249"/>
      <c r="AB114" s="249"/>
      <c r="AC114" s="249"/>
      <c r="AD114" s="249"/>
      <c r="AE114" s="249"/>
      <c r="AF114" s="249"/>
      <c r="AG114" s="251">
        <f>'03.1.3 - Oprava 3. SK a z...'!J34</f>
        <v>0</v>
      </c>
      <c r="AH114" s="252"/>
      <c r="AI114" s="252"/>
      <c r="AJ114" s="252"/>
      <c r="AK114" s="252"/>
      <c r="AL114" s="252"/>
      <c r="AM114" s="252"/>
      <c r="AN114" s="251">
        <f t="shared" si="0"/>
        <v>0</v>
      </c>
      <c r="AO114" s="252"/>
      <c r="AP114" s="252"/>
      <c r="AQ114" s="103" t="s">
        <v>87</v>
      </c>
      <c r="AR114" s="59"/>
      <c r="AS114" s="104">
        <v>0</v>
      </c>
      <c r="AT114" s="105">
        <f t="shared" si="1"/>
        <v>0</v>
      </c>
      <c r="AU114" s="106">
        <f>'03.1.3 - Oprava 3. SK a z...'!P124</f>
        <v>0</v>
      </c>
      <c r="AV114" s="105">
        <f>'03.1.3 - Oprava 3. SK a z...'!J37</f>
        <v>0</v>
      </c>
      <c r="AW114" s="105">
        <f>'03.1.3 - Oprava 3. SK a z...'!J38</f>
        <v>0</v>
      </c>
      <c r="AX114" s="105">
        <f>'03.1.3 - Oprava 3. SK a z...'!J39</f>
        <v>0</v>
      </c>
      <c r="AY114" s="105">
        <f>'03.1.3 - Oprava 3. SK a z...'!J40</f>
        <v>0</v>
      </c>
      <c r="AZ114" s="105">
        <f>'03.1.3 - Oprava 3. SK a z...'!F37</f>
        <v>0</v>
      </c>
      <c r="BA114" s="105">
        <f>'03.1.3 - Oprava 3. SK a z...'!F38</f>
        <v>0</v>
      </c>
      <c r="BB114" s="105">
        <f>'03.1.3 - Oprava 3. SK a z...'!F39</f>
        <v>0</v>
      </c>
      <c r="BC114" s="105">
        <f>'03.1.3 - Oprava 3. SK a z...'!F40</f>
        <v>0</v>
      </c>
      <c r="BD114" s="107">
        <f>'03.1.3 - Oprava 3. SK a z...'!F41</f>
        <v>0</v>
      </c>
      <c r="BT114" s="108" t="s">
        <v>92</v>
      </c>
      <c r="BV114" s="108" t="s">
        <v>77</v>
      </c>
      <c r="BW114" s="108" t="s">
        <v>143</v>
      </c>
      <c r="BX114" s="108" t="s">
        <v>134</v>
      </c>
      <c r="CL114" s="108" t="s">
        <v>1</v>
      </c>
    </row>
    <row r="115" spans="1:91" s="4" customFormat="1" ht="16.5" customHeight="1">
      <c r="A115" s="109" t="s">
        <v>89</v>
      </c>
      <c r="B115" s="57"/>
      <c r="C115" s="102"/>
      <c r="D115" s="102"/>
      <c r="E115" s="102"/>
      <c r="F115" s="249" t="s">
        <v>144</v>
      </c>
      <c r="G115" s="249"/>
      <c r="H115" s="249"/>
      <c r="I115" s="249"/>
      <c r="J115" s="249"/>
      <c r="K115" s="102"/>
      <c r="L115" s="249" t="s">
        <v>145</v>
      </c>
      <c r="M115" s="249"/>
      <c r="N115" s="249"/>
      <c r="O115" s="249"/>
      <c r="P115" s="249"/>
      <c r="Q115" s="249"/>
      <c r="R115" s="249"/>
      <c r="S115" s="249"/>
      <c r="T115" s="249"/>
      <c r="U115" s="249"/>
      <c r="V115" s="249"/>
      <c r="W115" s="249"/>
      <c r="X115" s="249"/>
      <c r="Y115" s="249"/>
      <c r="Z115" s="249"/>
      <c r="AA115" s="249"/>
      <c r="AB115" s="249"/>
      <c r="AC115" s="249"/>
      <c r="AD115" s="249"/>
      <c r="AE115" s="249"/>
      <c r="AF115" s="249"/>
      <c r="AG115" s="251">
        <f>'03.1.4 - Oprava km 8,379 ...'!J34</f>
        <v>0</v>
      </c>
      <c r="AH115" s="252"/>
      <c r="AI115" s="252"/>
      <c r="AJ115" s="252"/>
      <c r="AK115" s="252"/>
      <c r="AL115" s="252"/>
      <c r="AM115" s="252"/>
      <c r="AN115" s="251">
        <f t="shared" si="0"/>
        <v>0</v>
      </c>
      <c r="AO115" s="252"/>
      <c r="AP115" s="252"/>
      <c r="AQ115" s="103" t="s">
        <v>87</v>
      </c>
      <c r="AR115" s="59"/>
      <c r="AS115" s="104">
        <v>0</v>
      </c>
      <c r="AT115" s="105">
        <f t="shared" si="1"/>
        <v>0</v>
      </c>
      <c r="AU115" s="106">
        <f>'03.1.4 - Oprava km 8,379 ...'!P124</f>
        <v>0</v>
      </c>
      <c r="AV115" s="105">
        <f>'03.1.4 - Oprava km 8,379 ...'!J37</f>
        <v>0</v>
      </c>
      <c r="AW115" s="105">
        <f>'03.1.4 - Oprava km 8,379 ...'!J38</f>
        <v>0</v>
      </c>
      <c r="AX115" s="105">
        <f>'03.1.4 - Oprava km 8,379 ...'!J39</f>
        <v>0</v>
      </c>
      <c r="AY115" s="105">
        <f>'03.1.4 - Oprava km 8,379 ...'!J40</f>
        <v>0</v>
      </c>
      <c r="AZ115" s="105">
        <f>'03.1.4 - Oprava km 8,379 ...'!F37</f>
        <v>0</v>
      </c>
      <c r="BA115" s="105">
        <f>'03.1.4 - Oprava km 8,379 ...'!F38</f>
        <v>0</v>
      </c>
      <c r="BB115" s="105">
        <f>'03.1.4 - Oprava km 8,379 ...'!F39</f>
        <v>0</v>
      </c>
      <c r="BC115" s="105">
        <f>'03.1.4 - Oprava km 8,379 ...'!F40</f>
        <v>0</v>
      </c>
      <c r="BD115" s="107">
        <f>'03.1.4 - Oprava km 8,379 ...'!F41</f>
        <v>0</v>
      </c>
      <c r="BT115" s="108" t="s">
        <v>92</v>
      </c>
      <c r="BV115" s="108" t="s">
        <v>77</v>
      </c>
      <c r="BW115" s="108" t="s">
        <v>146</v>
      </c>
      <c r="BX115" s="108" t="s">
        <v>134</v>
      </c>
      <c r="CL115" s="108" t="s">
        <v>1</v>
      </c>
    </row>
    <row r="116" spans="1:91" s="4" customFormat="1" ht="16.5" customHeight="1">
      <c r="B116" s="57"/>
      <c r="C116" s="102"/>
      <c r="D116" s="102"/>
      <c r="E116" s="249" t="s">
        <v>147</v>
      </c>
      <c r="F116" s="249"/>
      <c r="G116" s="249"/>
      <c r="H116" s="249"/>
      <c r="I116" s="249"/>
      <c r="J116" s="102"/>
      <c r="K116" s="249" t="s">
        <v>148</v>
      </c>
      <c r="L116" s="249"/>
      <c r="M116" s="249"/>
      <c r="N116" s="249"/>
      <c r="O116" s="249"/>
      <c r="P116" s="249"/>
      <c r="Q116" s="249"/>
      <c r="R116" s="249"/>
      <c r="S116" s="249"/>
      <c r="T116" s="249"/>
      <c r="U116" s="249"/>
      <c r="V116" s="249"/>
      <c r="W116" s="249"/>
      <c r="X116" s="249"/>
      <c r="Y116" s="249"/>
      <c r="Z116" s="249"/>
      <c r="AA116" s="249"/>
      <c r="AB116" s="249"/>
      <c r="AC116" s="249"/>
      <c r="AD116" s="249"/>
      <c r="AE116" s="249"/>
      <c r="AF116" s="249"/>
      <c r="AG116" s="258">
        <f>ROUND(SUM(AG117:AG120),2)</f>
        <v>0</v>
      </c>
      <c r="AH116" s="252"/>
      <c r="AI116" s="252"/>
      <c r="AJ116" s="252"/>
      <c r="AK116" s="252"/>
      <c r="AL116" s="252"/>
      <c r="AM116" s="252"/>
      <c r="AN116" s="251">
        <f t="shared" si="0"/>
        <v>0</v>
      </c>
      <c r="AO116" s="252"/>
      <c r="AP116" s="252"/>
      <c r="AQ116" s="103" t="s">
        <v>87</v>
      </c>
      <c r="AR116" s="59"/>
      <c r="AS116" s="104">
        <f>ROUND(SUM(AS117:AS120),2)</f>
        <v>0</v>
      </c>
      <c r="AT116" s="105">
        <f t="shared" si="1"/>
        <v>0</v>
      </c>
      <c r="AU116" s="106">
        <f>ROUND(SUM(AU117:AU120),5)</f>
        <v>0</v>
      </c>
      <c r="AV116" s="105">
        <f>ROUND(AZ116*L29,2)</f>
        <v>0</v>
      </c>
      <c r="AW116" s="105">
        <f>ROUND(BA116*L30,2)</f>
        <v>0</v>
      </c>
      <c r="AX116" s="105">
        <f>ROUND(BB116*L29,2)</f>
        <v>0</v>
      </c>
      <c r="AY116" s="105">
        <f>ROUND(BC116*L30,2)</f>
        <v>0</v>
      </c>
      <c r="AZ116" s="105">
        <f>ROUND(SUM(AZ117:AZ120),2)</f>
        <v>0</v>
      </c>
      <c r="BA116" s="105">
        <f>ROUND(SUM(BA117:BA120),2)</f>
        <v>0</v>
      </c>
      <c r="BB116" s="105">
        <f>ROUND(SUM(BB117:BB120),2)</f>
        <v>0</v>
      </c>
      <c r="BC116" s="105">
        <f>ROUND(SUM(BC117:BC120),2)</f>
        <v>0</v>
      </c>
      <c r="BD116" s="107">
        <f>ROUND(SUM(BD117:BD120),2)</f>
        <v>0</v>
      </c>
      <c r="BS116" s="108" t="s">
        <v>74</v>
      </c>
      <c r="BT116" s="108" t="s">
        <v>84</v>
      </c>
      <c r="BU116" s="108" t="s">
        <v>76</v>
      </c>
      <c r="BV116" s="108" t="s">
        <v>77</v>
      </c>
      <c r="BW116" s="108" t="s">
        <v>149</v>
      </c>
      <c r="BX116" s="108" t="s">
        <v>131</v>
      </c>
      <c r="CL116" s="108" t="s">
        <v>1</v>
      </c>
    </row>
    <row r="117" spans="1:91" s="4" customFormat="1" ht="16.5" customHeight="1">
      <c r="A117" s="109" t="s">
        <v>89</v>
      </c>
      <c r="B117" s="57"/>
      <c r="C117" s="102"/>
      <c r="D117" s="102"/>
      <c r="E117" s="102"/>
      <c r="F117" s="249" t="s">
        <v>150</v>
      </c>
      <c r="G117" s="249"/>
      <c r="H117" s="249"/>
      <c r="I117" s="249"/>
      <c r="J117" s="249"/>
      <c r="K117" s="102"/>
      <c r="L117" s="249" t="s">
        <v>151</v>
      </c>
      <c r="M117" s="249"/>
      <c r="N117" s="249"/>
      <c r="O117" s="249"/>
      <c r="P117" s="249"/>
      <c r="Q117" s="249"/>
      <c r="R117" s="249"/>
      <c r="S117" s="249"/>
      <c r="T117" s="249"/>
      <c r="U117" s="249"/>
      <c r="V117" s="249"/>
      <c r="W117" s="249"/>
      <c r="X117" s="249"/>
      <c r="Y117" s="249"/>
      <c r="Z117" s="249"/>
      <c r="AA117" s="249"/>
      <c r="AB117" s="249"/>
      <c r="AC117" s="249"/>
      <c r="AD117" s="249"/>
      <c r="AE117" s="249"/>
      <c r="AF117" s="249"/>
      <c r="AG117" s="251">
        <f>'03.2.1 - Výhybka č.1'!J34</f>
        <v>0</v>
      </c>
      <c r="AH117" s="252"/>
      <c r="AI117" s="252"/>
      <c r="AJ117" s="252"/>
      <c r="AK117" s="252"/>
      <c r="AL117" s="252"/>
      <c r="AM117" s="252"/>
      <c r="AN117" s="251">
        <f t="shared" si="0"/>
        <v>0</v>
      </c>
      <c r="AO117" s="252"/>
      <c r="AP117" s="252"/>
      <c r="AQ117" s="103" t="s">
        <v>87</v>
      </c>
      <c r="AR117" s="59"/>
      <c r="AS117" s="104">
        <v>0</v>
      </c>
      <c r="AT117" s="105">
        <f t="shared" si="1"/>
        <v>0</v>
      </c>
      <c r="AU117" s="106">
        <f>'03.2.1 - Výhybka č.1'!P124</f>
        <v>0</v>
      </c>
      <c r="AV117" s="105">
        <f>'03.2.1 - Výhybka č.1'!J37</f>
        <v>0</v>
      </c>
      <c r="AW117" s="105">
        <f>'03.2.1 - Výhybka č.1'!J38</f>
        <v>0</v>
      </c>
      <c r="AX117" s="105">
        <f>'03.2.1 - Výhybka č.1'!J39</f>
        <v>0</v>
      </c>
      <c r="AY117" s="105">
        <f>'03.2.1 - Výhybka č.1'!J40</f>
        <v>0</v>
      </c>
      <c r="AZ117" s="105">
        <f>'03.2.1 - Výhybka č.1'!F37</f>
        <v>0</v>
      </c>
      <c r="BA117" s="105">
        <f>'03.2.1 - Výhybka č.1'!F38</f>
        <v>0</v>
      </c>
      <c r="BB117" s="105">
        <f>'03.2.1 - Výhybka č.1'!F39</f>
        <v>0</v>
      </c>
      <c r="BC117" s="105">
        <f>'03.2.1 - Výhybka č.1'!F40</f>
        <v>0</v>
      </c>
      <c r="BD117" s="107">
        <f>'03.2.1 - Výhybka č.1'!F41</f>
        <v>0</v>
      </c>
      <c r="BT117" s="108" t="s">
        <v>92</v>
      </c>
      <c r="BV117" s="108" t="s">
        <v>77</v>
      </c>
      <c r="BW117" s="108" t="s">
        <v>152</v>
      </c>
      <c r="BX117" s="108" t="s">
        <v>149</v>
      </c>
      <c r="CL117" s="108" t="s">
        <v>1</v>
      </c>
    </row>
    <row r="118" spans="1:91" s="4" customFormat="1" ht="16.5" customHeight="1">
      <c r="A118" s="109" t="s">
        <v>89</v>
      </c>
      <c r="B118" s="57"/>
      <c r="C118" s="102"/>
      <c r="D118" s="102"/>
      <c r="E118" s="102"/>
      <c r="F118" s="249" t="s">
        <v>153</v>
      </c>
      <c r="G118" s="249"/>
      <c r="H118" s="249"/>
      <c r="I118" s="249"/>
      <c r="J118" s="249"/>
      <c r="K118" s="102"/>
      <c r="L118" s="249" t="s">
        <v>154</v>
      </c>
      <c r="M118" s="249"/>
      <c r="N118" s="249"/>
      <c r="O118" s="249"/>
      <c r="P118" s="249"/>
      <c r="Q118" s="249"/>
      <c r="R118" s="249"/>
      <c r="S118" s="249"/>
      <c r="T118" s="249"/>
      <c r="U118" s="249"/>
      <c r="V118" s="249"/>
      <c r="W118" s="249"/>
      <c r="X118" s="249"/>
      <c r="Y118" s="249"/>
      <c r="Z118" s="249"/>
      <c r="AA118" s="249"/>
      <c r="AB118" s="249"/>
      <c r="AC118" s="249"/>
      <c r="AD118" s="249"/>
      <c r="AE118" s="249"/>
      <c r="AF118" s="249"/>
      <c r="AG118" s="251">
        <f>'03.2.2 - Zrušení výhybky ...'!J34</f>
        <v>0</v>
      </c>
      <c r="AH118" s="252"/>
      <c r="AI118" s="252"/>
      <c r="AJ118" s="252"/>
      <c r="AK118" s="252"/>
      <c r="AL118" s="252"/>
      <c r="AM118" s="252"/>
      <c r="AN118" s="251">
        <f t="shared" si="0"/>
        <v>0</v>
      </c>
      <c r="AO118" s="252"/>
      <c r="AP118" s="252"/>
      <c r="AQ118" s="103" t="s">
        <v>87</v>
      </c>
      <c r="AR118" s="59"/>
      <c r="AS118" s="104">
        <v>0</v>
      </c>
      <c r="AT118" s="105">
        <f t="shared" si="1"/>
        <v>0</v>
      </c>
      <c r="AU118" s="106">
        <f>'03.2.2 - Zrušení výhybky ...'!P124</f>
        <v>0</v>
      </c>
      <c r="AV118" s="105">
        <f>'03.2.2 - Zrušení výhybky ...'!J37</f>
        <v>0</v>
      </c>
      <c r="AW118" s="105">
        <f>'03.2.2 - Zrušení výhybky ...'!J38</f>
        <v>0</v>
      </c>
      <c r="AX118" s="105">
        <f>'03.2.2 - Zrušení výhybky ...'!J39</f>
        <v>0</v>
      </c>
      <c r="AY118" s="105">
        <f>'03.2.2 - Zrušení výhybky ...'!J40</f>
        <v>0</v>
      </c>
      <c r="AZ118" s="105">
        <f>'03.2.2 - Zrušení výhybky ...'!F37</f>
        <v>0</v>
      </c>
      <c r="BA118" s="105">
        <f>'03.2.2 - Zrušení výhybky ...'!F38</f>
        <v>0</v>
      </c>
      <c r="BB118" s="105">
        <f>'03.2.2 - Zrušení výhybky ...'!F39</f>
        <v>0</v>
      </c>
      <c r="BC118" s="105">
        <f>'03.2.2 - Zrušení výhybky ...'!F40</f>
        <v>0</v>
      </c>
      <c r="BD118" s="107">
        <f>'03.2.2 - Zrušení výhybky ...'!F41</f>
        <v>0</v>
      </c>
      <c r="BT118" s="108" t="s">
        <v>92</v>
      </c>
      <c r="BV118" s="108" t="s">
        <v>77</v>
      </c>
      <c r="BW118" s="108" t="s">
        <v>155</v>
      </c>
      <c r="BX118" s="108" t="s">
        <v>149</v>
      </c>
      <c r="CL118" s="108" t="s">
        <v>1</v>
      </c>
    </row>
    <row r="119" spans="1:91" s="4" customFormat="1" ht="16.5" customHeight="1">
      <c r="A119" s="109" t="s">
        <v>89</v>
      </c>
      <c r="B119" s="57"/>
      <c r="C119" s="102"/>
      <c r="D119" s="102"/>
      <c r="E119" s="102"/>
      <c r="F119" s="249" t="s">
        <v>156</v>
      </c>
      <c r="G119" s="249"/>
      <c r="H119" s="249"/>
      <c r="I119" s="249"/>
      <c r="J119" s="249"/>
      <c r="K119" s="102"/>
      <c r="L119" s="249" t="s">
        <v>157</v>
      </c>
      <c r="M119" s="249"/>
      <c r="N119" s="249"/>
      <c r="O119" s="249"/>
      <c r="P119" s="249"/>
      <c r="Q119" s="249"/>
      <c r="R119" s="249"/>
      <c r="S119" s="249"/>
      <c r="T119" s="249"/>
      <c r="U119" s="249"/>
      <c r="V119" s="249"/>
      <c r="W119" s="249"/>
      <c r="X119" s="249"/>
      <c r="Y119" s="249"/>
      <c r="Z119" s="249"/>
      <c r="AA119" s="249"/>
      <c r="AB119" s="249"/>
      <c r="AC119" s="249"/>
      <c r="AD119" s="249"/>
      <c r="AE119" s="249"/>
      <c r="AF119" s="249"/>
      <c r="AG119" s="251">
        <f>'03.2.3 - Výhybka č.4'!J34</f>
        <v>0</v>
      </c>
      <c r="AH119" s="252"/>
      <c r="AI119" s="252"/>
      <c r="AJ119" s="252"/>
      <c r="AK119" s="252"/>
      <c r="AL119" s="252"/>
      <c r="AM119" s="252"/>
      <c r="AN119" s="251">
        <f t="shared" si="0"/>
        <v>0</v>
      </c>
      <c r="AO119" s="252"/>
      <c r="AP119" s="252"/>
      <c r="AQ119" s="103" t="s">
        <v>87</v>
      </c>
      <c r="AR119" s="59"/>
      <c r="AS119" s="104">
        <v>0</v>
      </c>
      <c r="AT119" s="105">
        <f t="shared" si="1"/>
        <v>0</v>
      </c>
      <c r="AU119" s="106">
        <f>'03.2.3 - Výhybka č.4'!P124</f>
        <v>0</v>
      </c>
      <c r="AV119" s="105">
        <f>'03.2.3 - Výhybka č.4'!J37</f>
        <v>0</v>
      </c>
      <c r="AW119" s="105">
        <f>'03.2.3 - Výhybka č.4'!J38</f>
        <v>0</v>
      </c>
      <c r="AX119" s="105">
        <f>'03.2.3 - Výhybka č.4'!J39</f>
        <v>0</v>
      </c>
      <c r="AY119" s="105">
        <f>'03.2.3 - Výhybka č.4'!J40</f>
        <v>0</v>
      </c>
      <c r="AZ119" s="105">
        <f>'03.2.3 - Výhybka č.4'!F37</f>
        <v>0</v>
      </c>
      <c r="BA119" s="105">
        <f>'03.2.3 - Výhybka č.4'!F38</f>
        <v>0</v>
      </c>
      <c r="BB119" s="105">
        <f>'03.2.3 - Výhybka č.4'!F39</f>
        <v>0</v>
      </c>
      <c r="BC119" s="105">
        <f>'03.2.3 - Výhybka č.4'!F40</f>
        <v>0</v>
      </c>
      <c r="BD119" s="107">
        <f>'03.2.3 - Výhybka č.4'!F41</f>
        <v>0</v>
      </c>
      <c r="BT119" s="108" t="s">
        <v>92</v>
      </c>
      <c r="BV119" s="108" t="s">
        <v>77</v>
      </c>
      <c r="BW119" s="108" t="s">
        <v>158</v>
      </c>
      <c r="BX119" s="108" t="s">
        <v>149</v>
      </c>
      <c r="CL119" s="108" t="s">
        <v>1</v>
      </c>
    </row>
    <row r="120" spans="1:91" s="4" customFormat="1" ht="16.5" customHeight="1">
      <c r="A120" s="109" t="s">
        <v>89</v>
      </c>
      <c r="B120" s="57"/>
      <c r="C120" s="102"/>
      <c r="D120" s="102"/>
      <c r="E120" s="102"/>
      <c r="F120" s="249" t="s">
        <v>159</v>
      </c>
      <c r="G120" s="249"/>
      <c r="H120" s="249"/>
      <c r="I120" s="249"/>
      <c r="J120" s="249"/>
      <c r="K120" s="102"/>
      <c r="L120" s="249" t="s">
        <v>160</v>
      </c>
      <c r="M120" s="249"/>
      <c r="N120" s="249"/>
      <c r="O120" s="249"/>
      <c r="P120" s="249"/>
      <c r="Q120" s="249"/>
      <c r="R120" s="249"/>
      <c r="S120" s="249"/>
      <c r="T120" s="249"/>
      <c r="U120" s="249"/>
      <c r="V120" s="249"/>
      <c r="W120" s="249"/>
      <c r="X120" s="249"/>
      <c r="Y120" s="249"/>
      <c r="Z120" s="249"/>
      <c r="AA120" s="249"/>
      <c r="AB120" s="249"/>
      <c r="AC120" s="249"/>
      <c r="AD120" s="249"/>
      <c r="AE120" s="249"/>
      <c r="AF120" s="249"/>
      <c r="AG120" s="251">
        <f>'03.2.4 - Výhybka č.5'!J34</f>
        <v>0</v>
      </c>
      <c r="AH120" s="252"/>
      <c r="AI120" s="252"/>
      <c r="AJ120" s="252"/>
      <c r="AK120" s="252"/>
      <c r="AL120" s="252"/>
      <c r="AM120" s="252"/>
      <c r="AN120" s="251">
        <f t="shared" si="0"/>
        <v>0</v>
      </c>
      <c r="AO120" s="252"/>
      <c r="AP120" s="252"/>
      <c r="AQ120" s="103" t="s">
        <v>87</v>
      </c>
      <c r="AR120" s="59"/>
      <c r="AS120" s="104">
        <v>0</v>
      </c>
      <c r="AT120" s="105">
        <f t="shared" si="1"/>
        <v>0</v>
      </c>
      <c r="AU120" s="106">
        <f>'03.2.4 - Výhybka č.5'!P124</f>
        <v>0</v>
      </c>
      <c r="AV120" s="105">
        <f>'03.2.4 - Výhybka č.5'!J37</f>
        <v>0</v>
      </c>
      <c r="AW120" s="105">
        <f>'03.2.4 - Výhybka č.5'!J38</f>
        <v>0</v>
      </c>
      <c r="AX120" s="105">
        <f>'03.2.4 - Výhybka č.5'!J39</f>
        <v>0</v>
      </c>
      <c r="AY120" s="105">
        <f>'03.2.4 - Výhybka č.5'!J40</f>
        <v>0</v>
      </c>
      <c r="AZ120" s="105">
        <f>'03.2.4 - Výhybka č.5'!F37</f>
        <v>0</v>
      </c>
      <c r="BA120" s="105">
        <f>'03.2.4 - Výhybka č.5'!F38</f>
        <v>0</v>
      </c>
      <c r="BB120" s="105">
        <f>'03.2.4 - Výhybka č.5'!F39</f>
        <v>0</v>
      </c>
      <c r="BC120" s="105">
        <f>'03.2.4 - Výhybka č.5'!F40</f>
        <v>0</v>
      </c>
      <c r="BD120" s="107">
        <f>'03.2.4 - Výhybka č.5'!F41</f>
        <v>0</v>
      </c>
      <c r="BT120" s="108" t="s">
        <v>92</v>
      </c>
      <c r="BV120" s="108" t="s">
        <v>77</v>
      </c>
      <c r="BW120" s="108" t="s">
        <v>161</v>
      </c>
      <c r="BX120" s="108" t="s">
        <v>149</v>
      </c>
      <c r="CL120" s="108" t="s">
        <v>1</v>
      </c>
    </row>
    <row r="121" spans="1:91" s="4" customFormat="1" ht="16.5" customHeight="1">
      <c r="B121" s="57"/>
      <c r="C121" s="102"/>
      <c r="D121" s="102"/>
      <c r="E121" s="249" t="s">
        <v>162</v>
      </c>
      <c r="F121" s="249"/>
      <c r="G121" s="249"/>
      <c r="H121" s="249"/>
      <c r="I121" s="249"/>
      <c r="J121" s="102"/>
      <c r="K121" s="249" t="s">
        <v>107</v>
      </c>
      <c r="L121" s="249"/>
      <c r="M121" s="249"/>
      <c r="N121" s="249"/>
      <c r="O121" s="249"/>
      <c r="P121" s="249"/>
      <c r="Q121" s="249"/>
      <c r="R121" s="249"/>
      <c r="S121" s="249"/>
      <c r="T121" s="249"/>
      <c r="U121" s="249"/>
      <c r="V121" s="249"/>
      <c r="W121" s="249"/>
      <c r="X121" s="249"/>
      <c r="Y121" s="249"/>
      <c r="Z121" s="249"/>
      <c r="AA121" s="249"/>
      <c r="AB121" s="249"/>
      <c r="AC121" s="249"/>
      <c r="AD121" s="249"/>
      <c r="AE121" s="249"/>
      <c r="AF121" s="249"/>
      <c r="AG121" s="258">
        <f>ROUND(AG122,2)</f>
        <v>0</v>
      </c>
      <c r="AH121" s="252"/>
      <c r="AI121" s="252"/>
      <c r="AJ121" s="252"/>
      <c r="AK121" s="252"/>
      <c r="AL121" s="252"/>
      <c r="AM121" s="252"/>
      <c r="AN121" s="251">
        <f t="shared" si="0"/>
        <v>0</v>
      </c>
      <c r="AO121" s="252"/>
      <c r="AP121" s="252"/>
      <c r="AQ121" s="103" t="s">
        <v>87</v>
      </c>
      <c r="AR121" s="59"/>
      <c r="AS121" s="104">
        <f>ROUND(AS122,2)</f>
        <v>0</v>
      </c>
      <c r="AT121" s="105">
        <f t="shared" si="1"/>
        <v>0</v>
      </c>
      <c r="AU121" s="106">
        <f>ROUND(AU122,5)</f>
        <v>0</v>
      </c>
      <c r="AV121" s="105">
        <f>ROUND(AZ121*L29,2)</f>
        <v>0</v>
      </c>
      <c r="AW121" s="105">
        <f>ROUND(BA121*L30,2)</f>
        <v>0</v>
      </c>
      <c r="AX121" s="105">
        <f>ROUND(BB121*L29,2)</f>
        <v>0</v>
      </c>
      <c r="AY121" s="105">
        <f>ROUND(BC121*L30,2)</f>
        <v>0</v>
      </c>
      <c r="AZ121" s="105">
        <f>ROUND(AZ122,2)</f>
        <v>0</v>
      </c>
      <c r="BA121" s="105">
        <f>ROUND(BA122,2)</f>
        <v>0</v>
      </c>
      <c r="BB121" s="105">
        <f>ROUND(BB122,2)</f>
        <v>0</v>
      </c>
      <c r="BC121" s="105">
        <f>ROUND(BC122,2)</f>
        <v>0</v>
      </c>
      <c r="BD121" s="107">
        <f>ROUND(BD122,2)</f>
        <v>0</v>
      </c>
      <c r="BS121" s="108" t="s">
        <v>74</v>
      </c>
      <c r="BT121" s="108" t="s">
        <v>84</v>
      </c>
      <c r="BU121" s="108" t="s">
        <v>76</v>
      </c>
      <c r="BV121" s="108" t="s">
        <v>77</v>
      </c>
      <c r="BW121" s="108" t="s">
        <v>163</v>
      </c>
      <c r="BX121" s="108" t="s">
        <v>131</v>
      </c>
      <c r="CL121" s="108" t="s">
        <v>1</v>
      </c>
    </row>
    <row r="122" spans="1:91" s="4" customFormat="1" ht="16.5" customHeight="1">
      <c r="A122" s="109" t="s">
        <v>89</v>
      </c>
      <c r="B122" s="57"/>
      <c r="C122" s="102"/>
      <c r="D122" s="102"/>
      <c r="E122" s="102"/>
      <c r="F122" s="249" t="s">
        <v>164</v>
      </c>
      <c r="G122" s="249"/>
      <c r="H122" s="249"/>
      <c r="I122" s="249"/>
      <c r="J122" s="249"/>
      <c r="K122" s="102"/>
      <c r="L122" s="249" t="s">
        <v>107</v>
      </c>
      <c r="M122" s="249"/>
      <c r="N122" s="249"/>
      <c r="O122" s="249"/>
      <c r="P122" s="249"/>
      <c r="Q122" s="249"/>
      <c r="R122" s="249"/>
      <c r="S122" s="249"/>
      <c r="T122" s="249"/>
      <c r="U122" s="249"/>
      <c r="V122" s="249"/>
      <c r="W122" s="249"/>
      <c r="X122" s="249"/>
      <c r="Y122" s="249"/>
      <c r="Z122" s="249"/>
      <c r="AA122" s="249"/>
      <c r="AB122" s="249"/>
      <c r="AC122" s="249"/>
      <c r="AD122" s="249"/>
      <c r="AE122" s="249"/>
      <c r="AF122" s="249"/>
      <c r="AG122" s="251">
        <f>'03.3.1 - Materiál zadavat...'!J34</f>
        <v>0</v>
      </c>
      <c r="AH122" s="252"/>
      <c r="AI122" s="252"/>
      <c r="AJ122" s="252"/>
      <c r="AK122" s="252"/>
      <c r="AL122" s="252"/>
      <c r="AM122" s="252"/>
      <c r="AN122" s="251">
        <f t="shared" si="0"/>
        <v>0</v>
      </c>
      <c r="AO122" s="252"/>
      <c r="AP122" s="252"/>
      <c r="AQ122" s="103" t="s">
        <v>87</v>
      </c>
      <c r="AR122" s="59"/>
      <c r="AS122" s="104">
        <v>0</v>
      </c>
      <c r="AT122" s="105">
        <f t="shared" si="1"/>
        <v>0</v>
      </c>
      <c r="AU122" s="106">
        <f>'03.3.1 - Materiál zadavat...'!P124</f>
        <v>0</v>
      </c>
      <c r="AV122" s="105">
        <f>'03.3.1 - Materiál zadavat...'!J37</f>
        <v>0</v>
      </c>
      <c r="AW122" s="105">
        <f>'03.3.1 - Materiál zadavat...'!J38</f>
        <v>0</v>
      </c>
      <c r="AX122" s="105">
        <f>'03.3.1 - Materiál zadavat...'!J39</f>
        <v>0</v>
      </c>
      <c r="AY122" s="105">
        <f>'03.3.1 - Materiál zadavat...'!J40</f>
        <v>0</v>
      </c>
      <c r="AZ122" s="105">
        <f>'03.3.1 - Materiál zadavat...'!F37</f>
        <v>0</v>
      </c>
      <c r="BA122" s="105">
        <f>'03.3.1 - Materiál zadavat...'!F38</f>
        <v>0</v>
      </c>
      <c r="BB122" s="105">
        <f>'03.3.1 - Materiál zadavat...'!F39</f>
        <v>0</v>
      </c>
      <c r="BC122" s="105">
        <f>'03.3.1 - Materiál zadavat...'!F40</f>
        <v>0</v>
      </c>
      <c r="BD122" s="107">
        <f>'03.3.1 - Materiál zadavat...'!F41</f>
        <v>0</v>
      </c>
      <c r="BT122" s="108" t="s">
        <v>92</v>
      </c>
      <c r="BV122" s="108" t="s">
        <v>77</v>
      </c>
      <c r="BW122" s="108" t="s">
        <v>165</v>
      </c>
      <c r="BX122" s="108" t="s">
        <v>163</v>
      </c>
      <c r="CL122" s="108" t="s">
        <v>1</v>
      </c>
    </row>
    <row r="123" spans="1:91" s="4" customFormat="1" ht="16.5" customHeight="1">
      <c r="B123" s="57"/>
      <c r="C123" s="102"/>
      <c r="D123" s="102"/>
      <c r="E123" s="249" t="s">
        <v>166</v>
      </c>
      <c r="F123" s="249"/>
      <c r="G123" s="249"/>
      <c r="H123" s="249"/>
      <c r="I123" s="249"/>
      <c r="J123" s="102"/>
      <c r="K123" s="249" t="s">
        <v>116</v>
      </c>
      <c r="L123" s="249"/>
      <c r="M123" s="249"/>
      <c r="N123" s="249"/>
      <c r="O123" s="249"/>
      <c r="P123" s="249"/>
      <c r="Q123" s="249"/>
      <c r="R123" s="249"/>
      <c r="S123" s="249"/>
      <c r="T123" s="249"/>
      <c r="U123" s="249"/>
      <c r="V123" s="249"/>
      <c r="W123" s="249"/>
      <c r="X123" s="249"/>
      <c r="Y123" s="249"/>
      <c r="Z123" s="249"/>
      <c r="AA123" s="249"/>
      <c r="AB123" s="249"/>
      <c r="AC123" s="249"/>
      <c r="AD123" s="249"/>
      <c r="AE123" s="249"/>
      <c r="AF123" s="249"/>
      <c r="AG123" s="258">
        <f>ROUND(AG124,2)</f>
        <v>0</v>
      </c>
      <c r="AH123" s="252"/>
      <c r="AI123" s="252"/>
      <c r="AJ123" s="252"/>
      <c r="AK123" s="252"/>
      <c r="AL123" s="252"/>
      <c r="AM123" s="252"/>
      <c r="AN123" s="251">
        <f t="shared" si="0"/>
        <v>0</v>
      </c>
      <c r="AO123" s="252"/>
      <c r="AP123" s="252"/>
      <c r="AQ123" s="103" t="s">
        <v>87</v>
      </c>
      <c r="AR123" s="59"/>
      <c r="AS123" s="104">
        <f>ROUND(AS124,2)</f>
        <v>0</v>
      </c>
      <c r="AT123" s="105">
        <f t="shared" si="1"/>
        <v>0</v>
      </c>
      <c r="AU123" s="106">
        <f>ROUND(AU124,5)</f>
        <v>0</v>
      </c>
      <c r="AV123" s="105">
        <f>ROUND(AZ123*L29,2)</f>
        <v>0</v>
      </c>
      <c r="AW123" s="105">
        <f>ROUND(BA123*L30,2)</f>
        <v>0</v>
      </c>
      <c r="AX123" s="105">
        <f>ROUND(BB123*L29,2)</f>
        <v>0</v>
      </c>
      <c r="AY123" s="105">
        <f>ROUND(BC123*L30,2)</f>
        <v>0</v>
      </c>
      <c r="AZ123" s="105">
        <f>ROUND(AZ124,2)</f>
        <v>0</v>
      </c>
      <c r="BA123" s="105">
        <f>ROUND(BA124,2)</f>
        <v>0</v>
      </c>
      <c r="BB123" s="105">
        <f>ROUND(BB124,2)</f>
        <v>0</v>
      </c>
      <c r="BC123" s="105">
        <f>ROUND(BC124,2)</f>
        <v>0</v>
      </c>
      <c r="BD123" s="107">
        <f>ROUND(BD124,2)</f>
        <v>0</v>
      </c>
      <c r="BS123" s="108" t="s">
        <v>74</v>
      </c>
      <c r="BT123" s="108" t="s">
        <v>84</v>
      </c>
      <c r="BU123" s="108" t="s">
        <v>76</v>
      </c>
      <c r="BV123" s="108" t="s">
        <v>77</v>
      </c>
      <c r="BW123" s="108" t="s">
        <v>167</v>
      </c>
      <c r="BX123" s="108" t="s">
        <v>131</v>
      </c>
      <c r="CL123" s="108" t="s">
        <v>1</v>
      </c>
    </row>
    <row r="124" spans="1:91" s="4" customFormat="1" ht="16.5" customHeight="1">
      <c r="A124" s="109" t="s">
        <v>89</v>
      </c>
      <c r="B124" s="57"/>
      <c r="C124" s="102"/>
      <c r="D124" s="102"/>
      <c r="E124" s="102"/>
      <c r="F124" s="249" t="s">
        <v>168</v>
      </c>
      <c r="G124" s="249"/>
      <c r="H124" s="249"/>
      <c r="I124" s="249"/>
      <c r="J124" s="249"/>
      <c r="K124" s="102"/>
      <c r="L124" s="249" t="s">
        <v>116</v>
      </c>
      <c r="M124" s="249"/>
      <c r="N124" s="249"/>
      <c r="O124" s="249"/>
      <c r="P124" s="249"/>
      <c r="Q124" s="249"/>
      <c r="R124" s="249"/>
      <c r="S124" s="249"/>
      <c r="T124" s="249"/>
      <c r="U124" s="249"/>
      <c r="V124" s="249"/>
      <c r="W124" s="249"/>
      <c r="X124" s="249"/>
      <c r="Y124" s="249"/>
      <c r="Z124" s="249"/>
      <c r="AA124" s="249"/>
      <c r="AB124" s="249"/>
      <c r="AC124" s="249"/>
      <c r="AD124" s="249"/>
      <c r="AE124" s="249"/>
      <c r="AF124" s="249"/>
      <c r="AG124" s="251">
        <f>'03.4.1 - Vedlejší a ostat...'!J34</f>
        <v>0</v>
      </c>
      <c r="AH124" s="252"/>
      <c r="AI124" s="252"/>
      <c r="AJ124" s="252"/>
      <c r="AK124" s="252"/>
      <c r="AL124" s="252"/>
      <c r="AM124" s="252"/>
      <c r="AN124" s="251">
        <f t="shared" si="0"/>
        <v>0</v>
      </c>
      <c r="AO124" s="252"/>
      <c r="AP124" s="252"/>
      <c r="AQ124" s="103" t="s">
        <v>87</v>
      </c>
      <c r="AR124" s="59"/>
      <c r="AS124" s="104">
        <v>0</v>
      </c>
      <c r="AT124" s="105">
        <f t="shared" si="1"/>
        <v>0</v>
      </c>
      <c r="AU124" s="106">
        <f>'03.4.1 - Vedlejší a ostat...'!P124</f>
        <v>0</v>
      </c>
      <c r="AV124" s="105">
        <f>'03.4.1 - Vedlejší a ostat...'!J37</f>
        <v>0</v>
      </c>
      <c r="AW124" s="105">
        <f>'03.4.1 - Vedlejší a ostat...'!J38</f>
        <v>0</v>
      </c>
      <c r="AX124" s="105">
        <f>'03.4.1 - Vedlejší a ostat...'!J39</f>
        <v>0</v>
      </c>
      <c r="AY124" s="105">
        <f>'03.4.1 - Vedlejší a ostat...'!J40</f>
        <v>0</v>
      </c>
      <c r="AZ124" s="105">
        <f>'03.4.1 - Vedlejší a ostat...'!F37</f>
        <v>0</v>
      </c>
      <c r="BA124" s="105">
        <f>'03.4.1 - Vedlejší a ostat...'!F38</f>
        <v>0</v>
      </c>
      <c r="BB124" s="105">
        <f>'03.4.1 - Vedlejší a ostat...'!F39</f>
        <v>0</v>
      </c>
      <c r="BC124" s="105">
        <f>'03.4.1 - Vedlejší a ostat...'!F40</f>
        <v>0</v>
      </c>
      <c r="BD124" s="107">
        <f>'03.4.1 - Vedlejší a ostat...'!F41</f>
        <v>0</v>
      </c>
      <c r="BT124" s="108" t="s">
        <v>92</v>
      </c>
      <c r="BV124" s="108" t="s">
        <v>77</v>
      </c>
      <c r="BW124" s="108" t="s">
        <v>169</v>
      </c>
      <c r="BX124" s="108" t="s">
        <v>167</v>
      </c>
      <c r="CL124" s="108" t="s">
        <v>1</v>
      </c>
    </row>
    <row r="125" spans="1:91" s="7" customFormat="1" ht="24.75" customHeight="1">
      <c r="B125" s="92"/>
      <c r="C125" s="93"/>
      <c r="D125" s="250" t="s">
        <v>170</v>
      </c>
      <c r="E125" s="250"/>
      <c r="F125" s="250"/>
      <c r="G125" s="250"/>
      <c r="H125" s="250"/>
      <c r="I125" s="94"/>
      <c r="J125" s="250" t="s">
        <v>171</v>
      </c>
      <c r="K125" s="250"/>
      <c r="L125" s="250"/>
      <c r="M125" s="250"/>
      <c r="N125" s="250"/>
      <c r="O125" s="250"/>
      <c r="P125" s="250"/>
      <c r="Q125" s="250"/>
      <c r="R125" s="250"/>
      <c r="S125" s="250"/>
      <c r="T125" s="250"/>
      <c r="U125" s="250"/>
      <c r="V125" s="250"/>
      <c r="W125" s="250"/>
      <c r="X125" s="250"/>
      <c r="Y125" s="250"/>
      <c r="Z125" s="250"/>
      <c r="AA125" s="250"/>
      <c r="AB125" s="250"/>
      <c r="AC125" s="250"/>
      <c r="AD125" s="250"/>
      <c r="AE125" s="250"/>
      <c r="AF125" s="250"/>
      <c r="AG125" s="261">
        <f>ROUND(AG126+AG130,2)</f>
        <v>0</v>
      </c>
      <c r="AH125" s="260"/>
      <c r="AI125" s="260"/>
      <c r="AJ125" s="260"/>
      <c r="AK125" s="260"/>
      <c r="AL125" s="260"/>
      <c r="AM125" s="260"/>
      <c r="AN125" s="259">
        <f t="shared" si="0"/>
        <v>0</v>
      </c>
      <c r="AO125" s="260"/>
      <c r="AP125" s="260"/>
      <c r="AQ125" s="95" t="s">
        <v>123</v>
      </c>
      <c r="AR125" s="96"/>
      <c r="AS125" s="97">
        <f>ROUND(AS126+AS130,2)</f>
        <v>0</v>
      </c>
      <c r="AT125" s="98">
        <f t="shared" si="1"/>
        <v>0</v>
      </c>
      <c r="AU125" s="99">
        <f>ROUND(AU126+AU130,5)</f>
        <v>0</v>
      </c>
      <c r="AV125" s="98">
        <f>ROUND(AZ125*L29,2)</f>
        <v>0</v>
      </c>
      <c r="AW125" s="98">
        <f>ROUND(BA125*L30,2)</f>
        <v>0</v>
      </c>
      <c r="AX125" s="98">
        <f>ROUND(BB125*L29,2)</f>
        <v>0</v>
      </c>
      <c r="AY125" s="98">
        <f>ROUND(BC125*L30,2)</f>
        <v>0</v>
      </c>
      <c r="AZ125" s="98">
        <f>ROUND(AZ126+AZ130,2)</f>
        <v>0</v>
      </c>
      <c r="BA125" s="98">
        <f>ROUND(BA126+BA130,2)</f>
        <v>0</v>
      </c>
      <c r="BB125" s="98">
        <f>ROUND(BB126+BB130,2)</f>
        <v>0</v>
      </c>
      <c r="BC125" s="98">
        <f>ROUND(BC126+BC130,2)</f>
        <v>0</v>
      </c>
      <c r="BD125" s="100">
        <f>ROUND(BD126+BD130,2)</f>
        <v>0</v>
      </c>
      <c r="BS125" s="101" t="s">
        <v>74</v>
      </c>
      <c r="BT125" s="101" t="s">
        <v>82</v>
      </c>
      <c r="BU125" s="101" t="s">
        <v>76</v>
      </c>
      <c r="BV125" s="101" t="s">
        <v>77</v>
      </c>
      <c r="BW125" s="101" t="s">
        <v>172</v>
      </c>
      <c r="BX125" s="101" t="s">
        <v>5</v>
      </c>
      <c r="CL125" s="101" t="s">
        <v>1</v>
      </c>
      <c r="CM125" s="101" t="s">
        <v>84</v>
      </c>
    </row>
    <row r="126" spans="1:91" s="4" customFormat="1" ht="16.5" customHeight="1">
      <c r="B126" s="57"/>
      <c r="C126" s="102"/>
      <c r="D126" s="102"/>
      <c r="E126" s="249" t="s">
        <v>173</v>
      </c>
      <c r="F126" s="249"/>
      <c r="G126" s="249"/>
      <c r="H126" s="249"/>
      <c r="I126" s="249"/>
      <c r="J126" s="102"/>
      <c r="K126" s="249" t="s">
        <v>174</v>
      </c>
      <c r="L126" s="249"/>
      <c r="M126" s="249"/>
      <c r="N126" s="249"/>
      <c r="O126" s="249"/>
      <c r="P126" s="249"/>
      <c r="Q126" s="249"/>
      <c r="R126" s="249"/>
      <c r="S126" s="249"/>
      <c r="T126" s="249"/>
      <c r="U126" s="249"/>
      <c r="V126" s="249"/>
      <c r="W126" s="249"/>
      <c r="X126" s="249"/>
      <c r="Y126" s="249"/>
      <c r="Z126" s="249"/>
      <c r="AA126" s="249"/>
      <c r="AB126" s="249"/>
      <c r="AC126" s="249"/>
      <c r="AD126" s="249"/>
      <c r="AE126" s="249"/>
      <c r="AF126" s="249"/>
      <c r="AG126" s="258">
        <f>ROUND(SUM(AG127:AG129),2)</f>
        <v>0</v>
      </c>
      <c r="AH126" s="252"/>
      <c r="AI126" s="252"/>
      <c r="AJ126" s="252"/>
      <c r="AK126" s="252"/>
      <c r="AL126" s="252"/>
      <c r="AM126" s="252"/>
      <c r="AN126" s="251">
        <f t="shared" si="0"/>
        <v>0</v>
      </c>
      <c r="AO126" s="252"/>
      <c r="AP126" s="252"/>
      <c r="AQ126" s="103" t="s">
        <v>87</v>
      </c>
      <c r="AR126" s="59"/>
      <c r="AS126" s="104">
        <f>ROUND(SUM(AS127:AS129),2)</f>
        <v>0</v>
      </c>
      <c r="AT126" s="105">
        <f t="shared" si="1"/>
        <v>0</v>
      </c>
      <c r="AU126" s="106">
        <f>ROUND(SUM(AU127:AU129),5)</f>
        <v>0</v>
      </c>
      <c r="AV126" s="105">
        <f>ROUND(AZ126*L29,2)</f>
        <v>0</v>
      </c>
      <c r="AW126" s="105">
        <f>ROUND(BA126*L30,2)</f>
        <v>0</v>
      </c>
      <c r="AX126" s="105">
        <f>ROUND(BB126*L29,2)</f>
        <v>0</v>
      </c>
      <c r="AY126" s="105">
        <f>ROUND(BC126*L30,2)</f>
        <v>0</v>
      </c>
      <c r="AZ126" s="105">
        <f>ROUND(SUM(AZ127:AZ129),2)</f>
        <v>0</v>
      </c>
      <c r="BA126" s="105">
        <f>ROUND(SUM(BA127:BA129),2)</f>
        <v>0</v>
      </c>
      <c r="BB126" s="105">
        <f>ROUND(SUM(BB127:BB129),2)</f>
        <v>0</v>
      </c>
      <c r="BC126" s="105">
        <f>ROUND(SUM(BC127:BC129),2)</f>
        <v>0</v>
      </c>
      <c r="BD126" s="107">
        <f>ROUND(SUM(BD127:BD129),2)</f>
        <v>0</v>
      </c>
      <c r="BS126" s="108" t="s">
        <v>74</v>
      </c>
      <c r="BT126" s="108" t="s">
        <v>84</v>
      </c>
      <c r="BU126" s="108" t="s">
        <v>76</v>
      </c>
      <c r="BV126" s="108" t="s">
        <v>77</v>
      </c>
      <c r="BW126" s="108" t="s">
        <v>175</v>
      </c>
      <c r="BX126" s="108" t="s">
        <v>172</v>
      </c>
      <c r="CL126" s="108" t="s">
        <v>1</v>
      </c>
    </row>
    <row r="127" spans="1:91" s="4" customFormat="1" ht="16.5" customHeight="1">
      <c r="A127" s="109" t="s">
        <v>89</v>
      </c>
      <c r="B127" s="57"/>
      <c r="C127" s="102"/>
      <c r="D127" s="102"/>
      <c r="E127" s="102"/>
      <c r="F127" s="249" t="s">
        <v>176</v>
      </c>
      <c r="G127" s="249"/>
      <c r="H127" s="249"/>
      <c r="I127" s="249"/>
      <c r="J127" s="249"/>
      <c r="K127" s="102"/>
      <c r="L127" s="249" t="s">
        <v>177</v>
      </c>
      <c r="M127" s="249"/>
      <c r="N127" s="249"/>
      <c r="O127" s="249"/>
      <c r="P127" s="249"/>
      <c r="Q127" s="249"/>
      <c r="R127" s="249"/>
      <c r="S127" s="249"/>
      <c r="T127" s="249"/>
      <c r="U127" s="249"/>
      <c r="V127" s="249"/>
      <c r="W127" s="249"/>
      <c r="X127" s="249"/>
      <c r="Y127" s="249"/>
      <c r="Z127" s="249"/>
      <c r="AA127" s="249"/>
      <c r="AB127" s="249"/>
      <c r="AC127" s="249"/>
      <c r="AD127" s="249"/>
      <c r="AE127" s="249"/>
      <c r="AF127" s="249"/>
      <c r="AG127" s="251">
        <f>'04.1.1 - Elektromontáže'!J34</f>
        <v>0</v>
      </c>
      <c r="AH127" s="252"/>
      <c r="AI127" s="252"/>
      <c r="AJ127" s="252"/>
      <c r="AK127" s="252"/>
      <c r="AL127" s="252"/>
      <c r="AM127" s="252"/>
      <c r="AN127" s="251">
        <f t="shared" si="0"/>
        <v>0</v>
      </c>
      <c r="AO127" s="252"/>
      <c r="AP127" s="252"/>
      <c r="AQ127" s="103" t="s">
        <v>87</v>
      </c>
      <c r="AR127" s="59"/>
      <c r="AS127" s="104">
        <v>0</v>
      </c>
      <c r="AT127" s="105">
        <f t="shared" si="1"/>
        <v>0</v>
      </c>
      <c r="AU127" s="106">
        <f>'04.1.1 - Elektromontáže'!P126</f>
        <v>0</v>
      </c>
      <c r="AV127" s="105">
        <f>'04.1.1 - Elektromontáže'!J37</f>
        <v>0</v>
      </c>
      <c r="AW127" s="105">
        <f>'04.1.1 - Elektromontáže'!J38</f>
        <v>0</v>
      </c>
      <c r="AX127" s="105">
        <f>'04.1.1 - Elektromontáže'!J39</f>
        <v>0</v>
      </c>
      <c r="AY127" s="105">
        <f>'04.1.1 - Elektromontáže'!J40</f>
        <v>0</v>
      </c>
      <c r="AZ127" s="105">
        <f>'04.1.1 - Elektromontáže'!F37</f>
        <v>0</v>
      </c>
      <c r="BA127" s="105">
        <f>'04.1.1 - Elektromontáže'!F38</f>
        <v>0</v>
      </c>
      <c r="BB127" s="105">
        <f>'04.1.1 - Elektromontáže'!F39</f>
        <v>0</v>
      </c>
      <c r="BC127" s="105">
        <f>'04.1.1 - Elektromontáže'!F40</f>
        <v>0</v>
      </c>
      <c r="BD127" s="107">
        <f>'04.1.1 - Elektromontáže'!F41</f>
        <v>0</v>
      </c>
      <c r="BT127" s="108" t="s">
        <v>92</v>
      </c>
      <c r="BV127" s="108" t="s">
        <v>77</v>
      </c>
      <c r="BW127" s="108" t="s">
        <v>178</v>
      </c>
      <c r="BX127" s="108" t="s">
        <v>175</v>
      </c>
      <c r="CL127" s="108" t="s">
        <v>1</v>
      </c>
    </row>
    <row r="128" spans="1:91" s="4" customFormat="1" ht="16.5" customHeight="1">
      <c r="A128" s="109" t="s">
        <v>89</v>
      </c>
      <c r="B128" s="57"/>
      <c r="C128" s="102"/>
      <c r="D128" s="102"/>
      <c r="E128" s="102"/>
      <c r="F128" s="249" t="s">
        <v>179</v>
      </c>
      <c r="G128" s="249"/>
      <c r="H128" s="249"/>
      <c r="I128" s="249"/>
      <c r="J128" s="249"/>
      <c r="K128" s="102"/>
      <c r="L128" s="249" t="s">
        <v>180</v>
      </c>
      <c r="M128" s="249"/>
      <c r="N128" s="249"/>
      <c r="O128" s="249"/>
      <c r="P128" s="249"/>
      <c r="Q128" s="249"/>
      <c r="R128" s="249"/>
      <c r="S128" s="249"/>
      <c r="T128" s="249"/>
      <c r="U128" s="249"/>
      <c r="V128" s="249"/>
      <c r="W128" s="249"/>
      <c r="X128" s="249"/>
      <c r="Y128" s="249"/>
      <c r="Z128" s="249"/>
      <c r="AA128" s="249"/>
      <c r="AB128" s="249"/>
      <c r="AC128" s="249"/>
      <c r="AD128" s="249"/>
      <c r="AE128" s="249"/>
      <c r="AF128" s="249"/>
      <c r="AG128" s="251">
        <f>'04.1.2 - Zemní práce'!J34</f>
        <v>0</v>
      </c>
      <c r="AH128" s="252"/>
      <c r="AI128" s="252"/>
      <c r="AJ128" s="252"/>
      <c r="AK128" s="252"/>
      <c r="AL128" s="252"/>
      <c r="AM128" s="252"/>
      <c r="AN128" s="251">
        <f t="shared" si="0"/>
        <v>0</v>
      </c>
      <c r="AO128" s="252"/>
      <c r="AP128" s="252"/>
      <c r="AQ128" s="103" t="s">
        <v>87</v>
      </c>
      <c r="AR128" s="59"/>
      <c r="AS128" s="104">
        <v>0</v>
      </c>
      <c r="AT128" s="105">
        <f t="shared" si="1"/>
        <v>0</v>
      </c>
      <c r="AU128" s="106">
        <f>'04.1.2 - Zemní práce'!P126</f>
        <v>0</v>
      </c>
      <c r="AV128" s="105">
        <f>'04.1.2 - Zemní práce'!J37</f>
        <v>0</v>
      </c>
      <c r="AW128" s="105">
        <f>'04.1.2 - Zemní práce'!J38</f>
        <v>0</v>
      </c>
      <c r="AX128" s="105">
        <f>'04.1.2 - Zemní práce'!J39</f>
        <v>0</v>
      </c>
      <c r="AY128" s="105">
        <f>'04.1.2 - Zemní práce'!J40</f>
        <v>0</v>
      </c>
      <c r="AZ128" s="105">
        <f>'04.1.2 - Zemní práce'!F37</f>
        <v>0</v>
      </c>
      <c r="BA128" s="105">
        <f>'04.1.2 - Zemní práce'!F38</f>
        <v>0</v>
      </c>
      <c r="BB128" s="105">
        <f>'04.1.2 - Zemní práce'!F39</f>
        <v>0</v>
      </c>
      <c r="BC128" s="105">
        <f>'04.1.2 - Zemní práce'!F40</f>
        <v>0</v>
      </c>
      <c r="BD128" s="107">
        <f>'04.1.2 - Zemní práce'!F41</f>
        <v>0</v>
      </c>
      <c r="BT128" s="108" t="s">
        <v>92</v>
      </c>
      <c r="BV128" s="108" t="s">
        <v>77</v>
      </c>
      <c r="BW128" s="108" t="s">
        <v>181</v>
      </c>
      <c r="BX128" s="108" t="s">
        <v>175</v>
      </c>
      <c r="CL128" s="108" t="s">
        <v>1</v>
      </c>
    </row>
    <row r="129" spans="1:90" s="4" customFormat="1" ht="16.5" customHeight="1">
      <c r="A129" s="109" t="s">
        <v>89</v>
      </c>
      <c r="B129" s="57"/>
      <c r="C129" s="102"/>
      <c r="D129" s="102"/>
      <c r="E129" s="102"/>
      <c r="F129" s="249" t="s">
        <v>182</v>
      </c>
      <c r="G129" s="249"/>
      <c r="H129" s="249"/>
      <c r="I129" s="249"/>
      <c r="J129" s="249"/>
      <c r="K129" s="102"/>
      <c r="L129" s="249" t="s">
        <v>116</v>
      </c>
      <c r="M129" s="249"/>
      <c r="N129" s="249"/>
      <c r="O129" s="249"/>
      <c r="P129" s="249"/>
      <c r="Q129" s="249"/>
      <c r="R129" s="249"/>
      <c r="S129" s="249"/>
      <c r="T129" s="249"/>
      <c r="U129" s="249"/>
      <c r="V129" s="249"/>
      <c r="W129" s="249"/>
      <c r="X129" s="249"/>
      <c r="Y129" s="249"/>
      <c r="Z129" s="249"/>
      <c r="AA129" s="249"/>
      <c r="AB129" s="249"/>
      <c r="AC129" s="249"/>
      <c r="AD129" s="249"/>
      <c r="AE129" s="249"/>
      <c r="AF129" s="249"/>
      <c r="AG129" s="251">
        <f>'04.1.3. - Vedlejší a osta...'!J34</f>
        <v>0</v>
      </c>
      <c r="AH129" s="252"/>
      <c r="AI129" s="252"/>
      <c r="AJ129" s="252"/>
      <c r="AK129" s="252"/>
      <c r="AL129" s="252"/>
      <c r="AM129" s="252"/>
      <c r="AN129" s="251">
        <f t="shared" si="0"/>
        <v>0</v>
      </c>
      <c r="AO129" s="252"/>
      <c r="AP129" s="252"/>
      <c r="AQ129" s="103" t="s">
        <v>87</v>
      </c>
      <c r="AR129" s="59"/>
      <c r="AS129" s="104">
        <v>0</v>
      </c>
      <c r="AT129" s="105">
        <f t="shared" si="1"/>
        <v>0</v>
      </c>
      <c r="AU129" s="106">
        <f>'04.1.3. - Vedlejší a osta...'!P126</f>
        <v>0</v>
      </c>
      <c r="AV129" s="105">
        <f>'04.1.3. - Vedlejší a osta...'!J37</f>
        <v>0</v>
      </c>
      <c r="AW129" s="105">
        <f>'04.1.3. - Vedlejší a osta...'!J38</f>
        <v>0</v>
      </c>
      <c r="AX129" s="105">
        <f>'04.1.3. - Vedlejší a osta...'!J39</f>
        <v>0</v>
      </c>
      <c r="AY129" s="105">
        <f>'04.1.3. - Vedlejší a osta...'!J40</f>
        <v>0</v>
      </c>
      <c r="AZ129" s="105">
        <f>'04.1.3. - Vedlejší a osta...'!F37</f>
        <v>0</v>
      </c>
      <c r="BA129" s="105">
        <f>'04.1.3. - Vedlejší a osta...'!F38</f>
        <v>0</v>
      </c>
      <c r="BB129" s="105">
        <f>'04.1.3. - Vedlejší a osta...'!F39</f>
        <v>0</v>
      </c>
      <c r="BC129" s="105">
        <f>'04.1.3. - Vedlejší a osta...'!F40</f>
        <v>0</v>
      </c>
      <c r="BD129" s="107">
        <f>'04.1.3. - Vedlejší a osta...'!F41</f>
        <v>0</v>
      </c>
      <c r="BT129" s="108" t="s">
        <v>92</v>
      </c>
      <c r="BV129" s="108" t="s">
        <v>77</v>
      </c>
      <c r="BW129" s="108" t="s">
        <v>183</v>
      </c>
      <c r="BX129" s="108" t="s">
        <v>175</v>
      </c>
      <c r="CL129" s="108" t="s">
        <v>1</v>
      </c>
    </row>
    <row r="130" spans="1:90" s="4" customFormat="1" ht="16.5" customHeight="1">
      <c r="B130" s="57"/>
      <c r="C130" s="102"/>
      <c r="D130" s="102"/>
      <c r="E130" s="249" t="s">
        <v>184</v>
      </c>
      <c r="F130" s="249"/>
      <c r="G130" s="249"/>
      <c r="H130" s="249"/>
      <c r="I130" s="249"/>
      <c r="J130" s="102"/>
      <c r="K130" s="249" t="s">
        <v>185</v>
      </c>
      <c r="L130" s="249"/>
      <c r="M130" s="249"/>
      <c r="N130" s="249"/>
      <c r="O130" s="249"/>
      <c r="P130" s="249"/>
      <c r="Q130" s="249"/>
      <c r="R130" s="249"/>
      <c r="S130" s="249"/>
      <c r="T130" s="249"/>
      <c r="U130" s="249"/>
      <c r="V130" s="249"/>
      <c r="W130" s="249"/>
      <c r="X130" s="249"/>
      <c r="Y130" s="249"/>
      <c r="Z130" s="249"/>
      <c r="AA130" s="249"/>
      <c r="AB130" s="249"/>
      <c r="AC130" s="249"/>
      <c r="AD130" s="249"/>
      <c r="AE130" s="249"/>
      <c r="AF130" s="249"/>
      <c r="AG130" s="258">
        <f>ROUND(SUM(AG131:AG133),2)</f>
        <v>0</v>
      </c>
      <c r="AH130" s="252"/>
      <c r="AI130" s="252"/>
      <c r="AJ130" s="252"/>
      <c r="AK130" s="252"/>
      <c r="AL130" s="252"/>
      <c r="AM130" s="252"/>
      <c r="AN130" s="251">
        <f t="shared" si="0"/>
        <v>0</v>
      </c>
      <c r="AO130" s="252"/>
      <c r="AP130" s="252"/>
      <c r="AQ130" s="103" t="s">
        <v>87</v>
      </c>
      <c r="AR130" s="59"/>
      <c r="AS130" s="104">
        <f>ROUND(SUM(AS131:AS133),2)</f>
        <v>0</v>
      </c>
      <c r="AT130" s="105">
        <f t="shared" si="1"/>
        <v>0</v>
      </c>
      <c r="AU130" s="106">
        <f>ROUND(SUM(AU131:AU133),5)</f>
        <v>0</v>
      </c>
      <c r="AV130" s="105">
        <f>ROUND(AZ130*L29,2)</f>
        <v>0</v>
      </c>
      <c r="AW130" s="105">
        <f>ROUND(BA130*L30,2)</f>
        <v>0</v>
      </c>
      <c r="AX130" s="105">
        <f>ROUND(BB130*L29,2)</f>
        <v>0</v>
      </c>
      <c r="AY130" s="105">
        <f>ROUND(BC130*L30,2)</f>
        <v>0</v>
      </c>
      <c r="AZ130" s="105">
        <f>ROUND(SUM(AZ131:AZ133),2)</f>
        <v>0</v>
      </c>
      <c r="BA130" s="105">
        <f>ROUND(SUM(BA131:BA133),2)</f>
        <v>0</v>
      </c>
      <c r="BB130" s="105">
        <f>ROUND(SUM(BB131:BB133),2)</f>
        <v>0</v>
      </c>
      <c r="BC130" s="105">
        <f>ROUND(SUM(BC131:BC133),2)</f>
        <v>0</v>
      </c>
      <c r="BD130" s="107">
        <f>ROUND(SUM(BD131:BD133),2)</f>
        <v>0</v>
      </c>
      <c r="BS130" s="108" t="s">
        <v>74</v>
      </c>
      <c r="BT130" s="108" t="s">
        <v>84</v>
      </c>
      <c r="BU130" s="108" t="s">
        <v>76</v>
      </c>
      <c r="BV130" s="108" t="s">
        <v>77</v>
      </c>
      <c r="BW130" s="108" t="s">
        <v>186</v>
      </c>
      <c r="BX130" s="108" t="s">
        <v>172</v>
      </c>
      <c r="CL130" s="108" t="s">
        <v>1</v>
      </c>
    </row>
    <row r="131" spans="1:90" s="4" customFormat="1" ht="16.5" customHeight="1">
      <c r="A131" s="109" t="s">
        <v>89</v>
      </c>
      <c r="B131" s="57"/>
      <c r="C131" s="102"/>
      <c r="D131" s="102"/>
      <c r="E131" s="102"/>
      <c r="F131" s="249" t="s">
        <v>187</v>
      </c>
      <c r="G131" s="249"/>
      <c r="H131" s="249"/>
      <c r="I131" s="249"/>
      <c r="J131" s="249"/>
      <c r="K131" s="102"/>
      <c r="L131" s="249" t="s">
        <v>177</v>
      </c>
      <c r="M131" s="249"/>
      <c r="N131" s="249"/>
      <c r="O131" s="249"/>
      <c r="P131" s="249"/>
      <c r="Q131" s="249"/>
      <c r="R131" s="249"/>
      <c r="S131" s="249"/>
      <c r="T131" s="249"/>
      <c r="U131" s="249"/>
      <c r="V131" s="249"/>
      <c r="W131" s="249"/>
      <c r="X131" s="249"/>
      <c r="Y131" s="249"/>
      <c r="Z131" s="249"/>
      <c r="AA131" s="249"/>
      <c r="AB131" s="249"/>
      <c r="AC131" s="249"/>
      <c r="AD131" s="249"/>
      <c r="AE131" s="249"/>
      <c r="AF131" s="249"/>
      <c r="AG131" s="251">
        <f>'04.2.1 - Elektromontáže'!J34</f>
        <v>0</v>
      </c>
      <c r="AH131" s="252"/>
      <c r="AI131" s="252"/>
      <c r="AJ131" s="252"/>
      <c r="AK131" s="252"/>
      <c r="AL131" s="252"/>
      <c r="AM131" s="252"/>
      <c r="AN131" s="251">
        <f t="shared" si="0"/>
        <v>0</v>
      </c>
      <c r="AO131" s="252"/>
      <c r="AP131" s="252"/>
      <c r="AQ131" s="103" t="s">
        <v>87</v>
      </c>
      <c r="AR131" s="59"/>
      <c r="AS131" s="104">
        <v>0</v>
      </c>
      <c r="AT131" s="105">
        <f t="shared" si="1"/>
        <v>0</v>
      </c>
      <c r="AU131" s="106">
        <f>'04.2.1 - Elektromontáže'!P125</f>
        <v>0</v>
      </c>
      <c r="AV131" s="105">
        <f>'04.2.1 - Elektromontáže'!J37</f>
        <v>0</v>
      </c>
      <c r="AW131" s="105">
        <f>'04.2.1 - Elektromontáže'!J38</f>
        <v>0</v>
      </c>
      <c r="AX131" s="105">
        <f>'04.2.1 - Elektromontáže'!J39</f>
        <v>0</v>
      </c>
      <c r="AY131" s="105">
        <f>'04.2.1 - Elektromontáže'!J40</f>
        <v>0</v>
      </c>
      <c r="AZ131" s="105">
        <f>'04.2.1 - Elektromontáže'!F37</f>
        <v>0</v>
      </c>
      <c r="BA131" s="105">
        <f>'04.2.1 - Elektromontáže'!F38</f>
        <v>0</v>
      </c>
      <c r="BB131" s="105">
        <f>'04.2.1 - Elektromontáže'!F39</f>
        <v>0</v>
      </c>
      <c r="BC131" s="105">
        <f>'04.2.1 - Elektromontáže'!F40</f>
        <v>0</v>
      </c>
      <c r="BD131" s="107">
        <f>'04.2.1 - Elektromontáže'!F41</f>
        <v>0</v>
      </c>
      <c r="BT131" s="108" t="s">
        <v>92</v>
      </c>
      <c r="BV131" s="108" t="s">
        <v>77</v>
      </c>
      <c r="BW131" s="108" t="s">
        <v>188</v>
      </c>
      <c r="BX131" s="108" t="s">
        <v>186</v>
      </c>
      <c r="CL131" s="108" t="s">
        <v>1</v>
      </c>
    </row>
    <row r="132" spans="1:90" s="4" customFormat="1" ht="16.5" customHeight="1">
      <c r="A132" s="109" t="s">
        <v>89</v>
      </c>
      <c r="B132" s="57"/>
      <c r="C132" s="102"/>
      <c r="D132" s="102"/>
      <c r="E132" s="102"/>
      <c r="F132" s="249" t="s">
        <v>189</v>
      </c>
      <c r="G132" s="249"/>
      <c r="H132" s="249"/>
      <c r="I132" s="249"/>
      <c r="J132" s="249"/>
      <c r="K132" s="102"/>
      <c r="L132" s="249" t="s">
        <v>180</v>
      </c>
      <c r="M132" s="249"/>
      <c r="N132" s="249"/>
      <c r="O132" s="249"/>
      <c r="P132" s="249"/>
      <c r="Q132" s="249"/>
      <c r="R132" s="249"/>
      <c r="S132" s="249"/>
      <c r="T132" s="249"/>
      <c r="U132" s="249"/>
      <c r="V132" s="249"/>
      <c r="W132" s="249"/>
      <c r="X132" s="249"/>
      <c r="Y132" s="249"/>
      <c r="Z132" s="249"/>
      <c r="AA132" s="249"/>
      <c r="AB132" s="249"/>
      <c r="AC132" s="249"/>
      <c r="AD132" s="249"/>
      <c r="AE132" s="249"/>
      <c r="AF132" s="249"/>
      <c r="AG132" s="251">
        <f>'04.2.2 - Zemní práce'!J34</f>
        <v>0</v>
      </c>
      <c r="AH132" s="252"/>
      <c r="AI132" s="252"/>
      <c r="AJ132" s="252"/>
      <c r="AK132" s="252"/>
      <c r="AL132" s="252"/>
      <c r="AM132" s="252"/>
      <c r="AN132" s="251">
        <f t="shared" si="0"/>
        <v>0</v>
      </c>
      <c r="AO132" s="252"/>
      <c r="AP132" s="252"/>
      <c r="AQ132" s="103" t="s">
        <v>87</v>
      </c>
      <c r="AR132" s="59"/>
      <c r="AS132" s="104">
        <v>0</v>
      </c>
      <c r="AT132" s="105">
        <f t="shared" si="1"/>
        <v>0</v>
      </c>
      <c r="AU132" s="106">
        <f>'04.2.2 - Zemní práce'!P126</f>
        <v>0</v>
      </c>
      <c r="AV132" s="105">
        <f>'04.2.2 - Zemní práce'!J37</f>
        <v>0</v>
      </c>
      <c r="AW132" s="105">
        <f>'04.2.2 - Zemní práce'!J38</f>
        <v>0</v>
      </c>
      <c r="AX132" s="105">
        <f>'04.2.2 - Zemní práce'!J39</f>
        <v>0</v>
      </c>
      <c r="AY132" s="105">
        <f>'04.2.2 - Zemní práce'!J40</f>
        <v>0</v>
      </c>
      <c r="AZ132" s="105">
        <f>'04.2.2 - Zemní práce'!F37</f>
        <v>0</v>
      </c>
      <c r="BA132" s="105">
        <f>'04.2.2 - Zemní práce'!F38</f>
        <v>0</v>
      </c>
      <c r="BB132" s="105">
        <f>'04.2.2 - Zemní práce'!F39</f>
        <v>0</v>
      </c>
      <c r="BC132" s="105">
        <f>'04.2.2 - Zemní práce'!F40</f>
        <v>0</v>
      </c>
      <c r="BD132" s="107">
        <f>'04.2.2 - Zemní práce'!F41</f>
        <v>0</v>
      </c>
      <c r="BT132" s="108" t="s">
        <v>92</v>
      </c>
      <c r="BV132" s="108" t="s">
        <v>77</v>
      </c>
      <c r="BW132" s="108" t="s">
        <v>190</v>
      </c>
      <c r="BX132" s="108" t="s">
        <v>186</v>
      </c>
      <c r="CL132" s="108" t="s">
        <v>1</v>
      </c>
    </row>
    <row r="133" spans="1:90" s="4" customFormat="1" ht="16.5" customHeight="1">
      <c r="A133" s="109" t="s">
        <v>89</v>
      </c>
      <c r="B133" s="57"/>
      <c r="C133" s="102"/>
      <c r="D133" s="102"/>
      <c r="E133" s="102"/>
      <c r="F133" s="249" t="s">
        <v>191</v>
      </c>
      <c r="G133" s="249"/>
      <c r="H133" s="249"/>
      <c r="I133" s="249"/>
      <c r="J133" s="249"/>
      <c r="K133" s="102"/>
      <c r="L133" s="249" t="s">
        <v>116</v>
      </c>
      <c r="M133" s="249"/>
      <c r="N133" s="249"/>
      <c r="O133" s="249"/>
      <c r="P133" s="249"/>
      <c r="Q133" s="249"/>
      <c r="R133" s="249"/>
      <c r="S133" s="249"/>
      <c r="T133" s="249"/>
      <c r="U133" s="249"/>
      <c r="V133" s="249"/>
      <c r="W133" s="249"/>
      <c r="X133" s="249"/>
      <c r="Y133" s="249"/>
      <c r="Z133" s="249"/>
      <c r="AA133" s="249"/>
      <c r="AB133" s="249"/>
      <c r="AC133" s="249"/>
      <c r="AD133" s="249"/>
      <c r="AE133" s="249"/>
      <c r="AF133" s="249"/>
      <c r="AG133" s="251">
        <f>'04.2.3 - Vedlejší a ostat...'!J34</f>
        <v>0</v>
      </c>
      <c r="AH133" s="252"/>
      <c r="AI133" s="252"/>
      <c r="AJ133" s="252"/>
      <c r="AK133" s="252"/>
      <c r="AL133" s="252"/>
      <c r="AM133" s="252"/>
      <c r="AN133" s="251">
        <f t="shared" si="0"/>
        <v>0</v>
      </c>
      <c r="AO133" s="252"/>
      <c r="AP133" s="252"/>
      <c r="AQ133" s="103" t="s">
        <v>87</v>
      </c>
      <c r="AR133" s="59"/>
      <c r="AS133" s="110">
        <v>0</v>
      </c>
      <c r="AT133" s="111">
        <f t="shared" si="1"/>
        <v>0</v>
      </c>
      <c r="AU133" s="112">
        <f>'04.2.3 - Vedlejší a ostat...'!P126</f>
        <v>0</v>
      </c>
      <c r="AV133" s="111">
        <f>'04.2.3 - Vedlejší a ostat...'!J37</f>
        <v>0</v>
      </c>
      <c r="AW133" s="111">
        <f>'04.2.3 - Vedlejší a ostat...'!J38</f>
        <v>0</v>
      </c>
      <c r="AX133" s="111">
        <f>'04.2.3 - Vedlejší a ostat...'!J39</f>
        <v>0</v>
      </c>
      <c r="AY133" s="111">
        <f>'04.2.3 - Vedlejší a ostat...'!J40</f>
        <v>0</v>
      </c>
      <c r="AZ133" s="111">
        <f>'04.2.3 - Vedlejší a ostat...'!F37</f>
        <v>0</v>
      </c>
      <c r="BA133" s="111">
        <f>'04.2.3 - Vedlejší a ostat...'!F38</f>
        <v>0</v>
      </c>
      <c r="BB133" s="111">
        <f>'04.2.3 - Vedlejší a ostat...'!F39</f>
        <v>0</v>
      </c>
      <c r="BC133" s="111">
        <f>'04.2.3 - Vedlejší a ostat...'!F40</f>
        <v>0</v>
      </c>
      <c r="BD133" s="113">
        <f>'04.2.3 - Vedlejší a ostat...'!F41</f>
        <v>0</v>
      </c>
      <c r="BT133" s="108" t="s">
        <v>92</v>
      </c>
      <c r="BV133" s="108" t="s">
        <v>77</v>
      </c>
      <c r="BW133" s="108" t="s">
        <v>192</v>
      </c>
      <c r="BX133" s="108" t="s">
        <v>186</v>
      </c>
      <c r="CL133" s="108" t="s">
        <v>1</v>
      </c>
    </row>
    <row r="134" spans="1:90" s="2" customFormat="1" ht="30" customHeight="1">
      <c r="A134" s="33"/>
      <c r="B134" s="34"/>
      <c r="C134" s="35"/>
      <c r="D134" s="35"/>
      <c r="E134" s="35"/>
      <c r="F134" s="35"/>
      <c r="G134" s="35"/>
      <c r="H134" s="35"/>
      <c r="I134" s="35"/>
      <c r="J134" s="35"/>
      <c r="K134" s="35"/>
      <c r="L134" s="35"/>
      <c r="M134" s="35"/>
      <c r="N134" s="35"/>
      <c r="O134" s="35"/>
      <c r="P134" s="35"/>
      <c r="Q134" s="35"/>
      <c r="R134" s="35"/>
      <c r="S134" s="35"/>
      <c r="T134" s="35"/>
      <c r="U134" s="35"/>
      <c r="V134" s="35"/>
      <c r="W134" s="35"/>
      <c r="X134" s="35"/>
      <c r="Y134" s="35"/>
      <c r="Z134" s="35"/>
      <c r="AA134" s="35"/>
      <c r="AB134" s="35"/>
      <c r="AC134" s="35"/>
      <c r="AD134" s="35"/>
      <c r="AE134" s="35"/>
      <c r="AF134" s="35"/>
      <c r="AG134" s="35"/>
      <c r="AH134" s="35"/>
      <c r="AI134" s="35"/>
      <c r="AJ134" s="35"/>
      <c r="AK134" s="35"/>
      <c r="AL134" s="35"/>
      <c r="AM134" s="35"/>
      <c r="AN134" s="35"/>
      <c r="AO134" s="35"/>
      <c r="AP134" s="35"/>
      <c r="AQ134" s="35"/>
      <c r="AR134" s="38"/>
      <c r="AS134" s="33"/>
      <c r="AT134" s="33"/>
      <c r="AU134" s="33"/>
      <c r="AV134" s="33"/>
      <c r="AW134" s="33"/>
      <c r="AX134" s="33"/>
      <c r="AY134" s="33"/>
      <c r="AZ134" s="33"/>
      <c r="BA134" s="33"/>
      <c r="BB134" s="33"/>
      <c r="BC134" s="33"/>
      <c r="BD134" s="33"/>
      <c r="BE134" s="33"/>
    </row>
    <row r="135" spans="1:90" s="2" customFormat="1" ht="6.95" customHeight="1">
      <c r="A135" s="33"/>
      <c r="B135" s="53"/>
      <c r="C135" s="54"/>
      <c r="D135" s="54"/>
      <c r="E135" s="54"/>
      <c r="F135" s="54"/>
      <c r="G135" s="54"/>
      <c r="H135" s="54"/>
      <c r="I135" s="54"/>
      <c r="J135" s="54"/>
      <c r="K135" s="54"/>
      <c r="L135" s="54"/>
      <c r="M135" s="54"/>
      <c r="N135" s="54"/>
      <c r="O135" s="54"/>
      <c r="P135" s="54"/>
      <c r="Q135" s="54"/>
      <c r="R135" s="54"/>
      <c r="S135" s="54"/>
      <c r="T135" s="54"/>
      <c r="U135" s="54"/>
      <c r="V135" s="54"/>
      <c r="W135" s="54"/>
      <c r="X135" s="54"/>
      <c r="Y135" s="54"/>
      <c r="Z135" s="54"/>
      <c r="AA135" s="54"/>
      <c r="AB135" s="54"/>
      <c r="AC135" s="54"/>
      <c r="AD135" s="54"/>
      <c r="AE135" s="54"/>
      <c r="AF135" s="54"/>
      <c r="AG135" s="54"/>
      <c r="AH135" s="54"/>
      <c r="AI135" s="54"/>
      <c r="AJ135" s="54"/>
      <c r="AK135" s="54"/>
      <c r="AL135" s="54"/>
      <c r="AM135" s="54"/>
      <c r="AN135" s="54"/>
      <c r="AO135" s="54"/>
      <c r="AP135" s="54"/>
      <c r="AQ135" s="54"/>
      <c r="AR135" s="38"/>
      <c r="AS135" s="33"/>
      <c r="AT135" s="33"/>
      <c r="AU135" s="33"/>
      <c r="AV135" s="33"/>
      <c r="AW135" s="33"/>
      <c r="AX135" s="33"/>
      <c r="AY135" s="33"/>
      <c r="AZ135" s="33"/>
      <c r="BA135" s="33"/>
      <c r="BB135" s="33"/>
      <c r="BC135" s="33"/>
      <c r="BD135" s="33"/>
      <c r="BE135" s="33"/>
    </row>
  </sheetData>
  <sheetProtection algorithmName="SHA-512" hashValue="y2GMdiLS7jmFfFAWHgSoSP/Vk4MYao5B9gOY2E4TZ2UdOvBKwRcAXBi6QLC0U7hoqFkvS/DEsemq89IDn8uUeg==" saltValue="F3aXUqug6V4NiVnbMaF7zJjDn2t9s4DmWIhSqm4zckmPtJHCfhuscyCVbjEKeH/CTVwwJ8sEKedjoWSAZR9aIw==" spinCount="100000" sheet="1" objects="1" scenarios="1" formatColumns="0" formatRows="0"/>
  <mergeCells count="194">
    <mergeCell ref="L32:P32"/>
    <mergeCell ref="W32:AE32"/>
    <mergeCell ref="AK32:AO32"/>
    <mergeCell ref="L33:P33"/>
    <mergeCell ref="W33:AE33"/>
    <mergeCell ref="AK33:AO33"/>
    <mergeCell ref="AN96:AP96"/>
    <mergeCell ref="AG96:AM96"/>
    <mergeCell ref="AG97:AM97"/>
    <mergeCell ref="AN97:AP97"/>
    <mergeCell ref="AG98:AM98"/>
    <mergeCell ref="AN98:AP98"/>
    <mergeCell ref="BE5:BE34"/>
    <mergeCell ref="K5:AO5"/>
    <mergeCell ref="K6:AO6"/>
    <mergeCell ref="E14:AJ14"/>
    <mergeCell ref="E23:AN23"/>
    <mergeCell ref="AK26:AO26"/>
    <mergeCell ref="L28:P28"/>
    <mergeCell ref="W28:AE28"/>
    <mergeCell ref="AK28:AO28"/>
    <mergeCell ref="AK29:AO29"/>
    <mergeCell ref="L29:P29"/>
    <mergeCell ref="W29:AE29"/>
    <mergeCell ref="AK30:AO30"/>
    <mergeCell ref="W30:AE30"/>
    <mergeCell ref="L30:P30"/>
    <mergeCell ref="AK31:AO31"/>
    <mergeCell ref="L31:P31"/>
    <mergeCell ref="W31:AE31"/>
    <mergeCell ref="AN106:AP106"/>
    <mergeCell ref="AG106:AM106"/>
    <mergeCell ref="AN107:AP107"/>
    <mergeCell ref="AG107:AM107"/>
    <mergeCell ref="AG108:AM108"/>
    <mergeCell ref="AN108:AP108"/>
    <mergeCell ref="AK35:AO35"/>
    <mergeCell ref="X35:AB35"/>
    <mergeCell ref="AR2:BE2"/>
    <mergeCell ref="AG101:AM101"/>
    <mergeCell ref="AN101:AP101"/>
    <mergeCell ref="AN102:AP102"/>
    <mergeCell ref="AG102:AM102"/>
    <mergeCell ref="AN103:AP103"/>
    <mergeCell ref="AG103:AM103"/>
    <mergeCell ref="L85:AO85"/>
    <mergeCell ref="AM87:AN87"/>
    <mergeCell ref="AM89:AP89"/>
    <mergeCell ref="AS89:AT91"/>
    <mergeCell ref="AM90:AP90"/>
    <mergeCell ref="AG92:AM92"/>
    <mergeCell ref="AN92:AP92"/>
    <mergeCell ref="AN95:AP95"/>
    <mergeCell ref="AG95:AM95"/>
    <mergeCell ref="AG109:AM109"/>
    <mergeCell ref="AN109:AP109"/>
    <mergeCell ref="AN110:AP110"/>
    <mergeCell ref="AG110:AM110"/>
    <mergeCell ref="AN111:AP111"/>
    <mergeCell ref="AG111:AM111"/>
    <mergeCell ref="AG112:AM112"/>
    <mergeCell ref="AN112:AP112"/>
    <mergeCell ref="AG113:AM113"/>
    <mergeCell ref="AN113:AP113"/>
    <mergeCell ref="AN114:AP114"/>
    <mergeCell ref="AG114:AM114"/>
    <mergeCell ref="AG115:AM115"/>
    <mergeCell ref="AN115:AP115"/>
    <mergeCell ref="AN116:AP116"/>
    <mergeCell ref="AG116:AM116"/>
    <mergeCell ref="AN117:AP117"/>
    <mergeCell ref="AG117:AM117"/>
    <mergeCell ref="AN118:AP118"/>
    <mergeCell ref="AG118:AM118"/>
    <mergeCell ref="AN119:AP119"/>
    <mergeCell ref="AG119:AM119"/>
    <mergeCell ref="AN120:AP120"/>
    <mergeCell ref="AG120:AM120"/>
    <mergeCell ref="AG121:AM121"/>
    <mergeCell ref="AN121:AP121"/>
    <mergeCell ref="AN122:AP122"/>
    <mergeCell ref="AG122:AM122"/>
    <mergeCell ref="AN123:AP123"/>
    <mergeCell ref="AG123:AM123"/>
    <mergeCell ref="AN124:AP124"/>
    <mergeCell ref="AG124:AM124"/>
    <mergeCell ref="AN125:AP125"/>
    <mergeCell ref="AG125:AM125"/>
    <mergeCell ref="AN126:AP126"/>
    <mergeCell ref="AG126:AM126"/>
    <mergeCell ref="AN127:AP127"/>
    <mergeCell ref="AG127:AM127"/>
    <mergeCell ref="AN128:AP128"/>
    <mergeCell ref="AG128:AM128"/>
    <mergeCell ref="AN129:AP129"/>
    <mergeCell ref="AG129:AM129"/>
    <mergeCell ref="AN130:AP130"/>
    <mergeCell ref="AG130:AM130"/>
    <mergeCell ref="AN131:AP131"/>
    <mergeCell ref="AG131:AM131"/>
    <mergeCell ref="AN132:AP132"/>
    <mergeCell ref="AG132:AM132"/>
    <mergeCell ref="AN133:AP133"/>
    <mergeCell ref="AG133:AM133"/>
    <mergeCell ref="C92:G92"/>
    <mergeCell ref="I92:AF92"/>
    <mergeCell ref="J95:AF95"/>
    <mergeCell ref="D95:H95"/>
    <mergeCell ref="K96:AF96"/>
    <mergeCell ref="E96:I96"/>
    <mergeCell ref="F97:J97"/>
    <mergeCell ref="L97:AF97"/>
    <mergeCell ref="L98:AF98"/>
    <mergeCell ref="F98:J98"/>
    <mergeCell ref="AG99:AM99"/>
    <mergeCell ref="AN99:AP99"/>
    <mergeCell ref="AG100:AM100"/>
    <mergeCell ref="AN100:AP100"/>
    <mergeCell ref="AG94:AM94"/>
    <mergeCell ref="AN94:AP94"/>
    <mergeCell ref="K104:AF104"/>
    <mergeCell ref="E104:I104"/>
    <mergeCell ref="K105:AF105"/>
    <mergeCell ref="E105:I105"/>
    <mergeCell ref="F99:J99"/>
    <mergeCell ref="L99:AF99"/>
    <mergeCell ref="E100:I100"/>
    <mergeCell ref="K100:AF100"/>
    <mergeCell ref="E101:I101"/>
    <mergeCell ref="K101:AF101"/>
    <mergeCell ref="E102:I102"/>
    <mergeCell ref="K102:AF102"/>
    <mergeCell ref="K103:AF103"/>
    <mergeCell ref="E103:I103"/>
    <mergeCell ref="AN104:AP104"/>
    <mergeCell ref="AG104:AM104"/>
    <mergeCell ref="AN105:AP105"/>
    <mergeCell ref="AG105:AM105"/>
    <mergeCell ref="E106:I106"/>
    <mergeCell ref="K106:AF106"/>
    <mergeCell ref="D107:H107"/>
    <mergeCell ref="J107:AF107"/>
    <mergeCell ref="E108:I108"/>
    <mergeCell ref="K108:AF108"/>
    <mergeCell ref="K109:AF109"/>
    <mergeCell ref="E109:I109"/>
    <mergeCell ref="J110:AF110"/>
    <mergeCell ref="D110:H110"/>
    <mergeCell ref="E111:I111"/>
    <mergeCell ref="K111:AF111"/>
    <mergeCell ref="F112:J112"/>
    <mergeCell ref="L112:AF112"/>
    <mergeCell ref="F113:J113"/>
    <mergeCell ref="L113:AF113"/>
    <mergeCell ref="L114:AF114"/>
    <mergeCell ref="F114:J114"/>
    <mergeCell ref="F115:J115"/>
    <mergeCell ref="L115:AF115"/>
    <mergeCell ref="K116:AF116"/>
    <mergeCell ref="E116:I116"/>
    <mergeCell ref="L117:AF117"/>
    <mergeCell ref="F117:J117"/>
    <mergeCell ref="F118:J118"/>
    <mergeCell ref="L118:AF118"/>
    <mergeCell ref="L119:AF119"/>
    <mergeCell ref="F119:J119"/>
    <mergeCell ref="L120:AF120"/>
    <mergeCell ref="F120:J120"/>
    <mergeCell ref="E121:I121"/>
    <mergeCell ref="K121:AF121"/>
    <mergeCell ref="L122:AF122"/>
    <mergeCell ref="F122:J122"/>
    <mergeCell ref="K123:AF123"/>
    <mergeCell ref="E123:I123"/>
    <mergeCell ref="L124:AF124"/>
    <mergeCell ref="F124:J124"/>
    <mergeCell ref="D125:H125"/>
    <mergeCell ref="J125:AF125"/>
    <mergeCell ref="F131:J131"/>
    <mergeCell ref="L131:AF131"/>
    <mergeCell ref="F132:J132"/>
    <mergeCell ref="L132:AF132"/>
    <mergeCell ref="F133:J133"/>
    <mergeCell ref="L133:AF133"/>
    <mergeCell ref="E126:I126"/>
    <mergeCell ref="K126:AF126"/>
    <mergeCell ref="F127:J127"/>
    <mergeCell ref="L127:AF127"/>
    <mergeCell ref="L128:AF128"/>
    <mergeCell ref="F128:J128"/>
    <mergeCell ref="F129:J129"/>
    <mergeCell ref="L129:AF129"/>
    <mergeCell ref="E130:I130"/>
    <mergeCell ref="K130:AF130"/>
  </mergeCells>
  <hyperlinks>
    <hyperlink ref="A97" location="'01.1.1 - Klimatizace'!C2" display="/"/>
    <hyperlink ref="A98" location="'01.1.2 - Napájení'!C2" display="/"/>
    <hyperlink ref="A99" location="'01.1.3 - Technologie zabe...'!C2" display="/"/>
    <hyperlink ref="A100" location="'01.2 - Venkovní část zabe...'!C2" display="/"/>
    <hyperlink ref="A101" location="'01.3 - Oprava kabelizace,...'!C2" display="/"/>
    <hyperlink ref="A102" location="'01.4 - Materiál zadavatel...'!C2" display="/"/>
    <hyperlink ref="A103" location="'01.5 - Sdělovací zařízení'!C2" display="/"/>
    <hyperlink ref="A104" location="'01.6 - DDTS'!C2" display="/"/>
    <hyperlink ref="A105" location="'01.7 - Vedlejší a ostatní...'!C2" display="/"/>
    <hyperlink ref="A106" location="'01.8 - Náklady na dopravu'!C2" display="/"/>
    <hyperlink ref="A108" location="'02.1 - Výměna mostnic na ...'!C2" display="/"/>
    <hyperlink ref="A109" location="'02.2 - Vedlejší a ostatní...'!C2" display="/"/>
    <hyperlink ref="A112" location="'03.1.1 - Oprava 1. SK'!C2" display="/"/>
    <hyperlink ref="A113" location="'03.1.2 - Oprava 2. SK'!C2" display="/"/>
    <hyperlink ref="A114" location="'03.1.3 - Oprava 3. SK a z...'!C2" display="/"/>
    <hyperlink ref="A115" location="'03.1.4 - Oprava km 8,379 ...'!C2" display="/"/>
    <hyperlink ref="A117" location="'03.2.1 - Výhybka č.1'!C2" display="/"/>
    <hyperlink ref="A118" location="'03.2.2 - Zrušení výhybky ...'!C2" display="/"/>
    <hyperlink ref="A119" location="'03.2.3 - Výhybka č.4'!C2" display="/"/>
    <hyperlink ref="A120" location="'03.2.4 - Výhybka č.5'!C2" display="/"/>
    <hyperlink ref="A122" location="'03.3.1 - Materiál zadavat...'!C2" display="/"/>
    <hyperlink ref="A124" location="'03.4.1 - Vedlejší a ostat...'!C2" display="/"/>
    <hyperlink ref="A127" location="'04.1.1 - Elektromontáže'!C2" display="/"/>
    <hyperlink ref="A128" location="'04.1.2 - Zemní práce'!C2" display="/"/>
    <hyperlink ref="A129" location="'04.1.3. - Vedlejší a osta...'!C2" display="/"/>
    <hyperlink ref="A131" location="'04.2.1 - Elektromontáže'!C2" display="/"/>
    <hyperlink ref="A132" location="'04.2.2 - Zemní práce'!C2" display="/"/>
    <hyperlink ref="A133" location="'04.2.3 - Vedlejší a ostat...'!C2" display="/"/>
  </hyperlink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93</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195</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197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199</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ROUND((SUM(BE124:BE140)),  2)</f>
        <v>0</v>
      </c>
      <c r="G37" s="33"/>
      <c r="H37" s="33"/>
      <c r="I37" s="129">
        <v>0.21</v>
      </c>
      <c r="J37" s="128">
        <f>ROUND(((SUM(BE124:BE140))*I37),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ROUND((SUM(BF124:BF140)),  2)</f>
        <v>0</v>
      </c>
      <c r="G38" s="33"/>
      <c r="H38" s="33"/>
      <c r="I38" s="129">
        <v>0.15</v>
      </c>
      <c r="J38" s="128">
        <f>ROUND(((SUM(BF124:BF140))*I38),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ROUND((SUM(BG124:BG140)),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ROUND((SUM(BH124:BH140)),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ROUND((SUM(BI124:BI140)),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195</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197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01.1.1 - Klimatizace</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195</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197</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01.1.1 - Klimatizace</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SUM(P125:P140)</f>
        <v>0</v>
      </c>
      <c r="Q124" s="78"/>
      <c r="R124" s="160">
        <f>SUM(R125:R140)</f>
        <v>0</v>
      </c>
      <c r="S124" s="78"/>
      <c r="T124" s="161">
        <f>SUM(T125:T140)</f>
        <v>0</v>
      </c>
      <c r="U124" s="33"/>
      <c r="V124" s="33"/>
      <c r="W124" s="33"/>
      <c r="X124" s="33"/>
      <c r="Y124" s="33"/>
      <c r="Z124" s="33"/>
      <c r="AA124" s="33"/>
      <c r="AB124" s="33"/>
      <c r="AC124" s="33"/>
      <c r="AD124" s="33"/>
      <c r="AE124" s="33"/>
      <c r="AT124" s="16" t="s">
        <v>74</v>
      </c>
      <c r="AU124" s="16" t="s">
        <v>204</v>
      </c>
      <c r="BK124" s="162">
        <f>SUM(BK125:BK140)</f>
        <v>0</v>
      </c>
    </row>
    <row r="125" spans="1:65" s="2" customFormat="1" ht="24.2" customHeight="1">
      <c r="A125" s="33"/>
      <c r="B125" s="34"/>
      <c r="C125" s="163" t="s">
        <v>82</v>
      </c>
      <c r="D125" s="163" t="s">
        <v>218</v>
      </c>
      <c r="E125" s="164" t="s">
        <v>219</v>
      </c>
      <c r="F125" s="165" t="s">
        <v>220</v>
      </c>
      <c r="G125" s="166" t="s">
        <v>221</v>
      </c>
      <c r="H125" s="167">
        <v>1</v>
      </c>
      <c r="I125" s="168"/>
      <c r="J125" s="169">
        <f>ROUND(I125*H125,2)</f>
        <v>0</v>
      </c>
      <c r="K125" s="165" t="s">
        <v>222</v>
      </c>
      <c r="L125" s="170"/>
      <c r="M125" s="171" t="s">
        <v>1</v>
      </c>
      <c r="N125" s="172"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84</v>
      </c>
      <c r="AT125" s="175" t="s">
        <v>218</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224</v>
      </c>
    </row>
    <row r="126" spans="1:65" s="2" customFormat="1" ht="19.5">
      <c r="A126" s="33"/>
      <c r="B126" s="34"/>
      <c r="C126" s="35"/>
      <c r="D126" s="177" t="s">
        <v>225</v>
      </c>
      <c r="E126" s="35"/>
      <c r="F126" s="178" t="s">
        <v>220</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2" customFormat="1" ht="24.2" customHeight="1">
      <c r="A127" s="33"/>
      <c r="B127" s="34"/>
      <c r="C127" s="163" t="s">
        <v>84</v>
      </c>
      <c r="D127" s="163" t="s">
        <v>218</v>
      </c>
      <c r="E127" s="164" t="s">
        <v>226</v>
      </c>
      <c r="F127" s="165" t="s">
        <v>227</v>
      </c>
      <c r="G127" s="166" t="s">
        <v>228</v>
      </c>
      <c r="H127" s="167">
        <v>20</v>
      </c>
      <c r="I127" s="168"/>
      <c r="J127" s="169">
        <f>ROUND(I127*H127,2)</f>
        <v>0</v>
      </c>
      <c r="K127" s="165" t="s">
        <v>222</v>
      </c>
      <c r="L127" s="170"/>
      <c r="M127" s="171" t="s">
        <v>1</v>
      </c>
      <c r="N127" s="172"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84</v>
      </c>
      <c r="AT127" s="175" t="s">
        <v>218</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229</v>
      </c>
    </row>
    <row r="128" spans="1:65" s="2" customFormat="1">
      <c r="A128" s="33"/>
      <c r="B128" s="34"/>
      <c r="C128" s="35"/>
      <c r="D128" s="177" t="s">
        <v>225</v>
      </c>
      <c r="E128" s="35"/>
      <c r="F128" s="178" t="s">
        <v>227</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24.2" customHeight="1">
      <c r="A129" s="33"/>
      <c r="B129" s="34"/>
      <c r="C129" s="163" t="s">
        <v>92</v>
      </c>
      <c r="D129" s="163" t="s">
        <v>218</v>
      </c>
      <c r="E129" s="164" t="s">
        <v>230</v>
      </c>
      <c r="F129" s="165" t="s">
        <v>231</v>
      </c>
      <c r="G129" s="166" t="s">
        <v>221</v>
      </c>
      <c r="H129" s="167">
        <v>2</v>
      </c>
      <c r="I129" s="168"/>
      <c r="J129" s="169">
        <f>ROUND(I129*H129,2)</f>
        <v>0</v>
      </c>
      <c r="K129" s="165" t="s">
        <v>222</v>
      </c>
      <c r="L129" s="170"/>
      <c r="M129" s="171" t="s">
        <v>1</v>
      </c>
      <c r="N129" s="172"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84</v>
      </c>
      <c r="AT129" s="175" t="s">
        <v>218</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232</v>
      </c>
    </row>
    <row r="130" spans="1:65" s="2" customFormat="1">
      <c r="A130" s="33"/>
      <c r="B130" s="34"/>
      <c r="C130" s="35"/>
      <c r="D130" s="177" t="s">
        <v>225</v>
      </c>
      <c r="E130" s="35"/>
      <c r="F130" s="178" t="s">
        <v>231</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75</v>
      </c>
    </row>
    <row r="131" spans="1:65" s="2" customFormat="1" ht="24.2" customHeight="1">
      <c r="A131" s="33"/>
      <c r="B131" s="34"/>
      <c r="C131" s="163" t="s">
        <v>233</v>
      </c>
      <c r="D131" s="163" t="s">
        <v>218</v>
      </c>
      <c r="E131" s="164" t="s">
        <v>234</v>
      </c>
      <c r="F131" s="165" t="s">
        <v>235</v>
      </c>
      <c r="G131" s="166" t="s">
        <v>236</v>
      </c>
      <c r="H131" s="167">
        <v>2</v>
      </c>
      <c r="I131" s="168"/>
      <c r="J131" s="169">
        <f>ROUND(I131*H131,2)</f>
        <v>0</v>
      </c>
      <c r="K131" s="165" t="s">
        <v>222</v>
      </c>
      <c r="L131" s="170"/>
      <c r="M131" s="171" t="s">
        <v>1</v>
      </c>
      <c r="N131" s="172"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84</v>
      </c>
      <c r="AT131" s="175" t="s">
        <v>218</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237</v>
      </c>
    </row>
    <row r="132" spans="1:65" s="2" customFormat="1">
      <c r="A132" s="33"/>
      <c r="B132" s="34"/>
      <c r="C132" s="35"/>
      <c r="D132" s="177" t="s">
        <v>225</v>
      </c>
      <c r="E132" s="35"/>
      <c r="F132" s="178" t="s">
        <v>235</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238</v>
      </c>
      <c r="D133" s="163" t="s">
        <v>218</v>
      </c>
      <c r="E133" s="164" t="s">
        <v>239</v>
      </c>
      <c r="F133" s="165" t="s">
        <v>240</v>
      </c>
      <c r="G133" s="166" t="s">
        <v>221</v>
      </c>
      <c r="H133" s="167">
        <v>1</v>
      </c>
      <c r="I133" s="168"/>
      <c r="J133" s="169">
        <f>ROUND(I133*H133,2)</f>
        <v>0</v>
      </c>
      <c r="K133" s="165" t="s">
        <v>222</v>
      </c>
      <c r="L133" s="170"/>
      <c r="M133" s="171" t="s">
        <v>1</v>
      </c>
      <c r="N133" s="172"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84</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241</v>
      </c>
    </row>
    <row r="134" spans="1:65" s="2" customFormat="1">
      <c r="A134" s="33"/>
      <c r="B134" s="34"/>
      <c r="C134" s="35"/>
      <c r="D134" s="177" t="s">
        <v>225</v>
      </c>
      <c r="E134" s="35"/>
      <c r="F134" s="178" t="s">
        <v>240</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24.2" customHeight="1">
      <c r="A135" s="33"/>
      <c r="B135" s="34"/>
      <c r="C135" s="182" t="s">
        <v>242</v>
      </c>
      <c r="D135" s="182" t="s">
        <v>243</v>
      </c>
      <c r="E135" s="183" t="s">
        <v>244</v>
      </c>
      <c r="F135" s="184" t="s">
        <v>245</v>
      </c>
      <c r="G135" s="185" t="s">
        <v>221</v>
      </c>
      <c r="H135" s="186">
        <v>1</v>
      </c>
      <c r="I135" s="187"/>
      <c r="J135" s="188">
        <f>ROUND(I135*H135,2)</f>
        <v>0</v>
      </c>
      <c r="K135" s="184" t="s">
        <v>222</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82</v>
      </c>
      <c r="AT135" s="175" t="s">
        <v>243</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246</v>
      </c>
    </row>
    <row r="136" spans="1:65" s="2" customFormat="1" ht="19.5">
      <c r="A136" s="33"/>
      <c r="B136" s="34"/>
      <c r="C136" s="35"/>
      <c r="D136" s="177" t="s">
        <v>225</v>
      </c>
      <c r="E136" s="35"/>
      <c r="F136" s="178" t="s">
        <v>247</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24.2" customHeight="1">
      <c r="A137" s="33"/>
      <c r="B137" s="34"/>
      <c r="C137" s="182" t="s">
        <v>248</v>
      </c>
      <c r="D137" s="182" t="s">
        <v>243</v>
      </c>
      <c r="E137" s="183" t="s">
        <v>249</v>
      </c>
      <c r="F137" s="184" t="s">
        <v>250</v>
      </c>
      <c r="G137" s="185" t="s">
        <v>221</v>
      </c>
      <c r="H137" s="186">
        <v>1</v>
      </c>
      <c r="I137" s="187"/>
      <c r="J137" s="188">
        <f>ROUND(I137*H137,2)</f>
        <v>0</v>
      </c>
      <c r="K137" s="184" t="s">
        <v>222</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82</v>
      </c>
      <c r="AT137" s="175" t="s">
        <v>243</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251</v>
      </c>
    </row>
    <row r="138" spans="1:65" s="2" customFormat="1" ht="29.25">
      <c r="A138" s="33"/>
      <c r="B138" s="34"/>
      <c r="C138" s="35"/>
      <c r="D138" s="177" t="s">
        <v>225</v>
      </c>
      <c r="E138" s="35"/>
      <c r="F138" s="178" t="s">
        <v>252</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2" customFormat="1" ht="24.2" customHeight="1">
      <c r="A139" s="33"/>
      <c r="B139" s="34"/>
      <c r="C139" s="182" t="s">
        <v>253</v>
      </c>
      <c r="D139" s="182" t="s">
        <v>243</v>
      </c>
      <c r="E139" s="183" t="s">
        <v>254</v>
      </c>
      <c r="F139" s="184" t="s">
        <v>255</v>
      </c>
      <c r="G139" s="185" t="s">
        <v>256</v>
      </c>
      <c r="H139" s="186">
        <v>20</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82</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257</v>
      </c>
    </row>
    <row r="140" spans="1:65" s="2" customFormat="1" ht="29.25">
      <c r="A140" s="33"/>
      <c r="B140" s="34"/>
      <c r="C140" s="35"/>
      <c r="D140" s="177" t="s">
        <v>225</v>
      </c>
      <c r="E140" s="35"/>
      <c r="F140" s="178" t="s">
        <v>258</v>
      </c>
      <c r="G140" s="35"/>
      <c r="H140" s="35"/>
      <c r="I140" s="179"/>
      <c r="J140" s="35"/>
      <c r="K140" s="35"/>
      <c r="L140" s="38"/>
      <c r="M140" s="191"/>
      <c r="N140" s="192"/>
      <c r="O140" s="193"/>
      <c r="P140" s="193"/>
      <c r="Q140" s="193"/>
      <c r="R140" s="193"/>
      <c r="S140" s="193"/>
      <c r="T140" s="194"/>
      <c r="U140" s="33"/>
      <c r="V140" s="33"/>
      <c r="W140" s="33"/>
      <c r="X140" s="33"/>
      <c r="Y140" s="33"/>
      <c r="Z140" s="33"/>
      <c r="AA140" s="33"/>
      <c r="AB140" s="33"/>
      <c r="AC140" s="33"/>
      <c r="AD140" s="33"/>
      <c r="AE140" s="33"/>
      <c r="AT140" s="16" t="s">
        <v>225</v>
      </c>
      <c r="AU140" s="16" t="s">
        <v>75</v>
      </c>
    </row>
    <row r="141" spans="1:65" s="2" customFormat="1" ht="6.95" customHeight="1">
      <c r="A141" s="33"/>
      <c r="B141" s="53"/>
      <c r="C141" s="54"/>
      <c r="D141" s="54"/>
      <c r="E141" s="54"/>
      <c r="F141" s="54"/>
      <c r="G141" s="54"/>
      <c r="H141" s="54"/>
      <c r="I141" s="54"/>
      <c r="J141" s="54"/>
      <c r="K141" s="54"/>
      <c r="L141" s="38"/>
      <c r="M141" s="33"/>
      <c r="O141" s="33"/>
      <c r="P141" s="33"/>
      <c r="Q141" s="33"/>
      <c r="R141" s="33"/>
      <c r="S141" s="33"/>
      <c r="T141" s="33"/>
      <c r="U141" s="33"/>
      <c r="V141" s="33"/>
      <c r="W141" s="33"/>
      <c r="X141" s="33"/>
      <c r="Y141" s="33"/>
      <c r="Z141" s="33"/>
      <c r="AA141" s="33"/>
      <c r="AB141" s="33"/>
      <c r="AC141" s="33"/>
      <c r="AD141" s="33"/>
      <c r="AE141" s="33"/>
    </row>
  </sheetData>
  <sheetProtection algorithmName="SHA-512" hashValue="VvEVp1jfEeINpYSR2KOhQl0YeF1EMhBLMyhM7ZvkX7qo+XbgsyVumwtjAaTs/AqIow/CSCmKdELwB0GmGWtF1Q==" saltValue="DCvOWZ5Y8osNgR8xkHHK4USU5OUguPkY5q9YwaZhweIRxOwFs+TRgnlz0hi2Qt/1zjHOZjm5SflmB/bKZqBY8A==" spinCount="100000" sheet="1" objects="1" scenarios="1" formatColumns="0" formatRows="0" autoFilter="0"/>
  <autoFilter ref="C123:K14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7"/>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96</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195</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197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259</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ROUND((SUM(BE124:BE166)),  2)</f>
        <v>0</v>
      </c>
      <c r="G37" s="33"/>
      <c r="H37" s="33"/>
      <c r="I37" s="129">
        <v>0.21</v>
      </c>
      <c r="J37" s="128">
        <f>ROUND(((SUM(BE124:BE166))*I37),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ROUND((SUM(BF124:BF166)),  2)</f>
        <v>0</v>
      </c>
      <c r="G38" s="33"/>
      <c r="H38" s="33"/>
      <c r="I38" s="129">
        <v>0.15</v>
      </c>
      <c r="J38" s="128">
        <f>ROUND(((SUM(BF124:BF166))*I38),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ROUND((SUM(BG124:BG166)),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ROUND((SUM(BH124:BH166)),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ROUND((SUM(BI124:BI166)),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195</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197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01.1.2 - Napájení</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195</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197</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01.1.2 - Napájení</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SUM(P125:P166)</f>
        <v>0</v>
      </c>
      <c r="Q124" s="78"/>
      <c r="R124" s="160">
        <f>SUM(R125:R166)</f>
        <v>0</v>
      </c>
      <c r="S124" s="78"/>
      <c r="T124" s="161">
        <f>SUM(T125:T166)</f>
        <v>0</v>
      </c>
      <c r="U124" s="33"/>
      <c r="V124" s="33"/>
      <c r="W124" s="33"/>
      <c r="X124" s="33"/>
      <c r="Y124" s="33"/>
      <c r="Z124" s="33"/>
      <c r="AA124" s="33"/>
      <c r="AB124" s="33"/>
      <c r="AC124" s="33"/>
      <c r="AD124" s="33"/>
      <c r="AE124" s="33"/>
      <c r="AT124" s="16" t="s">
        <v>74</v>
      </c>
      <c r="AU124" s="16" t="s">
        <v>204</v>
      </c>
      <c r="BK124" s="162">
        <f>SUM(BK125:BK166)</f>
        <v>0</v>
      </c>
    </row>
    <row r="125" spans="1:65" s="2" customFormat="1" ht="24.2" customHeight="1">
      <c r="A125" s="33"/>
      <c r="B125" s="34"/>
      <c r="C125" s="163" t="s">
        <v>82</v>
      </c>
      <c r="D125" s="163" t="s">
        <v>218</v>
      </c>
      <c r="E125" s="164" t="s">
        <v>260</v>
      </c>
      <c r="F125" s="165" t="s">
        <v>261</v>
      </c>
      <c r="G125" s="166" t="s">
        <v>228</v>
      </c>
      <c r="H125" s="167">
        <v>30</v>
      </c>
      <c r="I125" s="168"/>
      <c r="J125" s="169">
        <f>ROUND(I125*H125,2)</f>
        <v>0</v>
      </c>
      <c r="K125" s="165" t="s">
        <v>222</v>
      </c>
      <c r="L125" s="170"/>
      <c r="M125" s="171" t="s">
        <v>1</v>
      </c>
      <c r="N125" s="172"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84</v>
      </c>
      <c r="AT125" s="175" t="s">
        <v>218</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262</v>
      </c>
    </row>
    <row r="126" spans="1:65" s="2" customFormat="1" ht="19.5">
      <c r="A126" s="33"/>
      <c r="B126" s="34"/>
      <c r="C126" s="35"/>
      <c r="D126" s="177" t="s">
        <v>225</v>
      </c>
      <c r="E126" s="35"/>
      <c r="F126" s="178" t="s">
        <v>261</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2" customFormat="1" ht="37.9" customHeight="1">
      <c r="A127" s="33"/>
      <c r="B127" s="34"/>
      <c r="C127" s="163" t="s">
        <v>84</v>
      </c>
      <c r="D127" s="163" t="s">
        <v>218</v>
      </c>
      <c r="E127" s="164" t="s">
        <v>263</v>
      </c>
      <c r="F127" s="165" t="s">
        <v>264</v>
      </c>
      <c r="G127" s="166" t="s">
        <v>221</v>
      </c>
      <c r="H127" s="167">
        <v>5</v>
      </c>
      <c r="I127" s="168"/>
      <c r="J127" s="169">
        <f>ROUND(I127*H127,2)</f>
        <v>0</v>
      </c>
      <c r="K127" s="165" t="s">
        <v>222</v>
      </c>
      <c r="L127" s="170"/>
      <c r="M127" s="171" t="s">
        <v>1</v>
      </c>
      <c r="N127" s="172"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84</v>
      </c>
      <c r="AT127" s="175" t="s">
        <v>218</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265</v>
      </c>
    </row>
    <row r="128" spans="1:65" s="2" customFormat="1" ht="19.5">
      <c r="A128" s="33"/>
      <c r="B128" s="34"/>
      <c r="C128" s="35"/>
      <c r="D128" s="177" t="s">
        <v>225</v>
      </c>
      <c r="E128" s="35"/>
      <c r="F128" s="178" t="s">
        <v>264</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37.9" customHeight="1">
      <c r="A129" s="33"/>
      <c r="B129" s="34"/>
      <c r="C129" s="163" t="s">
        <v>92</v>
      </c>
      <c r="D129" s="163" t="s">
        <v>218</v>
      </c>
      <c r="E129" s="164" t="s">
        <v>266</v>
      </c>
      <c r="F129" s="165" t="s">
        <v>267</v>
      </c>
      <c r="G129" s="166" t="s">
        <v>221</v>
      </c>
      <c r="H129" s="167">
        <v>1</v>
      </c>
      <c r="I129" s="168"/>
      <c r="J129" s="169">
        <f>ROUND(I129*H129,2)</f>
        <v>0</v>
      </c>
      <c r="K129" s="165" t="s">
        <v>222</v>
      </c>
      <c r="L129" s="170"/>
      <c r="M129" s="171" t="s">
        <v>1</v>
      </c>
      <c r="N129" s="172"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84</v>
      </c>
      <c r="AT129" s="175" t="s">
        <v>218</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268</v>
      </c>
    </row>
    <row r="130" spans="1:65" s="2" customFormat="1" ht="19.5">
      <c r="A130" s="33"/>
      <c r="B130" s="34"/>
      <c r="C130" s="35"/>
      <c r="D130" s="177" t="s">
        <v>225</v>
      </c>
      <c r="E130" s="35"/>
      <c r="F130" s="178" t="s">
        <v>267</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75</v>
      </c>
    </row>
    <row r="131" spans="1:65" s="2" customFormat="1" ht="37.9" customHeight="1">
      <c r="A131" s="33"/>
      <c r="B131" s="34"/>
      <c r="C131" s="163" t="s">
        <v>233</v>
      </c>
      <c r="D131" s="163" t="s">
        <v>218</v>
      </c>
      <c r="E131" s="164" t="s">
        <v>269</v>
      </c>
      <c r="F131" s="165" t="s">
        <v>270</v>
      </c>
      <c r="G131" s="166" t="s">
        <v>221</v>
      </c>
      <c r="H131" s="167">
        <v>1</v>
      </c>
      <c r="I131" s="168"/>
      <c r="J131" s="169">
        <f>ROUND(I131*H131,2)</f>
        <v>0</v>
      </c>
      <c r="K131" s="165" t="s">
        <v>222</v>
      </c>
      <c r="L131" s="170"/>
      <c r="M131" s="171" t="s">
        <v>1</v>
      </c>
      <c r="N131" s="172"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84</v>
      </c>
      <c r="AT131" s="175" t="s">
        <v>218</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271</v>
      </c>
    </row>
    <row r="132" spans="1:65" s="2" customFormat="1" ht="19.5">
      <c r="A132" s="33"/>
      <c r="B132" s="34"/>
      <c r="C132" s="35"/>
      <c r="D132" s="177" t="s">
        <v>225</v>
      </c>
      <c r="E132" s="35"/>
      <c r="F132" s="178" t="s">
        <v>270</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238</v>
      </c>
      <c r="D133" s="163" t="s">
        <v>218</v>
      </c>
      <c r="E133" s="164" t="s">
        <v>272</v>
      </c>
      <c r="F133" s="165" t="s">
        <v>273</v>
      </c>
      <c r="G133" s="166" t="s">
        <v>228</v>
      </c>
      <c r="H133" s="167">
        <v>30</v>
      </c>
      <c r="I133" s="168"/>
      <c r="J133" s="169">
        <f>ROUND(I133*H133,2)</f>
        <v>0</v>
      </c>
      <c r="K133" s="165" t="s">
        <v>222</v>
      </c>
      <c r="L133" s="170"/>
      <c r="M133" s="171" t="s">
        <v>1</v>
      </c>
      <c r="N133" s="172"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84</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274</v>
      </c>
    </row>
    <row r="134" spans="1:65" s="2" customFormat="1" ht="19.5">
      <c r="A134" s="33"/>
      <c r="B134" s="34"/>
      <c r="C134" s="35"/>
      <c r="D134" s="177" t="s">
        <v>225</v>
      </c>
      <c r="E134" s="35"/>
      <c r="F134" s="178" t="s">
        <v>273</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24.2" customHeight="1">
      <c r="A135" s="33"/>
      <c r="B135" s="34"/>
      <c r="C135" s="163" t="s">
        <v>242</v>
      </c>
      <c r="D135" s="163" t="s">
        <v>218</v>
      </c>
      <c r="E135" s="164" t="s">
        <v>275</v>
      </c>
      <c r="F135" s="165" t="s">
        <v>276</v>
      </c>
      <c r="G135" s="166" t="s">
        <v>221</v>
      </c>
      <c r="H135" s="167">
        <v>8</v>
      </c>
      <c r="I135" s="168"/>
      <c r="J135" s="169">
        <f>ROUND(I135*H135,2)</f>
        <v>0</v>
      </c>
      <c r="K135" s="165" t="s">
        <v>222</v>
      </c>
      <c r="L135" s="170"/>
      <c r="M135" s="171" t="s">
        <v>1</v>
      </c>
      <c r="N135" s="172"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84</v>
      </c>
      <c r="AT135" s="175" t="s">
        <v>218</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277</v>
      </c>
    </row>
    <row r="136" spans="1:65" s="2" customFormat="1" ht="19.5">
      <c r="A136" s="33"/>
      <c r="B136" s="34"/>
      <c r="C136" s="35"/>
      <c r="D136" s="177" t="s">
        <v>225</v>
      </c>
      <c r="E136" s="35"/>
      <c r="F136" s="178" t="s">
        <v>276</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24.2" customHeight="1">
      <c r="A137" s="33"/>
      <c r="B137" s="34"/>
      <c r="C137" s="163" t="s">
        <v>248</v>
      </c>
      <c r="D137" s="163" t="s">
        <v>218</v>
      </c>
      <c r="E137" s="164" t="s">
        <v>278</v>
      </c>
      <c r="F137" s="165" t="s">
        <v>279</v>
      </c>
      <c r="G137" s="166" t="s">
        <v>221</v>
      </c>
      <c r="H137" s="167">
        <v>8</v>
      </c>
      <c r="I137" s="168"/>
      <c r="J137" s="169">
        <f>ROUND(I137*H137,2)</f>
        <v>0</v>
      </c>
      <c r="K137" s="165" t="s">
        <v>222</v>
      </c>
      <c r="L137" s="170"/>
      <c r="M137" s="171" t="s">
        <v>1</v>
      </c>
      <c r="N137" s="172"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84</v>
      </c>
      <c r="AT137" s="175" t="s">
        <v>218</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280</v>
      </c>
    </row>
    <row r="138" spans="1:65" s="2" customFormat="1" ht="19.5">
      <c r="A138" s="33"/>
      <c r="B138" s="34"/>
      <c r="C138" s="35"/>
      <c r="D138" s="177" t="s">
        <v>225</v>
      </c>
      <c r="E138" s="35"/>
      <c r="F138" s="178" t="s">
        <v>279</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2" customFormat="1" ht="37.9" customHeight="1">
      <c r="A139" s="33"/>
      <c r="B139" s="34"/>
      <c r="C139" s="163" t="s">
        <v>253</v>
      </c>
      <c r="D139" s="163" t="s">
        <v>218</v>
      </c>
      <c r="E139" s="164" t="s">
        <v>281</v>
      </c>
      <c r="F139" s="165" t="s">
        <v>282</v>
      </c>
      <c r="G139" s="166" t="s">
        <v>221</v>
      </c>
      <c r="H139" s="167">
        <v>1</v>
      </c>
      <c r="I139" s="168"/>
      <c r="J139" s="169">
        <f>ROUND(I139*H139,2)</f>
        <v>0</v>
      </c>
      <c r="K139" s="165" t="s">
        <v>222</v>
      </c>
      <c r="L139" s="170"/>
      <c r="M139" s="171" t="s">
        <v>1</v>
      </c>
      <c r="N139" s="172"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84</v>
      </c>
      <c r="AT139" s="175" t="s">
        <v>218</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283</v>
      </c>
    </row>
    <row r="140" spans="1:65" s="2" customFormat="1" ht="19.5">
      <c r="A140" s="33"/>
      <c r="B140" s="34"/>
      <c r="C140" s="35"/>
      <c r="D140" s="177" t="s">
        <v>225</v>
      </c>
      <c r="E140" s="35"/>
      <c r="F140" s="178" t="s">
        <v>282</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75</v>
      </c>
    </row>
    <row r="141" spans="1:65" s="2" customFormat="1" ht="24.2" customHeight="1">
      <c r="A141" s="33"/>
      <c r="B141" s="34"/>
      <c r="C141" s="163" t="s">
        <v>284</v>
      </c>
      <c r="D141" s="163" t="s">
        <v>218</v>
      </c>
      <c r="E141" s="164" t="s">
        <v>285</v>
      </c>
      <c r="F141" s="165" t="s">
        <v>286</v>
      </c>
      <c r="G141" s="166" t="s">
        <v>221</v>
      </c>
      <c r="H141" s="167">
        <v>1</v>
      </c>
      <c r="I141" s="168"/>
      <c r="J141" s="169">
        <f>ROUND(I141*H141,2)</f>
        <v>0</v>
      </c>
      <c r="K141" s="165" t="s">
        <v>222</v>
      </c>
      <c r="L141" s="170"/>
      <c r="M141" s="171" t="s">
        <v>1</v>
      </c>
      <c r="N141" s="172"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84</v>
      </c>
      <c r="AT141" s="175" t="s">
        <v>218</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82</v>
      </c>
      <c r="BM141" s="175" t="s">
        <v>287</v>
      </c>
    </row>
    <row r="142" spans="1:65" s="2" customFormat="1" ht="19.5">
      <c r="A142" s="33"/>
      <c r="B142" s="34"/>
      <c r="C142" s="35"/>
      <c r="D142" s="177" t="s">
        <v>225</v>
      </c>
      <c r="E142" s="35"/>
      <c r="F142" s="178" t="s">
        <v>286</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2" customFormat="1" ht="24.2" customHeight="1">
      <c r="A143" s="33"/>
      <c r="B143" s="34"/>
      <c r="C143" s="182" t="s">
        <v>288</v>
      </c>
      <c r="D143" s="182" t="s">
        <v>243</v>
      </c>
      <c r="E143" s="183" t="s">
        <v>289</v>
      </c>
      <c r="F143" s="184" t="s">
        <v>290</v>
      </c>
      <c r="G143" s="185" t="s">
        <v>228</v>
      </c>
      <c r="H143" s="186">
        <v>48</v>
      </c>
      <c r="I143" s="187"/>
      <c r="J143" s="188">
        <f>ROUND(I143*H143,2)</f>
        <v>0</v>
      </c>
      <c r="K143" s="184" t="s">
        <v>222</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82</v>
      </c>
      <c r="AT143" s="175" t="s">
        <v>243</v>
      </c>
      <c r="AU143" s="175" t="s">
        <v>75</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82</v>
      </c>
      <c r="BM143" s="175" t="s">
        <v>291</v>
      </c>
    </row>
    <row r="144" spans="1:65" s="2" customFormat="1" ht="29.25">
      <c r="A144" s="33"/>
      <c r="B144" s="34"/>
      <c r="C144" s="35"/>
      <c r="D144" s="177" t="s">
        <v>225</v>
      </c>
      <c r="E144" s="35"/>
      <c r="F144" s="178" t="s">
        <v>292</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75</v>
      </c>
    </row>
    <row r="145" spans="1:65" s="2" customFormat="1" ht="24.2" customHeight="1">
      <c r="A145" s="33"/>
      <c r="B145" s="34"/>
      <c r="C145" s="182" t="s">
        <v>293</v>
      </c>
      <c r="D145" s="182" t="s">
        <v>243</v>
      </c>
      <c r="E145" s="183" t="s">
        <v>294</v>
      </c>
      <c r="F145" s="184" t="s">
        <v>295</v>
      </c>
      <c r="G145" s="185" t="s">
        <v>228</v>
      </c>
      <c r="H145" s="186">
        <v>24</v>
      </c>
      <c r="I145" s="187"/>
      <c r="J145" s="188">
        <f>ROUND(I145*H145,2)</f>
        <v>0</v>
      </c>
      <c r="K145" s="184" t="s">
        <v>222</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82</v>
      </c>
      <c r="AT145" s="175" t="s">
        <v>243</v>
      </c>
      <c r="AU145" s="175" t="s">
        <v>75</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82</v>
      </c>
      <c r="BM145" s="175" t="s">
        <v>296</v>
      </c>
    </row>
    <row r="146" spans="1:65" s="2" customFormat="1" ht="19.5">
      <c r="A146" s="33"/>
      <c r="B146" s="34"/>
      <c r="C146" s="35"/>
      <c r="D146" s="177" t="s">
        <v>225</v>
      </c>
      <c r="E146" s="35"/>
      <c r="F146" s="178" t="s">
        <v>297</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75</v>
      </c>
    </row>
    <row r="147" spans="1:65" s="2" customFormat="1" ht="24.2" customHeight="1">
      <c r="A147" s="33"/>
      <c r="B147" s="34"/>
      <c r="C147" s="182" t="s">
        <v>298</v>
      </c>
      <c r="D147" s="182" t="s">
        <v>243</v>
      </c>
      <c r="E147" s="183" t="s">
        <v>299</v>
      </c>
      <c r="F147" s="184" t="s">
        <v>300</v>
      </c>
      <c r="G147" s="185" t="s">
        <v>228</v>
      </c>
      <c r="H147" s="186">
        <v>30</v>
      </c>
      <c r="I147" s="187"/>
      <c r="J147" s="188">
        <f>ROUND(I147*H147,2)</f>
        <v>0</v>
      </c>
      <c r="K147" s="184" t="s">
        <v>222</v>
      </c>
      <c r="L147" s="38"/>
      <c r="M147" s="189" t="s">
        <v>1</v>
      </c>
      <c r="N147" s="190"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82</v>
      </c>
      <c r="AT147" s="175" t="s">
        <v>243</v>
      </c>
      <c r="AU147" s="175" t="s">
        <v>75</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301</v>
      </c>
    </row>
    <row r="148" spans="1:65" s="2" customFormat="1" ht="19.5">
      <c r="A148" s="33"/>
      <c r="B148" s="34"/>
      <c r="C148" s="35"/>
      <c r="D148" s="177" t="s">
        <v>225</v>
      </c>
      <c r="E148" s="35"/>
      <c r="F148" s="178" t="s">
        <v>302</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75</v>
      </c>
    </row>
    <row r="149" spans="1:65" s="2" customFormat="1" ht="24.2" customHeight="1">
      <c r="A149" s="33"/>
      <c r="B149" s="34"/>
      <c r="C149" s="182" t="s">
        <v>303</v>
      </c>
      <c r="D149" s="182" t="s">
        <v>243</v>
      </c>
      <c r="E149" s="183" t="s">
        <v>304</v>
      </c>
      <c r="F149" s="184" t="s">
        <v>305</v>
      </c>
      <c r="G149" s="185" t="s">
        <v>228</v>
      </c>
      <c r="H149" s="186">
        <v>30</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82</v>
      </c>
      <c r="AT149" s="175" t="s">
        <v>243</v>
      </c>
      <c r="AU149" s="175" t="s">
        <v>75</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82</v>
      </c>
      <c r="BM149" s="175" t="s">
        <v>306</v>
      </c>
    </row>
    <row r="150" spans="1:65" s="2" customFormat="1" ht="19.5">
      <c r="A150" s="33"/>
      <c r="B150" s="34"/>
      <c r="C150" s="35"/>
      <c r="D150" s="177" t="s">
        <v>225</v>
      </c>
      <c r="E150" s="35"/>
      <c r="F150" s="178" t="s">
        <v>307</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75</v>
      </c>
    </row>
    <row r="151" spans="1:65" s="2" customFormat="1" ht="37.9" customHeight="1">
      <c r="A151" s="33"/>
      <c r="B151" s="34"/>
      <c r="C151" s="182" t="s">
        <v>308</v>
      </c>
      <c r="D151" s="182" t="s">
        <v>243</v>
      </c>
      <c r="E151" s="183" t="s">
        <v>309</v>
      </c>
      <c r="F151" s="184" t="s">
        <v>310</v>
      </c>
      <c r="G151" s="185" t="s">
        <v>221</v>
      </c>
      <c r="H151" s="186">
        <v>2</v>
      </c>
      <c r="I151" s="187"/>
      <c r="J151" s="188">
        <f>ROUND(I151*H151,2)</f>
        <v>0</v>
      </c>
      <c r="K151" s="184" t="s">
        <v>222</v>
      </c>
      <c r="L151" s="38"/>
      <c r="M151" s="189" t="s">
        <v>1</v>
      </c>
      <c r="N151" s="190"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82</v>
      </c>
      <c r="AT151" s="175" t="s">
        <v>243</v>
      </c>
      <c r="AU151" s="175" t="s">
        <v>75</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82</v>
      </c>
      <c r="BM151" s="175" t="s">
        <v>311</v>
      </c>
    </row>
    <row r="152" spans="1:65" s="2" customFormat="1" ht="48.75">
      <c r="A152" s="33"/>
      <c r="B152" s="34"/>
      <c r="C152" s="35"/>
      <c r="D152" s="177" t="s">
        <v>225</v>
      </c>
      <c r="E152" s="35"/>
      <c r="F152" s="178" t="s">
        <v>312</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75</v>
      </c>
    </row>
    <row r="153" spans="1:65" s="2" customFormat="1" ht="37.9" customHeight="1">
      <c r="A153" s="33"/>
      <c r="B153" s="34"/>
      <c r="C153" s="182" t="s">
        <v>8</v>
      </c>
      <c r="D153" s="182" t="s">
        <v>243</v>
      </c>
      <c r="E153" s="183" t="s">
        <v>313</v>
      </c>
      <c r="F153" s="184" t="s">
        <v>314</v>
      </c>
      <c r="G153" s="185" t="s">
        <v>221</v>
      </c>
      <c r="H153" s="186">
        <v>4</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82</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82</v>
      </c>
      <c r="BM153" s="175" t="s">
        <v>315</v>
      </c>
    </row>
    <row r="154" spans="1:65" s="2" customFormat="1" ht="48.75">
      <c r="A154" s="33"/>
      <c r="B154" s="34"/>
      <c r="C154" s="35"/>
      <c r="D154" s="177" t="s">
        <v>225</v>
      </c>
      <c r="E154" s="35"/>
      <c r="F154" s="178" t="s">
        <v>316</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2" customFormat="1" ht="24.2" customHeight="1">
      <c r="A155" s="33"/>
      <c r="B155" s="34"/>
      <c r="C155" s="182" t="s">
        <v>317</v>
      </c>
      <c r="D155" s="182" t="s">
        <v>243</v>
      </c>
      <c r="E155" s="183" t="s">
        <v>318</v>
      </c>
      <c r="F155" s="184" t="s">
        <v>319</v>
      </c>
      <c r="G155" s="185" t="s">
        <v>221</v>
      </c>
      <c r="H155" s="186">
        <v>3</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82</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82</v>
      </c>
      <c r="BM155" s="175" t="s">
        <v>320</v>
      </c>
    </row>
    <row r="156" spans="1:65" s="2" customFormat="1">
      <c r="A156" s="33"/>
      <c r="B156" s="34"/>
      <c r="C156" s="35"/>
      <c r="D156" s="177" t="s">
        <v>225</v>
      </c>
      <c r="E156" s="35"/>
      <c r="F156" s="178" t="s">
        <v>319</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2" customFormat="1" ht="37.9" customHeight="1">
      <c r="A157" s="33"/>
      <c r="B157" s="34"/>
      <c r="C157" s="182" t="s">
        <v>321</v>
      </c>
      <c r="D157" s="182" t="s">
        <v>243</v>
      </c>
      <c r="E157" s="183" t="s">
        <v>322</v>
      </c>
      <c r="F157" s="184" t="s">
        <v>323</v>
      </c>
      <c r="G157" s="185" t="s">
        <v>221</v>
      </c>
      <c r="H157" s="186">
        <v>4</v>
      </c>
      <c r="I157" s="187"/>
      <c r="J157" s="188">
        <f>ROUND(I157*H157,2)</f>
        <v>0</v>
      </c>
      <c r="K157" s="184" t="s">
        <v>222</v>
      </c>
      <c r="L157" s="38"/>
      <c r="M157" s="189" t="s">
        <v>1</v>
      </c>
      <c r="N157" s="190"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82</v>
      </c>
      <c r="AT157" s="175" t="s">
        <v>243</v>
      </c>
      <c r="AU157" s="175" t="s">
        <v>75</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82</v>
      </c>
      <c r="BM157" s="175" t="s">
        <v>324</v>
      </c>
    </row>
    <row r="158" spans="1:65" s="2" customFormat="1" ht="19.5">
      <c r="A158" s="33"/>
      <c r="B158" s="34"/>
      <c r="C158" s="35"/>
      <c r="D158" s="177" t="s">
        <v>225</v>
      </c>
      <c r="E158" s="35"/>
      <c r="F158" s="178" t="s">
        <v>323</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75</v>
      </c>
    </row>
    <row r="159" spans="1:65" s="2" customFormat="1" ht="24.2" customHeight="1">
      <c r="A159" s="33"/>
      <c r="B159" s="34"/>
      <c r="C159" s="182" t="s">
        <v>325</v>
      </c>
      <c r="D159" s="182" t="s">
        <v>243</v>
      </c>
      <c r="E159" s="183" t="s">
        <v>326</v>
      </c>
      <c r="F159" s="184" t="s">
        <v>327</v>
      </c>
      <c r="G159" s="185" t="s">
        <v>221</v>
      </c>
      <c r="H159" s="186">
        <v>1</v>
      </c>
      <c r="I159" s="187"/>
      <c r="J159" s="188">
        <f>ROUND(I159*H159,2)</f>
        <v>0</v>
      </c>
      <c r="K159" s="184" t="s">
        <v>222</v>
      </c>
      <c r="L159" s="38"/>
      <c r="M159" s="189" t="s">
        <v>1</v>
      </c>
      <c r="N159" s="190"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82</v>
      </c>
      <c r="AT159" s="175" t="s">
        <v>243</v>
      </c>
      <c r="AU159" s="175" t="s">
        <v>75</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82</v>
      </c>
      <c r="BM159" s="175" t="s">
        <v>328</v>
      </c>
    </row>
    <row r="160" spans="1:65" s="2" customFormat="1" ht="19.5">
      <c r="A160" s="33"/>
      <c r="B160" s="34"/>
      <c r="C160" s="35"/>
      <c r="D160" s="177" t="s">
        <v>225</v>
      </c>
      <c r="E160" s="35"/>
      <c r="F160" s="178" t="s">
        <v>327</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75</v>
      </c>
    </row>
    <row r="161" spans="1:65" s="2" customFormat="1" ht="24.2" customHeight="1">
      <c r="A161" s="33"/>
      <c r="B161" s="34"/>
      <c r="C161" s="182" t="s">
        <v>329</v>
      </c>
      <c r="D161" s="182" t="s">
        <v>243</v>
      </c>
      <c r="E161" s="183" t="s">
        <v>330</v>
      </c>
      <c r="F161" s="184" t="s">
        <v>331</v>
      </c>
      <c r="G161" s="185" t="s">
        <v>221</v>
      </c>
      <c r="H161" s="186">
        <v>4</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82</v>
      </c>
      <c r="AT161" s="175" t="s">
        <v>243</v>
      </c>
      <c r="AU161" s="175" t="s">
        <v>75</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82</v>
      </c>
      <c r="BM161" s="175" t="s">
        <v>332</v>
      </c>
    </row>
    <row r="162" spans="1:65" s="2" customFormat="1" ht="29.25">
      <c r="A162" s="33"/>
      <c r="B162" s="34"/>
      <c r="C162" s="35"/>
      <c r="D162" s="177" t="s">
        <v>225</v>
      </c>
      <c r="E162" s="35"/>
      <c r="F162" s="178" t="s">
        <v>333</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75</v>
      </c>
    </row>
    <row r="163" spans="1:65" s="2" customFormat="1" ht="24.2" customHeight="1">
      <c r="A163" s="33"/>
      <c r="B163" s="34"/>
      <c r="C163" s="182" t="s">
        <v>334</v>
      </c>
      <c r="D163" s="182" t="s">
        <v>243</v>
      </c>
      <c r="E163" s="183" t="s">
        <v>254</v>
      </c>
      <c r="F163" s="184" t="s">
        <v>255</v>
      </c>
      <c r="G163" s="185" t="s">
        <v>256</v>
      </c>
      <c r="H163" s="186">
        <v>80</v>
      </c>
      <c r="I163" s="187"/>
      <c r="J163" s="188">
        <f>ROUND(I163*H163,2)</f>
        <v>0</v>
      </c>
      <c r="K163" s="184" t="s">
        <v>222</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82</v>
      </c>
      <c r="AT163" s="175" t="s">
        <v>243</v>
      </c>
      <c r="AU163" s="175" t="s">
        <v>75</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82</v>
      </c>
      <c r="BM163" s="175" t="s">
        <v>335</v>
      </c>
    </row>
    <row r="164" spans="1:65" s="2" customFormat="1" ht="29.25">
      <c r="A164" s="33"/>
      <c r="B164" s="34"/>
      <c r="C164" s="35"/>
      <c r="D164" s="177" t="s">
        <v>225</v>
      </c>
      <c r="E164" s="35"/>
      <c r="F164" s="178" t="s">
        <v>258</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75</v>
      </c>
    </row>
    <row r="165" spans="1:65" s="2" customFormat="1" ht="24.2" customHeight="1">
      <c r="A165" s="33"/>
      <c r="B165" s="34"/>
      <c r="C165" s="182" t="s">
        <v>7</v>
      </c>
      <c r="D165" s="182" t="s">
        <v>243</v>
      </c>
      <c r="E165" s="183" t="s">
        <v>336</v>
      </c>
      <c r="F165" s="184" t="s">
        <v>337</v>
      </c>
      <c r="G165" s="185" t="s">
        <v>256</v>
      </c>
      <c r="H165" s="186">
        <v>50</v>
      </c>
      <c r="I165" s="187"/>
      <c r="J165" s="188">
        <f>ROUND(I165*H165,2)</f>
        <v>0</v>
      </c>
      <c r="K165" s="184" t="s">
        <v>222</v>
      </c>
      <c r="L165" s="38"/>
      <c r="M165" s="189" t="s">
        <v>1</v>
      </c>
      <c r="N165" s="190"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82</v>
      </c>
      <c r="AT165" s="175" t="s">
        <v>243</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82</v>
      </c>
      <c r="BM165" s="175" t="s">
        <v>338</v>
      </c>
    </row>
    <row r="166" spans="1:65" s="2" customFormat="1" ht="48.75">
      <c r="A166" s="33"/>
      <c r="B166" s="34"/>
      <c r="C166" s="35"/>
      <c r="D166" s="177" t="s">
        <v>225</v>
      </c>
      <c r="E166" s="35"/>
      <c r="F166" s="178" t="s">
        <v>339</v>
      </c>
      <c r="G166" s="35"/>
      <c r="H166" s="35"/>
      <c r="I166" s="179"/>
      <c r="J166" s="35"/>
      <c r="K166" s="35"/>
      <c r="L166" s="38"/>
      <c r="M166" s="191"/>
      <c r="N166" s="192"/>
      <c r="O166" s="193"/>
      <c r="P166" s="193"/>
      <c r="Q166" s="193"/>
      <c r="R166" s="193"/>
      <c r="S166" s="193"/>
      <c r="T166" s="194"/>
      <c r="U166" s="33"/>
      <c r="V166" s="33"/>
      <c r="W166" s="33"/>
      <c r="X166" s="33"/>
      <c r="Y166" s="33"/>
      <c r="Z166" s="33"/>
      <c r="AA166" s="33"/>
      <c r="AB166" s="33"/>
      <c r="AC166" s="33"/>
      <c r="AD166" s="33"/>
      <c r="AE166" s="33"/>
      <c r="AT166" s="16" t="s">
        <v>225</v>
      </c>
      <c r="AU166" s="16" t="s">
        <v>75</v>
      </c>
    </row>
    <row r="167" spans="1:65" s="2" customFormat="1" ht="6.95" customHeight="1">
      <c r="A167" s="33"/>
      <c r="B167" s="53"/>
      <c r="C167" s="54"/>
      <c r="D167" s="54"/>
      <c r="E167" s="54"/>
      <c r="F167" s="54"/>
      <c r="G167" s="54"/>
      <c r="H167" s="54"/>
      <c r="I167" s="54"/>
      <c r="J167" s="54"/>
      <c r="K167" s="54"/>
      <c r="L167" s="38"/>
      <c r="M167" s="33"/>
      <c r="O167" s="33"/>
      <c r="P167" s="33"/>
      <c r="Q167" s="33"/>
      <c r="R167" s="33"/>
      <c r="S167" s="33"/>
      <c r="T167" s="33"/>
      <c r="U167" s="33"/>
      <c r="V167" s="33"/>
      <c r="W167" s="33"/>
      <c r="X167" s="33"/>
      <c r="Y167" s="33"/>
      <c r="Z167" s="33"/>
      <c r="AA167" s="33"/>
      <c r="AB167" s="33"/>
      <c r="AC167" s="33"/>
      <c r="AD167" s="33"/>
      <c r="AE167" s="33"/>
    </row>
  </sheetData>
  <sheetProtection algorithmName="SHA-512" hashValue="PMuuyLbSCikk2FX6vdeS9SeoVhdzdT8BXSsyBudJJrH0Dlb6vz2CZwKOkEwMnrasJ4HbMosgnK8zGO4DZ39C0Q==" saltValue="tb+dHPJ6j73x+ts/i2Cq1tCGOJRlQrj3kf/urF7J+FBnVlxEstJZb1nfOwfPTq3Ph4YdnW+0qyhfijAtYhfueA==" spinCount="100000" sheet="1" objects="1" scenarios="1" formatColumns="0" formatRows="0" autoFilter="0"/>
  <autoFilter ref="C123:K166"/>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515"/>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99</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195</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197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340</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ROUND((SUM(BE124:BE514)),  2)</f>
        <v>0</v>
      </c>
      <c r="G37" s="33"/>
      <c r="H37" s="33"/>
      <c r="I37" s="129">
        <v>0.21</v>
      </c>
      <c r="J37" s="128">
        <f>ROUND(((SUM(BE124:BE514))*I37),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ROUND((SUM(BF124:BF514)),  2)</f>
        <v>0</v>
      </c>
      <c r="G38" s="33"/>
      <c r="H38" s="33"/>
      <c r="I38" s="129">
        <v>0.15</v>
      </c>
      <c r="J38" s="128">
        <f>ROUND(((SUM(BF124:BF514))*I38),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ROUND((SUM(BG124:BG514)),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ROUND((SUM(BH124:BH514)),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ROUND((SUM(BI124:BI514)),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195</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197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01.1.3 - Technologie zabezpečovacího zařízení</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195</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197</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01.1.3 - Technologie zabezpečovacího zařízení</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SUM(P125:P514)</f>
        <v>0</v>
      </c>
      <c r="Q124" s="78"/>
      <c r="R124" s="160">
        <f>SUM(R125:R514)</f>
        <v>0</v>
      </c>
      <c r="S124" s="78"/>
      <c r="T124" s="161">
        <f>SUM(T125:T514)</f>
        <v>0</v>
      </c>
      <c r="U124" s="33"/>
      <c r="V124" s="33"/>
      <c r="W124" s="33"/>
      <c r="X124" s="33"/>
      <c r="Y124" s="33"/>
      <c r="Z124" s="33"/>
      <c r="AA124" s="33"/>
      <c r="AB124" s="33"/>
      <c r="AC124" s="33"/>
      <c r="AD124" s="33"/>
      <c r="AE124" s="33"/>
      <c r="AT124" s="16" t="s">
        <v>74</v>
      </c>
      <c r="AU124" s="16" t="s">
        <v>204</v>
      </c>
      <c r="BK124" s="162">
        <f>SUM(BK125:BK514)</f>
        <v>0</v>
      </c>
    </row>
    <row r="125" spans="1:65" s="2" customFormat="1" ht="14.45" customHeight="1">
      <c r="A125" s="33"/>
      <c r="B125" s="34"/>
      <c r="C125" s="163" t="s">
        <v>82</v>
      </c>
      <c r="D125" s="163" t="s">
        <v>218</v>
      </c>
      <c r="E125" s="164" t="s">
        <v>341</v>
      </c>
      <c r="F125" s="165" t="s">
        <v>342</v>
      </c>
      <c r="G125" s="166" t="s">
        <v>228</v>
      </c>
      <c r="H125" s="167">
        <v>30</v>
      </c>
      <c r="I125" s="168"/>
      <c r="J125" s="169">
        <f>ROUND(I125*H125,2)</f>
        <v>0</v>
      </c>
      <c r="K125" s="165" t="s">
        <v>1</v>
      </c>
      <c r="L125" s="170"/>
      <c r="M125" s="171" t="s">
        <v>1</v>
      </c>
      <c r="N125" s="172"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84</v>
      </c>
      <c r="AT125" s="175" t="s">
        <v>218</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343</v>
      </c>
    </row>
    <row r="126" spans="1:65" s="2" customFormat="1" ht="58.5">
      <c r="A126" s="33"/>
      <c r="B126" s="34"/>
      <c r="C126" s="35"/>
      <c r="D126" s="177" t="s">
        <v>225</v>
      </c>
      <c r="E126" s="35"/>
      <c r="F126" s="178" t="s">
        <v>344</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2" customFormat="1" ht="14.45" customHeight="1">
      <c r="A127" s="33"/>
      <c r="B127" s="34"/>
      <c r="C127" s="182" t="s">
        <v>84</v>
      </c>
      <c r="D127" s="182" t="s">
        <v>243</v>
      </c>
      <c r="E127" s="183" t="s">
        <v>345</v>
      </c>
      <c r="F127" s="184" t="s">
        <v>346</v>
      </c>
      <c r="G127" s="185" t="s">
        <v>228</v>
      </c>
      <c r="H127" s="186">
        <v>30</v>
      </c>
      <c r="I127" s="187"/>
      <c r="J127" s="188">
        <f>ROUND(I127*H127,2)</f>
        <v>0</v>
      </c>
      <c r="K127" s="184" t="s">
        <v>1</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82</v>
      </c>
      <c r="AT127" s="175" t="s">
        <v>243</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347</v>
      </c>
    </row>
    <row r="128" spans="1:65" s="2" customFormat="1" ht="58.5">
      <c r="A128" s="33"/>
      <c r="B128" s="34"/>
      <c r="C128" s="35"/>
      <c r="D128" s="177" t="s">
        <v>225</v>
      </c>
      <c r="E128" s="35"/>
      <c r="F128" s="178" t="s">
        <v>348</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14.45" customHeight="1">
      <c r="A129" s="33"/>
      <c r="B129" s="34"/>
      <c r="C129" s="182" t="s">
        <v>233</v>
      </c>
      <c r="D129" s="182" t="s">
        <v>243</v>
      </c>
      <c r="E129" s="183" t="s">
        <v>349</v>
      </c>
      <c r="F129" s="184" t="s">
        <v>350</v>
      </c>
      <c r="G129" s="185" t="s">
        <v>221</v>
      </c>
      <c r="H129" s="186">
        <v>2</v>
      </c>
      <c r="I129" s="187"/>
      <c r="J129" s="188">
        <f>ROUND(I129*H129,2)</f>
        <v>0</v>
      </c>
      <c r="K129" s="184" t="s">
        <v>1</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82</v>
      </c>
      <c r="AT129" s="175" t="s">
        <v>243</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351</v>
      </c>
    </row>
    <row r="130" spans="1:65" s="2" customFormat="1" ht="48.75">
      <c r="A130" s="33"/>
      <c r="B130" s="34"/>
      <c r="C130" s="35"/>
      <c r="D130" s="177" t="s">
        <v>225</v>
      </c>
      <c r="E130" s="35"/>
      <c r="F130" s="178" t="s">
        <v>352</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75</v>
      </c>
    </row>
    <row r="131" spans="1:65" s="2" customFormat="1" ht="24.2" customHeight="1">
      <c r="A131" s="33"/>
      <c r="B131" s="34"/>
      <c r="C131" s="163" t="s">
        <v>353</v>
      </c>
      <c r="D131" s="163" t="s">
        <v>218</v>
      </c>
      <c r="E131" s="164" t="s">
        <v>354</v>
      </c>
      <c r="F131" s="165" t="s">
        <v>355</v>
      </c>
      <c r="G131" s="166" t="s">
        <v>221</v>
      </c>
      <c r="H131" s="167">
        <v>1</v>
      </c>
      <c r="I131" s="168"/>
      <c r="J131" s="169">
        <f>ROUND(I131*H131,2)</f>
        <v>0</v>
      </c>
      <c r="K131" s="165" t="s">
        <v>222</v>
      </c>
      <c r="L131" s="170"/>
      <c r="M131" s="171" t="s">
        <v>1</v>
      </c>
      <c r="N131" s="172"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84</v>
      </c>
      <c r="AT131" s="175" t="s">
        <v>218</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356</v>
      </c>
    </row>
    <row r="132" spans="1:65" s="2" customFormat="1">
      <c r="A132" s="33"/>
      <c r="B132" s="34"/>
      <c r="C132" s="35"/>
      <c r="D132" s="177" t="s">
        <v>225</v>
      </c>
      <c r="E132" s="35"/>
      <c r="F132" s="178" t="s">
        <v>355</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357</v>
      </c>
      <c r="D133" s="163" t="s">
        <v>218</v>
      </c>
      <c r="E133" s="164" t="s">
        <v>358</v>
      </c>
      <c r="F133" s="165" t="s">
        <v>359</v>
      </c>
      <c r="G133" s="166" t="s">
        <v>221</v>
      </c>
      <c r="H133" s="167">
        <v>1</v>
      </c>
      <c r="I133" s="168"/>
      <c r="J133" s="169">
        <f>ROUND(I133*H133,2)</f>
        <v>0</v>
      </c>
      <c r="K133" s="165" t="s">
        <v>222</v>
      </c>
      <c r="L133" s="170"/>
      <c r="M133" s="171" t="s">
        <v>1</v>
      </c>
      <c r="N133" s="172"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84</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360</v>
      </c>
    </row>
    <row r="134" spans="1:65" s="2" customFormat="1">
      <c r="A134" s="33"/>
      <c r="B134" s="34"/>
      <c r="C134" s="35"/>
      <c r="D134" s="177" t="s">
        <v>225</v>
      </c>
      <c r="E134" s="35"/>
      <c r="F134" s="178" t="s">
        <v>359</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14.45" customHeight="1">
      <c r="A135" s="33"/>
      <c r="B135" s="34"/>
      <c r="C135" s="163" t="s">
        <v>238</v>
      </c>
      <c r="D135" s="163" t="s">
        <v>218</v>
      </c>
      <c r="E135" s="164" t="s">
        <v>361</v>
      </c>
      <c r="F135" s="165" t="s">
        <v>362</v>
      </c>
      <c r="G135" s="166" t="s">
        <v>221</v>
      </c>
      <c r="H135" s="167">
        <v>0.2</v>
      </c>
      <c r="I135" s="168"/>
      <c r="J135" s="169">
        <f>ROUND(I135*H135,2)</f>
        <v>0</v>
      </c>
      <c r="K135" s="165" t="s">
        <v>1</v>
      </c>
      <c r="L135" s="170"/>
      <c r="M135" s="171" t="s">
        <v>1</v>
      </c>
      <c r="N135" s="172"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84</v>
      </c>
      <c r="AT135" s="175" t="s">
        <v>218</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363</v>
      </c>
    </row>
    <row r="136" spans="1:65" s="2" customFormat="1" ht="58.5">
      <c r="A136" s="33"/>
      <c r="B136" s="34"/>
      <c r="C136" s="35"/>
      <c r="D136" s="177" t="s">
        <v>225</v>
      </c>
      <c r="E136" s="35"/>
      <c r="F136" s="178" t="s">
        <v>364</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19.5">
      <c r="A137" s="33"/>
      <c r="B137" s="34"/>
      <c r="C137" s="35"/>
      <c r="D137" s="177" t="s">
        <v>365</v>
      </c>
      <c r="E137" s="35"/>
      <c r="F137" s="195" t="s">
        <v>366</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365</v>
      </c>
      <c r="AU137" s="16" t="s">
        <v>75</v>
      </c>
    </row>
    <row r="138" spans="1:65" s="2" customFormat="1" ht="14.45" customHeight="1">
      <c r="A138" s="33"/>
      <c r="B138" s="34"/>
      <c r="C138" s="182" t="s">
        <v>242</v>
      </c>
      <c r="D138" s="182" t="s">
        <v>243</v>
      </c>
      <c r="E138" s="183" t="s">
        <v>367</v>
      </c>
      <c r="F138" s="184" t="s">
        <v>368</v>
      </c>
      <c r="G138" s="185" t="s">
        <v>221</v>
      </c>
      <c r="H138" s="186">
        <v>1</v>
      </c>
      <c r="I138" s="187"/>
      <c r="J138" s="188">
        <f>ROUND(I138*H138,2)</f>
        <v>0</v>
      </c>
      <c r="K138" s="184" t="s">
        <v>1</v>
      </c>
      <c r="L138" s="38"/>
      <c r="M138" s="189" t="s">
        <v>1</v>
      </c>
      <c r="N138" s="190" t="s">
        <v>40</v>
      </c>
      <c r="O138" s="70"/>
      <c r="P138" s="173">
        <f>O138*H138</f>
        <v>0</v>
      </c>
      <c r="Q138" s="173">
        <v>0</v>
      </c>
      <c r="R138" s="173">
        <f>Q138*H138</f>
        <v>0</v>
      </c>
      <c r="S138" s="173">
        <v>0</v>
      </c>
      <c r="T138" s="174">
        <f>S138*H138</f>
        <v>0</v>
      </c>
      <c r="U138" s="33"/>
      <c r="V138" s="33"/>
      <c r="W138" s="33"/>
      <c r="X138" s="33"/>
      <c r="Y138" s="33"/>
      <c r="Z138" s="33"/>
      <c r="AA138" s="33"/>
      <c r="AB138" s="33"/>
      <c r="AC138" s="33"/>
      <c r="AD138" s="33"/>
      <c r="AE138" s="33"/>
      <c r="AR138" s="175" t="s">
        <v>82</v>
      </c>
      <c r="AT138" s="175" t="s">
        <v>243</v>
      </c>
      <c r="AU138" s="175" t="s">
        <v>75</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82</v>
      </c>
      <c r="BM138" s="175" t="s">
        <v>369</v>
      </c>
    </row>
    <row r="139" spans="1:65" s="2" customFormat="1" ht="48.75">
      <c r="A139" s="33"/>
      <c r="B139" s="34"/>
      <c r="C139" s="35"/>
      <c r="D139" s="177" t="s">
        <v>225</v>
      </c>
      <c r="E139" s="35"/>
      <c r="F139" s="178" t="s">
        <v>370</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75</v>
      </c>
    </row>
    <row r="140" spans="1:65" s="2" customFormat="1" ht="24.2" customHeight="1">
      <c r="A140" s="33"/>
      <c r="B140" s="34"/>
      <c r="C140" s="163" t="s">
        <v>248</v>
      </c>
      <c r="D140" s="163" t="s">
        <v>218</v>
      </c>
      <c r="E140" s="164" t="s">
        <v>371</v>
      </c>
      <c r="F140" s="165" t="s">
        <v>372</v>
      </c>
      <c r="G140" s="166" t="s">
        <v>221</v>
      </c>
      <c r="H140" s="167">
        <v>1</v>
      </c>
      <c r="I140" s="168"/>
      <c r="J140" s="169">
        <f>ROUND(I140*H140,2)</f>
        <v>0</v>
      </c>
      <c r="K140" s="165" t="s">
        <v>1</v>
      </c>
      <c r="L140" s="170"/>
      <c r="M140" s="171" t="s">
        <v>1</v>
      </c>
      <c r="N140" s="172" t="s">
        <v>40</v>
      </c>
      <c r="O140" s="70"/>
      <c r="P140" s="173">
        <f>O140*H140</f>
        <v>0</v>
      </c>
      <c r="Q140" s="173">
        <v>0</v>
      </c>
      <c r="R140" s="173">
        <f>Q140*H140</f>
        <v>0</v>
      </c>
      <c r="S140" s="173">
        <v>0</v>
      </c>
      <c r="T140" s="174">
        <f>S140*H140</f>
        <v>0</v>
      </c>
      <c r="U140" s="33"/>
      <c r="V140" s="33"/>
      <c r="W140" s="33"/>
      <c r="X140" s="33"/>
      <c r="Y140" s="33"/>
      <c r="Z140" s="33"/>
      <c r="AA140" s="33"/>
      <c r="AB140" s="33"/>
      <c r="AC140" s="33"/>
      <c r="AD140" s="33"/>
      <c r="AE140" s="33"/>
      <c r="AR140" s="175" t="s">
        <v>84</v>
      </c>
      <c r="AT140" s="175" t="s">
        <v>218</v>
      </c>
      <c r="AU140" s="175" t="s">
        <v>75</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82</v>
      </c>
      <c r="BM140" s="175" t="s">
        <v>373</v>
      </c>
    </row>
    <row r="141" spans="1:65" s="2" customFormat="1" ht="48.75">
      <c r="A141" s="33"/>
      <c r="B141" s="34"/>
      <c r="C141" s="35"/>
      <c r="D141" s="177" t="s">
        <v>225</v>
      </c>
      <c r="E141" s="35"/>
      <c r="F141" s="178" t="s">
        <v>374</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75</v>
      </c>
    </row>
    <row r="142" spans="1:65" s="2" customFormat="1" ht="24.2" customHeight="1">
      <c r="A142" s="33"/>
      <c r="B142" s="34"/>
      <c r="C142" s="182" t="s">
        <v>253</v>
      </c>
      <c r="D142" s="182" t="s">
        <v>243</v>
      </c>
      <c r="E142" s="183" t="s">
        <v>375</v>
      </c>
      <c r="F142" s="184" t="s">
        <v>376</v>
      </c>
      <c r="G142" s="185" t="s">
        <v>377</v>
      </c>
      <c r="H142" s="186">
        <v>3</v>
      </c>
      <c r="I142" s="187"/>
      <c r="J142" s="188">
        <f>ROUND(I142*H142,2)</f>
        <v>0</v>
      </c>
      <c r="K142" s="184" t="s">
        <v>1</v>
      </c>
      <c r="L142" s="38"/>
      <c r="M142" s="189" t="s">
        <v>1</v>
      </c>
      <c r="N142" s="190" t="s">
        <v>40</v>
      </c>
      <c r="O142" s="70"/>
      <c r="P142" s="173">
        <f>O142*H142</f>
        <v>0</v>
      </c>
      <c r="Q142" s="173">
        <v>0</v>
      </c>
      <c r="R142" s="173">
        <f>Q142*H142</f>
        <v>0</v>
      </c>
      <c r="S142" s="173">
        <v>0</v>
      </c>
      <c r="T142" s="174">
        <f>S142*H142</f>
        <v>0</v>
      </c>
      <c r="U142" s="33"/>
      <c r="V142" s="33"/>
      <c r="W142" s="33"/>
      <c r="X142" s="33"/>
      <c r="Y142" s="33"/>
      <c r="Z142" s="33"/>
      <c r="AA142" s="33"/>
      <c r="AB142" s="33"/>
      <c r="AC142" s="33"/>
      <c r="AD142" s="33"/>
      <c r="AE142" s="33"/>
      <c r="AR142" s="175" t="s">
        <v>82</v>
      </c>
      <c r="AT142" s="175" t="s">
        <v>243</v>
      </c>
      <c r="AU142" s="175" t="s">
        <v>75</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82</v>
      </c>
      <c r="BM142" s="175" t="s">
        <v>378</v>
      </c>
    </row>
    <row r="143" spans="1:65" s="2" customFormat="1" ht="19.5">
      <c r="A143" s="33"/>
      <c r="B143" s="34"/>
      <c r="C143" s="35"/>
      <c r="D143" s="177" t="s">
        <v>225</v>
      </c>
      <c r="E143" s="35"/>
      <c r="F143" s="178" t="s">
        <v>376</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75</v>
      </c>
    </row>
    <row r="144" spans="1:65" s="2" customFormat="1" ht="24.2" customHeight="1">
      <c r="A144" s="33"/>
      <c r="B144" s="34"/>
      <c r="C144" s="163" t="s">
        <v>288</v>
      </c>
      <c r="D144" s="163" t="s">
        <v>218</v>
      </c>
      <c r="E144" s="164" t="s">
        <v>379</v>
      </c>
      <c r="F144" s="165" t="s">
        <v>380</v>
      </c>
      <c r="G144" s="166" t="s">
        <v>221</v>
      </c>
      <c r="H144" s="167">
        <v>1</v>
      </c>
      <c r="I144" s="168"/>
      <c r="J144" s="169">
        <f>ROUND(I144*H144,2)</f>
        <v>0</v>
      </c>
      <c r="K144" s="165" t="s">
        <v>1</v>
      </c>
      <c r="L144" s="170"/>
      <c r="M144" s="171" t="s">
        <v>1</v>
      </c>
      <c r="N144" s="172"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84</v>
      </c>
      <c r="AT144" s="175" t="s">
        <v>218</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82</v>
      </c>
      <c r="BM144" s="175" t="s">
        <v>381</v>
      </c>
    </row>
    <row r="145" spans="1:65" s="2" customFormat="1" ht="87.75">
      <c r="A145" s="33"/>
      <c r="B145" s="34"/>
      <c r="C145" s="35"/>
      <c r="D145" s="177" t="s">
        <v>225</v>
      </c>
      <c r="E145" s="35"/>
      <c r="F145" s="178" t="s">
        <v>382</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19.5">
      <c r="A146" s="33"/>
      <c r="B146" s="34"/>
      <c r="C146" s="35"/>
      <c r="D146" s="177" t="s">
        <v>365</v>
      </c>
      <c r="E146" s="35"/>
      <c r="F146" s="195" t="s">
        <v>383</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365</v>
      </c>
      <c r="AU146" s="16" t="s">
        <v>75</v>
      </c>
    </row>
    <row r="147" spans="1:65" s="2" customFormat="1" ht="14.45" customHeight="1">
      <c r="A147" s="33"/>
      <c r="B147" s="34"/>
      <c r="C147" s="182" t="s">
        <v>293</v>
      </c>
      <c r="D147" s="182" t="s">
        <v>243</v>
      </c>
      <c r="E147" s="183" t="s">
        <v>384</v>
      </c>
      <c r="F147" s="184" t="s">
        <v>385</v>
      </c>
      <c r="G147" s="185" t="s">
        <v>221</v>
      </c>
      <c r="H147" s="186">
        <v>3</v>
      </c>
      <c r="I147" s="187"/>
      <c r="J147" s="188">
        <f>ROUND(I147*H147,2)</f>
        <v>0</v>
      </c>
      <c r="K147" s="184" t="s">
        <v>1</v>
      </c>
      <c r="L147" s="38"/>
      <c r="M147" s="189" t="s">
        <v>1</v>
      </c>
      <c r="N147" s="190"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82</v>
      </c>
      <c r="AT147" s="175" t="s">
        <v>243</v>
      </c>
      <c r="AU147" s="175" t="s">
        <v>75</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386</v>
      </c>
    </row>
    <row r="148" spans="1:65" s="2" customFormat="1">
      <c r="A148" s="33"/>
      <c r="B148" s="34"/>
      <c r="C148" s="35"/>
      <c r="D148" s="177" t="s">
        <v>225</v>
      </c>
      <c r="E148" s="35"/>
      <c r="F148" s="178" t="s">
        <v>385</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75</v>
      </c>
    </row>
    <row r="149" spans="1:65" s="2" customFormat="1" ht="14.45" customHeight="1">
      <c r="A149" s="33"/>
      <c r="B149" s="34"/>
      <c r="C149" s="182" t="s">
        <v>298</v>
      </c>
      <c r="D149" s="182" t="s">
        <v>243</v>
      </c>
      <c r="E149" s="183" t="s">
        <v>387</v>
      </c>
      <c r="F149" s="184" t="s">
        <v>388</v>
      </c>
      <c r="G149" s="185" t="s">
        <v>221</v>
      </c>
      <c r="H149" s="186">
        <v>1</v>
      </c>
      <c r="I149" s="187"/>
      <c r="J149" s="188">
        <f>ROUND(I149*H149,2)</f>
        <v>0</v>
      </c>
      <c r="K149" s="184" t="s">
        <v>1</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82</v>
      </c>
      <c r="AT149" s="175" t="s">
        <v>243</v>
      </c>
      <c r="AU149" s="175" t="s">
        <v>75</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82</v>
      </c>
      <c r="BM149" s="175" t="s">
        <v>389</v>
      </c>
    </row>
    <row r="150" spans="1:65" s="2" customFormat="1" ht="19.5">
      <c r="A150" s="33"/>
      <c r="B150" s="34"/>
      <c r="C150" s="35"/>
      <c r="D150" s="177" t="s">
        <v>225</v>
      </c>
      <c r="E150" s="35"/>
      <c r="F150" s="178" t="s">
        <v>390</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75</v>
      </c>
    </row>
    <row r="151" spans="1:65" s="2" customFormat="1" ht="24.2" customHeight="1">
      <c r="A151" s="33"/>
      <c r="B151" s="34"/>
      <c r="C151" s="163" t="s">
        <v>303</v>
      </c>
      <c r="D151" s="163" t="s">
        <v>218</v>
      </c>
      <c r="E151" s="164" t="s">
        <v>391</v>
      </c>
      <c r="F151" s="165" t="s">
        <v>392</v>
      </c>
      <c r="G151" s="166" t="s">
        <v>221</v>
      </c>
      <c r="H151" s="167">
        <v>3</v>
      </c>
      <c r="I151" s="168"/>
      <c r="J151" s="169">
        <f>ROUND(I151*H151,2)</f>
        <v>0</v>
      </c>
      <c r="K151" s="165" t="s">
        <v>1</v>
      </c>
      <c r="L151" s="170"/>
      <c r="M151" s="171" t="s">
        <v>1</v>
      </c>
      <c r="N151" s="172"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84</v>
      </c>
      <c r="AT151" s="175" t="s">
        <v>218</v>
      </c>
      <c r="AU151" s="175" t="s">
        <v>75</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82</v>
      </c>
      <c r="BM151" s="175" t="s">
        <v>393</v>
      </c>
    </row>
    <row r="152" spans="1:65" s="2" customFormat="1" ht="29.25">
      <c r="A152" s="33"/>
      <c r="B152" s="34"/>
      <c r="C152" s="35"/>
      <c r="D152" s="177" t="s">
        <v>225</v>
      </c>
      <c r="E152" s="35"/>
      <c r="F152" s="178" t="s">
        <v>394</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75</v>
      </c>
    </row>
    <row r="153" spans="1:65" s="2" customFormat="1" ht="24.2" customHeight="1">
      <c r="A153" s="33"/>
      <c r="B153" s="34"/>
      <c r="C153" s="182" t="s">
        <v>308</v>
      </c>
      <c r="D153" s="182" t="s">
        <v>243</v>
      </c>
      <c r="E153" s="183" t="s">
        <v>395</v>
      </c>
      <c r="F153" s="184" t="s">
        <v>396</v>
      </c>
      <c r="G153" s="185" t="s">
        <v>221</v>
      </c>
      <c r="H153" s="186">
        <v>3</v>
      </c>
      <c r="I153" s="187"/>
      <c r="J153" s="188">
        <f>ROUND(I153*H153,2)</f>
        <v>0</v>
      </c>
      <c r="K153" s="184" t="s">
        <v>1</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82</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82</v>
      </c>
      <c r="BM153" s="175" t="s">
        <v>397</v>
      </c>
    </row>
    <row r="154" spans="1:65" s="2" customFormat="1" ht="29.25">
      <c r="A154" s="33"/>
      <c r="B154" s="34"/>
      <c r="C154" s="35"/>
      <c r="D154" s="177" t="s">
        <v>225</v>
      </c>
      <c r="E154" s="35"/>
      <c r="F154" s="178" t="s">
        <v>398</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2" customFormat="1" ht="14.45" customHeight="1">
      <c r="A155" s="33"/>
      <c r="B155" s="34"/>
      <c r="C155" s="163" t="s">
        <v>8</v>
      </c>
      <c r="D155" s="163" t="s">
        <v>218</v>
      </c>
      <c r="E155" s="164" t="s">
        <v>399</v>
      </c>
      <c r="F155" s="165" t="s">
        <v>400</v>
      </c>
      <c r="G155" s="166" t="s">
        <v>221</v>
      </c>
      <c r="H155" s="167">
        <v>0.4</v>
      </c>
      <c r="I155" s="168"/>
      <c r="J155" s="169">
        <f>ROUND(I155*H155,2)</f>
        <v>0</v>
      </c>
      <c r="K155" s="165" t="s">
        <v>1</v>
      </c>
      <c r="L155" s="170"/>
      <c r="M155" s="171" t="s">
        <v>1</v>
      </c>
      <c r="N155" s="172"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84</v>
      </c>
      <c r="AT155" s="175" t="s">
        <v>218</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82</v>
      </c>
      <c r="BM155" s="175" t="s">
        <v>401</v>
      </c>
    </row>
    <row r="156" spans="1:65" s="2" customFormat="1" ht="29.25">
      <c r="A156" s="33"/>
      <c r="B156" s="34"/>
      <c r="C156" s="35"/>
      <c r="D156" s="177" t="s">
        <v>225</v>
      </c>
      <c r="E156" s="35"/>
      <c r="F156" s="178" t="s">
        <v>402</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2" customFormat="1" ht="19.5">
      <c r="A157" s="33"/>
      <c r="B157" s="34"/>
      <c r="C157" s="35"/>
      <c r="D157" s="177" t="s">
        <v>365</v>
      </c>
      <c r="E157" s="35"/>
      <c r="F157" s="195" t="s">
        <v>403</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365</v>
      </c>
      <c r="AU157" s="16" t="s">
        <v>75</v>
      </c>
    </row>
    <row r="158" spans="1:65" s="2" customFormat="1" ht="14.45" customHeight="1">
      <c r="A158" s="33"/>
      <c r="B158" s="34"/>
      <c r="C158" s="182" t="s">
        <v>317</v>
      </c>
      <c r="D158" s="182" t="s">
        <v>243</v>
      </c>
      <c r="E158" s="183" t="s">
        <v>404</v>
      </c>
      <c r="F158" s="184" t="s">
        <v>405</v>
      </c>
      <c r="G158" s="185" t="s">
        <v>221</v>
      </c>
      <c r="H158" s="186">
        <v>1</v>
      </c>
      <c r="I158" s="187"/>
      <c r="J158" s="188">
        <f>ROUND(I158*H158,2)</f>
        <v>0</v>
      </c>
      <c r="K158" s="184" t="s">
        <v>1</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82</v>
      </c>
      <c r="AT158" s="175" t="s">
        <v>243</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82</v>
      </c>
      <c r="BM158" s="175" t="s">
        <v>406</v>
      </c>
    </row>
    <row r="159" spans="1:65" s="2" customFormat="1">
      <c r="A159" s="33"/>
      <c r="B159" s="34"/>
      <c r="C159" s="35"/>
      <c r="D159" s="177" t="s">
        <v>225</v>
      </c>
      <c r="E159" s="35"/>
      <c r="F159" s="178" t="s">
        <v>407</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14.45" customHeight="1">
      <c r="A160" s="33"/>
      <c r="B160" s="34"/>
      <c r="C160" s="163" t="s">
        <v>321</v>
      </c>
      <c r="D160" s="163" t="s">
        <v>218</v>
      </c>
      <c r="E160" s="164" t="s">
        <v>408</v>
      </c>
      <c r="F160" s="165" t="s">
        <v>409</v>
      </c>
      <c r="G160" s="166" t="s">
        <v>221</v>
      </c>
      <c r="H160" s="167">
        <v>1</v>
      </c>
      <c r="I160" s="168"/>
      <c r="J160" s="169">
        <f>ROUND(I160*H160,2)</f>
        <v>0</v>
      </c>
      <c r="K160" s="165" t="s">
        <v>1</v>
      </c>
      <c r="L160" s="170"/>
      <c r="M160" s="171" t="s">
        <v>1</v>
      </c>
      <c r="N160" s="172"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84</v>
      </c>
      <c r="AT160" s="175" t="s">
        <v>218</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82</v>
      </c>
      <c r="BM160" s="175" t="s">
        <v>410</v>
      </c>
    </row>
    <row r="161" spans="1:65" s="2" customFormat="1">
      <c r="A161" s="33"/>
      <c r="B161" s="34"/>
      <c r="C161" s="35"/>
      <c r="D161" s="177" t="s">
        <v>225</v>
      </c>
      <c r="E161" s="35"/>
      <c r="F161" s="178" t="s">
        <v>411</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63" t="s">
        <v>412</v>
      </c>
      <c r="D162" s="163" t="s">
        <v>218</v>
      </c>
      <c r="E162" s="164" t="s">
        <v>413</v>
      </c>
      <c r="F162" s="165" t="s">
        <v>414</v>
      </c>
      <c r="G162" s="166" t="s">
        <v>221</v>
      </c>
      <c r="H162" s="167">
        <v>6</v>
      </c>
      <c r="I162" s="168"/>
      <c r="J162" s="169">
        <f>ROUND(I162*H162,2)</f>
        <v>0</v>
      </c>
      <c r="K162" s="165" t="s">
        <v>222</v>
      </c>
      <c r="L162" s="170"/>
      <c r="M162" s="171" t="s">
        <v>1</v>
      </c>
      <c r="N162" s="172" t="s">
        <v>40</v>
      </c>
      <c r="O162" s="70"/>
      <c r="P162" s="173">
        <f>O162*H162</f>
        <v>0</v>
      </c>
      <c r="Q162" s="173">
        <v>0</v>
      </c>
      <c r="R162" s="173">
        <f>Q162*H162</f>
        <v>0</v>
      </c>
      <c r="S162" s="173">
        <v>0</v>
      </c>
      <c r="T162" s="174">
        <f>S162*H162</f>
        <v>0</v>
      </c>
      <c r="U162" s="33"/>
      <c r="V162" s="33"/>
      <c r="W162" s="33"/>
      <c r="X162" s="33"/>
      <c r="Y162" s="33"/>
      <c r="Z162" s="33"/>
      <c r="AA162" s="33"/>
      <c r="AB162" s="33"/>
      <c r="AC162" s="33"/>
      <c r="AD162" s="33"/>
      <c r="AE162" s="33"/>
      <c r="AR162" s="175" t="s">
        <v>415</v>
      </c>
      <c r="AT162" s="175" t="s">
        <v>218</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415</v>
      </c>
      <c r="BM162" s="175" t="s">
        <v>416</v>
      </c>
    </row>
    <row r="163" spans="1:65" s="2" customFormat="1" ht="19.5">
      <c r="A163" s="33"/>
      <c r="B163" s="34"/>
      <c r="C163" s="35"/>
      <c r="D163" s="177" t="s">
        <v>225</v>
      </c>
      <c r="E163" s="35"/>
      <c r="F163" s="178" t="s">
        <v>414</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2" customFormat="1" ht="14.45" customHeight="1">
      <c r="A164" s="33"/>
      <c r="B164" s="34"/>
      <c r="C164" s="182" t="s">
        <v>325</v>
      </c>
      <c r="D164" s="182" t="s">
        <v>243</v>
      </c>
      <c r="E164" s="183" t="s">
        <v>417</v>
      </c>
      <c r="F164" s="184" t="s">
        <v>418</v>
      </c>
      <c r="G164" s="185" t="s">
        <v>221</v>
      </c>
      <c r="H164" s="186">
        <v>1</v>
      </c>
      <c r="I164" s="187"/>
      <c r="J164" s="188">
        <f>ROUND(I164*H164,2)</f>
        <v>0</v>
      </c>
      <c r="K164" s="184" t="s">
        <v>1</v>
      </c>
      <c r="L164" s="38"/>
      <c r="M164" s="189" t="s">
        <v>1</v>
      </c>
      <c r="N164" s="190"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82</v>
      </c>
      <c r="AT164" s="175" t="s">
        <v>243</v>
      </c>
      <c r="AU164" s="175" t="s">
        <v>75</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82</v>
      </c>
      <c r="BM164" s="175" t="s">
        <v>419</v>
      </c>
    </row>
    <row r="165" spans="1:65" s="2" customFormat="1">
      <c r="A165" s="33"/>
      <c r="B165" s="34"/>
      <c r="C165" s="35"/>
      <c r="D165" s="177" t="s">
        <v>225</v>
      </c>
      <c r="E165" s="35"/>
      <c r="F165" s="178" t="s">
        <v>420</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75</v>
      </c>
    </row>
    <row r="166" spans="1:65" s="2" customFormat="1" ht="24.2" customHeight="1">
      <c r="A166" s="33"/>
      <c r="B166" s="34"/>
      <c r="C166" s="182" t="s">
        <v>329</v>
      </c>
      <c r="D166" s="182" t="s">
        <v>243</v>
      </c>
      <c r="E166" s="183" t="s">
        <v>421</v>
      </c>
      <c r="F166" s="184" t="s">
        <v>422</v>
      </c>
      <c r="G166" s="185" t="s">
        <v>221</v>
      </c>
      <c r="H166" s="186">
        <v>1</v>
      </c>
      <c r="I166" s="187"/>
      <c r="J166" s="188">
        <f>ROUND(I166*H166,2)</f>
        <v>0</v>
      </c>
      <c r="K166" s="184" t="s">
        <v>1</v>
      </c>
      <c r="L166" s="38"/>
      <c r="M166" s="189" t="s">
        <v>1</v>
      </c>
      <c r="N166" s="190" t="s">
        <v>40</v>
      </c>
      <c r="O166" s="70"/>
      <c r="P166" s="173">
        <f>O166*H166</f>
        <v>0</v>
      </c>
      <c r="Q166" s="173">
        <v>0</v>
      </c>
      <c r="R166" s="173">
        <f>Q166*H166</f>
        <v>0</v>
      </c>
      <c r="S166" s="173">
        <v>0</v>
      </c>
      <c r="T166" s="174">
        <f>S166*H166</f>
        <v>0</v>
      </c>
      <c r="U166" s="33"/>
      <c r="V166" s="33"/>
      <c r="W166" s="33"/>
      <c r="X166" s="33"/>
      <c r="Y166" s="33"/>
      <c r="Z166" s="33"/>
      <c r="AA166" s="33"/>
      <c r="AB166" s="33"/>
      <c r="AC166" s="33"/>
      <c r="AD166" s="33"/>
      <c r="AE166" s="33"/>
      <c r="AR166" s="175" t="s">
        <v>82</v>
      </c>
      <c r="AT166" s="175" t="s">
        <v>243</v>
      </c>
      <c r="AU166" s="175" t="s">
        <v>75</v>
      </c>
      <c r="AY166" s="16" t="s">
        <v>223</v>
      </c>
      <c r="BE166" s="176">
        <f>IF(N166="základní",J166,0)</f>
        <v>0</v>
      </c>
      <c r="BF166" s="176">
        <f>IF(N166="snížená",J166,0)</f>
        <v>0</v>
      </c>
      <c r="BG166" s="176">
        <f>IF(N166="zákl. přenesená",J166,0)</f>
        <v>0</v>
      </c>
      <c r="BH166" s="176">
        <f>IF(N166="sníž. přenesená",J166,0)</f>
        <v>0</v>
      </c>
      <c r="BI166" s="176">
        <f>IF(N166="nulová",J166,0)</f>
        <v>0</v>
      </c>
      <c r="BJ166" s="16" t="s">
        <v>82</v>
      </c>
      <c r="BK166" s="176">
        <f>ROUND(I166*H166,2)</f>
        <v>0</v>
      </c>
      <c r="BL166" s="16" t="s">
        <v>82</v>
      </c>
      <c r="BM166" s="175" t="s">
        <v>423</v>
      </c>
    </row>
    <row r="167" spans="1:65" s="2" customFormat="1">
      <c r="A167" s="33"/>
      <c r="B167" s="34"/>
      <c r="C167" s="35"/>
      <c r="D167" s="177" t="s">
        <v>225</v>
      </c>
      <c r="E167" s="35"/>
      <c r="F167" s="178" t="s">
        <v>422</v>
      </c>
      <c r="G167" s="35"/>
      <c r="H167" s="35"/>
      <c r="I167" s="179"/>
      <c r="J167" s="35"/>
      <c r="K167" s="35"/>
      <c r="L167" s="38"/>
      <c r="M167" s="180"/>
      <c r="N167" s="181"/>
      <c r="O167" s="70"/>
      <c r="P167" s="70"/>
      <c r="Q167" s="70"/>
      <c r="R167" s="70"/>
      <c r="S167" s="70"/>
      <c r="T167" s="71"/>
      <c r="U167" s="33"/>
      <c r="V167" s="33"/>
      <c r="W167" s="33"/>
      <c r="X167" s="33"/>
      <c r="Y167" s="33"/>
      <c r="Z167" s="33"/>
      <c r="AA167" s="33"/>
      <c r="AB167" s="33"/>
      <c r="AC167" s="33"/>
      <c r="AD167" s="33"/>
      <c r="AE167" s="33"/>
      <c r="AT167" s="16" t="s">
        <v>225</v>
      </c>
      <c r="AU167" s="16" t="s">
        <v>75</v>
      </c>
    </row>
    <row r="168" spans="1:65" s="2" customFormat="1" ht="14.45" customHeight="1">
      <c r="A168" s="33"/>
      <c r="B168" s="34"/>
      <c r="C168" s="182" t="s">
        <v>334</v>
      </c>
      <c r="D168" s="182" t="s">
        <v>243</v>
      </c>
      <c r="E168" s="183" t="s">
        <v>424</v>
      </c>
      <c r="F168" s="184" t="s">
        <v>425</v>
      </c>
      <c r="G168" s="185" t="s">
        <v>221</v>
      </c>
      <c r="H168" s="186">
        <v>1</v>
      </c>
      <c r="I168" s="187"/>
      <c r="J168" s="188">
        <f>ROUND(I168*H168,2)</f>
        <v>0</v>
      </c>
      <c r="K168" s="184" t="s">
        <v>1</v>
      </c>
      <c r="L168" s="38"/>
      <c r="M168" s="189" t="s">
        <v>1</v>
      </c>
      <c r="N168" s="190" t="s">
        <v>40</v>
      </c>
      <c r="O168" s="70"/>
      <c r="P168" s="173">
        <f>O168*H168</f>
        <v>0</v>
      </c>
      <c r="Q168" s="173">
        <v>0</v>
      </c>
      <c r="R168" s="173">
        <f>Q168*H168</f>
        <v>0</v>
      </c>
      <c r="S168" s="173">
        <v>0</v>
      </c>
      <c r="T168" s="174">
        <f>S168*H168</f>
        <v>0</v>
      </c>
      <c r="U168" s="33"/>
      <c r="V168" s="33"/>
      <c r="W168" s="33"/>
      <c r="X168" s="33"/>
      <c r="Y168" s="33"/>
      <c r="Z168" s="33"/>
      <c r="AA168" s="33"/>
      <c r="AB168" s="33"/>
      <c r="AC168" s="33"/>
      <c r="AD168" s="33"/>
      <c r="AE168" s="33"/>
      <c r="AR168" s="175" t="s">
        <v>82</v>
      </c>
      <c r="AT168" s="175" t="s">
        <v>243</v>
      </c>
      <c r="AU168" s="175" t="s">
        <v>75</v>
      </c>
      <c r="AY168" s="16" t="s">
        <v>223</v>
      </c>
      <c r="BE168" s="176">
        <f>IF(N168="základní",J168,0)</f>
        <v>0</v>
      </c>
      <c r="BF168" s="176">
        <f>IF(N168="snížená",J168,0)</f>
        <v>0</v>
      </c>
      <c r="BG168" s="176">
        <f>IF(N168="zákl. přenesená",J168,0)</f>
        <v>0</v>
      </c>
      <c r="BH168" s="176">
        <f>IF(N168="sníž. přenesená",J168,0)</f>
        <v>0</v>
      </c>
      <c r="BI168" s="176">
        <f>IF(N168="nulová",J168,0)</f>
        <v>0</v>
      </c>
      <c r="BJ168" s="16" t="s">
        <v>82</v>
      </c>
      <c r="BK168" s="176">
        <f>ROUND(I168*H168,2)</f>
        <v>0</v>
      </c>
      <c r="BL168" s="16" t="s">
        <v>82</v>
      </c>
      <c r="BM168" s="175" t="s">
        <v>426</v>
      </c>
    </row>
    <row r="169" spans="1:65" s="2" customFormat="1" ht="87.75">
      <c r="A169" s="33"/>
      <c r="B169" s="34"/>
      <c r="C169" s="35"/>
      <c r="D169" s="177" t="s">
        <v>225</v>
      </c>
      <c r="E169" s="35"/>
      <c r="F169" s="178" t="s">
        <v>427</v>
      </c>
      <c r="G169" s="35"/>
      <c r="H169" s="35"/>
      <c r="I169" s="179"/>
      <c r="J169" s="35"/>
      <c r="K169" s="35"/>
      <c r="L169" s="38"/>
      <c r="M169" s="180"/>
      <c r="N169" s="181"/>
      <c r="O169" s="70"/>
      <c r="P169" s="70"/>
      <c r="Q169" s="70"/>
      <c r="R169" s="70"/>
      <c r="S169" s="70"/>
      <c r="T169" s="71"/>
      <c r="U169" s="33"/>
      <c r="V169" s="33"/>
      <c r="W169" s="33"/>
      <c r="X169" s="33"/>
      <c r="Y169" s="33"/>
      <c r="Z169" s="33"/>
      <c r="AA169" s="33"/>
      <c r="AB169" s="33"/>
      <c r="AC169" s="33"/>
      <c r="AD169" s="33"/>
      <c r="AE169" s="33"/>
      <c r="AT169" s="16" t="s">
        <v>225</v>
      </c>
      <c r="AU169" s="16" t="s">
        <v>75</v>
      </c>
    </row>
    <row r="170" spans="1:65" s="2" customFormat="1" ht="14.45" customHeight="1">
      <c r="A170" s="33"/>
      <c r="B170" s="34"/>
      <c r="C170" s="163" t="s">
        <v>7</v>
      </c>
      <c r="D170" s="163" t="s">
        <v>218</v>
      </c>
      <c r="E170" s="164" t="s">
        <v>428</v>
      </c>
      <c r="F170" s="165" t="s">
        <v>429</v>
      </c>
      <c r="G170" s="166" t="s">
        <v>221</v>
      </c>
      <c r="H170" s="167">
        <v>1</v>
      </c>
      <c r="I170" s="168"/>
      <c r="J170" s="169">
        <f>ROUND(I170*H170,2)</f>
        <v>0</v>
      </c>
      <c r="K170" s="165" t="s">
        <v>1</v>
      </c>
      <c r="L170" s="170"/>
      <c r="M170" s="171" t="s">
        <v>1</v>
      </c>
      <c r="N170" s="172" t="s">
        <v>40</v>
      </c>
      <c r="O170" s="70"/>
      <c r="P170" s="173">
        <f>O170*H170</f>
        <v>0</v>
      </c>
      <c r="Q170" s="173">
        <v>0</v>
      </c>
      <c r="R170" s="173">
        <f>Q170*H170</f>
        <v>0</v>
      </c>
      <c r="S170" s="173">
        <v>0</v>
      </c>
      <c r="T170" s="174">
        <f>S170*H170</f>
        <v>0</v>
      </c>
      <c r="U170" s="33"/>
      <c r="V170" s="33"/>
      <c r="W170" s="33"/>
      <c r="X170" s="33"/>
      <c r="Y170" s="33"/>
      <c r="Z170" s="33"/>
      <c r="AA170" s="33"/>
      <c r="AB170" s="33"/>
      <c r="AC170" s="33"/>
      <c r="AD170" s="33"/>
      <c r="AE170" s="33"/>
      <c r="AR170" s="175" t="s">
        <v>84</v>
      </c>
      <c r="AT170" s="175" t="s">
        <v>218</v>
      </c>
      <c r="AU170" s="175" t="s">
        <v>75</v>
      </c>
      <c r="AY170" s="16" t="s">
        <v>223</v>
      </c>
      <c r="BE170" s="176">
        <f>IF(N170="základní",J170,0)</f>
        <v>0</v>
      </c>
      <c r="BF170" s="176">
        <f>IF(N170="snížená",J170,0)</f>
        <v>0</v>
      </c>
      <c r="BG170" s="176">
        <f>IF(N170="zákl. přenesená",J170,0)</f>
        <v>0</v>
      </c>
      <c r="BH170" s="176">
        <f>IF(N170="sníž. přenesená",J170,0)</f>
        <v>0</v>
      </c>
      <c r="BI170" s="176">
        <f>IF(N170="nulová",J170,0)</f>
        <v>0</v>
      </c>
      <c r="BJ170" s="16" t="s">
        <v>82</v>
      </c>
      <c r="BK170" s="176">
        <f>ROUND(I170*H170,2)</f>
        <v>0</v>
      </c>
      <c r="BL170" s="16" t="s">
        <v>82</v>
      </c>
      <c r="BM170" s="175" t="s">
        <v>430</v>
      </c>
    </row>
    <row r="171" spans="1:65" s="2" customFormat="1" ht="68.25">
      <c r="A171" s="33"/>
      <c r="B171" s="34"/>
      <c r="C171" s="35"/>
      <c r="D171" s="177" t="s">
        <v>225</v>
      </c>
      <c r="E171" s="35"/>
      <c r="F171" s="178" t="s">
        <v>431</v>
      </c>
      <c r="G171" s="35"/>
      <c r="H171" s="35"/>
      <c r="I171" s="179"/>
      <c r="J171" s="35"/>
      <c r="K171" s="35"/>
      <c r="L171" s="38"/>
      <c r="M171" s="180"/>
      <c r="N171" s="181"/>
      <c r="O171" s="70"/>
      <c r="P171" s="70"/>
      <c r="Q171" s="70"/>
      <c r="R171" s="70"/>
      <c r="S171" s="70"/>
      <c r="T171" s="71"/>
      <c r="U171" s="33"/>
      <c r="V171" s="33"/>
      <c r="W171" s="33"/>
      <c r="X171" s="33"/>
      <c r="Y171" s="33"/>
      <c r="Z171" s="33"/>
      <c r="AA171" s="33"/>
      <c r="AB171" s="33"/>
      <c r="AC171" s="33"/>
      <c r="AD171" s="33"/>
      <c r="AE171" s="33"/>
      <c r="AT171" s="16" t="s">
        <v>225</v>
      </c>
      <c r="AU171" s="16" t="s">
        <v>75</v>
      </c>
    </row>
    <row r="172" spans="1:65" s="2" customFormat="1" ht="14.45" customHeight="1">
      <c r="A172" s="33"/>
      <c r="B172" s="34"/>
      <c r="C172" s="182" t="s">
        <v>432</v>
      </c>
      <c r="D172" s="182" t="s">
        <v>243</v>
      </c>
      <c r="E172" s="183" t="s">
        <v>433</v>
      </c>
      <c r="F172" s="184" t="s">
        <v>434</v>
      </c>
      <c r="G172" s="185" t="s">
        <v>221</v>
      </c>
      <c r="H172" s="186">
        <v>1</v>
      </c>
      <c r="I172" s="187"/>
      <c r="J172" s="188">
        <f>ROUND(I172*H172,2)</f>
        <v>0</v>
      </c>
      <c r="K172" s="184" t="s">
        <v>1</v>
      </c>
      <c r="L172" s="38"/>
      <c r="M172" s="189" t="s">
        <v>1</v>
      </c>
      <c r="N172" s="190" t="s">
        <v>40</v>
      </c>
      <c r="O172" s="70"/>
      <c r="P172" s="173">
        <f>O172*H172</f>
        <v>0</v>
      </c>
      <c r="Q172" s="173">
        <v>0</v>
      </c>
      <c r="R172" s="173">
        <f>Q172*H172</f>
        <v>0</v>
      </c>
      <c r="S172" s="173">
        <v>0</v>
      </c>
      <c r="T172" s="174">
        <f>S172*H172</f>
        <v>0</v>
      </c>
      <c r="U172" s="33"/>
      <c r="V172" s="33"/>
      <c r="W172" s="33"/>
      <c r="X172" s="33"/>
      <c r="Y172" s="33"/>
      <c r="Z172" s="33"/>
      <c r="AA172" s="33"/>
      <c r="AB172" s="33"/>
      <c r="AC172" s="33"/>
      <c r="AD172" s="33"/>
      <c r="AE172" s="33"/>
      <c r="AR172" s="175" t="s">
        <v>82</v>
      </c>
      <c r="AT172" s="175" t="s">
        <v>243</v>
      </c>
      <c r="AU172" s="175" t="s">
        <v>75</v>
      </c>
      <c r="AY172" s="16" t="s">
        <v>223</v>
      </c>
      <c r="BE172" s="176">
        <f>IF(N172="základní",J172,0)</f>
        <v>0</v>
      </c>
      <c r="BF172" s="176">
        <f>IF(N172="snížená",J172,0)</f>
        <v>0</v>
      </c>
      <c r="BG172" s="176">
        <f>IF(N172="zákl. přenesená",J172,0)</f>
        <v>0</v>
      </c>
      <c r="BH172" s="176">
        <f>IF(N172="sníž. přenesená",J172,0)</f>
        <v>0</v>
      </c>
      <c r="BI172" s="176">
        <f>IF(N172="nulová",J172,0)</f>
        <v>0</v>
      </c>
      <c r="BJ172" s="16" t="s">
        <v>82</v>
      </c>
      <c r="BK172" s="176">
        <f>ROUND(I172*H172,2)</f>
        <v>0</v>
      </c>
      <c r="BL172" s="16" t="s">
        <v>82</v>
      </c>
      <c r="BM172" s="175" t="s">
        <v>435</v>
      </c>
    </row>
    <row r="173" spans="1:65" s="2" customFormat="1" ht="68.25">
      <c r="A173" s="33"/>
      <c r="B173" s="34"/>
      <c r="C173" s="35"/>
      <c r="D173" s="177" t="s">
        <v>225</v>
      </c>
      <c r="E173" s="35"/>
      <c r="F173" s="178" t="s">
        <v>436</v>
      </c>
      <c r="G173" s="35"/>
      <c r="H173" s="35"/>
      <c r="I173" s="179"/>
      <c r="J173" s="35"/>
      <c r="K173" s="35"/>
      <c r="L173" s="38"/>
      <c r="M173" s="180"/>
      <c r="N173" s="181"/>
      <c r="O173" s="70"/>
      <c r="P173" s="70"/>
      <c r="Q173" s="70"/>
      <c r="R173" s="70"/>
      <c r="S173" s="70"/>
      <c r="T173" s="71"/>
      <c r="U173" s="33"/>
      <c r="V173" s="33"/>
      <c r="W173" s="33"/>
      <c r="X173" s="33"/>
      <c r="Y173" s="33"/>
      <c r="Z173" s="33"/>
      <c r="AA173" s="33"/>
      <c r="AB173" s="33"/>
      <c r="AC173" s="33"/>
      <c r="AD173" s="33"/>
      <c r="AE173" s="33"/>
      <c r="AT173" s="16" t="s">
        <v>225</v>
      </c>
      <c r="AU173" s="16" t="s">
        <v>75</v>
      </c>
    </row>
    <row r="174" spans="1:65" s="2" customFormat="1" ht="14.45" customHeight="1">
      <c r="A174" s="33"/>
      <c r="B174" s="34"/>
      <c r="C174" s="163" t="s">
        <v>437</v>
      </c>
      <c r="D174" s="163" t="s">
        <v>218</v>
      </c>
      <c r="E174" s="164" t="s">
        <v>438</v>
      </c>
      <c r="F174" s="165" t="s">
        <v>439</v>
      </c>
      <c r="G174" s="166" t="s">
        <v>221</v>
      </c>
      <c r="H174" s="167">
        <v>2</v>
      </c>
      <c r="I174" s="168"/>
      <c r="J174" s="169">
        <f>ROUND(I174*H174,2)</f>
        <v>0</v>
      </c>
      <c r="K174" s="165" t="s">
        <v>1</v>
      </c>
      <c r="L174" s="170"/>
      <c r="M174" s="171" t="s">
        <v>1</v>
      </c>
      <c r="N174" s="172" t="s">
        <v>40</v>
      </c>
      <c r="O174" s="70"/>
      <c r="P174" s="173">
        <f>O174*H174</f>
        <v>0</v>
      </c>
      <c r="Q174" s="173">
        <v>0</v>
      </c>
      <c r="R174" s="173">
        <f>Q174*H174</f>
        <v>0</v>
      </c>
      <c r="S174" s="173">
        <v>0</v>
      </c>
      <c r="T174" s="174">
        <f>S174*H174</f>
        <v>0</v>
      </c>
      <c r="U174" s="33"/>
      <c r="V174" s="33"/>
      <c r="W174" s="33"/>
      <c r="X174" s="33"/>
      <c r="Y174" s="33"/>
      <c r="Z174" s="33"/>
      <c r="AA174" s="33"/>
      <c r="AB174" s="33"/>
      <c r="AC174" s="33"/>
      <c r="AD174" s="33"/>
      <c r="AE174" s="33"/>
      <c r="AR174" s="175" t="s">
        <v>84</v>
      </c>
      <c r="AT174" s="175" t="s">
        <v>218</v>
      </c>
      <c r="AU174" s="175" t="s">
        <v>75</v>
      </c>
      <c r="AY174" s="16" t="s">
        <v>223</v>
      </c>
      <c r="BE174" s="176">
        <f>IF(N174="základní",J174,0)</f>
        <v>0</v>
      </c>
      <c r="BF174" s="176">
        <f>IF(N174="snížená",J174,0)</f>
        <v>0</v>
      </c>
      <c r="BG174" s="176">
        <f>IF(N174="zákl. přenesená",J174,0)</f>
        <v>0</v>
      </c>
      <c r="BH174" s="176">
        <f>IF(N174="sníž. přenesená",J174,0)</f>
        <v>0</v>
      </c>
      <c r="BI174" s="176">
        <f>IF(N174="nulová",J174,0)</f>
        <v>0</v>
      </c>
      <c r="BJ174" s="16" t="s">
        <v>82</v>
      </c>
      <c r="BK174" s="176">
        <f>ROUND(I174*H174,2)</f>
        <v>0</v>
      </c>
      <c r="BL174" s="16" t="s">
        <v>82</v>
      </c>
      <c r="BM174" s="175" t="s">
        <v>440</v>
      </c>
    </row>
    <row r="175" spans="1:65" s="2" customFormat="1" ht="68.25">
      <c r="A175" s="33"/>
      <c r="B175" s="34"/>
      <c r="C175" s="35"/>
      <c r="D175" s="177" t="s">
        <v>225</v>
      </c>
      <c r="E175" s="35"/>
      <c r="F175" s="178" t="s">
        <v>441</v>
      </c>
      <c r="G175" s="35"/>
      <c r="H175" s="35"/>
      <c r="I175" s="179"/>
      <c r="J175" s="35"/>
      <c r="K175" s="35"/>
      <c r="L175" s="38"/>
      <c r="M175" s="180"/>
      <c r="N175" s="181"/>
      <c r="O175" s="70"/>
      <c r="P175" s="70"/>
      <c r="Q175" s="70"/>
      <c r="R175" s="70"/>
      <c r="S175" s="70"/>
      <c r="T175" s="71"/>
      <c r="U175" s="33"/>
      <c r="V175" s="33"/>
      <c r="W175" s="33"/>
      <c r="X175" s="33"/>
      <c r="Y175" s="33"/>
      <c r="Z175" s="33"/>
      <c r="AA175" s="33"/>
      <c r="AB175" s="33"/>
      <c r="AC175" s="33"/>
      <c r="AD175" s="33"/>
      <c r="AE175" s="33"/>
      <c r="AT175" s="16" t="s">
        <v>225</v>
      </c>
      <c r="AU175" s="16" t="s">
        <v>75</v>
      </c>
    </row>
    <row r="176" spans="1:65" s="2" customFormat="1" ht="14.45" customHeight="1">
      <c r="A176" s="33"/>
      <c r="B176" s="34"/>
      <c r="C176" s="182" t="s">
        <v>442</v>
      </c>
      <c r="D176" s="182" t="s">
        <v>243</v>
      </c>
      <c r="E176" s="183" t="s">
        <v>443</v>
      </c>
      <c r="F176" s="184" t="s">
        <v>444</v>
      </c>
      <c r="G176" s="185" t="s">
        <v>221</v>
      </c>
      <c r="H176" s="186">
        <v>2</v>
      </c>
      <c r="I176" s="187"/>
      <c r="J176" s="188">
        <f>ROUND(I176*H176,2)</f>
        <v>0</v>
      </c>
      <c r="K176" s="184" t="s">
        <v>1</v>
      </c>
      <c r="L176" s="38"/>
      <c r="M176" s="189" t="s">
        <v>1</v>
      </c>
      <c r="N176" s="190" t="s">
        <v>40</v>
      </c>
      <c r="O176" s="70"/>
      <c r="P176" s="173">
        <f>O176*H176</f>
        <v>0</v>
      </c>
      <c r="Q176" s="173">
        <v>0</v>
      </c>
      <c r="R176" s="173">
        <f>Q176*H176</f>
        <v>0</v>
      </c>
      <c r="S176" s="173">
        <v>0</v>
      </c>
      <c r="T176" s="174">
        <f>S176*H176</f>
        <v>0</v>
      </c>
      <c r="U176" s="33"/>
      <c r="V176" s="33"/>
      <c r="W176" s="33"/>
      <c r="X176" s="33"/>
      <c r="Y176" s="33"/>
      <c r="Z176" s="33"/>
      <c r="AA176" s="33"/>
      <c r="AB176" s="33"/>
      <c r="AC176" s="33"/>
      <c r="AD176" s="33"/>
      <c r="AE176" s="33"/>
      <c r="AR176" s="175" t="s">
        <v>82</v>
      </c>
      <c r="AT176" s="175" t="s">
        <v>243</v>
      </c>
      <c r="AU176" s="175" t="s">
        <v>75</v>
      </c>
      <c r="AY176" s="16" t="s">
        <v>223</v>
      </c>
      <c r="BE176" s="176">
        <f>IF(N176="základní",J176,0)</f>
        <v>0</v>
      </c>
      <c r="BF176" s="176">
        <f>IF(N176="snížená",J176,0)</f>
        <v>0</v>
      </c>
      <c r="BG176" s="176">
        <f>IF(N176="zákl. přenesená",J176,0)</f>
        <v>0</v>
      </c>
      <c r="BH176" s="176">
        <f>IF(N176="sníž. přenesená",J176,0)</f>
        <v>0</v>
      </c>
      <c r="BI176" s="176">
        <f>IF(N176="nulová",J176,0)</f>
        <v>0</v>
      </c>
      <c r="BJ176" s="16" t="s">
        <v>82</v>
      </c>
      <c r="BK176" s="176">
        <f>ROUND(I176*H176,2)</f>
        <v>0</v>
      </c>
      <c r="BL176" s="16" t="s">
        <v>82</v>
      </c>
      <c r="BM176" s="175" t="s">
        <v>445</v>
      </c>
    </row>
    <row r="177" spans="1:65" s="2" customFormat="1" ht="68.25">
      <c r="A177" s="33"/>
      <c r="B177" s="34"/>
      <c r="C177" s="35"/>
      <c r="D177" s="177" t="s">
        <v>225</v>
      </c>
      <c r="E177" s="35"/>
      <c r="F177" s="178" t="s">
        <v>446</v>
      </c>
      <c r="G177" s="35"/>
      <c r="H177" s="35"/>
      <c r="I177" s="179"/>
      <c r="J177" s="35"/>
      <c r="K177" s="35"/>
      <c r="L177" s="38"/>
      <c r="M177" s="180"/>
      <c r="N177" s="181"/>
      <c r="O177" s="70"/>
      <c r="P177" s="70"/>
      <c r="Q177" s="70"/>
      <c r="R177" s="70"/>
      <c r="S177" s="70"/>
      <c r="T177" s="71"/>
      <c r="U177" s="33"/>
      <c r="V177" s="33"/>
      <c r="W177" s="33"/>
      <c r="X177" s="33"/>
      <c r="Y177" s="33"/>
      <c r="Z177" s="33"/>
      <c r="AA177" s="33"/>
      <c r="AB177" s="33"/>
      <c r="AC177" s="33"/>
      <c r="AD177" s="33"/>
      <c r="AE177" s="33"/>
      <c r="AT177" s="16" t="s">
        <v>225</v>
      </c>
      <c r="AU177" s="16" t="s">
        <v>75</v>
      </c>
    </row>
    <row r="178" spans="1:65" s="2" customFormat="1" ht="14.45" customHeight="1">
      <c r="A178" s="33"/>
      <c r="B178" s="34"/>
      <c r="C178" s="163" t="s">
        <v>447</v>
      </c>
      <c r="D178" s="163" t="s">
        <v>218</v>
      </c>
      <c r="E178" s="164" t="s">
        <v>448</v>
      </c>
      <c r="F178" s="165" t="s">
        <v>449</v>
      </c>
      <c r="G178" s="166" t="s">
        <v>221</v>
      </c>
      <c r="H178" s="167">
        <v>3</v>
      </c>
      <c r="I178" s="168"/>
      <c r="J178" s="169">
        <f>ROUND(I178*H178,2)</f>
        <v>0</v>
      </c>
      <c r="K178" s="165" t="s">
        <v>1</v>
      </c>
      <c r="L178" s="170"/>
      <c r="M178" s="171" t="s">
        <v>1</v>
      </c>
      <c r="N178" s="172" t="s">
        <v>40</v>
      </c>
      <c r="O178" s="70"/>
      <c r="P178" s="173">
        <f>O178*H178</f>
        <v>0</v>
      </c>
      <c r="Q178" s="173">
        <v>0</v>
      </c>
      <c r="R178" s="173">
        <f>Q178*H178</f>
        <v>0</v>
      </c>
      <c r="S178" s="173">
        <v>0</v>
      </c>
      <c r="T178" s="174">
        <f>S178*H178</f>
        <v>0</v>
      </c>
      <c r="U178" s="33"/>
      <c r="V178" s="33"/>
      <c r="W178" s="33"/>
      <c r="X178" s="33"/>
      <c r="Y178" s="33"/>
      <c r="Z178" s="33"/>
      <c r="AA178" s="33"/>
      <c r="AB178" s="33"/>
      <c r="AC178" s="33"/>
      <c r="AD178" s="33"/>
      <c r="AE178" s="33"/>
      <c r="AR178" s="175" t="s">
        <v>84</v>
      </c>
      <c r="AT178" s="175" t="s">
        <v>218</v>
      </c>
      <c r="AU178" s="175" t="s">
        <v>75</v>
      </c>
      <c r="AY178" s="16" t="s">
        <v>223</v>
      </c>
      <c r="BE178" s="176">
        <f>IF(N178="základní",J178,0)</f>
        <v>0</v>
      </c>
      <c r="BF178" s="176">
        <f>IF(N178="snížená",J178,0)</f>
        <v>0</v>
      </c>
      <c r="BG178" s="176">
        <f>IF(N178="zákl. přenesená",J178,0)</f>
        <v>0</v>
      </c>
      <c r="BH178" s="176">
        <f>IF(N178="sníž. přenesená",J178,0)</f>
        <v>0</v>
      </c>
      <c r="BI178" s="176">
        <f>IF(N178="nulová",J178,0)</f>
        <v>0</v>
      </c>
      <c r="BJ178" s="16" t="s">
        <v>82</v>
      </c>
      <c r="BK178" s="176">
        <f>ROUND(I178*H178,2)</f>
        <v>0</v>
      </c>
      <c r="BL178" s="16" t="s">
        <v>82</v>
      </c>
      <c r="BM178" s="175" t="s">
        <v>450</v>
      </c>
    </row>
    <row r="179" spans="1:65" s="2" customFormat="1">
      <c r="A179" s="33"/>
      <c r="B179" s="34"/>
      <c r="C179" s="35"/>
      <c r="D179" s="177" t="s">
        <v>225</v>
      </c>
      <c r="E179" s="35"/>
      <c r="F179" s="178" t="s">
        <v>449</v>
      </c>
      <c r="G179" s="35"/>
      <c r="H179" s="35"/>
      <c r="I179" s="179"/>
      <c r="J179" s="35"/>
      <c r="K179" s="35"/>
      <c r="L179" s="38"/>
      <c r="M179" s="180"/>
      <c r="N179" s="181"/>
      <c r="O179" s="70"/>
      <c r="P179" s="70"/>
      <c r="Q179" s="70"/>
      <c r="R179" s="70"/>
      <c r="S179" s="70"/>
      <c r="T179" s="71"/>
      <c r="U179" s="33"/>
      <c r="V179" s="33"/>
      <c r="W179" s="33"/>
      <c r="X179" s="33"/>
      <c r="Y179" s="33"/>
      <c r="Z179" s="33"/>
      <c r="AA179" s="33"/>
      <c r="AB179" s="33"/>
      <c r="AC179" s="33"/>
      <c r="AD179" s="33"/>
      <c r="AE179" s="33"/>
      <c r="AT179" s="16" t="s">
        <v>225</v>
      </c>
      <c r="AU179" s="16" t="s">
        <v>75</v>
      </c>
    </row>
    <row r="180" spans="1:65" s="2" customFormat="1" ht="24.2" customHeight="1">
      <c r="A180" s="33"/>
      <c r="B180" s="34"/>
      <c r="C180" s="163" t="s">
        <v>451</v>
      </c>
      <c r="D180" s="163" t="s">
        <v>218</v>
      </c>
      <c r="E180" s="164" t="s">
        <v>452</v>
      </c>
      <c r="F180" s="165" t="s">
        <v>453</v>
      </c>
      <c r="G180" s="166" t="s">
        <v>221</v>
      </c>
      <c r="H180" s="167">
        <v>0.2</v>
      </c>
      <c r="I180" s="168"/>
      <c r="J180" s="169">
        <f>ROUND(I180*H180,2)</f>
        <v>0</v>
      </c>
      <c r="K180" s="165" t="s">
        <v>1</v>
      </c>
      <c r="L180" s="170"/>
      <c r="M180" s="171" t="s">
        <v>1</v>
      </c>
      <c r="N180" s="172" t="s">
        <v>40</v>
      </c>
      <c r="O180" s="70"/>
      <c r="P180" s="173">
        <f>O180*H180</f>
        <v>0</v>
      </c>
      <c r="Q180" s="173">
        <v>0</v>
      </c>
      <c r="R180" s="173">
        <f>Q180*H180</f>
        <v>0</v>
      </c>
      <c r="S180" s="173">
        <v>0</v>
      </c>
      <c r="T180" s="174">
        <f>S180*H180</f>
        <v>0</v>
      </c>
      <c r="U180" s="33"/>
      <c r="V180" s="33"/>
      <c r="W180" s="33"/>
      <c r="X180" s="33"/>
      <c r="Y180" s="33"/>
      <c r="Z180" s="33"/>
      <c r="AA180" s="33"/>
      <c r="AB180" s="33"/>
      <c r="AC180" s="33"/>
      <c r="AD180" s="33"/>
      <c r="AE180" s="33"/>
      <c r="AR180" s="175" t="s">
        <v>84</v>
      </c>
      <c r="AT180" s="175" t="s">
        <v>218</v>
      </c>
      <c r="AU180" s="175" t="s">
        <v>75</v>
      </c>
      <c r="AY180" s="16" t="s">
        <v>223</v>
      </c>
      <c r="BE180" s="176">
        <f>IF(N180="základní",J180,0)</f>
        <v>0</v>
      </c>
      <c r="BF180" s="176">
        <f>IF(N180="snížená",J180,0)</f>
        <v>0</v>
      </c>
      <c r="BG180" s="176">
        <f>IF(N180="zákl. přenesená",J180,0)</f>
        <v>0</v>
      </c>
      <c r="BH180" s="176">
        <f>IF(N180="sníž. přenesená",J180,0)</f>
        <v>0</v>
      </c>
      <c r="BI180" s="176">
        <f>IF(N180="nulová",J180,0)</f>
        <v>0</v>
      </c>
      <c r="BJ180" s="16" t="s">
        <v>82</v>
      </c>
      <c r="BK180" s="176">
        <f>ROUND(I180*H180,2)</f>
        <v>0</v>
      </c>
      <c r="BL180" s="16" t="s">
        <v>82</v>
      </c>
      <c r="BM180" s="175" t="s">
        <v>454</v>
      </c>
    </row>
    <row r="181" spans="1:65" s="2" customFormat="1" ht="19.5">
      <c r="A181" s="33"/>
      <c r="B181" s="34"/>
      <c r="C181" s="35"/>
      <c r="D181" s="177" t="s">
        <v>225</v>
      </c>
      <c r="E181" s="35"/>
      <c r="F181" s="178" t="s">
        <v>453</v>
      </c>
      <c r="G181" s="35"/>
      <c r="H181" s="35"/>
      <c r="I181" s="179"/>
      <c r="J181" s="35"/>
      <c r="K181" s="35"/>
      <c r="L181" s="38"/>
      <c r="M181" s="180"/>
      <c r="N181" s="181"/>
      <c r="O181" s="70"/>
      <c r="P181" s="70"/>
      <c r="Q181" s="70"/>
      <c r="R181" s="70"/>
      <c r="S181" s="70"/>
      <c r="T181" s="71"/>
      <c r="U181" s="33"/>
      <c r="V181" s="33"/>
      <c r="W181" s="33"/>
      <c r="X181" s="33"/>
      <c r="Y181" s="33"/>
      <c r="Z181" s="33"/>
      <c r="AA181" s="33"/>
      <c r="AB181" s="33"/>
      <c r="AC181" s="33"/>
      <c r="AD181" s="33"/>
      <c r="AE181" s="33"/>
      <c r="AT181" s="16" t="s">
        <v>225</v>
      </c>
      <c r="AU181" s="16" t="s">
        <v>75</v>
      </c>
    </row>
    <row r="182" spans="1:65" s="2" customFormat="1" ht="14.45" customHeight="1">
      <c r="A182" s="33"/>
      <c r="B182" s="34"/>
      <c r="C182" s="163" t="s">
        <v>455</v>
      </c>
      <c r="D182" s="163" t="s">
        <v>218</v>
      </c>
      <c r="E182" s="164" t="s">
        <v>456</v>
      </c>
      <c r="F182" s="165" t="s">
        <v>457</v>
      </c>
      <c r="G182" s="166" t="s">
        <v>221</v>
      </c>
      <c r="H182" s="167">
        <v>1</v>
      </c>
      <c r="I182" s="168"/>
      <c r="J182" s="169">
        <f>ROUND(I182*H182,2)</f>
        <v>0</v>
      </c>
      <c r="K182" s="165" t="s">
        <v>1</v>
      </c>
      <c r="L182" s="170"/>
      <c r="M182" s="171" t="s">
        <v>1</v>
      </c>
      <c r="N182" s="172" t="s">
        <v>40</v>
      </c>
      <c r="O182" s="70"/>
      <c r="P182" s="173">
        <f>O182*H182</f>
        <v>0</v>
      </c>
      <c r="Q182" s="173">
        <v>0</v>
      </c>
      <c r="R182" s="173">
        <f>Q182*H182</f>
        <v>0</v>
      </c>
      <c r="S182" s="173">
        <v>0</v>
      </c>
      <c r="T182" s="174">
        <f>S182*H182</f>
        <v>0</v>
      </c>
      <c r="U182" s="33"/>
      <c r="V182" s="33"/>
      <c r="W182" s="33"/>
      <c r="X182" s="33"/>
      <c r="Y182" s="33"/>
      <c r="Z182" s="33"/>
      <c r="AA182" s="33"/>
      <c r="AB182" s="33"/>
      <c r="AC182" s="33"/>
      <c r="AD182" s="33"/>
      <c r="AE182" s="33"/>
      <c r="AR182" s="175" t="s">
        <v>84</v>
      </c>
      <c r="AT182" s="175" t="s">
        <v>218</v>
      </c>
      <c r="AU182" s="175" t="s">
        <v>75</v>
      </c>
      <c r="AY182" s="16" t="s">
        <v>223</v>
      </c>
      <c r="BE182" s="176">
        <f>IF(N182="základní",J182,0)</f>
        <v>0</v>
      </c>
      <c r="BF182" s="176">
        <f>IF(N182="snížená",J182,0)</f>
        <v>0</v>
      </c>
      <c r="BG182" s="176">
        <f>IF(N182="zákl. přenesená",J182,0)</f>
        <v>0</v>
      </c>
      <c r="BH182" s="176">
        <f>IF(N182="sníž. přenesená",J182,0)</f>
        <v>0</v>
      </c>
      <c r="BI182" s="176">
        <f>IF(N182="nulová",J182,0)</f>
        <v>0</v>
      </c>
      <c r="BJ182" s="16" t="s">
        <v>82</v>
      </c>
      <c r="BK182" s="176">
        <f>ROUND(I182*H182,2)</f>
        <v>0</v>
      </c>
      <c r="BL182" s="16" t="s">
        <v>82</v>
      </c>
      <c r="BM182" s="175" t="s">
        <v>458</v>
      </c>
    </row>
    <row r="183" spans="1:65" s="2" customFormat="1" ht="87.75">
      <c r="A183" s="33"/>
      <c r="B183" s="34"/>
      <c r="C183" s="35"/>
      <c r="D183" s="177" t="s">
        <v>225</v>
      </c>
      <c r="E183" s="35"/>
      <c r="F183" s="178" t="s">
        <v>459</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225</v>
      </c>
      <c r="AU183" s="16" t="s">
        <v>75</v>
      </c>
    </row>
    <row r="184" spans="1:65" s="2" customFormat="1" ht="14.45" customHeight="1">
      <c r="A184" s="33"/>
      <c r="B184" s="34"/>
      <c r="C184" s="182" t="s">
        <v>460</v>
      </c>
      <c r="D184" s="182" t="s">
        <v>243</v>
      </c>
      <c r="E184" s="183" t="s">
        <v>461</v>
      </c>
      <c r="F184" s="184" t="s">
        <v>462</v>
      </c>
      <c r="G184" s="185" t="s">
        <v>221</v>
      </c>
      <c r="H184" s="186">
        <v>1</v>
      </c>
      <c r="I184" s="187"/>
      <c r="J184" s="188">
        <f>ROUND(I184*H184,2)</f>
        <v>0</v>
      </c>
      <c r="K184" s="184" t="s">
        <v>1</v>
      </c>
      <c r="L184" s="38"/>
      <c r="M184" s="189" t="s">
        <v>1</v>
      </c>
      <c r="N184" s="190" t="s">
        <v>40</v>
      </c>
      <c r="O184" s="70"/>
      <c r="P184" s="173">
        <f>O184*H184</f>
        <v>0</v>
      </c>
      <c r="Q184" s="173">
        <v>0</v>
      </c>
      <c r="R184" s="173">
        <f>Q184*H184</f>
        <v>0</v>
      </c>
      <c r="S184" s="173">
        <v>0</v>
      </c>
      <c r="T184" s="174">
        <f>S184*H184</f>
        <v>0</v>
      </c>
      <c r="U184" s="33"/>
      <c r="V184" s="33"/>
      <c r="W184" s="33"/>
      <c r="X184" s="33"/>
      <c r="Y184" s="33"/>
      <c r="Z184" s="33"/>
      <c r="AA184" s="33"/>
      <c r="AB184" s="33"/>
      <c r="AC184" s="33"/>
      <c r="AD184" s="33"/>
      <c r="AE184" s="33"/>
      <c r="AR184" s="175" t="s">
        <v>82</v>
      </c>
      <c r="AT184" s="175" t="s">
        <v>243</v>
      </c>
      <c r="AU184" s="175" t="s">
        <v>75</v>
      </c>
      <c r="AY184" s="16" t="s">
        <v>223</v>
      </c>
      <c r="BE184" s="176">
        <f>IF(N184="základní",J184,0)</f>
        <v>0</v>
      </c>
      <c r="BF184" s="176">
        <f>IF(N184="snížená",J184,0)</f>
        <v>0</v>
      </c>
      <c r="BG184" s="176">
        <f>IF(N184="zákl. přenesená",J184,0)</f>
        <v>0</v>
      </c>
      <c r="BH184" s="176">
        <f>IF(N184="sníž. přenesená",J184,0)</f>
        <v>0</v>
      </c>
      <c r="BI184" s="176">
        <f>IF(N184="nulová",J184,0)</f>
        <v>0</v>
      </c>
      <c r="BJ184" s="16" t="s">
        <v>82</v>
      </c>
      <c r="BK184" s="176">
        <f>ROUND(I184*H184,2)</f>
        <v>0</v>
      </c>
      <c r="BL184" s="16" t="s">
        <v>82</v>
      </c>
      <c r="BM184" s="175" t="s">
        <v>463</v>
      </c>
    </row>
    <row r="185" spans="1:65" s="2" customFormat="1" ht="87.75">
      <c r="A185" s="33"/>
      <c r="B185" s="34"/>
      <c r="C185" s="35"/>
      <c r="D185" s="177" t="s">
        <v>225</v>
      </c>
      <c r="E185" s="35"/>
      <c r="F185" s="178" t="s">
        <v>464</v>
      </c>
      <c r="G185" s="35"/>
      <c r="H185" s="35"/>
      <c r="I185" s="179"/>
      <c r="J185" s="35"/>
      <c r="K185" s="35"/>
      <c r="L185" s="38"/>
      <c r="M185" s="180"/>
      <c r="N185" s="181"/>
      <c r="O185" s="70"/>
      <c r="P185" s="70"/>
      <c r="Q185" s="70"/>
      <c r="R185" s="70"/>
      <c r="S185" s="70"/>
      <c r="T185" s="71"/>
      <c r="U185" s="33"/>
      <c r="V185" s="33"/>
      <c r="W185" s="33"/>
      <c r="X185" s="33"/>
      <c r="Y185" s="33"/>
      <c r="Z185" s="33"/>
      <c r="AA185" s="33"/>
      <c r="AB185" s="33"/>
      <c r="AC185" s="33"/>
      <c r="AD185" s="33"/>
      <c r="AE185" s="33"/>
      <c r="AT185" s="16" t="s">
        <v>225</v>
      </c>
      <c r="AU185" s="16" t="s">
        <v>75</v>
      </c>
    </row>
    <row r="186" spans="1:65" s="2" customFormat="1" ht="49.15" customHeight="1">
      <c r="A186" s="33"/>
      <c r="B186" s="34"/>
      <c r="C186" s="163" t="s">
        <v>465</v>
      </c>
      <c r="D186" s="163" t="s">
        <v>218</v>
      </c>
      <c r="E186" s="164" t="s">
        <v>466</v>
      </c>
      <c r="F186" s="165" t="s">
        <v>467</v>
      </c>
      <c r="G186" s="166" t="s">
        <v>221</v>
      </c>
      <c r="H186" s="167">
        <v>8</v>
      </c>
      <c r="I186" s="168"/>
      <c r="J186" s="169">
        <f>ROUND(I186*H186,2)</f>
        <v>0</v>
      </c>
      <c r="K186" s="165" t="s">
        <v>222</v>
      </c>
      <c r="L186" s="170"/>
      <c r="M186" s="171" t="s">
        <v>1</v>
      </c>
      <c r="N186" s="172" t="s">
        <v>40</v>
      </c>
      <c r="O186" s="70"/>
      <c r="P186" s="173">
        <f>O186*H186</f>
        <v>0</v>
      </c>
      <c r="Q186" s="173">
        <v>0</v>
      </c>
      <c r="R186" s="173">
        <f>Q186*H186</f>
        <v>0</v>
      </c>
      <c r="S186" s="173">
        <v>0</v>
      </c>
      <c r="T186" s="174">
        <f>S186*H186</f>
        <v>0</v>
      </c>
      <c r="U186" s="33"/>
      <c r="V186" s="33"/>
      <c r="W186" s="33"/>
      <c r="X186" s="33"/>
      <c r="Y186" s="33"/>
      <c r="Z186" s="33"/>
      <c r="AA186" s="33"/>
      <c r="AB186" s="33"/>
      <c r="AC186" s="33"/>
      <c r="AD186" s="33"/>
      <c r="AE186" s="33"/>
      <c r="AR186" s="175" t="s">
        <v>84</v>
      </c>
      <c r="AT186" s="175" t="s">
        <v>218</v>
      </c>
      <c r="AU186" s="175" t="s">
        <v>75</v>
      </c>
      <c r="AY186" s="16" t="s">
        <v>223</v>
      </c>
      <c r="BE186" s="176">
        <f>IF(N186="základní",J186,0)</f>
        <v>0</v>
      </c>
      <c r="BF186" s="176">
        <f>IF(N186="snížená",J186,0)</f>
        <v>0</v>
      </c>
      <c r="BG186" s="176">
        <f>IF(N186="zákl. přenesená",J186,0)</f>
        <v>0</v>
      </c>
      <c r="BH186" s="176">
        <f>IF(N186="sníž. přenesená",J186,0)</f>
        <v>0</v>
      </c>
      <c r="BI186" s="176">
        <f>IF(N186="nulová",J186,0)</f>
        <v>0</v>
      </c>
      <c r="BJ186" s="16" t="s">
        <v>82</v>
      </c>
      <c r="BK186" s="176">
        <f>ROUND(I186*H186,2)</f>
        <v>0</v>
      </c>
      <c r="BL186" s="16" t="s">
        <v>82</v>
      </c>
      <c r="BM186" s="175" t="s">
        <v>468</v>
      </c>
    </row>
    <row r="187" spans="1:65" s="2" customFormat="1" ht="29.25">
      <c r="A187" s="33"/>
      <c r="B187" s="34"/>
      <c r="C187" s="35"/>
      <c r="D187" s="177" t="s">
        <v>225</v>
      </c>
      <c r="E187" s="35"/>
      <c r="F187" s="178" t="s">
        <v>467</v>
      </c>
      <c r="G187" s="35"/>
      <c r="H187" s="35"/>
      <c r="I187" s="179"/>
      <c r="J187" s="35"/>
      <c r="K187" s="35"/>
      <c r="L187" s="38"/>
      <c r="M187" s="180"/>
      <c r="N187" s="181"/>
      <c r="O187" s="70"/>
      <c r="P187" s="70"/>
      <c r="Q187" s="70"/>
      <c r="R187" s="70"/>
      <c r="S187" s="70"/>
      <c r="T187" s="71"/>
      <c r="U187" s="33"/>
      <c r="V187" s="33"/>
      <c r="W187" s="33"/>
      <c r="X187" s="33"/>
      <c r="Y187" s="33"/>
      <c r="Z187" s="33"/>
      <c r="AA187" s="33"/>
      <c r="AB187" s="33"/>
      <c r="AC187" s="33"/>
      <c r="AD187" s="33"/>
      <c r="AE187" s="33"/>
      <c r="AT187" s="16" t="s">
        <v>225</v>
      </c>
      <c r="AU187" s="16" t="s">
        <v>75</v>
      </c>
    </row>
    <row r="188" spans="1:65" s="2" customFormat="1" ht="24.2" customHeight="1">
      <c r="A188" s="33"/>
      <c r="B188" s="34"/>
      <c r="C188" s="182" t="s">
        <v>469</v>
      </c>
      <c r="D188" s="182" t="s">
        <v>243</v>
      </c>
      <c r="E188" s="183" t="s">
        <v>470</v>
      </c>
      <c r="F188" s="184" t="s">
        <v>471</v>
      </c>
      <c r="G188" s="185" t="s">
        <v>221</v>
      </c>
      <c r="H188" s="186">
        <v>8</v>
      </c>
      <c r="I188" s="187"/>
      <c r="J188" s="188">
        <f>ROUND(I188*H188,2)</f>
        <v>0</v>
      </c>
      <c r="K188" s="184" t="s">
        <v>222</v>
      </c>
      <c r="L188" s="38"/>
      <c r="M188" s="189" t="s">
        <v>1</v>
      </c>
      <c r="N188" s="190"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82</v>
      </c>
      <c r="AT188" s="175" t="s">
        <v>243</v>
      </c>
      <c r="AU188" s="175" t="s">
        <v>75</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82</v>
      </c>
      <c r="BM188" s="175" t="s">
        <v>472</v>
      </c>
    </row>
    <row r="189" spans="1:65" s="2" customFormat="1" ht="39">
      <c r="A189" s="33"/>
      <c r="B189" s="34"/>
      <c r="C189" s="35"/>
      <c r="D189" s="177" t="s">
        <v>225</v>
      </c>
      <c r="E189" s="35"/>
      <c r="F189" s="178" t="s">
        <v>473</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75</v>
      </c>
    </row>
    <row r="190" spans="1:65" s="2" customFormat="1" ht="24.2" customHeight="1">
      <c r="A190" s="33"/>
      <c r="B190" s="34"/>
      <c r="C190" s="182" t="s">
        <v>474</v>
      </c>
      <c r="D190" s="182" t="s">
        <v>243</v>
      </c>
      <c r="E190" s="183" t="s">
        <v>475</v>
      </c>
      <c r="F190" s="184" t="s">
        <v>476</v>
      </c>
      <c r="G190" s="185" t="s">
        <v>221</v>
      </c>
      <c r="H190" s="186">
        <v>1</v>
      </c>
      <c r="I190" s="187"/>
      <c r="J190" s="188">
        <f>ROUND(I190*H190,2)</f>
        <v>0</v>
      </c>
      <c r="K190" s="184" t="s">
        <v>222</v>
      </c>
      <c r="L190" s="38"/>
      <c r="M190" s="189" t="s">
        <v>1</v>
      </c>
      <c r="N190" s="190" t="s">
        <v>40</v>
      </c>
      <c r="O190" s="70"/>
      <c r="P190" s="173">
        <f>O190*H190</f>
        <v>0</v>
      </c>
      <c r="Q190" s="173">
        <v>0</v>
      </c>
      <c r="R190" s="173">
        <f>Q190*H190</f>
        <v>0</v>
      </c>
      <c r="S190" s="173">
        <v>0</v>
      </c>
      <c r="T190" s="174">
        <f>S190*H190</f>
        <v>0</v>
      </c>
      <c r="U190" s="33"/>
      <c r="V190" s="33"/>
      <c r="W190" s="33"/>
      <c r="X190" s="33"/>
      <c r="Y190" s="33"/>
      <c r="Z190" s="33"/>
      <c r="AA190" s="33"/>
      <c r="AB190" s="33"/>
      <c r="AC190" s="33"/>
      <c r="AD190" s="33"/>
      <c r="AE190" s="33"/>
      <c r="AR190" s="175" t="s">
        <v>82</v>
      </c>
      <c r="AT190" s="175" t="s">
        <v>243</v>
      </c>
      <c r="AU190" s="175" t="s">
        <v>75</v>
      </c>
      <c r="AY190" s="16" t="s">
        <v>223</v>
      </c>
      <c r="BE190" s="176">
        <f>IF(N190="základní",J190,0)</f>
        <v>0</v>
      </c>
      <c r="BF190" s="176">
        <f>IF(N190="snížená",J190,0)</f>
        <v>0</v>
      </c>
      <c r="BG190" s="176">
        <f>IF(N190="zákl. přenesená",J190,0)</f>
        <v>0</v>
      </c>
      <c r="BH190" s="176">
        <f>IF(N190="sníž. přenesená",J190,0)</f>
        <v>0</v>
      </c>
      <c r="BI190" s="176">
        <f>IF(N190="nulová",J190,0)</f>
        <v>0</v>
      </c>
      <c r="BJ190" s="16" t="s">
        <v>82</v>
      </c>
      <c r="BK190" s="176">
        <f>ROUND(I190*H190,2)</f>
        <v>0</v>
      </c>
      <c r="BL190" s="16" t="s">
        <v>82</v>
      </c>
      <c r="BM190" s="175" t="s">
        <v>477</v>
      </c>
    </row>
    <row r="191" spans="1:65" s="2" customFormat="1">
      <c r="A191" s="33"/>
      <c r="B191" s="34"/>
      <c r="C191" s="35"/>
      <c r="D191" s="177" t="s">
        <v>225</v>
      </c>
      <c r="E191" s="35"/>
      <c r="F191" s="178" t="s">
        <v>476</v>
      </c>
      <c r="G191" s="35"/>
      <c r="H191" s="35"/>
      <c r="I191" s="179"/>
      <c r="J191" s="35"/>
      <c r="K191" s="35"/>
      <c r="L191" s="38"/>
      <c r="M191" s="180"/>
      <c r="N191" s="181"/>
      <c r="O191" s="70"/>
      <c r="P191" s="70"/>
      <c r="Q191" s="70"/>
      <c r="R191" s="70"/>
      <c r="S191" s="70"/>
      <c r="T191" s="71"/>
      <c r="U191" s="33"/>
      <c r="V191" s="33"/>
      <c r="W191" s="33"/>
      <c r="X191" s="33"/>
      <c r="Y191" s="33"/>
      <c r="Z191" s="33"/>
      <c r="AA191" s="33"/>
      <c r="AB191" s="33"/>
      <c r="AC191" s="33"/>
      <c r="AD191" s="33"/>
      <c r="AE191" s="33"/>
      <c r="AT191" s="16" t="s">
        <v>225</v>
      </c>
      <c r="AU191" s="16" t="s">
        <v>75</v>
      </c>
    </row>
    <row r="192" spans="1:65" s="2" customFormat="1" ht="24.2" customHeight="1">
      <c r="A192" s="33"/>
      <c r="B192" s="34"/>
      <c r="C192" s="163" t="s">
        <v>478</v>
      </c>
      <c r="D192" s="163" t="s">
        <v>218</v>
      </c>
      <c r="E192" s="164" t="s">
        <v>479</v>
      </c>
      <c r="F192" s="165" t="s">
        <v>480</v>
      </c>
      <c r="G192" s="166" t="s">
        <v>221</v>
      </c>
      <c r="H192" s="167">
        <v>8</v>
      </c>
      <c r="I192" s="168"/>
      <c r="J192" s="169">
        <f>ROUND(I192*H192,2)</f>
        <v>0</v>
      </c>
      <c r="K192" s="165" t="s">
        <v>222</v>
      </c>
      <c r="L192" s="170"/>
      <c r="M192" s="171" t="s">
        <v>1</v>
      </c>
      <c r="N192" s="172"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84</v>
      </c>
      <c r="AT192" s="175" t="s">
        <v>218</v>
      </c>
      <c r="AU192" s="175" t="s">
        <v>75</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82</v>
      </c>
      <c r="BM192" s="175" t="s">
        <v>481</v>
      </c>
    </row>
    <row r="193" spans="1:65" s="2" customFormat="1" ht="19.5">
      <c r="A193" s="33"/>
      <c r="B193" s="34"/>
      <c r="C193" s="35"/>
      <c r="D193" s="177" t="s">
        <v>225</v>
      </c>
      <c r="E193" s="35"/>
      <c r="F193" s="178" t="s">
        <v>480</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75</v>
      </c>
    </row>
    <row r="194" spans="1:65" s="2" customFormat="1" ht="24.2" customHeight="1">
      <c r="A194" s="33"/>
      <c r="B194" s="34"/>
      <c r="C194" s="163" t="s">
        <v>482</v>
      </c>
      <c r="D194" s="163" t="s">
        <v>218</v>
      </c>
      <c r="E194" s="164" t="s">
        <v>483</v>
      </c>
      <c r="F194" s="165" t="s">
        <v>484</v>
      </c>
      <c r="G194" s="166" t="s">
        <v>221</v>
      </c>
      <c r="H194" s="167">
        <v>10</v>
      </c>
      <c r="I194" s="168"/>
      <c r="J194" s="169">
        <f>ROUND(I194*H194,2)</f>
        <v>0</v>
      </c>
      <c r="K194" s="165" t="s">
        <v>222</v>
      </c>
      <c r="L194" s="170"/>
      <c r="M194" s="171" t="s">
        <v>1</v>
      </c>
      <c r="N194" s="172"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84</v>
      </c>
      <c r="AT194" s="175" t="s">
        <v>218</v>
      </c>
      <c r="AU194" s="175" t="s">
        <v>75</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82</v>
      </c>
      <c r="BM194" s="175" t="s">
        <v>485</v>
      </c>
    </row>
    <row r="195" spans="1:65" s="2" customFormat="1" ht="19.5">
      <c r="A195" s="33"/>
      <c r="B195" s="34"/>
      <c r="C195" s="35"/>
      <c r="D195" s="177" t="s">
        <v>225</v>
      </c>
      <c r="E195" s="35"/>
      <c r="F195" s="178" t="s">
        <v>484</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75</v>
      </c>
    </row>
    <row r="196" spans="1:65" s="2" customFormat="1" ht="24.2" customHeight="1">
      <c r="A196" s="33"/>
      <c r="B196" s="34"/>
      <c r="C196" s="182" t="s">
        <v>486</v>
      </c>
      <c r="D196" s="182" t="s">
        <v>243</v>
      </c>
      <c r="E196" s="183" t="s">
        <v>487</v>
      </c>
      <c r="F196" s="184" t="s">
        <v>488</v>
      </c>
      <c r="G196" s="185" t="s">
        <v>221</v>
      </c>
      <c r="H196" s="186">
        <v>8</v>
      </c>
      <c r="I196" s="187"/>
      <c r="J196" s="188">
        <f>ROUND(I196*H196,2)</f>
        <v>0</v>
      </c>
      <c r="K196" s="184" t="s">
        <v>222</v>
      </c>
      <c r="L196" s="38"/>
      <c r="M196" s="189" t="s">
        <v>1</v>
      </c>
      <c r="N196" s="190" t="s">
        <v>40</v>
      </c>
      <c r="O196" s="70"/>
      <c r="P196" s="173">
        <f>O196*H196</f>
        <v>0</v>
      </c>
      <c r="Q196" s="173">
        <v>0</v>
      </c>
      <c r="R196" s="173">
        <f>Q196*H196</f>
        <v>0</v>
      </c>
      <c r="S196" s="173">
        <v>0</v>
      </c>
      <c r="T196" s="174">
        <f>S196*H196</f>
        <v>0</v>
      </c>
      <c r="U196" s="33"/>
      <c r="V196" s="33"/>
      <c r="W196" s="33"/>
      <c r="X196" s="33"/>
      <c r="Y196" s="33"/>
      <c r="Z196" s="33"/>
      <c r="AA196" s="33"/>
      <c r="AB196" s="33"/>
      <c r="AC196" s="33"/>
      <c r="AD196" s="33"/>
      <c r="AE196" s="33"/>
      <c r="AR196" s="175" t="s">
        <v>82</v>
      </c>
      <c r="AT196" s="175" t="s">
        <v>243</v>
      </c>
      <c r="AU196" s="175" t="s">
        <v>75</v>
      </c>
      <c r="AY196" s="16" t="s">
        <v>223</v>
      </c>
      <c r="BE196" s="176">
        <f>IF(N196="základní",J196,0)</f>
        <v>0</v>
      </c>
      <c r="BF196" s="176">
        <f>IF(N196="snížená",J196,0)</f>
        <v>0</v>
      </c>
      <c r="BG196" s="176">
        <f>IF(N196="zákl. přenesená",J196,0)</f>
        <v>0</v>
      </c>
      <c r="BH196" s="176">
        <f>IF(N196="sníž. přenesená",J196,0)</f>
        <v>0</v>
      </c>
      <c r="BI196" s="176">
        <f>IF(N196="nulová",J196,0)</f>
        <v>0</v>
      </c>
      <c r="BJ196" s="16" t="s">
        <v>82</v>
      </c>
      <c r="BK196" s="176">
        <f>ROUND(I196*H196,2)</f>
        <v>0</v>
      </c>
      <c r="BL196" s="16" t="s">
        <v>82</v>
      </c>
      <c r="BM196" s="175" t="s">
        <v>489</v>
      </c>
    </row>
    <row r="197" spans="1:65" s="2" customFormat="1" ht="39">
      <c r="A197" s="33"/>
      <c r="B197" s="34"/>
      <c r="C197" s="35"/>
      <c r="D197" s="177" t="s">
        <v>225</v>
      </c>
      <c r="E197" s="35"/>
      <c r="F197" s="178" t="s">
        <v>490</v>
      </c>
      <c r="G197" s="35"/>
      <c r="H197" s="35"/>
      <c r="I197" s="179"/>
      <c r="J197" s="35"/>
      <c r="K197" s="35"/>
      <c r="L197" s="38"/>
      <c r="M197" s="180"/>
      <c r="N197" s="181"/>
      <c r="O197" s="70"/>
      <c r="P197" s="70"/>
      <c r="Q197" s="70"/>
      <c r="R197" s="70"/>
      <c r="S197" s="70"/>
      <c r="T197" s="71"/>
      <c r="U197" s="33"/>
      <c r="V197" s="33"/>
      <c r="W197" s="33"/>
      <c r="X197" s="33"/>
      <c r="Y197" s="33"/>
      <c r="Z197" s="33"/>
      <c r="AA197" s="33"/>
      <c r="AB197" s="33"/>
      <c r="AC197" s="33"/>
      <c r="AD197" s="33"/>
      <c r="AE197" s="33"/>
      <c r="AT197" s="16" t="s">
        <v>225</v>
      </c>
      <c r="AU197" s="16" t="s">
        <v>75</v>
      </c>
    </row>
    <row r="198" spans="1:65" s="2" customFormat="1" ht="24.2" customHeight="1">
      <c r="A198" s="33"/>
      <c r="B198" s="34"/>
      <c r="C198" s="182" t="s">
        <v>491</v>
      </c>
      <c r="D198" s="182" t="s">
        <v>243</v>
      </c>
      <c r="E198" s="183" t="s">
        <v>254</v>
      </c>
      <c r="F198" s="184" t="s">
        <v>255</v>
      </c>
      <c r="G198" s="185" t="s">
        <v>256</v>
      </c>
      <c r="H198" s="186">
        <v>300</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82</v>
      </c>
      <c r="AT198" s="175" t="s">
        <v>243</v>
      </c>
      <c r="AU198" s="175" t="s">
        <v>75</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82</v>
      </c>
      <c r="BM198" s="175" t="s">
        <v>492</v>
      </c>
    </row>
    <row r="199" spans="1:65" s="2" customFormat="1" ht="29.25">
      <c r="A199" s="33"/>
      <c r="B199" s="34"/>
      <c r="C199" s="35"/>
      <c r="D199" s="177" t="s">
        <v>225</v>
      </c>
      <c r="E199" s="35"/>
      <c r="F199" s="178" t="s">
        <v>258</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75</v>
      </c>
    </row>
    <row r="200" spans="1:65" s="2" customFormat="1" ht="24.2" customHeight="1">
      <c r="A200" s="33"/>
      <c r="B200" s="34"/>
      <c r="C200" s="163" t="s">
        <v>493</v>
      </c>
      <c r="D200" s="163" t="s">
        <v>218</v>
      </c>
      <c r="E200" s="164" t="s">
        <v>494</v>
      </c>
      <c r="F200" s="165" t="s">
        <v>495</v>
      </c>
      <c r="G200" s="166" t="s">
        <v>221</v>
      </c>
      <c r="H200" s="167">
        <v>70</v>
      </c>
      <c r="I200" s="168"/>
      <c r="J200" s="169">
        <f>ROUND(I200*H200,2)</f>
        <v>0</v>
      </c>
      <c r="K200" s="165" t="s">
        <v>222</v>
      </c>
      <c r="L200" s="170"/>
      <c r="M200" s="171" t="s">
        <v>1</v>
      </c>
      <c r="N200" s="172"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415</v>
      </c>
      <c r="AT200" s="175" t="s">
        <v>218</v>
      </c>
      <c r="AU200" s="175" t="s">
        <v>75</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415</v>
      </c>
      <c r="BM200" s="175" t="s">
        <v>496</v>
      </c>
    </row>
    <row r="201" spans="1:65" s="2" customFormat="1">
      <c r="A201" s="33"/>
      <c r="B201" s="34"/>
      <c r="C201" s="35"/>
      <c r="D201" s="177" t="s">
        <v>225</v>
      </c>
      <c r="E201" s="35"/>
      <c r="F201" s="178" t="s">
        <v>495</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75</v>
      </c>
    </row>
    <row r="202" spans="1:65" s="2" customFormat="1" ht="24.2" customHeight="1">
      <c r="A202" s="33"/>
      <c r="B202" s="34"/>
      <c r="C202" s="163" t="s">
        <v>497</v>
      </c>
      <c r="D202" s="163" t="s">
        <v>218</v>
      </c>
      <c r="E202" s="164" t="s">
        <v>498</v>
      </c>
      <c r="F202" s="165" t="s">
        <v>499</v>
      </c>
      <c r="G202" s="166" t="s">
        <v>221</v>
      </c>
      <c r="H202" s="167">
        <v>4</v>
      </c>
      <c r="I202" s="168"/>
      <c r="J202" s="169">
        <f>ROUND(I202*H202,2)</f>
        <v>0</v>
      </c>
      <c r="K202" s="165" t="s">
        <v>222</v>
      </c>
      <c r="L202" s="170"/>
      <c r="M202" s="171" t="s">
        <v>1</v>
      </c>
      <c r="N202" s="172"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84</v>
      </c>
      <c r="AT202" s="175" t="s">
        <v>218</v>
      </c>
      <c r="AU202" s="175" t="s">
        <v>75</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82</v>
      </c>
      <c r="BM202" s="175" t="s">
        <v>500</v>
      </c>
    </row>
    <row r="203" spans="1:65" s="2" customFormat="1" ht="19.5">
      <c r="A203" s="33"/>
      <c r="B203" s="34"/>
      <c r="C203" s="35"/>
      <c r="D203" s="177" t="s">
        <v>225</v>
      </c>
      <c r="E203" s="35"/>
      <c r="F203" s="178" t="s">
        <v>499</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75</v>
      </c>
    </row>
    <row r="204" spans="1:65" s="2" customFormat="1" ht="24.2" customHeight="1">
      <c r="A204" s="33"/>
      <c r="B204" s="34"/>
      <c r="C204" s="163" t="s">
        <v>501</v>
      </c>
      <c r="D204" s="163" t="s">
        <v>218</v>
      </c>
      <c r="E204" s="164" t="s">
        <v>502</v>
      </c>
      <c r="F204" s="165" t="s">
        <v>503</v>
      </c>
      <c r="G204" s="166" t="s">
        <v>221</v>
      </c>
      <c r="H204" s="167">
        <v>8</v>
      </c>
      <c r="I204" s="168"/>
      <c r="J204" s="169">
        <f>ROUND(I204*H204,2)</f>
        <v>0</v>
      </c>
      <c r="K204" s="165" t="s">
        <v>222</v>
      </c>
      <c r="L204" s="170"/>
      <c r="M204" s="171" t="s">
        <v>1</v>
      </c>
      <c r="N204" s="172"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84</v>
      </c>
      <c r="AT204" s="175" t="s">
        <v>218</v>
      </c>
      <c r="AU204" s="175" t="s">
        <v>75</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82</v>
      </c>
      <c r="BM204" s="175" t="s">
        <v>504</v>
      </c>
    </row>
    <row r="205" spans="1:65" s="2" customFormat="1">
      <c r="A205" s="33"/>
      <c r="B205" s="34"/>
      <c r="C205" s="35"/>
      <c r="D205" s="177" t="s">
        <v>225</v>
      </c>
      <c r="E205" s="35"/>
      <c r="F205" s="178" t="s">
        <v>503</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75</v>
      </c>
    </row>
    <row r="206" spans="1:65" s="2" customFormat="1" ht="24.2" customHeight="1">
      <c r="A206" s="33"/>
      <c r="B206" s="34"/>
      <c r="C206" s="163" t="s">
        <v>505</v>
      </c>
      <c r="D206" s="163" t="s">
        <v>218</v>
      </c>
      <c r="E206" s="164" t="s">
        <v>506</v>
      </c>
      <c r="F206" s="165" t="s">
        <v>507</v>
      </c>
      <c r="G206" s="166" t="s">
        <v>221</v>
      </c>
      <c r="H206" s="167">
        <v>2</v>
      </c>
      <c r="I206" s="168"/>
      <c r="J206" s="169">
        <f>ROUND(I206*H206,2)</f>
        <v>0</v>
      </c>
      <c r="K206" s="165" t="s">
        <v>222</v>
      </c>
      <c r="L206" s="170"/>
      <c r="M206" s="171" t="s">
        <v>1</v>
      </c>
      <c r="N206" s="172"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84</v>
      </c>
      <c r="AT206" s="175" t="s">
        <v>218</v>
      </c>
      <c r="AU206" s="175" t="s">
        <v>75</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82</v>
      </c>
      <c r="BM206" s="175" t="s">
        <v>508</v>
      </c>
    </row>
    <row r="207" spans="1:65" s="2" customFormat="1">
      <c r="A207" s="33"/>
      <c r="B207" s="34"/>
      <c r="C207" s="35"/>
      <c r="D207" s="177" t="s">
        <v>225</v>
      </c>
      <c r="E207" s="35"/>
      <c r="F207" s="178" t="s">
        <v>507</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75</v>
      </c>
    </row>
    <row r="208" spans="1:65" s="2" customFormat="1" ht="24.2" customHeight="1">
      <c r="A208" s="33"/>
      <c r="B208" s="34"/>
      <c r="C208" s="182" t="s">
        <v>509</v>
      </c>
      <c r="D208" s="182" t="s">
        <v>243</v>
      </c>
      <c r="E208" s="183" t="s">
        <v>510</v>
      </c>
      <c r="F208" s="184" t="s">
        <v>511</v>
      </c>
      <c r="G208" s="185" t="s">
        <v>221</v>
      </c>
      <c r="H208" s="186">
        <v>84</v>
      </c>
      <c r="I208" s="187"/>
      <c r="J208" s="188">
        <f>ROUND(I208*H208,2)</f>
        <v>0</v>
      </c>
      <c r="K208" s="184" t="s">
        <v>222</v>
      </c>
      <c r="L208" s="38"/>
      <c r="M208" s="189" t="s">
        <v>1</v>
      </c>
      <c r="N208" s="190" t="s">
        <v>40</v>
      </c>
      <c r="O208" s="70"/>
      <c r="P208" s="173">
        <f>O208*H208</f>
        <v>0</v>
      </c>
      <c r="Q208" s="173">
        <v>0</v>
      </c>
      <c r="R208" s="173">
        <f>Q208*H208</f>
        <v>0</v>
      </c>
      <c r="S208" s="173">
        <v>0</v>
      </c>
      <c r="T208" s="174">
        <f>S208*H208</f>
        <v>0</v>
      </c>
      <c r="U208" s="33"/>
      <c r="V208" s="33"/>
      <c r="W208" s="33"/>
      <c r="X208" s="33"/>
      <c r="Y208" s="33"/>
      <c r="Z208" s="33"/>
      <c r="AA208" s="33"/>
      <c r="AB208" s="33"/>
      <c r="AC208" s="33"/>
      <c r="AD208" s="33"/>
      <c r="AE208" s="33"/>
      <c r="AR208" s="175" t="s">
        <v>82</v>
      </c>
      <c r="AT208" s="175" t="s">
        <v>243</v>
      </c>
      <c r="AU208" s="175" t="s">
        <v>75</v>
      </c>
      <c r="AY208" s="16" t="s">
        <v>223</v>
      </c>
      <c r="BE208" s="176">
        <f>IF(N208="základní",J208,0)</f>
        <v>0</v>
      </c>
      <c r="BF208" s="176">
        <f>IF(N208="snížená",J208,0)</f>
        <v>0</v>
      </c>
      <c r="BG208" s="176">
        <f>IF(N208="zákl. přenesená",J208,0)</f>
        <v>0</v>
      </c>
      <c r="BH208" s="176">
        <f>IF(N208="sníž. přenesená",J208,0)</f>
        <v>0</v>
      </c>
      <c r="BI208" s="176">
        <f>IF(N208="nulová",J208,0)</f>
        <v>0</v>
      </c>
      <c r="BJ208" s="16" t="s">
        <v>82</v>
      </c>
      <c r="BK208" s="176">
        <f>ROUND(I208*H208,2)</f>
        <v>0</v>
      </c>
      <c r="BL208" s="16" t="s">
        <v>82</v>
      </c>
      <c r="BM208" s="175" t="s">
        <v>512</v>
      </c>
    </row>
    <row r="209" spans="1:65" s="2" customFormat="1">
      <c r="A209" s="33"/>
      <c r="B209" s="34"/>
      <c r="C209" s="35"/>
      <c r="D209" s="177" t="s">
        <v>225</v>
      </c>
      <c r="E209" s="35"/>
      <c r="F209" s="178" t="s">
        <v>511</v>
      </c>
      <c r="G209" s="35"/>
      <c r="H209" s="35"/>
      <c r="I209" s="179"/>
      <c r="J209" s="35"/>
      <c r="K209" s="35"/>
      <c r="L209" s="38"/>
      <c r="M209" s="180"/>
      <c r="N209" s="181"/>
      <c r="O209" s="70"/>
      <c r="P209" s="70"/>
      <c r="Q209" s="70"/>
      <c r="R209" s="70"/>
      <c r="S209" s="70"/>
      <c r="T209" s="71"/>
      <c r="U209" s="33"/>
      <c r="V209" s="33"/>
      <c r="W209" s="33"/>
      <c r="X209" s="33"/>
      <c r="Y209" s="33"/>
      <c r="Z209" s="33"/>
      <c r="AA209" s="33"/>
      <c r="AB209" s="33"/>
      <c r="AC209" s="33"/>
      <c r="AD209" s="33"/>
      <c r="AE209" s="33"/>
      <c r="AT209" s="16" t="s">
        <v>225</v>
      </c>
      <c r="AU209" s="16" t="s">
        <v>75</v>
      </c>
    </row>
    <row r="210" spans="1:65" s="2" customFormat="1" ht="24.2" customHeight="1">
      <c r="A210" s="33"/>
      <c r="B210" s="34"/>
      <c r="C210" s="182" t="s">
        <v>513</v>
      </c>
      <c r="D210" s="182" t="s">
        <v>243</v>
      </c>
      <c r="E210" s="183" t="s">
        <v>514</v>
      </c>
      <c r="F210" s="184" t="s">
        <v>515</v>
      </c>
      <c r="G210" s="185" t="s">
        <v>221</v>
      </c>
      <c r="H210" s="186">
        <v>2500</v>
      </c>
      <c r="I210" s="187"/>
      <c r="J210" s="188">
        <f>ROUND(I210*H210,2)</f>
        <v>0</v>
      </c>
      <c r="K210" s="184" t="s">
        <v>222</v>
      </c>
      <c r="L210" s="38"/>
      <c r="M210" s="189" t="s">
        <v>1</v>
      </c>
      <c r="N210" s="190" t="s">
        <v>40</v>
      </c>
      <c r="O210" s="70"/>
      <c r="P210" s="173">
        <f>O210*H210</f>
        <v>0</v>
      </c>
      <c r="Q210" s="173">
        <v>0</v>
      </c>
      <c r="R210" s="173">
        <f>Q210*H210</f>
        <v>0</v>
      </c>
      <c r="S210" s="173">
        <v>0</v>
      </c>
      <c r="T210" s="174">
        <f>S210*H210</f>
        <v>0</v>
      </c>
      <c r="U210" s="33"/>
      <c r="V210" s="33"/>
      <c r="W210" s="33"/>
      <c r="X210" s="33"/>
      <c r="Y210" s="33"/>
      <c r="Z210" s="33"/>
      <c r="AA210" s="33"/>
      <c r="AB210" s="33"/>
      <c r="AC210" s="33"/>
      <c r="AD210" s="33"/>
      <c r="AE210" s="33"/>
      <c r="AR210" s="175" t="s">
        <v>82</v>
      </c>
      <c r="AT210" s="175" t="s">
        <v>243</v>
      </c>
      <c r="AU210" s="175" t="s">
        <v>75</v>
      </c>
      <c r="AY210" s="16" t="s">
        <v>223</v>
      </c>
      <c r="BE210" s="176">
        <f>IF(N210="základní",J210,0)</f>
        <v>0</v>
      </c>
      <c r="BF210" s="176">
        <f>IF(N210="snížená",J210,0)</f>
        <v>0</v>
      </c>
      <c r="BG210" s="176">
        <f>IF(N210="zákl. přenesená",J210,0)</f>
        <v>0</v>
      </c>
      <c r="BH210" s="176">
        <f>IF(N210="sníž. přenesená",J210,0)</f>
        <v>0</v>
      </c>
      <c r="BI210" s="176">
        <f>IF(N210="nulová",J210,0)</f>
        <v>0</v>
      </c>
      <c r="BJ210" s="16" t="s">
        <v>82</v>
      </c>
      <c r="BK210" s="176">
        <f>ROUND(I210*H210,2)</f>
        <v>0</v>
      </c>
      <c r="BL210" s="16" t="s">
        <v>82</v>
      </c>
      <c r="BM210" s="175" t="s">
        <v>516</v>
      </c>
    </row>
    <row r="211" spans="1:65" s="2" customFormat="1" ht="19.5">
      <c r="A211" s="33"/>
      <c r="B211" s="34"/>
      <c r="C211" s="35"/>
      <c r="D211" s="177" t="s">
        <v>225</v>
      </c>
      <c r="E211" s="35"/>
      <c r="F211" s="178" t="s">
        <v>517</v>
      </c>
      <c r="G211" s="35"/>
      <c r="H211" s="35"/>
      <c r="I211" s="179"/>
      <c r="J211" s="35"/>
      <c r="K211" s="35"/>
      <c r="L211" s="38"/>
      <c r="M211" s="180"/>
      <c r="N211" s="181"/>
      <c r="O211" s="70"/>
      <c r="P211" s="70"/>
      <c r="Q211" s="70"/>
      <c r="R211" s="70"/>
      <c r="S211" s="70"/>
      <c r="T211" s="71"/>
      <c r="U211" s="33"/>
      <c r="V211" s="33"/>
      <c r="W211" s="33"/>
      <c r="X211" s="33"/>
      <c r="Y211" s="33"/>
      <c r="Z211" s="33"/>
      <c r="AA211" s="33"/>
      <c r="AB211" s="33"/>
      <c r="AC211" s="33"/>
      <c r="AD211" s="33"/>
      <c r="AE211" s="33"/>
      <c r="AT211" s="16" t="s">
        <v>225</v>
      </c>
      <c r="AU211" s="16" t="s">
        <v>75</v>
      </c>
    </row>
    <row r="212" spans="1:65" s="2" customFormat="1" ht="24.2" customHeight="1">
      <c r="A212" s="33"/>
      <c r="B212" s="34"/>
      <c r="C212" s="182" t="s">
        <v>518</v>
      </c>
      <c r="D212" s="182" t="s">
        <v>243</v>
      </c>
      <c r="E212" s="183" t="s">
        <v>519</v>
      </c>
      <c r="F212" s="184" t="s">
        <v>520</v>
      </c>
      <c r="G212" s="185" t="s">
        <v>221</v>
      </c>
      <c r="H212" s="186">
        <v>1</v>
      </c>
      <c r="I212" s="187"/>
      <c r="J212" s="188">
        <f>ROUND(I212*H212,2)</f>
        <v>0</v>
      </c>
      <c r="K212" s="184" t="s">
        <v>222</v>
      </c>
      <c r="L212" s="38"/>
      <c r="M212" s="189" t="s">
        <v>1</v>
      </c>
      <c r="N212" s="190" t="s">
        <v>40</v>
      </c>
      <c r="O212" s="70"/>
      <c r="P212" s="173">
        <f>O212*H212</f>
        <v>0</v>
      </c>
      <c r="Q212" s="173">
        <v>0</v>
      </c>
      <c r="R212" s="173">
        <f>Q212*H212</f>
        <v>0</v>
      </c>
      <c r="S212" s="173">
        <v>0</v>
      </c>
      <c r="T212" s="174">
        <f>S212*H212</f>
        <v>0</v>
      </c>
      <c r="U212" s="33"/>
      <c r="V212" s="33"/>
      <c r="W212" s="33"/>
      <c r="X212" s="33"/>
      <c r="Y212" s="33"/>
      <c r="Z212" s="33"/>
      <c r="AA212" s="33"/>
      <c r="AB212" s="33"/>
      <c r="AC212" s="33"/>
      <c r="AD212" s="33"/>
      <c r="AE212" s="33"/>
      <c r="AR212" s="175" t="s">
        <v>82</v>
      </c>
      <c r="AT212" s="175" t="s">
        <v>243</v>
      </c>
      <c r="AU212" s="175" t="s">
        <v>75</v>
      </c>
      <c r="AY212" s="16" t="s">
        <v>223</v>
      </c>
      <c r="BE212" s="176">
        <f>IF(N212="základní",J212,0)</f>
        <v>0</v>
      </c>
      <c r="BF212" s="176">
        <f>IF(N212="snížená",J212,0)</f>
        <v>0</v>
      </c>
      <c r="BG212" s="176">
        <f>IF(N212="zákl. přenesená",J212,0)</f>
        <v>0</v>
      </c>
      <c r="BH212" s="176">
        <f>IF(N212="sníž. přenesená",J212,0)</f>
        <v>0</v>
      </c>
      <c r="BI212" s="176">
        <f>IF(N212="nulová",J212,0)</f>
        <v>0</v>
      </c>
      <c r="BJ212" s="16" t="s">
        <v>82</v>
      </c>
      <c r="BK212" s="176">
        <f>ROUND(I212*H212,2)</f>
        <v>0</v>
      </c>
      <c r="BL212" s="16" t="s">
        <v>82</v>
      </c>
      <c r="BM212" s="175" t="s">
        <v>521</v>
      </c>
    </row>
    <row r="213" spans="1:65" s="2" customFormat="1">
      <c r="A213" s="33"/>
      <c r="B213" s="34"/>
      <c r="C213" s="35"/>
      <c r="D213" s="177" t="s">
        <v>225</v>
      </c>
      <c r="E213" s="35"/>
      <c r="F213" s="178" t="s">
        <v>520</v>
      </c>
      <c r="G213" s="35"/>
      <c r="H213" s="35"/>
      <c r="I213" s="179"/>
      <c r="J213" s="35"/>
      <c r="K213" s="35"/>
      <c r="L213" s="38"/>
      <c r="M213" s="180"/>
      <c r="N213" s="181"/>
      <c r="O213" s="70"/>
      <c r="P213" s="70"/>
      <c r="Q213" s="70"/>
      <c r="R213" s="70"/>
      <c r="S213" s="70"/>
      <c r="T213" s="71"/>
      <c r="U213" s="33"/>
      <c r="V213" s="33"/>
      <c r="W213" s="33"/>
      <c r="X213" s="33"/>
      <c r="Y213" s="33"/>
      <c r="Z213" s="33"/>
      <c r="AA213" s="33"/>
      <c r="AB213" s="33"/>
      <c r="AC213" s="33"/>
      <c r="AD213" s="33"/>
      <c r="AE213" s="33"/>
      <c r="AT213" s="16" t="s">
        <v>225</v>
      </c>
      <c r="AU213" s="16" t="s">
        <v>75</v>
      </c>
    </row>
    <row r="214" spans="1:65" s="2" customFormat="1" ht="19.5">
      <c r="A214" s="33"/>
      <c r="B214" s="34"/>
      <c r="C214" s="35"/>
      <c r="D214" s="177" t="s">
        <v>365</v>
      </c>
      <c r="E214" s="35"/>
      <c r="F214" s="195" t="s">
        <v>522</v>
      </c>
      <c r="G214" s="35"/>
      <c r="H214" s="35"/>
      <c r="I214" s="179"/>
      <c r="J214" s="35"/>
      <c r="K214" s="35"/>
      <c r="L214" s="38"/>
      <c r="M214" s="180"/>
      <c r="N214" s="181"/>
      <c r="O214" s="70"/>
      <c r="P214" s="70"/>
      <c r="Q214" s="70"/>
      <c r="R214" s="70"/>
      <c r="S214" s="70"/>
      <c r="T214" s="71"/>
      <c r="U214" s="33"/>
      <c r="V214" s="33"/>
      <c r="W214" s="33"/>
      <c r="X214" s="33"/>
      <c r="Y214" s="33"/>
      <c r="Z214" s="33"/>
      <c r="AA214" s="33"/>
      <c r="AB214" s="33"/>
      <c r="AC214" s="33"/>
      <c r="AD214" s="33"/>
      <c r="AE214" s="33"/>
      <c r="AT214" s="16" t="s">
        <v>365</v>
      </c>
      <c r="AU214" s="16" t="s">
        <v>75</v>
      </c>
    </row>
    <row r="215" spans="1:65" s="2" customFormat="1" ht="24.2" customHeight="1">
      <c r="A215" s="33"/>
      <c r="B215" s="34"/>
      <c r="C215" s="163" t="s">
        <v>523</v>
      </c>
      <c r="D215" s="163" t="s">
        <v>218</v>
      </c>
      <c r="E215" s="164" t="s">
        <v>524</v>
      </c>
      <c r="F215" s="165" t="s">
        <v>525</v>
      </c>
      <c r="G215" s="166" t="s">
        <v>221</v>
      </c>
      <c r="H215" s="167">
        <v>1</v>
      </c>
      <c r="I215" s="168"/>
      <c r="J215" s="169">
        <f>ROUND(I215*H215,2)</f>
        <v>0</v>
      </c>
      <c r="K215" s="165" t="s">
        <v>222</v>
      </c>
      <c r="L215" s="170"/>
      <c r="M215" s="171" t="s">
        <v>1</v>
      </c>
      <c r="N215" s="172" t="s">
        <v>40</v>
      </c>
      <c r="O215" s="70"/>
      <c r="P215" s="173">
        <f>O215*H215</f>
        <v>0</v>
      </c>
      <c r="Q215" s="173">
        <v>0</v>
      </c>
      <c r="R215" s="173">
        <f>Q215*H215</f>
        <v>0</v>
      </c>
      <c r="S215" s="173">
        <v>0</v>
      </c>
      <c r="T215" s="174">
        <f>S215*H215</f>
        <v>0</v>
      </c>
      <c r="U215" s="33"/>
      <c r="V215" s="33"/>
      <c r="W215" s="33"/>
      <c r="X215" s="33"/>
      <c r="Y215" s="33"/>
      <c r="Z215" s="33"/>
      <c r="AA215" s="33"/>
      <c r="AB215" s="33"/>
      <c r="AC215" s="33"/>
      <c r="AD215" s="33"/>
      <c r="AE215" s="33"/>
      <c r="AR215" s="175" t="s">
        <v>415</v>
      </c>
      <c r="AT215" s="175" t="s">
        <v>218</v>
      </c>
      <c r="AU215" s="175" t="s">
        <v>75</v>
      </c>
      <c r="AY215" s="16" t="s">
        <v>223</v>
      </c>
      <c r="BE215" s="176">
        <f>IF(N215="základní",J215,0)</f>
        <v>0</v>
      </c>
      <c r="BF215" s="176">
        <f>IF(N215="snížená",J215,0)</f>
        <v>0</v>
      </c>
      <c r="BG215" s="176">
        <f>IF(N215="zákl. přenesená",J215,0)</f>
        <v>0</v>
      </c>
      <c r="BH215" s="176">
        <f>IF(N215="sníž. přenesená",J215,0)</f>
        <v>0</v>
      </c>
      <c r="BI215" s="176">
        <f>IF(N215="nulová",J215,0)</f>
        <v>0</v>
      </c>
      <c r="BJ215" s="16" t="s">
        <v>82</v>
      </c>
      <c r="BK215" s="176">
        <f>ROUND(I215*H215,2)</f>
        <v>0</v>
      </c>
      <c r="BL215" s="16" t="s">
        <v>415</v>
      </c>
      <c r="BM215" s="175" t="s">
        <v>526</v>
      </c>
    </row>
    <row r="216" spans="1:65" s="2" customFormat="1">
      <c r="A216" s="33"/>
      <c r="B216" s="34"/>
      <c r="C216" s="35"/>
      <c r="D216" s="177" t="s">
        <v>225</v>
      </c>
      <c r="E216" s="35"/>
      <c r="F216" s="178" t="s">
        <v>525</v>
      </c>
      <c r="G216" s="35"/>
      <c r="H216" s="35"/>
      <c r="I216" s="179"/>
      <c r="J216" s="35"/>
      <c r="K216" s="35"/>
      <c r="L216" s="38"/>
      <c r="M216" s="180"/>
      <c r="N216" s="181"/>
      <c r="O216" s="70"/>
      <c r="P216" s="70"/>
      <c r="Q216" s="70"/>
      <c r="R216" s="70"/>
      <c r="S216" s="70"/>
      <c r="T216" s="71"/>
      <c r="U216" s="33"/>
      <c r="V216" s="33"/>
      <c r="W216" s="33"/>
      <c r="X216" s="33"/>
      <c r="Y216" s="33"/>
      <c r="Z216" s="33"/>
      <c r="AA216" s="33"/>
      <c r="AB216" s="33"/>
      <c r="AC216" s="33"/>
      <c r="AD216" s="33"/>
      <c r="AE216" s="33"/>
      <c r="AT216" s="16" t="s">
        <v>225</v>
      </c>
      <c r="AU216" s="16" t="s">
        <v>75</v>
      </c>
    </row>
    <row r="217" spans="1:65" s="2" customFormat="1" ht="19.5">
      <c r="A217" s="33"/>
      <c r="B217" s="34"/>
      <c r="C217" s="35"/>
      <c r="D217" s="177" t="s">
        <v>365</v>
      </c>
      <c r="E217" s="35"/>
      <c r="F217" s="195" t="s">
        <v>522</v>
      </c>
      <c r="G217" s="35"/>
      <c r="H217" s="35"/>
      <c r="I217" s="179"/>
      <c r="J217" s="35"/>
      <c r="K217" s="35"/>
      <c r="L217" s="38"/>
      <c r="M217" s="180"/>
      <c r="N217" s="181"/>
      <c r="O217" s="70"/>
      <c r="P217" s="70"/>
      <c r="Q217" s="70"/>
      <c r="R217" s="70"/>
      <c r="S217" s="70"/>
      <c r="T217" s="71"/>
      <c r="U217" s="33"/>
      <c r="V217" s="33"/>
      <c r="W217" s="33"/>
      <c r="X217" s="33"/>
      <c r="Y217" s="33"/>
      <c r="Z217" s="33"/>
      <c r="AA217" s="33"/>
      <c r="AB217" s="33"/>
      <c r="AC217" s="33"/>
      <c r="AD217" s="33"/>
      <c r="AE217" s="33"/>
      <c r="AT217" s="16" t="s">
        <v>365</v>
      </c>
      <c r="AU217" s="16" t="s">
        <v>75</v>
      </c>
    </row>
    <row r="218" spans="1:65" s="2" customFormat="1" ht="24.2" customHeight="1">
      <c r="A218" s="33"/>
      <c r="B218" s="34"/>
      <c r="C218" s="182" t="s">
        <v>527</v>
      </c>
      <c r="D218" s="182" t="s">
        <v>243</v>
      </c>
      <c r="E218" s="183" t="s">
        <v>528</v>
      </c>
      <c r="F218" s="184" t="s">
        <v>529</v>
      </c>
      <c r="G218" s="185" t="s">
        <v>256</v>
      </c>
      <c r="H218" s="186">
        <v>270</v>
      </c>
      <c r="I218" s="187"/>
      <c r="J218" s="188">
        <f>ROUND(I218*H218,2)</f>
        <v>0</v>
      </c>
      <c r="K218" s="184" t="s">
        <v>222</v>
      </c>
      <c r="L218" s="38"/>
      <c r="M218" s="189" t="s">
        <v>1</v>
      </c>
      <c r="N218" s="190" t="s">
        <v>40</v>
      </c>
      <c r="O218" s="70"/>
      <c r="P218" s="173">
        <f>O218*H218</f>
        <v>0</v>
      </c>
      <c r="Q218" s="173">
        <v>0</v>
      </c>
      <c r="R218" s="173">
        <f>Q218*H218</f>
        <v>0</v>
      </c>
      <c r="S218" s="173">
        <v>0</v>
      </c>
      <c r="T218" s="174">
        <f>S218*H218</f>
        <v>0</v>
      </c>
      <c r="U218" s="33"/>
      <c r="V218" s="33"/>
      <c r="W218" s="33"/>
      <c r="X218" s="33"/>
      <c r="Y218" s="33"/>
      <c r="Z218" s="33"/>
      <c r="AA218" s="33"/>
      <c r="AB218" s="33"/>
      <c r="AC218" s="33"/>
      <c r="AD218" s="33"/>
      <c r="AE218" s="33"/>
      <c r="AR218" s="175" t="s">
        <v>82</v>
      </c>
      <c r="AT218" s="175" t="s">
        <v>243</v>
      </c>
      <c r="AU218" s="175" t="s">
        <v>75</v>
      </c>
      <c r="AY218" s="16" t="s">
        <v>223</v>
      </c>
      <c r="BE218" s="176">
        <f>IF(N218="základní",J218,0)</f>
        <v>0</v>
      </c>
      <c r="BF218" s="176">
        <f>IF(N218="snížená",J218,0)</f>
        <v>0</v>
      </c>
      <c r="BG218" s="176">
        <f>IF(N218="zákl. přenesená",J218,0)</f>
        <v>0</v>
      </c>
      <c r="BH218" s="176">
        <f>IF(N218="sníž. přenesená",J218,0)</f>
        <v>0</v>
      </c>
      <c r="BI218" s="176">
        <f>IF(N218="nulová",J218,0)</f>
        <v>0</v>
      </c>
      <c r="BJ218" s="16" t="s">
        <v>82</v>
      </c>
      <c r="BK218" s="176">
        <f>ROUND(I218*H218,2)</f>
        <v>0</v>
      </c>
      <c r="BL218" s="16" t="s">
        <v>82</v>
      </c>
      <c r="BM218" s="175" t="s">
        <v>530</v>
      </c>
    </row>
    <row r="219" spans="1:65" s="2" customFormat="1" ht="19.5">
      <c r="A219" s="33"/>
      <c r="B219" s="34"/>
      <c r="C219" s="35"/>
      <c r="D219" s="177" t="s">
        <v>225</v>
      </c>
      <c r="E219" s="35"/>
      <c r="F219" s="178" t="s">
        <v>529</v>
      </c>
      <c r="G219" s="35"/>
      <c r="H219" s="35"/>
      <c r="I219" s="179"/>
      <c r="J219" s="35"/>
      <c r="K219" s="35"/>
      <c r="L219" s="38"/>
      <c r="M219" s="180"/>
      <c r="N219" s="181"/>
      <c r="O219" s="70"/>
      <c r="P219" s="70"/>
      <c r="Q219" s="70"/>
      <c r="R219" s="70"/>
      <c r="S219" s="70"/>
      <c r="T219" s="71"/>
      <c r="U219" s="33"/>
      <c r="V219" s="33"/>
      <c r="W219" s="33"/>
      <c r="X219" s="33"/>
      <c r="Y219" s="33"/>
      <c r="Z219" s="33"/>
      <c r="AA219" s="33"/>
      <c r="AB219" s="33"/>
      <c r="AC219" s="33"/>
      <c r="AD219" s="33"/>
      <c r="AE219" s="33"/>
      <c r="AT219" s="16" t="s">
        <v>225</v>
      </c>
      <c r="AU219" s="16" t="s">
        <v>75</v>
      </c>
    </row>
    <row r="220" spans="1:65" s="2" customFormat="1" ht="24.2" customHeight="1">
      <c r="A220" s="33"/>
      <c r="B220" s="34"/>
      <c r="C220" s="182" t="s">
        <v>531</v>
      </c>
      <c r="D220" s="182" t="s">
        <v>243</v>
      </c>
      <c r="E220" s="183" t="s">
        <v>532</v>
      </c>
      <c r="F220" s="184" t="s">
        <v>533</v>
      </c>
      <c r="G220" s="185" t="s">
        <v>221</v>
      </c>
      <c r="H220" s="186">
        <v>1</v>
      </c>
      <c r="I220" s="187"/>
      <c r="J220" s="188">
        <f>ROUND(I220*H220,2)</f>
        <v>0</v>
      </c>
      <c r="K220" s="184" t="s">
        <v>222</v>
      </c>
      <c r="L220" s="38"/>
      <c r="M220" s="189" t="s">
        <v>1</v>
      </c>
      <c r="N220" s="190" t="s">
        <v>40</v>
      </c>
      <c r="O220" s="70"/>
      <c r="P220" s="173">
        <f>O220*H220</f>
        <v>0</v>
      </c>
      <c r="Q220" s="173">
        <v>0</v>
      </c>
      <c r="R220" s="173">
        <f>Q220*H220</f>
        <v>0</v>
      </c>
      <c r="S220" s="173">
        <v>0</v>
      </c>
      <c r="T220" s="174">
        <f>S220*H220</f>
        <v>0</v>
      </c>
      <c r="U220" s="33"/>
      <c r="V220" s="33"/>
      <c r="W220" s="33"/>
      <c r="X220" s="33"/>
      <c r="Y220" s="33"/>
      <c r="Z220" s="33"/>
      <c r="AA220" s="33"/>
      <c r="AB220" s="33"/>
      <c r="AC220" s="33"/>
      <c r="AD220" s="33"/>
      <c r="AE220" s="33"/>
      <c r="AR220" s="175" t="s">
        <v>82</v>
      </c>
      <c r="AT220" s="175" t="s">
        <v>243</v>
      </c>
      <c r="AU220" s="175" t="s">
        <v>75</v>
      </c>
      <c r="AY220" s="16" t="s">
        <v>223</v>
      </c>
      <c r="BE220" s="176">
        <f>IF(N220="základní",J220,0)</f>
        <v>0</v>
      </c>
      <c r="BF220" s="176">
        <f>IF(N220="snížená",J220,0)</f>
        <v>0</v>
      </c>
      <c r="BG220" s="176">
        <f>IF(N220="zákl. přenesená",J220,0)</f>
        <v>0</v>
      </c>
      <c r="BH220" s="176">
        <f>IF(N220="sníž. přenesená",J220,0)</f>
        <v>0</v>
      </c>
      <c r="BI220" s="176">
        <f>IF(N220="nulová",J220,0)</f>
        <v>0</v>
      </c>
      <c r="BJ220" s="16" t="s">
        <v>82</v>
      </c>
      <c r="BK220" s="176">
        <f>ROUND(I220*H220,2)</f>
        <v>0</v>
      </c>
      <c r="BL220" s="16" t="s">
        <v>82</v>
      </c>
      <c r="BM220" s="175" t="s">
        <v>534</v>
      </c>
    </row>
    <row r="221" spans="1:65" s="2" customFormat="1" ht="19.5">
      <c r="A221" s="33"/>
      <c r="B221" s="34"/>
      <c r="C221" s="35"/>
      <c r="D221" s="177" t="s">
        <v>225</v>
      </c>
      <c r="E221" s="35"/>
      <c r="F221" s="178" t="s">
        <v>535</v>
      </c>
      <c r="G221" s="35"/>
      <c r="H221" s="35"/>
      <c r="I221" s="179"/>
      <c r="J221" s="35"/>
      <c r="K221" s="35"/>
      <c r="L221" s="38"/>
      <c r="M221" s="180"/>
      <c r="N221" s="181"/>
      <c r="O221" s="70"/>
      <c r="P221" s="70"/>
      <c r="Q221" s="70"/>
      <c r="R221" s="70"/>
      <c r="S221" s="70"/>
      <c r="T221" s="71"/>
      <c r="U221" s="33"/>
      <c r="V221" s="33"/>
      <c r="W221" s="33"/>
      <c r="X221" s="33"/>
      <c r="Y221" s="33"/>
      <c r="Z221" s="33"/>
      <c r="AA221" s="33"/>
      <c r="AB221" s="33"/>
      <c r="AC221" s="33"/>
      <c r="AD221" s="33"/>
      <c r="AE221" s="33"/>
      <c r="AT221" s="16" t="s">
        <v>225</v>
      </c>
      <c r="AU221" s="16" t="s">
        <v>75</v>
      </c>
    </row>
    <row r="222" spans="1:65" s="2" customFormat="1" ht="24.2" customHeight="1">
      <c r="A222" s="33"/>
      <c r="B222" s="34"/>
      <c r="C222" s="163" t="s">
        <v>536</v>
      </c>
      <c r="D222" s="163" t="s">
        <v>218</v>
      </c>
      <c r="E222" s="164" t="s">
        <v>537</v>
      </c>
      <c r="F222" s="165" t="s">
        <v>538</v>
      </c>
      <c r="G222" s="166" t="s">
        <v>228</v>
      </c>
      <c r="H222" s="167">
        <v>110</v>
      </c>
      <c r="I222" s="168"/>
      <c r="J222" s="169">
        <f>ROUND(I222*H222,2)</f>
        <v>0</v>
      </c>
      <c r="K222" s="165" t="s">
        <v>222</v>
      </c>
      <c r="L222" s="170"/>
      <c r="M222" s="171" t="s">
        <v>1</v>
      </c>
      <c r="N222" s="172" t="s">
        <v>40</v>
      </c>
      <c r="O222" s="70"/>
      <c r="P222" s="173">
        <f>O222*H222</f>
        <v>0</v>
      </c>
      <c r="Q222" s="173">
        <v>0</v>
      </c>
      <c r="R222" s="173">
        <f>Q222*H222</f>
        <v>0</v>
      </c>
      <c r="S222" s="173">
        <v>0</v>
      </c>
      <c r="T222" s="174">
        <f>S222*H222</f>
        <v>0</v>
      </c>
      <c r="U222" s="33"/>
      <c r="V222" s="33"/>
      <c r="W222" s="33"/>
      <c r="X222" s="33"/>
      <c r="Y222" s="33"/>
      <c r="Z222" s="33"/>
      <c r="AA222" s="33"/>
      <c r="AB222" s="33"/>
      <c r="AC222" s="33"/>
      <c r="AD222" s="33"/>
      <c r="AE222" s="33"/>
      <c r="AR222" s="175" t="s">
        <v>84</v>
      </c>
      <c r="AT222" s="175" t="s">
        <v>218</v>
      </c>
      <c r="AU222" s="175" t="s">
        <v>75</v>
      </c>
      <c r="AY222" s="16" t="s">
        <v>223</v>
      </c>
      <c r="BE222" s="176">
        <f>IF(N222="základní",J222,0)</f>
        <v>0</v>
      </c>
      <c r="BF222" s="176">
        <f>IF(N222="snížená",J222,0)</f>
        <v>0</v>
      </c>
      <c r="BG222" s="176">
        <f>IF(N222="zákl. přenesená",J222,0)</f>
        <v>0</v>
      </c>
      <c r="BH222" s="176">
        <f>IF(N222="sníž. přenesená",J222,0)</f>
        <v>0</v>
      </c>
      <c r="BI222" s="176">
        <f>IF(N222="nulová",J222,0)</f>
        <v>0</v>
      </c>
      <c r="BJ222" s="16" t="s">
        <v>82</v>
      </c>
      <c r="BK222" s="176">
        <f>ROUND(I222*H222,2)</f>
        <v>0</v>
      </c>
      <c r="BL222" s="16" t="s">
        <v>82</v>
      </c>
      <c r="BM222" s="175" t="s">
        <v>539</v>
      </c>
    </row>
    <row r="223" spans="1:65" s="2" customFormat="1" ht="19.5">
      <c r="A223" s="33"/>
      <c r="B223" s="34"/>
      <c r="C223" s="35"/>
      <c r="D223" s="177" t="s">
        <v>225</v>
      </c>
      <c r="E223" s="35"/>
      <c r="F223" s="178" t="s">
        <v>538</v>
      </c>
      <c r="G223" s="35"/>
      <c r="H223" s="35"/>
      <c r="I223" s="179"/>
      <c r="J223" s="35"/>
      <c r="K223" s="35"/>
      <c r="L223" s="38"/>
      <c r="M223" s="180"/>
      <c r="N223" s="181"/>
      <c r="O223" s="70"/>
      <c r="P223" s="70"/>
      <c r="Q223" s="70"/>
      <c r="R223" s="70"/>
      <c r="S223" s="70"/>
      <c r="T223" s="71"/>
      <c r="U223" s="33"/>
      <c r="V223" s="33"/>
      <c r="W223" s="33"/>
      <c r="X223" s="33"/>
      <c r="Y223" s="33"/>
      <c r="Z223" s="33"/>
      <c r="AA223" s="33"/>
      <c r="AB223" s="33"/>
      <c r="AC223" s="33"/>
      <c r="AD223" s="33"/>
      <c r="AE223" s="33"/>
      <c r="AT223" s="16" t="s">
        <v>225</v>
      </c>
      <c r="AU223" s="16" t="s">
        <v>75</v>
      </c>
    </row>
    <row r="224" spans="1:65" s="2" customFormat="1" ht="24.2" customHeight="1">
      <c r="A224" s="33"/>
      <c r="B224" s="34"/>
      <c r="C224" s="182" t="s">
        <v>540</v>
      </c>
      <c r="D224" s="182" t="s">
        <v>243</v>
      </c>
      <c r="E224" s="183" t="s">
        <v>541</v>
      </c>
      <c r="F224" s="184" t="s">
        <v>542</v>
      </c>
      <c r="G224" s="185" t="s">
        <v>228</v>
      </c>
      <c r="H224" s="186">
        <v>190</v>
      </c>
      <c r="I224" s="187"/>
      <c r="J224" s="188">
        <f>ROUND(I224*H224,2)</f>
        <v>0</v>
      </c>
      <c r="K224" s="184" t="s">
        <v>222</v>
      </c>
      <c r="L224" s="38"/>
      <c r="M224" s="189" t="s">
        <v>1</v>
      </c>
      <c r="N224" s="190" t="s">
        <v>40</v>
      </c>
      <c r="O224" s="70"/>
      <c r="P224" s="173">
        <f>O224*H224</f>
        <v>0</v>
      </c>
      <c r="Q224" s="173">
        <v>0</v>
      </c>
      <c r="R224" s="173">
        <f>Q224*H224</f>
        <v>0</v>
      </c>
      <c r="S224" s="173">
        <v>0</v>
      </c>
      <c r="T224" s="174">
        <f>S224*H224</f>
        <v>0</v>
      </c>
      <c r="U224" s="33"/>
      <c r="V224" s="33"/>
      <c r="W224" s="33"/>
      <c r="X224" s="33"/>
      <c r="Y224" s="33"/>
      <c r="Z224" s="33"/>
      <c r="AA224" s="33"/>
      <c r="AB224" s="33"/>
      <c r="AC224" s="33"/>
      <c r="AD224" s="33"/>
      <c r="AE224" s="33"/>
      <c r="AR224" s="175" t="s">
        <v>82</v>
      </c>
      <c r="AT224" s="175" t="s">
        <v>243</v>
      </c>
      <c r="AU224" s="175" t="s">
        <v>75</v>
      </c>
      <c r="AY224" s="16" t="s">
        <v>223</v>
      </c>
      <c r="BE224" s="176">
        <f>IF(N224="základní",J224,0)</f>
        <v>0</v>
      </c>
      <c r="BF224" s="176">
        <f>IF(N224="snížená",J224,0)</f>
        <v>0</v>
      </c>
      <c r="BG224" s="176">
        <f>IF(N224="zákl. přenesená",J224,0)</f>
        <v>0</v>
      </c>
      <c r="BH224" s="176">
        <f>IF(N224="sníž. přenesená",J224,0)</f>
        <v>0</v>
      </c>
      <c r="BI224" s="176">
        <f>IF(N224="nulová",J224,0)</f>
        <v>0</v>
      </c>
      <c r="BJ224" s="16" t="s">
        <v>82</v>
      </c>
      <c r="BK224" s="176">
        <f>ROUND(I224*H224,2)</f>
        <v>0</v>
      </c>
      <c r="BL224" s="16" t="s">
        <v>82</v>
      </c>
      <c r="BM224" s="175" t="s">
        <v>543</v>
      </c>
    </row>
    <row r="225" spans="1:65" s="2" customFormat="1">
      <c r="A225" s="33"/>
      <c r="B225" s="34"/>
      <c r="C225" s="35"/>
      <c r="D225" s="177" t="s">
        <v>225</v>
      </c>
      <c r="E225" s="35"/>
      <c r="F225" s="178" t="s">
        <v>542</v>
      </c>
      <c r="G225" s="35"/>
      <c r="H225" s="35"/>
      <c r="I225" s="179"/>
      <c r="J225" s="35"/>
      <c r="K225" s="35"/>
      <c r="L225" s="38"/>
      <c r="M225" s="180"/>
      <c r="N225" s="181"/>
      <c r="O225" s="70"/>
      <c r="P225" s="70"/>
      <c r="Q225" s="70"/>
      <c r="R225" s="70"/>
      <c r="S225" s="70"/>
      <c r="T225" s="71"/>
      <c r="U225" s="33"/>
      <c r="V225" s="33"/>
      <c r="W225" s="33"/>
      <c r="X225" s="33"/>
      <c r="Y225" s="33"/>
      <c r="Z225" s="33"/>
      <c r="AA225" s="33"/>
      <c r="AB225" s="33"/>
      <c r="AC225" s="33"/>
      <c r="AD225" s="33"/>
      <c r="AE225" s="33"/>
      <c r="AT225" s="16" t="s">
        <v>225</v>
      </c>
      <c r="AU225" s="16" t="s">
        <v>75</v>
      </c>
    </row>
    <row r="226" spans="1:65" s="2" customFormat="1" ht="24.2" customHeight="1">
      <c r="A226" s="33"/>
      <c r="B226" s="34"/>
      <c r="C226" s="182" t="s">
        <v>544</v>
      </c>
      <c r="D226" s="182" t="s">
        <v>243</v>
      </c>
      <c r="E226" s="183" t="s">
        <v>545</v>
      </c>
      <c r="F226" s="184" t="s">
        <v>546</v>
      </c>
      <c r="G226" s="185" t="s">
        <v>221</v>
      </c>
      <c r="H226" s="186">
        <v>2</v>
      </c>
      <c r="I226" s="187"/>
      <c r="J226" s="188">
        <f>ROUND(I226*H226,2)</f>
        <v>0</v>
      </c>
      <c r="K226" s="184" t="s">
        <v>222</v>
      </c>
      <c r="L226" s="38"/>
      <c r="M226" s="189" t="s">
        <v>1</v>
      </c>
      <c r="N226" s="190" t="s">
        <v>40</v>
      </c>
      <c r="O226" s="70"/>
      <c r="P226" s="173">
        <f>O226*H226</f>
        <v>0</v>
      </c>
      <c r="Q226" s="173">
        <v>0</v>
      </c>
      <c r="R226" s="173">
        <f>Q226*H226</f>
        <v>0</v>
      </c>
      <c r="S226" s="173">
        <v>0</v>
      </c>
      <c r="T226" s="174">
        <f>S226*H226</f>
        <v>0</v>
      </c>
      <c r="U226" s="33"/>
      <c r="V226" s="33"/>
      <c r="W226" s="33"/>
      <c r="X226" s="33"/>
      <c r="Y226" s="33"/>
      <c r="Z226" s="33"/>
      <c r="AA226" s="33"/>
      <c r="AB226" s="33"/>
      <c r="AC226" s="33"/>
      <c r="AD226" s="33"/>
      <c r="AE226" s="33"/>
      <c r="AR226" s="175" t="s">
        <v>82</v>
      </c>
      <c r="AT226" s="175" t="s">
        <v>243</v>
      </c>
      <c r="AU226" s="175" t="s">
        <v>75</v>
      </c>
      <c r="AY226" s="16" t="s">
        <v>223</v>
      </c>
      <c r="BE226" s="176">
        <f>IF(N226="základní",J226,0)</f>
        <v>0</v>
      </c>
      <c r="BF226" s="176">
        <f>IF(N226="snížená",J226,0)</f>
        <v>0</v>
      </c>
      <c r="BG226" s="176">
        <f>IF(N226="zákl. přenesená",J226,0)</f>
        <v>0</v>
      </c>
      <c r="BH226" s="176">
        <f>IF(N226="sníž. přenesená",J226,0)</f>
        <v>0</v>
      </c>
      <c r="BI226" s="176">
        <f>IF(N226="nulová",J226,0)</f>
        <v>0</v>
      </c>
      <c r="BJ226" s="16" t="s">
        <v>82</v>
      </c>
      <c r="BK226" s="176">
        <f>ROUND(I226*H226,2)</f>
        <v>0</v>
      </c>
      <c r="BL226" s="16" t="s">
        <v>82</v>
      </c>
      <c r="BM226" s="175" t="s">
        <v>547</v>
      </c>
    </row>
    <row r="227" spans="1:65" s="2" customFormat="1">
      <c r="A227" s="33"/>
      <c r="B227" s="34"/>
      <c r="C227" s="35"/>
      <c r="D227" s="177" t="s">
        <v>225</v>
      </c>
      <c r="E227" s="35"/>
      <c r="F227" s="178" t="s">
        <v>546</v>
      </c>
      <c r="G227" s="35"/>
      <c r="H227" s="35"/>
      <c r="I227" s="179"/>
      <c r="J227" s="35"/>
      <c r="K227" s="35"/>
      <c r="L227" s="38"/>
      <c r="M227" s="180"/>
      <c r="N227" s="181"/>
      <c r="O227" s="70"/>
      <c r="P227" s="70"/>
      <c r="Q227" s="70"/>
      <c r="R227" s="70"/>
      <c r="S227" s="70"/>
      <c r="T227" s="71"/>
      <c r="U227" s="33"/>
      <c r="V227" s="33"/>
      <c r="W227" s="33"/>
      <c r="X227" s="33"/>
      <c r="Y227" s="33"/>
      <c r="Z227" s="33"/>
      <c r="AA227" s="33"/>
      <c r="AB227" s="33"/>
      <c r="AC227" s="33"/>
      <c r="AD227" s="33"/>
      <c r="AE227" s="33"/>
      <c r="AT227" s="16" t="s">
        <v>225</v>
      </c>
      <c r="AU227" s="16" t="s">
        <v>75</v>
      </c>
    </row>
    <row r="228" spans="1:65" s="2" customFormat="1" ht="37.9" customHeight="1">
      <c r="A228" s="33"/>
      <c r="B228" s="34"/>
      <c r="C228" s="182" t="s">
        <v>548</v>
      </c>
      <c r="D228" s="182" t="s">
        <v>243</v>
      </c>
      <c r="E228" s="183" t="s">
        <v>309</v>
      </c>
      <c r="F228" s="184" t="s">
        <v>310</v>
      </c>
      <c r="G228" s="185" t="s">
        <v>221</v>
      </c>
      <c r="H228" s="186">
        <v>140</v>
      </c>
      <c r="I228" s="187"/>
      <c r="J228" s="188">
        <f>ROUND(I228*H228,2)</f>
        <v>0</v>
      </c>
      <c r="K228" s="184" t="s">
        <v>222</v>
      </c>
      <c r="L228" s="38"/>
      <c r="M228" s="189" t="s">
        <v>1</v>
      </c>
      <c r="N228" s="190" t="s">
        <v>40</v>
      </c>
      <c r="O228" s="70"/>
      <c r="P228" s="173">
        <f>O228*H228</f>
        <v>0</v>
      </c>
      <c r="Q228" s="173">
        <v>0</v>
      </c>
      <c r="R228" s="173">
        <f>Q228*H228</f>
        <v>0</v>
      </c>
      <c r="S228" s="173">
        <v>0</v>
      </c>
      <c r="T228" s="174">
        <f>S228*H228</f>
        <v>0</v>
      </c>
      <c r="U228" s="33"/>
      <c r="V228" s="33"/>
      <c r="W228" s="33"/>
      <c r="X228" s="33"/>
      <c r="Y228" s="33"/>
      <c r="Z228" s="33"/>
      <c r="AA228" s="33"/>
      <c r="AB228" s="33"/>
      <c r="AC228" s="33"/>
      <c r="AD228" s="33"/>
      <c r="AE228" s="33"/>
      <c r="AR228" s="175" t="s">
        <v>82</v>
      </c>
      <c r="AT228" s="175" t="s">
        <v>243</v>
      </c>
      <c r="AU228" s="175" t="s">
        <v>75</v>
      </c>
      <c r="AY228" s="16" t="s">
        <v>223</v>
      </c>
      <c r="BE228" s="176">
        <f>IF(N228="základní",J228,0)</f>
        <v>0</v>
      </c>
      <c r="BF228" s="176">
        <f>IF(N228="snížená",J228,0)</f>
        <v>0</v>
      </c>
      <c r="BG228" s="176">
        <f>IF(N228="zákl. přenesená",J228,0)</f>
        <v>0</v>
      </c>
      <c r="BH228" s="176">
        <f>IF(N228="sníž. přenesená",J228,0)</f>
        <v>0</v>
      </c>
      <c r="BI228" s="176">
        <f>IF(N228="nulová",J228,0)</f>
        <v>0</v>
      </c>
      <c r="BJ228" s="16" t="s">
        <v>82</v>
      </c>
      <c r="BK228" s="176">
        <f>ROUND(I228*H228,2)</f>
        <v>0</v>
      </c>
      <c r="BL228" s="16" t="s">
        <v>82</v>
      </c>
      <c r="BM228" s="175" t="s">
        <v>549</v>
      </c>
    </row>
    <row r="229" spans="1:65" s="2" customFormat="1" ht="48.75">
      <c r="A229" s="33"/>
      <c r="B229" s="34"/>
      <c r="C229" s="35"/>
      <c r="D229" s="177" t="s">
        <v>225</v>
      </c>
      <c r="E229" s="35"/>
      <c r="F229" s="178" t="s">
        <v>312</v>
      </c>
      <c r="G229" s="35"/>
      <c r="H229" s="35"/>
      <c r="I229" s="179"/>
      <c r="J229" s="35"/>
      <c r="K229" s="35"/>
      <c r="L229" s="38"/>
      <c r="M229" s="180"/>
      <c r="N229" s="181"/>
      <c r="O229" s="70"/>
      <c r="P229" s="70"/>
      <c r="Q229" s="70"/>
      <c r="R229" s="70"/>
      <c r="S229" s="70"/>
      <c r="T229" s="71"/>
      <c r="U229" s="33"/>
      <c r="V229" s="33"/>
      <c r="W229" s="33"/>
      <c r="X229" s="33"/>
      <c r="Y229" s="33"/>
      <c r="Z229" s="33"/>
      <c r="AA229" s="33"/>
      <c r="AB229" s="33"/>
      <c r="AC229" s="33"/>
      <c r="AD229" s="33"/>
      <c r="AE229" s="33"/>
      <c r="AT229" s="16" t="s">
        <v>225</v>
      </c>
      <c r="AU229" s="16" t="s">
        <v>75</v>
      </c>
    </row>
    <row r="230" spans="1:65" s="2" customFormat="1" ht="37.9" customHeight="1">
      <c r="A230" s="33"/>
      <c r="B230" s="34"/>
      <c r="C230" s="182" t="s">
        <v>550</v>
      </c>
      <c r="D230" s="182" t="s">
        <v>243</v>
      </c>
      <c r="E230" s="183" t="s">
        <v>313</v>
      </c>
      <c r="F230" s="184" t="s">
        <v>314</v>
      </c>
      <c r="G230" s="185" t="s">
        <v>221</v>
      </c>
      <c r="H230" s="186">
        <v>66</v>
      </c>
      <c r="I230" s="187"/>
      <c r="J230" s="188">
        <f>ROUND(I230*H230,2)</f>
        <v>0</v>
      </c>
      <c r="K230" s="184" t="s">
        <v>222</v>
      </c>
      <c r="L230" s="38"/>
      <c r="M230" s="189" t="s">
        <v>1</v>
      </c>
      <c r="N230" s="190" t="s">
        <v>40</v>
      </c>
      <c r="O230" s="70"/>
      <c r="P230" s="173">
        <f>O230*H230</f>
        <v>0</v>
      </c>
      <c r="Q230" s="173">
        <v>0</v>
      </c>
      <c r="R230" s="173">
        <f>Q230*H230</f>
        <v>0</v>
      </c>
      <c r="S230" s="173">
        <v>0</v>
      </c>
      <c r="T230" s="174">
        <f>S230*H230</f>
        <v>0</v>
      </c>
      <c r="U230" s="33"/>
      <c r="V230" s="33"/>
      <c r="W230" s="33"/>
      <c r="X230" s="33"/>
      <c r="Y230" s="33"/>
      <c r="Z230" s="33"/>
      <c r="AA230" s="33"/>
      <c r="AB230" s="33"/>
      <c r="AC230" s="33"/>
      <c r="AD230" s="33"/>
      <c r="AE230" s="33"/>
      <c r="AR230" s="175" t="s">
        <v>82</v>
      </c>
      <c r="AT230" s="175" t="s">
        <v>243</v>
      </c>
      <c r="AU230" s="175" t="s">
        <v>75</v>
      </c>
      <c r="AY230" s="16" t="s">
        <v>223</v>
      </c>
      <c r="BE230" s="176">
        <f>IF(N230="základní",J230,0)</f>
        <v>0</v>
      </c>
      <c r="BF230" s="176">
        <f>IF(N230="snížená",J230,0)</f>
        <v>0</v>
      </c>
      <c r="BG230" s="176">
        <f>IF(N230="zákl. přenesená",J230,0)</f>
        <v>0</v>
      </c>
      <c r="BH230" s="176">
        <f>IF(N230="sníž. přenesená",J230,0)</f>
        <v>0</v>
      </c>
      <c r="BI230" s="176">
        <f>IF(N230="nulová",J230,0)</f>
        <v>0</v>
      </c>
      <c r="BJ230" s="16" t="s">
        <v>82</v>
      </c>
      <c r="BK230" s="176">
        <f>ROUND(I230*H230,2)</f>
        <v>0</v>
      </c>
      <c r="BL230" s="16" t="s">
        <v>82</v>
      </c>
      <c r="BM230" s="175" t="s">
        <v>551</v>
      </c>
    </row>
    <row r="231" spans="1:65" s="2" customFormat="1" ht="48.75">
      <c r="A231" s="33"/>
      <c r="B231" s="34"/>
      <c r="C231" s="35"/>
      <c r="D231" s="177" t="s">
        <v>225</v>
      </c>
      <c r="E231" s="35"/>
      <c r="F231" s="178" t="s">
        <v>316</v>
      </c>
      <c r="G231" s="35"/>
      <c r="H231" s="35"/>
      <c r="I231" s="179"/>
      <c r="J231" s="35"/>
      <c r="K231" s="35"/>
      <c r="L231" s="38"/>
      <c r="M231" s="180"/>
      <c r="N231" s="181"/>
      <c r="O231" s="70"/>
      <c r="P231" s="70"/>
      <c r="Q231" s="70"/>
      <c r="R231" s="70"/>
      <c r="S231" s="70"/>
      <c r="T231" s="71"/>
      <c r="U231" s="33"/>
      <c r="V231" s="33"/>
      <c r="W231" s="33"/>
      <c r="X231" s="33"/>
      <c r="Y231" s="33"/>
      <c r="Z231" s="33"/>
      <c r="AA231" s="33"/>
      <c r="AB231" s="33"/>
      <c r="AC231" s="33"/>
      <c r="AD231" s="33"/>
      <c r="AE231" s="33"/>
      <c r="AT231" s="16" t="s">
        <v>225</v>
      </c>
      <c r="AU231" s="16" t="s">
        <v>75</v>
      </c>
    </row>
    <row r="232" spans="1:65" s="2" customFormat="1" ht="24.2" customHeight="1">
      <c r="A232" s="33"/>
      <c r="B232" s="34"/>
      <c r="C232" s="163" t="s">
        <v>552</v>
      </c>
      <c r="D232" s="163" t="s">
        <v>218</v>
      </c>
      <c r="E232" s="164" t="s">
        <v>553</v>
      </c>
      <c r="F232" s="165" t="s">
        <v>554</v>
      </c>
      <c r="G232" s="166" t="s">
        <v>228</v>
      </c>
      <c r="H232" s="167">
        <v>290</v>
      </c>
      <c r="I232" s="168"/>
      <c r="J232" s="169">
        <f>ROUND(I232*H232,2)</f>
        <v>0</v>
      </c>
      <c r="K232" s="165" t="s">
        <v>222</v>
      </c>
      <c r="L232" s="170"/>
      <c r="M232" s="171" t="s">
        <v>1</v>
      </c>
      <c r="N232" s="172" t="s">
        <v>40</v>
      </c>
      <c r="O232" s="70"/>
      <c r="P232" s="173">
        <f>O232*H232</f>
        <v>0</v>
      </c>
      <c r="Q232" s="173">
        <v>0</v>
      </c>
      <c r="R232" s="173">
        <f>Q232*H232</f>
        <v>0</v>
      </c>
      <c r="S232" s="173">
        <v>0</v>
      </c>
      <c r="T232" s="174">
        <f>S232*H232</f>
        <v>0</v>
      </c>
      <c r="U232" s="33"/>
      <c r="V232" s="33"/>
      <c r="W232" s="33"/>
      <c r="X232" s="33"/>
      <c r="Y232" s="33"/>
      <c r="Z232" s="33"/>
      <c r="AA232" s="33"/>
      <c r="AB232" s="33"/>
      <c r="AC232" s="33"/>
      <c r="AD232" s="33"/>
      <c r="AE232" s="33"/>
      <c r="AR232" s="175" t="s">
        <v>415</v>
      </c>
      <c r="AT232" s="175" t="s">
        <v>218</v>
      </c>
      <c r="AU232" s="175" t="s">
        <v>75</v>
      </c>
      <c r="AY232" s="16" t="s">
        <v>223</v>
      </c>
      <c r="BE232" s="176">
        <f>IF(N232="základní",J232,0)</f>
        <v>0</v>
      </c>
      <c r="BF232" s="176">
        <f>IF(N232="snížená",J232,0)</f>
        <v>0</v>
      </c>
      <c r="BG232" s="176">
        <f>IF(N232="zákl. přenesená",J232,0)</f>
        <v>0</v>
      </c>
      <c r="BH232" s="176">
        <f>IF(N232="sníž. přenesená",J232,0)</f>
        <v>0</v>
      </c>
      <c r="BI232" s="176">
        <f>IF(N232="nulová",J232,0)</f>
        <v>0</v>
      </c>
      <c r="BJ232" s="16" t="s">
        <v>82</v>
      </c>
      <c r="BK232" s="176">
        <f>ROUND(I232*H232,2)</f>
        <v>0</v>
      </c>
      <c r="BL232" s="16" t="s">
        <v>415</v>
      </c>
      <c r="BM232" s="175" t="s">
        <v>555</v>
      </c>
    </row>
    <row r="233" spans="1:65" s="2" customFormat="1" ht="19.5">
      <c r="A233" s="33"/>
      <c r="B233" s="34"/>
      <c r="C233" s="35"/>
      <c r="D233" s="177" t="s">
        <v>225</v>
      </c>
      <c r="E233" s="35"/>
      <c r="F233" s="178" t="s">
        <v>554</v>
      </c>
      <c r="G233" s="35"/>
      <c r="H233" s="35"/>
      <c r="I233" s="179"/>
      <c r="J233" s="35"/>
      <c r="K233" s="35"/>
      <c r="L233" s="38"/>
      <c r="M233" s="180"/>
      <c r="N233" s="181"/>
      <c r="O233" s="70"/>
      <c r="P233" s="70"/>
      <c r="Q233" s="70"/>
      <c r="R233" s="70"/>
      <c r="S233" s="70"/>
      <c r="T233" s="71"/>
      <c r="U233" s="33"/>
      <c r="V233" s="33"/>
      <c r="W233" s="33"/>
      <c r="X233" s="33"/>
      <c r="Y233" s="33"/>
      <c r="Z233" s="33"/>
      <c r="AA233" s="33"/>
      <c r="AB233" s="33"/>
      <c r="AC233" s="33"/>
      <c r="AD233" s="33"/>
      <c r="AE233" s="33"/>
      <c r="AT233" s="16" t="s">
        <v>225</v>
      </c>
      <c r="AU233" s="16" t="s">
        <v>75</v>
      </c>
    </row>
    <row r="234" spans="1:65" s="2" customFormat="1" ht="24.2" customHeight="1">
      <c r="A234" s="33"/>
      <c r="B234" s="34"/>
      <c r="C234" s="163" t="s">
        <v>556</v>
      </c>
      <c r="D234" s="163" t="s">
        <v>218</v>
      </c>
      <c r="E234" s="164" t="s">
        <v>557</v>
      </c>
      <c r="F234" s="165" t="s">
        <v>558</v>
      </c>
      <c r="G234" s="166" t="s">
        <v>228</v>
      </c>
      <c r="H234" s="167">
        <v>60</v>
      </c>
      <c r="I234" s="168"/>
      <c r="J234" s="169">
        <f>ROUND(I234*H234,2)</f>
        <v>0</v>
      </c>
      <c r="K234" s="165" t="s">
        <v>222</v>
      </c>
      <c r="L234" s="170"/>
      <c r="M234" s="171" t="s">
        <v>1</v>
      </c>
      <c r="N234" s="172" t="s">
        <v>40</v>
      </c>
      <c r="O234" s="70"/>
      <c r="P234" s="173">
        <f>O234*H234</f>
        <v>0</v>
      </c>
      <c r="Q234" s="173">
        <v>0</v>
      </c>
      <c r="R234" s="173">
        <f>Q234*H234</f>
        <v>0</v>
      </c>
      <c r="S234" s="173">
        <v>0</v>
      </c>
      <c r="T234" s="174">
        <f>S234*H234</f>
        <v>0</v>
      </c>
      <c r="U234" s="33"/>
      <c r="V234" s="33"/>
      <c r="W234" s="33"/>
      <c r="X234" s="33"/>
      <c r="Y234" s="33"/>
      <c r="Z234" s="33"/>
      <c r="AA234" s="33"/>
      <c r="AB234" s="33"/>
      <c r="AC234" s="33"/>
      <c r="AD234" s="33"/>
      <c r="AE234" s="33"/>
      <c r="AR234" s="175" t="s">
        <v>84</v>
      </c>
      <c r="AT234" s="175" t="s">
        <v>218</v>
      </c>
      <c r="AU234" s="175" t="s">
        <v>75</v>
      </c>
      <c r="AY234" s="16" t="s">
        <v>223</v>
      </c>
      <c r="BE234" s="176">
        <f>IF(N234="základní",J234,0)</f>
        <v>0</v>
      </c>
      <c r="BF234" s="176">
        <f>IF(N234="snížená",J234,0)</f>
        <v>0</v>
      </c>
      <c r="BG234" s="176">
        <f>IF(N234="zákl. přenesená",J234,0)</f>
        <v>0</v>
      </c>
      <c r="BH234" s="176">
        <f>IF(N234="sníž. přenesená",J234,0)</f>
        <v>0</v>
      </c>
      <c r="BI234" s="176">
        <f>IF(N234="nulová",J234,0)</f>
        <v>0</v>
      </c>
      <c r="BJ234" s="16" t="s">
        <v>82</v>
      </c>
      <c r="BK234" s="176">
        <f>ROUND(I234*H234,2)</f>
        <v>0</v>
      </c>
      <c r="BL234" s="16" t="s">
        <v>82</v>
      </c>
      <c r="BM234" s="175" t="s">
        <v>559</v>
      </c>
    </row>
    <row r="235" spans="1:65" s="2" customFormat="1" ht="19.5">
      <c r="A235" s="33"/>
      <c r="B235" s="34"/>
      <c r="C235" s="35"/>
      <c r="D235" s="177" t="s">
        <v>225</v>
      </c>
      <c r="E235" s="35"/>
      <c r="F235" s="178" t="s">
        <v>558</v>
      </c>
      <c r="G235" s="35"/>
      <c r="H235" s="35"/>
      <c r="I235" s="179"/>
      <c r="J235" s="35"/>
      <c r="K235" s="35"/>
      <c r="L235" s="38"/>
      <c r="M235" s="180"/>
      <c r="N235" s="181"/>
      <c r="O235" s="70"/>
      <c r="P235" s="70"/>
      <c r="Q235" s="70"/>
      <c r="R235" s="70"/>
      <c r="S235" s="70"/>
      <c r="T235" s="71"/>
      <c r="U235" s="33"/>
      <c r="V235" s="33"/>
      <c r="W235" s="33"/>
      <c r="X235" s="33"/>
      <c r="Y235" s="33"/>
      <c r="Z235" s="33"/>
      <c r="AA235" s="33"/>
      <c r="AB235" s="33"/>
      <c r="AC235" s="33"/>
      <c r="AD235" s="33"/>
      <c r="AE235" s="33"/>
      <c r="AT235" s="16" t="s">
        <v>225</v>
      </c>
      <c r="AU235" s="16" t="s">
        <v>75</v>
      </c>
    </row>
    <row r="236" spans="1:65" s="2" customFormat="1" ht="24.2" customHeight="1">
      <c r="A236" s="33"/>
      <c r="B236" s="34"/>
      <c r="C236" s="163" t="s">
        <v>560</v>
      </c>
      <c r="D236" s="163" t="s">
        <v>218</v>
      </c>
      <c r="E236" s="164" t="s">
        <v>561</v>
      </c>
      <c r="F236" s="165" t="s">
        <v>562</v>
      </c>
      <c r="G236" s="166" t="s">
        <v>228</v>
      </c>
      <c r="H236" s="167">
        <v>60</v>
      </c>
      <c r="I236" s="168"/>
      <c r="J236" s="169">
        <f>ROUND(I236*H236,2)</f>
        <v>0</v>
      </c>
      <c r="K236" s="165" t="s">
        <v>222</v>
      </c>
      <c r="L236" s="170"/>
      <c r="M236" s="171" t="s">
        <v>1</v>
      </c>
      <c r="N236" s="172" t="s">
        <v>40</v>
      </c>
      <c r="O236" s="70"/>
      <c r="P236" s="173">
        <f>O236*H236</f>
        <v>0</v>
      </c>
      <c r="Q236" s="173">
        <v>0</v>
      </c>
      <c r="R236" s="173">
        <f>Q236*H236</f>
        <v>0</v>
      </c>
      <c r="S236" s="173">
        <v>0</v>
      </c>
      <c r="T236" s="174">
        <f>S236*H236</f>
        <v>0</v>
      </c>
      <c r="U236" s="33"/>
      <c r="V236" s="33"/>
      <c r="W236" s="33"/>
      <c r="X236" s="33"/>
      <c r="Y236" s="33"/>
      <c r="Z236" s="33"/>
      <c r="AA236" s="33"/>
      <c r="AB236" s="33"/>
      <c r="AC236" s="33"/>
      <c r="AD236" s="33"/>
      <c r="AE236" s="33"/>
      <c r="AR236" s="175" t="s">
        <v>84</v>
      </c>
      <c r="AT236" s="175" t="s">
        <v>218</v>
      </c>
      <c r="AU236" s="175" t="s">
        <v>75</v>
      </c>
      <c r="AY236" s="16" t="s">
        <v>223</v>
      </c>
      <c r="BE236" s="176">
        <f>IF(N236="základní",J236,0)</f>
        <v>0</v>
      </c>
      <c r="BF236" s="176">
        <f>IF(N236="snížená",J236,0)</f>
        <v>0</v>
      </c>
      <c r="BG236" s="176">
        <f>IF(N236="zákl. přenesená",J236,0)</f>
        <v>0</v>
      </c>
      <c r="BH236" s="176">
        <f>IF(N236="sníž. přenesená",J236,0)</f>
        <v>0</v>
      </c>
      <c r="BI236" s="176">
        <f>IF(N236="nulová",J236,0)</f>
        <v>0</v>
      </c>
      <c r="BJ236" s="16" t="s">
        <v>82</v>
      </c>
      <c r="BK236" s="176">
        <f>ROUND(I236*H236,2)</f>
        <v>0</v>
      </c>
      <c r="BL236" s="16" t="s">
        <v>82</v>
      </c>
      <c r="BM236" s="175" t="s">
        <v>563</v>
      </c>
    </row>
    <row r="237" spans="1:65" s="2" customFormat="1" ht="19.5">
      <c r="A237" s="33"/>
      <c r="B237" s="34"/>
      <c r="C237" s="35"/>
      <c r="D237" s="177" t="s">
        <v>225</v>
      </c>
      <c r="E237" s="35"/>
      <c r="F237" s="178" t="s">
        <v>562</v>
      </c>
      <c r="G237" s="35"/>
      <c r="H237" s="35"/>
      <c r="I237" s="179"/>
      <c r="J237" s="35"/>
      <c r="K237" s="35"/>
      <c r="L237" s="38"/>
      <c r="M237" s="180"/>
      <c r="N237" s="181"/>
      <c r="O237" s="70"/>
      <c r="P237" s="70"/>
      <c r="Q237" s="70"/>
      <c r="R237" s="70"/>
      <c r="S237" s="70"/>
      <c r="T237" s="71"/>
      <c r="U237" s="33"/>
      <c r="V237" s="33"/>
      <c r="W237" s="33"/>
      <c r="X237" s="33"/>
      <c r="Y237" s="33"/>
      <c r="Z237" s="33"/>
      <c r="AA237" s="33"/>
      <c r="AB237" s="33"/>
      <c r="AC237" s="33"/>
      <c r="AD237" s="33"/>
      <c r="AE237" s="33"/>
      <c r="AT237" s="16" t="s">
        <v>225</v>
      </c>
      <c r="AU237" s="16" t="s">
        <v>75</v>
      </c>
    </row>
    <row r="238" spans="1:65" s="2" customFormat="1" ht="24.2" customHeight="1">
      <c r="A238" s="33"/>
      <c r="B238" s="34"/>
      <c r="C238" s="163" t="s">
        <v>564</v>
      </c>
      <c r="D238" s="163" t="s">
        <v>218</v>
      </c>
      <c r="E238" s="164" t="s">
        <v>565</v>
      </c>
      <c r="F238" s="165" t="s">
        <v>566</v>
      </c>
      <c r="G238" s="166" t="s">
        <v>228</v>
      </c>
      <c r="H238" s="167">
        <v>30</v>
      </c>
      <c r="I238" s="168"/>
      <c r="J238" s="169">
        <f>ROUND(I238*H238,2)</f>
        <v>0</v>
      </c>
      <c r="K238" s="165" t="s">
        <v>222</v>
      </c>
      <c r="L238" s="170"/>
      <c r="M238" s="171" t="s">
        <v>1</v>
      </c>
      <c r="N238" s="172" t="s">
        <v>40</v>
      </c>
      <c r="O238" s="70"/>
      <c r="P238" s="173">
        <f>O238*H238</f>
        <v>0</v>
      </c>
      <c r="Q238" s="173">
        <v>0</v>
      </c>
      <c r="R238" s="173">
        <f>Q238*H238</f>
        <v>0</v>
      </c>
      <c r="S238" s="173">
        <v>0</v>
      </c>
      <c r="T238" s="174">
        <f>S238*H238</f>
        <v>0</v>
      </c>
      <c r="U238" s="33"/>
      <c r="V238" s="33"/>
      <c r="W238" s="33"/>
      <c r="X238" s="33"/>
      <c r="Y238" s="33"/>
      <c r="Z238" s="33"/>
      <c r="AA238" s="33"/>
      <c r="AB238" s="33"/>
      <c r="AC238" s="33"/>
      <c r="AD238" s="33"/>
      <c r="AE238" s="33"/>
      <c r="AR238" s="175" t="s">
        <v>84</v>
      </c>
      <c r="AT238" s="175" t="s">
        <v>218</v>
      </c>
      <c r="AU238" s="175" t="s">
        <v>75</v>
      </c>
      <c r="AY238" s="16" t="s">
        <v>223</v>
      </c>
      <c r="BE238" s="176">
        <f>IF(N238="základní",J238,0)</f>
        <v>0</v>
      </c>
      <c r="BF238" s="176">
        <f>IF(N238="snížená",J238,0)</f>
        <v>0</v>
      </c>
      <c r="BG238" s="176">
        <f>IF(N238="zákl. přenesená",J238,0)</f>
        <v>0</v>
      </c>
      <c r="BH238" s="176">
        <f>IF(N238="sníž. přenesená",J238,0)</f>
        <v>0</v>
      </c>
      <c r="BI238" s="176">
        <f>IF(N238="nulová",J238,0)</f>
        <v>0</v>
      </c>
      <c r="BJ238" s="16" t="s">
        <v>82</v>
      </c>
      <c r="BK238" s="176">
        <f>ROUND(I238*H238,2)</f>
        <v>0</v>
      </c>
      <c r="BL238" s="16" t="s">
        <v>82</v>
      </c>
      <c r="BM238" s="175" t="s">
        <v>567</v>
      </c>
    </row>
    <row r="239" spans="1:65" s="2" customFormat="1" ht="19.5">
      <c r="A239" s="33"/>
      <c r="B239" s="34"/>
      <c r="C239" s="35"/>
      <c r="D239" s="177" t="s">
        <v>225</v>
      </c>
      <c r="E239" s="35"/>
      <c r="F239" s="178" t="s">
        <v>566</v>
      </c>
      <c r="G239" s="35"/>
      <c r="H239" s="35"/>
      <c r="I239" s="179"/>
      <c r="J239" s="35"/>
      <c r="K239" s="35"/>
      <c r="L239" s="38"/>
      <c r="M239" s="180"/>
      <c r="N239" s="181"/>
      <c r="O239" s="70"/>
      <c r="P239" s="70"/>
      <c r="Q239" s="70"/>
      <c r="R239" s="70"/>
      <c r="S239" s="70"/>
      <c r="T239" s="71"/>
      <c r="U239" s="33"/>
      <c r="V239" s="33"/>
      <c r="W239" s="33"/>
      <c r="X239" s="33"/>
      <c r="Y239" s="33"/>
      <c r="Z239" s="33"/>
      <c r="AA239" s="33"/>
      <c r="AB239" s="33"/>
      <c r="AC239" s="33"/>
      <c r="AD239" s="33"/>
      <c r="AE239" s="33"/>
      <c r="AT239" s="16" t="s">
        <v>225</v>
      </c>
      <c r="AU239" s="16" t="s">
        <v>75</v>
      </c>
    </row>
    <row r="240" spans="1:65" s="2" customFormat="1" ht="24.2" customHeight="1">
      <c r="A240" s="33"/>
      <c r="B240" s="34"/>
      <c r="C240" s="163" t="s">
        <v>568</v>
      </c>
      <c r="D240" s="163" t="s">
        <v>218</v>
      </c>
      <c r="E240" s="164" t="s">
        <v>272</v>
      </c>
      <c r="F240" s="165" t="s">
        <v>273</v>
      </c>
      <c r="G240" s="166" t="s">
        <v>228</v>
      </c>
      <c r="H240" s="167">
        <v>120</v>
      </c>
      <c r="I240" s="168"/>
      <c r="J240" s="169">
        <f>ROUND(I240*H240,2)</f>
        <v>0</v>
      </c>
      <c r="K240" s="165" t="s">
        <v>222</v>
      </c>
      <c r="L240" s="170"/>
      <c r="M240" s="171" t="s">
        <v>1</v>
      </c>
      <c r="N240" s="172" t="s">
        <v>40</v>
      </c>
      <c r="O240" s="70"/>
      <c r="P240" s="173">
        <f>O240*H240</f>
        <v>0</v>
      </c>
      <c r="Q240" s="173">
        <v>0</v>
      </c>
      <c r="R240" s="173">
        <f>Q240*H240</f>
        <v>0</v>
      </c>
      <c r="S240" s="173">
        <v>0</v>
      </c>
      <c r="T240" s="174">
        <f>S240*H240</f>
        <v>0</v>
      </c>
      <c r="U240" s="33"/>
      <c r="V240" s="33"/>
      <c r="W240" s="33"/>
      <c r="X240" s="33"/>
      <c r="Y240" s="33"/>
      <c r="Z240" s="33"/>
      <c r="AA240" s="33"/>
      <c r="AB240" s="33"/>
      <c r="AC240" s="33"/>
      <c r="AD240" s="33"/>
      <c r="AE240" s="33"/>
      <c r="AR240" s="175" t="s">
        <v>84</v>
      </c>
      <c r="AT240" s="175" t="s">
        <v>218</v>
      </c>
      <c r="AU240" s="175" t="s">
        <v>75</v>
      </c>
      <c r="AY240" s="16" t="s">
        <v>223</v>
      </c>
      <c r="BE240" s="176">
        <f>IF(N240="základní",J240,0)</f>
        <v>0</v>
      </c>
      <c r="BF240" s="176">
        <f>IF(N240="snížená",J240,0)</f>
        <v>0</v>
      </c>
      <c r="BG240" s="176">
        <f>IF(N240="zákl. přenesená",J240,0)</f>
        <v>0</v>
      </c>
      <c r="BH240" s="176">
        <f>IF(N240="sníž. přenesená",J240,0)</f>
        <v>0</v>
      </c>
      <c r="BI240" s="176">
        <f>IF(N240="nulová",J240,0)</f>
        <v>0</v>
      </c>
      <c r="BJ240" s="16" t="s">
        <v>82</v>
      </c>
      <c r="BK240" s="176">
        <f>ROUND(I240*H240,2)</f>
        <v>0</v>
      </c>
      <c r="BL240" s="16" t="s">
        <v>82</v>
      </c>
      <c r="BM240" s="175" t="s">
        <v>569</v>
      </c>
    </row>
    <row r="241" spans="1:65" s="2" customFormat="1" ht="19.5">
      <c r="A241" s="33"/>
      <c r="B241" s="34"/>
      <c r="C241" s="35"/>
      <c r="D241" s="177" t="s">
        <v>225</v>
      </c>
      <c r="E241" s="35"/>
      <c r="F241" s="178" t="s">
        <v>273</v>
      </c>
      <c r="G241" s="35"/>
      <c r="H241" s="35"/>
      <c r="I241" s="179"/>
      <c r="J241" s="35"/>
      <c r="K241" s="35"/>
      <c r="L241" s="38"/>
      <c r="M241" s="180"/>
      <c r="N241" s="181"/>
      <c r="O241" s="70"/>
      <c r="P241" s="70"/>
      <c r="Q241" s="70"/>
      <c r="R241" s="70"/>
      <c r="S241" s="70"/>
      <c r="T241" s="71"/>
      <c r="U241" s="33"/>
      <c r="V241" s="33"/>
      <c r="W241" s="33"/>
      <c r="X241" s="33"/>
      <c r="Y241" s="33"/>
      <c r="Z241" s="33"/>
      <c r="AA241" s="33"/>
      <c r="AB241" s="33"/>
      <c r="AC241" s="33"/>
      <c r="AD241" s="33"/>
      <c r="AE241" s="33"/>
      <c r="AT241" s="16" t="s">
        <v>225</v>
      </c>
      <c r="AU241" s="16" t="s">
        <v>75</v>
      </c>
    </row>
    <row r="242" spans="1:65" s="2" customFormat="1" ht="24.2" customHeight="1">
      <c r="A242" s="33"/>
      <c r="B242" s="34"/>
      <c r="C242" s="163" t="s">
        <v>570</v>
      </c>
      <c r="D242" s="163" t="s">
        <v>218</v>
      </c>
      <c r="E242" s="164" t="s">
        <v>571</v>
      </c>
      <c r="F242" s="165" t="s">
        <v>572</v>
      </c>
      <c r="G242" s="166" t="s">
        <v>228</v>
      </c>
      <c r="H242" s="167">
        <v>40</v>
      </c>
      <c r="I242" s="168"/>
      <c r="J242" s="169">
        <f>ROUND(I242*H242,2)</f>
        <v>0</v>
      </c>
      <c r="K242" s="165" t="s">
        <v>222</v>
      </c>
      <c r="L242" s="170"/>
      <c r="M242" s="171" t="s">
        <v>1</v>
      </c>
      <c r="N242" s="172" t="s">
        <v>40</v>
      </c>
      <c r="O242" s="70"/>
      <c r="P242" s="173">
        <f>O242*H242</f>
        <v>0</v>
      </c>
      <c r="Q242" s="173">
        <v>0</v>
      </c>
      <c r="R242" s="173">
        <f>Q242*H242</f>
        <v>0</v>
      </c>
      <c r="S242" s="173">
        <v>0</v>
      </c>
      <c r="T242" s="174">
        <f>S242*H242</f>
        <v>0</v>
      </c>
      <c r="U242" s="33"/>
      <c r="V242" s="33"/>
      <c r="W242" s="33"/>
      <c r="X242" s="33"/>
      <c r="Y242" s="33"/>
      <c r="Z242" s="33"/>
      <c r="AA242" s="33"/>
      <c r="AB242" s="33"/>
      <c r="AC242" s="33"/>
      <c r="AD242" s="33"/>
      <c r="AE242" s="33"/>
      <c r="AR242" s="175" t="s">
        <v>84</v>
      </c>
      <c r="AT242" s="175" t="s">
        <v>218</v>
      </c>
      <c r="AU242" s="175" t="s">
        <v>75</v>
      </c>
      <c r="AY242" s="16" t="s">
        <v>223</v>
      </c>
      <c r="BE242" s="176">
        <f>IF(N242="základní",J242,0)</f>
        <v>0</v>
      </c>
      <c r="BF242" s="176">
        <f>IF(N242="snížená",J242,0)</f>
        <v>0</v>
      </c>
      <c r="BG242" s="176">
        <f>IF(N242="zákl. přenesená",J242,0)</f>
        <v>0</v>
      </c>
      <c r="BH242" s="176">
        <f>IF(N242="sníž. přenesená",J242,0)</f>
        <v>0</v>
      </c>
      <c r="BI242" s="176">
        <f>IF(N242="nulová",J242,0)</f>
        <v>0</v>
      </c>
      <c r="BJ242" s="16" t="s">
        <v>82</v>
      </c>
      <c r="BK242" s="176">
        <f>ROUND(I242*H242,2)</f>
        <v>0</v>
      </c>
      <c r="BL242" s="16" t="s">
        <v>82</v>
      </c>
      <c r="BM242" s="175" t="s">
        <v>573</v>
      </c>
    </row>
    <row r="243" spans="1:65" s="2" customFormat="1" ht="19.5">
      <c r="A243" s="33"/>
      <c r="B243" s="34"/>
      <c r="C243" s="35"/>
      <c r="D243" s="177" t="s">
        <v>225</v>
      </c>
      <c r="E243" s="35"/>
      <c r="F243" s="178" t="s">
        <v>572</v>
      </c>
      <c r="G243" s="35"/>
      <c r="H243" s="35"/>
      <c r="I243" s="179"/>
      <c r="J243" s="35"/>
      <c r="K243" s="35"/>
      <c r="L243" s="38"/>
      <c r="M243" s="180"/>
      <c r="N243" s="181"/>
      <c r="O243" s="70"/>
      <c r="P243" s="70"/>
      <c r="Q243" s="70"/>
      <c r="R243" s="70"/>
      <c r="S243" s="70"/>
      <c r="T243" s="71"/>
      <c r="U243" s="33"/>
      <c r="V243" s="33"/>
      <c r="W243" s="33"/>
      <c r="X243" s="33"/>
      <c r="Y243" s="33"/>
      <c r="Z243" s="33"/>
      <c r="AA243" s="33"/>
      <c r="AB243" s="33"/>
      <c r="AC243" s="33"/>
      <c r="AD243" s="33"/>
      <c r="AE243" s="33"/>
      <c r="AT243" s="16" t="s">
        <v>225</v>
      </c>
      <c r="AU243" s="16" t="s">
        <v>75</v>
      </c>
    </row>
    <row r="244" spans="1:65" s="2" customFormat="1" ht="24.2" customHeight="1">
      <c r="A244" s="33"/>
      <c r="B244" s="34"/>
      <c r="C244" s="163" t="s">
        <v>574</v>
      </c>
      <c r="D244" s="163" t="s">
        <v>218</v>
      </c>
      <c r="E244" s="164" t="s">
        <v>575</v>
      </c>
      <c r="F244" s="165" t="s">
        <v>576</v>
      </c>
      <c r="G244" s="166" t="s">
        <v>228</v>
      </c>
      <c r="H244" s="167">
        <v>50</v>
      </c>
      <c r="I244" s="168"/>
      <c r="J244" s="169">
        <f>ROUND(I244*H244,2)</f>
        <v>0</v>
      </c>
      <c r="K244" s="165" t="s">
        <v>222</v>
      </c>
      <c r="L244" s="170"/>
      <c r="M244" s="171" t="s">
        <v>1</v>
      </c>
      <c r="N244" s="172" t="s">
        <v>40</v>
      </c>
      <c r="O244" s="70"/>
      <c r="P244" s="173">
        <f>O244*H244</f>
        <v>0</v>
      </c>
      <c r="Q244" s="173">
        <v>0</v>
      </c>
      <c r="R244" s="173">
        <f>Q244*H244</f>
        <v>0</v>
      </c>
      <c r="S244" s="173">
        <v>0</v>
      </c>
      <c r="T244" s="174">
        <f>S244*H244</f>
        <v>0</v>
      </c>
      <c r="U244" s="33"/>
      <c r="V244" s="33"/>
      <c r="W244" s="33"/>
      <c r="X244" s="33"/>
      <c r="Y244" s="33"/>
      <c r="Z244" s="33"/>
      <c r="AA244" s="33"/>
      <c r="AB244" s="33"/>
      <c r="AC244" s="33"/>
      <c r="AD244" s="33"/>
      <c r="AE244" s="33"/>
      <c r="AR244" s="175" t="s">
        <v>84</v>
      </c>
      <c r="AT244" s="175" t="s">
        <v>218</v>
      </c>
      <c r="AU244" s="175" t="s">
        <v>75</v>
      </c>
      <c r="AY244" s="16" t="s">
        <v>223</v>
      </c>
      <c r="BE244" s="176">
        <f>IF(N244="základní",J244,0)</f>
        <v>0</v>
      </c>
      <c r="BF244" s="176">
        <f>IF(N244="snížená",J244,0)</f>
        <v>0</v>
      </c>
      <c r="BG244" s="176">
        <f>IF(N244="zákl. přenesená",J244,0)</f>
        <v>0</v>
      </c>
      <c r="BH244" s="176">
        <f>IF(N244="sníž. přenesená",J244,0)</f>
        <v>0</v>
      </c>
      <c r="BI244" s="176">
        <f>IF(N244="nulová",J244,0)</f>
        <v>0</v>
      </c>
      <c r="BJ244" s="16" t="s">
        <v>82</v>
      </c>
      <c r="BK244" s="176">
        <f>ROUND(I244*H244,2)</f>
        <v>0</v>
      </c>
      <c r="BL244" s="16" t="s">
        <v>82</v>
      </c>
      <c r="BM244" s="175" t="s">
        <v>577</v>
      </c>
    </row>
    <row r="245" spans="1:65" s="2" customFormat="1" ht="19.5">
      <c r="A245" s="33"/>
      <c r="B245" s="34"/>
      <c r="C245" s="35"/>
      <c r="D245" s="177" t="s">
        <v>225</v>
      </c>
      <c r="E245" s="35"/>
      <c r="F245" s="178" t="s">
        <v>576</v>
      </c>
      <c r="G245" s="35"/>
      <c r="H245" s="35"/>
      <c r="I245" s="179"/>
      <c r="J245" s="35"/>
      <c r="K245" s="35"/>
      <c r="L245" s="38"/>
      <c r="M245" s="180"/>
      <c r="N245" s="181"/>
      <c r="O245" s="70"/>
      <c r="P245" s="70"/>
      <c r="Q245" s="70"/>
      <c r="R245" s="70"/>
      <c r="S245" s="70"/>
      <c r="T245" s="71"/>
      <c r="U245" s="33"/>
      <c r="V245" s="33"/>
      <c r="W245" s="33"/>
      <c r="X245" s="33"/>
      <c r="Y245" s="33"/>
      <c r="Z245" s="33"/>
      <c r="AA245" s="33"/>
      <c r="AB245" s="33"/>
      <c r="AC245" s="33"/>
      <c r="AD245" s="33"/>
      <c r="AE245" s="33"/>
      <c r="AT245" s="16" t="s">
        <v>225</v>
      </c>
      <c r="AU245" s="16" t="s">
        <v>75</v>
      </c>
    </row>
    <row r="246" spans="1:65" s="2" customFormat="1" ht="24.2" customHeight="1">
      <c r="A246" s="33"/>
      <c r="B246" s="34"/>
      <c r="C246" s="163" t="s">
        <v>578</v>
      </c>
      <c r="D246" s="163" t="s">
        <v>218</v>
      </c>
      <c r="E246" s="164" t="s">
        <v>579</v>
      </c>
      <c r="F246" s="165" t="s">
        <v>580</v>
      </c>
      <c r="G246" s="166" t="s">
        <v>228</v>
      </c>
      <c r="H246" s="167">
        <v>50</v>
      </c>
      <c r="I246" s="168"/>
      <c r="J246" s="169">
        <f>ROUND(I246*H246,2)</f>
        <v>0</v>
      </c>
      <c r="K246" s="165" t="s">
        <v>222</v>
      </c>
      <c r="L246" s="170"/>
      <c r="M246" s="171" t="s">
        <v>1</v>
      </c>
      <c r="N246" s="172" t="s">
        <v>40</v>
      </c>
      <c r="O246" s="70"/>
      <c r="P246" s="173">
        <f>O246*H246</f>
        <v>0</v>
      </c>
      <c r="Q246" s="173">
        <v>0</v>
      </c>
      <c r="R246" s="173">
        <f>Q246*H246</f>
        <v>0</v>
      </c>
      <c r="S246" s="173">
        <v>0</v>
      </c>
      <c r="T246" s="174">
        <f>S246*H246</f>
        <v>0</v>
      </c>
      <c r="U246" s="33"/>
      <c r="V246" s="33"/>
      <c r="W246" s="33"/>
      <c r="X246" s="33"/>
      <c r="Y246" s="33"/>
      <c r="Z246" s="33"/>
      <c r="AA246" s="33"/>
      <c r="AB246" s="33"/>
      <c r="AC246" s="33"/>
      <c r="AD246" s="33"/>
      <c r="AE246" s="33"/>
      <c r="AR246" s="175" t="s">
        <v>84</v>
      </c>
      <c r="AT246" s="175" t="s">
        <v>218</v>
      </c>
      <c r="AU246" s="175" t="s">
        <v>75</v>
      </c>
      <c r="AY246" s="16" t="s">
        <v>223</v>
      </c>
      <c r="BE246" s="176">
        <f>IF(N246="základní",J246,0)</f>
        <v>0</v>
      </c>
      <c r="BF246" s="176">
        <f>IF(N246="snížená",J246,0)</f>
        <v>0</v>
      </c>
      <c r="BG246" s="176">
        <f>IF(N246="zákl. přenesená",J246,0)</f>
        <v>0</v>
      </c>
      <c r="BH246" s="176">
        <f>IF(N246="sníž. přenesená",J246,0)</f>
        <v>0</v>
      </c>
      <c r="BI246" s="176">
        <f>IF(N246="nulová",J246,0)</f>
        <v>0</v>
      </c>
      <c r="BJ246" s="16" t="s">
        <v>82</v>
      </c>
      <c r="BK246" s="176">
        <f>ROUND(I246*H246,2)</f>
        <v>0</v>
      </c>
      <c r="BL246" s="16" t="s">
        <v>82</v>
      </c>
      <c r="BM246" s="175" t="s">
        <v>581</v>
      </c>
    </row>
    <row r="247" spans="1:65" s="2" customFormat="1" ht="19.5">
      <c r="A247" s="33"/>
      <c r="B247" s="34"/>
      <c r="C247" s="35"/>
      <c r="D247" s="177" t="s">
        <v>225</v>
      </c>
      <c r="E247" s="35"/>
      <c r="F247" s="178" t="s">
        <v>580</v>
      </c>
      <c r="G247" s="35"/>
      <c r="H247" s="35"/>
      <c r="I247" s="179"/>
      <c r="J247" s="35"/>
      <c r="K247" s="35"/>
      <c r="L247" s="38"/>
      <c r="M247" s="180"/>
      <c r="N247" s="181"/>
      <c r="O247" s="70"/>
      <c r="P247" s="70"/>
      <c r="Q247" s="70"/>
      <c r="R247" s="70"/>
      <c r="S247" s="70"/>
      <c r="T247" s="71"/>
      <c r="U247" s="33"/>
      <c r="V247" s="33"/>
      <c r="W247" s="33"/>
      <c r="X247" s="33"/>
      <c r="Y247" s="33"/>
      <c r="Z247" s="33"/>
      <c r="AA247" s="33"/>
      <c r="AB247" s="33"/>
      <c r="AC247" s="33"/>
      <c r="AD247" s="33"/>
      <c r="AE247" s="33"/>
      <c r="AT247" s="16" t="s">
        <v>225</v>
      </c>
      <c r="AU247" s="16" t="s">
        <v>75</v>
      </c>
    </row>
    <row r="248" spans="1:65" s="2" customFormat="1" ht="24.2" customHeight="1">
      <c r="A248" s="33"/>
      <c r="B248" s="34"/>
      <c r="C248" s="163" t="s">
        <v>582</v>
      </c>
      <c r="D248" s="163" t="s">
        <v>218</v>
      </c>
      <c r="E248" s="164" t="s">
        <v>583</v>
      </c>
      <c r="F248" s="165" t="s">
        <v>584</v>
      </c>
      <c r="G248" s="166" t="s">
        <v>228</v>
      </c>
      <c r="H248" s="167">
        <v>80</v>
      </c>
      <c r="I248" s="168"/>
      <c r="J248" s="169">
        <f>ROUND(I248*H248,2)</f>
        <v>0</v>
      </c>
      <c r="K248" s="165" t="s">
        <v>222</v>
      </c>
      <c r="L248" s="170"/>
      <c r="M248" s="171" t="s">
        <v>1</v>
      </c>
      <c r="N248" s="172" t="s">
        <v>40</v>
      </c>
      <c r="O248" s="70"/>
      <c r="P248" s="173">
        <f>O248*H248</f>
        <v>0</v>
      </c>
      <c r="Q248" s="173">
        <v>0</v>
      </c>
      <c r="R248" s="173">
        <f>Q248*H248</f>
        <v>0</v>
      </c>
      <c r="S248" s="173">
        <v>0</v>
      </c>
      <c r="T248" s="174">
        <f>S248*H248</f>
        <v>0</v>
      </c>
      <c r="U248" s="33"/>
      <c r="V248" s="33"/>
      <c r="W248" s="33"/>
      <c r="X248" s="33"/>
      <c r="Y248" s="33"/>
      <c r="Z248" s="33"/>
      <c r="AA248" s="33"/>
      <c r="AB248" s="33"/>
      <c r="AC248" s="33"/>
      <c r="AD248" s="33"/>
      <c r="AE248" s="33"/>
      <c r="AR248" s="175" t="s">
        <v>84</v>
      </c>
      <c r="AT248" s="175" t="s">
        <v>218</v>
      </c>
      <c r="AU248" s="175" t="s">
        <v>75</v>
      </c>
      <c r="AY248" s="16" t="s">
        <v>223</v>
      </c>
      <c r="BE248" s="176">
        <f>IF(N248="základní",J248,0)</f>
        <v>0</v>
      </c>
      <c r="BF248" s="176">
        <f>IF(N248="snížená",J248,0)</f>
        <v>0</v>
      </c>
      <c r="BG248" s="176">
        <f>IF(N248="zákl. přenesená",J248,0)</f>
        <v>0</v>
      </c>
      <c r="BH248" s="176">
        <f>IF(N248="sníž. přenesená",J248,0)</f>
        <v>0</v>
      </c>
      <c r="BI248" s="176">
        <f>IF(N248="nulová",J248,0)</f>
        <v>0</v>
      </c>
      <c r="BJ248" s="16" t="s">
        <v>82</v>
      </c>
      <c r="BK248" s="176">
        <f>ROUND(I248*H248,2)</f>
        <v>0</v>
      </c>
      <c r="BL248" s="16" t="s">
        <v>82</v>
      </c>
      <c r="BM248" s="175" t="s">
        <v>585</v>
      </c>
    </row>
    <row r="249" spans="1:65" s="2" customFormat="1" ht="19.5">
      <c r="A249" s="33"/>
      <c r="B249" s="34"/>
      <c r="C249" s="35"/>
      <c r="D249" s="177" t="s">
        <v>225</v>
      </c>
      <c r="E249" s="35"/>
      <c r="F249" s="178" t="s">
        <v>584</v>
      </c>
      <c r="G249" s="35"/>
      <c r="H249" s="35"/>
      <c r="I249" s="179"/>
      <c r="J249" s="35"/>
      <c r="K249" s="35"/>
      <c r="L249" s="38"/>
      <c r="M249" s="180"/>
      <c r="N249" s="181"/>
      <c r="O249" s="70"/>
      <c r="P249" s="70"/>
      <c r="Q249" s="70"/>
      <c r="R249" s="70"/>
      <c r="S249" s="70"/>
      <c r="T249" s="71"/>
      <c r="U249" s="33"/>
      <c r="V249" s="33"/>
      <c r="W249" s="33"/>
      <c r="X249" s="33"/>
      <c r="Y249" s="33"/>
      <c r="Z249" s="33"/>
      <c r="AA249" s="33"/>
      <c r="AB249" s="33"/>
      <c r="AC249" s="33"/>
      <c r="AD249" s="33"/>
      <c r="AE249" s="33"/>
      <c r="AT249" s="16" t="s">
        <v>225</v>
      </c>
      <c r="AU249" s="16" t="s">
        <v>75</v>
      </c>
    </row>
    <row r="250" spans="1:65" s="2" customFormat="1" ht="24.2" customHeight="1">
      <c r="A250" s="33"/>
      <c r="B250" s="34"/>
      <c r="C250" s="163" t="s">
        <v>586</v>
      </c>
      <c r="D250" s="163" t="s">
        <v>218</v>
      </c>
      <c r="E250" s="164" t="s">
        <v>587</v>
      </c>
      <c r="F250" s="165" t="s">
        <v>588</v>
      </c>
      <c r="G250" s="166" t="s">
        <v>228</v>
      </c>
      <c r="H250" s="167">
        <v>280</v>
      </c>
      <c r="I250" s="168"/>
      <c r="J250" s="169">
        <f>ROUND(I250*H250,2)</f>
        <v>0</v>
      </c>
      <c r="K250" s="165" t="s">
        <v>222</v>
      </c>
      <c r="L250" s="170"/>
      <c r="M250" s="171" t="s">
        <v>1</v>
      </c>
      <c r="N250" s="172" t="s">
        <v>40</v>
      </c>
      <c r="O250" s="70"/>
      <c r="P250" s="173">
        <f>O250*H250</f>
        <v>0</v>
      </c>
      <c r="Q250" s="173">
        <v>0</v>
      </c>
      <c r="R250" s="173">
        <f>Q250*H250</f>
        <v>0</v>
      </c>
      <c r="S250" s="173">
        <v>0</v>
      </c>
      <c r="T250" s="174">
        <f>S250*H250</f>
        <v>0</v>
      </c>
      <c r="U250" s="33"/>
      <c r="V250" s="33"/>
      <c r="W250" s="33"/>
      <c r="X250" s="33"/>
      <c r="Y250" s="33"/>
      <c r="Z250" s="33"/>
      <c r="AA250" s="33"/>
      <c r="AB250" s="33"/>
      <c r="AC250" s="33"/>
      <c r="AD250" s="33"/>
      <c r="AE250" s="33"/>
      <c r="AR250" s="175" t="s">
        <v>84</v>
      </c>
      <c r="AT250" s="175" t="s">
        <v>218</v>
      </c>
      <c r="AU250" s="175" t="s">
        <v>75</v>
      </c>
      <c r="AY250" s="16" t="s">
        <v>223</v>
      </c>
      <c r="BE250" s="176">
        <f>IF(N250="základní",J250,0)</f>
        <v>0</v>
      </c>
      <c r="BF250" s="176">
        <f>IF(N250="snížená",J250,0)</f>
        <v>0</v>
      </c>
      <c r="BG250" s="176">
        <f>IF(N250="zákl. přenesená",J250,0)</f>
        <v>0</v>
      </c>
      <c r="BH250" s="176">
        <f>IF(N250="sníž. přenesená",J250,0)</f>
        <v>0</v>
      </c>
      <c r="BI250" s="176">
        <f>IF(N250="nulová",J250,0)</f>
        <v>0</v>
      </c>
      <c r="BJ250" s="16" t="s">
        <v>82</v>
      </c>
      <c r="BK250" s="176">
        <f>ROUND(I250*H250,2)</f>
        <v>0</v>
      </c>
      <c r="BL250" s="16" t="s">
        <v>82</v>
      </c>
      <c r="BM250" s="175" t="s">
        <v>589</v>
      </c>
    </row>
    <row r="251" spans="1:65" s="2" customFormat="1" ht="19.5">
      <c r="A251" s="33"/>
      <c r="B251" s="34"/>
      <c r="C251" s="35"/>
      <c r="D251" s="177" t="s">
        <v>225</v>
      </c>
      <c r="E251" s="35"/>
      <c r="F251" s="178" t="s">
        <v>588</v>
      </c>
      <c r="G251" s="35"/>
      <c r="H251" s="35"/>
      <c r="I251" s="179"/>
      <c r="J251" s="35"/>
      <c r="K251" s="35"/>
      <c r="L251" s="38"/>
      <c r="M251" s="180"/>
      <c r="N251" s="181"/>
      <c r="O251" s="70"/>
      <c r="P251" s="70"/>
      <c r="Q251" s="70"/>
      <c r="R251" s="70"/>
      <c r="S251" s="70"/>
      <c r="T251" s="71"/>
      <c r="U251" s="33"/>
      <c r="V251" s="33"/>
      <c r="W251" s="33"/>
      <c r="X251" s="33"/>
      <c r="Y251" s="33"/>
      <c r="Z251" s="33"/>
      <c r="AA251" s="33"/>
      <c r="AB251" s="33"/>
      <c r="AC251" s="33"/>
      <c r="AD251" s="33"/>
      <c r="AE251" s="33"/>
      <c r="AT251" s="16" t="s">
        <v>225</v>
      </c>
      <c r="AU251" s="16" t="s">
        <v>75</v>
      </c>
    </row>
    <row r="252" spans="1:65" s="2" customFormat="1" ht="24.2" customHeight="1">
      <c r="A252" s="33"/>
      <c r="B252" s="34"/>
      <c r="C252" s="163" t="s">
        <v>590</v>
      </c>
      <c r="D252" s="163" t="s">
        <v>218</v>
      </c>
      <c r="E252" s="164" t="s">
        <v>591</v>
      </c>
      <c r="F252" s="165" t="s">
        <v>592</v>
      </c>
      <c r="G252" s="166" t="s">
        <v>228</v>
      </c>
      <c r="H252" s="167">
        <v>115</v>
      </c>
      <c r="I252" s="168"/>
      <c r="J252" s="169">
        <f>ROUND(I252*H252,2)</f>
        <v>0</v>
      </c>
      <c r="K252" s="165" t="s">
        <v>222</v>
      </c>
      <c r="L252" s="170"/>
      <c r="M252" s="171" t="s">
        <v>1</v>
      </c>
      <c r="N252" s="172" t="s">
        <v>40</v>
      </c>
      <c r="O252" s="70"/>
      <c r="P252" s="173">
        <f>O252*H252</f>
        <v>0</v>
      </c>
      <c r="Q252" s="173">
        <v>0</v>
      </c>
      <c r="R252" s="173">
        <f>Q252*H252</f>
        <v>0</v>
      </c>
      <c r="S252" s="173">
        <v>0</v>
      </c>
      <c r="T252" s="174">
        <f>S252*H252</f>
        <v>0</v>
      </c>
      <c r="U252" s="33"/>
      <c r="V252" s="33"/>
      <c r="W252" s="33"/>
      <c r="X252" s="33"/>
      <c r="Y252" s="33"/>
      <c r="Z252" s="33"/>
      <c r="AA252" s="33"/>
      <c r="AB252" s="33"/>
      <c r="AC252" s="33"/>
      <c r="AD252" s="33"/>
      <c r="AE252" s="33"/>
      <c r="AR252" s="175" t="s">
        <v>84</v>
      </c>
      <c r="AT252" s="175" t="s">
        <v>218</v>
      </c>
      <c r="AU252" s="175" t="s">
        <v>75</v>
      </c>
      <c r="AY252" s="16" t="s">
        <v>223</v>
      </c>
      <c r="BE252" s="176">
        <f>IF(N252="základní",J252,0)</f>
        <v>0</v>
      </c>
      <c r="BF252" s="176">
        <f>IF(N252="snížená",J252,0)</f>
        <v>0</v>
      </c>
      <c r="BG252" s="176">
        <f>IF(N252="zákl. přenesená",J252,0)</f>
        <v>0</v>
      </c>
      <c r="BH252" s="176">
        <f>IF(N252="sníž. přenesená",J252,0)</f>
        <v>0</v>
      </c>
      <c r="BI252" s="176">
        <f>IF(N252="nulová",J252,0)</f>
        <v>0</v>
      </c>
      <c r="BJ252" s="16" t="s">
        <v>82</v>
      </c>
      <c r="BK252" s="176">
        <f>ROUND(I252*H252,2)</f>
        <v>0</v>
      </c>
      <c r="BL252" s="16" t="s">
        <v>82</v>
      </c>
      <c r="BM252" s="175" t="s">
        <v>593</v>
      </c>
    </row>
    <row r="253" spans="1:65" s="2" customFormat="1" ht="19.5">
      <c r="A253" s="33"/>
      <c r="B253" s="34"/>
      <c r="C253" s="35"/>
      <c r="D253" s="177" t="s">
        <v>225</v>
      </c>
      <c r="E253" s="35"/>
      <c r="F253" s="178" t="s">
        <v>592</v>
      </c>
      <c r="G253" s="35"/>
      <c r="H253" s="35"/>
      <c r="I253" s="179"/>
      <c r="J253" s="35"/>
      <c r="K253" s="35"/>
      <c r="L253" s="38"/>
      <c r="M253" s="180"/>
      <c r="N253" s="181"/>
      <c r="O253" s="70"/>
      <c r="P253" s="70"/>
      <c r="Q253" s="70"/>
      <c r="R253" s="70"/>
      <c r="S253" s="70"/>
      <c r="T253" s="71"/>
      <c r="U253" s="33"/>
      <c r="V253" s="33"/>
      <c r="W253" s="33"/>
      <c r="X253" s="33"/>
      <c r="Y253" s="33"/>
      <c r="Z253" s="33"/>
      <c r="AA253" s="33"/>
      <c r="AB253" s="33"/>
      <c r="AC253" s="33"/>
      <c r="AD253" s="33"/>
      <c r="AE253" s="33"/>
      <c r="AT253" s="16" t="s">
        <v>225</v>
      </c>
      <c r="AU253" s="16" t="s">
        <v>75</v>
      </c>
    </row>
    <row r="254" spans="1:65" s="2" customFormat="1" ht="24.2" customHeight="1">
      <c r="A254" s="33"/>
      <c r="B254" s="34"/>
      <c r="C254" s="163" t="s">
        <v>594</v>
      </c>
      <c r="D254" s="163" t="s">
        <v>218</v>
      </c>
      <c r="E254" s="164" t="s">
        <v>595</v>
      </c>
      <c r="F254" s="165" t="s">
        <v>596</v>
      </c>
      <c r="G254" s="166" t="s">
        <v>228</v>
      </c>
      <c r="H254" s="167">
        <v>320</v>
      </c>
      <c r="I254" s="168"/>
      <c r="J254" s="169">
        <f>ROUND(I254*H254,2)</f>
        <v>0</v>
      </c>
      <c r="K254" s="165" t="s">
        <v>222</v>
      </c>
      <c r="L254" s="170"/>
      <c r="M254" s="171" t="s">
        <v>1</v>
      </c>
      <c r="N254" s="172" t="s">
        <v>40</v>
      </c>
      <c r="O254" s="70"/>
      <c r="P254" s="173">
        <f>O254*H254</f>
        <v>0</v>
      </c>
      <c r="Q254" s="173">
        <v>0</v>
      </c>
      <c r="R254" s="173">
        <f>Q254*H254</f>
        <v>0</v>
      </c>
      <c r="S254" s="173">
        <v>0</v>
      </c>
      <c r="T254" s="174">
        <f>S254*H254</f>
        <v>0</v>
      </c>
      <c r="U254" s="33"/>
      <c r="V254" s="33"/>
      <c r="W254" s="33"/>
      <c r="X254" s="33"/>
      <c r="Y254" s="33"/>
      <c r="Z254" s="33"/>
      <c r="AA254" s="33"/>
      <c r="AB254" s="33"/>
      <c r="AC254" s="33"/>
      <c r="AD254" s="33"/>
      <c r="AE254" s="33"/>
      <c r="AR254" s="175" t="s">
        <v>84</v>
      </c>
      <c r="AT254" s="175" t="s">
        <v>218</v>
      </c>
      <c r="AU254" s="175" t="s">
        <v>75</v>
      </c>
      <c r="AY254" s="16" t="s">
        <v>223</v>
      </c>
      <c r="BE254" s="176">
        <f>IF(N254="základní",J254,0)</f>
        <v>0</v>
      </c>
      <c r="BF254" s="176">
        <f>IF(N254="snížená",J254,0)</f>
        <v>0</v>
      </c>
      <c r="BG254" s="176">
        <f>IF(N254="zákl. přenesená",J254,0)</f>
        <v>0</v>
      </c>
      <c r="BH254" s="176">
        <f>IF(N254="sníž. přenesená",J254,0)</f>
        <v>0</v>
      </c>
      <c r="BI254" s="176">
        <f>IF(N254="nulová",J254,0)</f>
        <v>0</v>
      </c>
      <c r="BJ254" s="16" t="s">
        <v>82</v>
      </c>
      <c r="BK254" s="176">
        <f>ROUND(I254*H254,2)</f>
        <v>0</v>
      </c>
      <c r="BL254" s="16" t="s">
        <v>82</v>
      </c>
      <c r="BM254" s="175" t="s">
        <v>597</v>
      </c>
    </row>
    <row r="255" spans="1:65" s="2" customFormat="1" ht="19.5">
      <c r="A255" s="33"/>
      <c r="B255" s="34"/>
      <c r="C255" s="35"/>
      <c r="D255" s="177" t="s">
        <v>225</v>
      </c>
      <c r="E255" s="35"/>
      <c r="F255" s="178" t="s">
        <v>596</v>
      </c>
      <c r="G255" s="35"/>
      <c r="H255" s="35"/>
      <c r="I255" s="179"/>
      <c r="J255" s="35"/>
      <c r="K255" s="35"/>
      <c r="L255" s="38"/>
      <c r="M255" s="180"/>
      <c r="N255" s="181"/>
      <c r="O255" s="70"/>
      <c r="P255" s="70"/>
      <c r="Q255" s="70"/>
      <c r="R255" s="70"/>
      <c r="S255" s="70"/>
      <c r="T255" s="71"/>
      <c r="U255" s="33"/>
      <c r="V255" s="33"/>
      <c r="W255" s="33"/>
      <c r="X255" s="33"/>
      <c r="Y255" s="33"/>
      <c r="Z255" s="33"/>
      <c r="AA255" s="33"/>
      <c r="AB255" s="33"/>
      <c r="AC255" s="33"/>
      <c r="AD255" s="33"/>
      <c r="AE255" s="33"/>
      <c r="AT255" s="16" t="s">
        <v>225</v>
      </c>
      <c r="AU255" s="16" t="s">
        <v>75</v>
      </c>
    </row>
    <row r="256" spans="1:65" s="2" customFormat="1" ht="37.9" customHeight="1">
      <c r="A256" s="33"/>
      <c r="B256" s="34"/>
      <c r="C256" s="163" t="s">
        <v>598</v>
      </c>
      <c r="D256" s="163" t="s">
        <v>218</v>
      </c>
      <c r="E256" s="164" t="s">
        <v>599</v>
      </c>
      <c r="F256" s="165" t="s">
        <v>600</v>
      </c>
      <c r="G256" s="166" t="s">
        <v>228</v>
      </c>
      <c r="H256" s="167">
        <v>150</v>
      </c>
      <c r="I256" s="168"/>
      <c r="J256" s="169">
        <f>ROUND(I256*H256,2)</f>
        <v>0</v>
      </c>
      <c r="K256" s="165" t="s">
        <v>222</v>
      </c>
      <c r="L256" s="170"/>
      <c r="M256" s="171" t="s">
        <v>1</v>
      </c>
      <c r="N256" s="172" t="s">
        <v>40</v>
      </c>
      <c r="O256" s="70"/>
      <c r="P256" s="173">
        <f>O256*H256</f>
        <v>0</v>
      </c>
      <c r="Q256" s="173">
        <v>0</v>
      </c>
      <c r="R256" s="173">
        <f>Q256*H256</f>
        <v>0</v>
      </c>
      <c r="S256" s="173">
        <v>0</v>
      </c>
      <c r="T256" s="174">
        <f>S256*H256</f>
        <v>0</v>
      </c>
      <c r="U256" s="33"/>
      <c r="V256" s="33"/>
      <c r="W256" s="33"/>
      <c r="X256" s="33"/>
      <c r="Y256" s="33"/>
      <c r="Z256" s="33"/>
      <c r="AA256" s="33"/>
      <c r="AB256" s="33"/>
      <c r="AC256" s="33"/>
      <c r="AD256" s="33"/>
      <c r="AE256" s="33"/>
      <c r="AR256" s="175" t="s">
        <v>84</v>
      </c>
      <c r="AT256" s="175" t="s">
        <v>218</v>
      </c>
      <c r="AU256" s="175" t="s">
        <v>75</v>
      </c>
      <c r="AY256" s="16" t="s">
        <v>223</v>
      </c>
      <c r="BE256" s="176">
        <f>IF(N256="základní",J256,0)</f>
        <v>0</v>
      </c>
      <c r="BF256" s="176">
        <f>IF(N256="snížená",J256,0)</f>
        <v>0</v>
      </c>
      <c r="BG256" s="176">
        <f>IF(N256="zákl. přenesená",J256,0)</f>
        <v>0</v>
      </c>
      <c r="BH256" s="176">
        <f>IF(N256="sníž. přenesená",J256,0)</f>
        <v>0</v>
      </c>
      <c r="BI256" s="176">
        <f>IF(N256="nulová",J256,0)</f>
        <v>0</v>
      </c>
      <c r="BJ256" s="16" t="s">
        <v>82</v>
      </c>
      <c r="BK256" s="176">
        <f>ROUND(I256*H256,2)</f>
        <v>0</v>
      </c>
      <c r="BL256" s="16" t="s">
        <v>82</v>
      </c>
      <c r="BM256" s="175" t="s">
        <v>601</v>
      </c>
    </row>
    <row r="257" spans="1:65" s="2" customFormat="1" ht="19.5">
      <c r="A257" s="33"/>
      <c r="B257" s="34"/>
      <c r="C257" s="35"/>
      <c r="D257" s="177" t="s">
        <v>225</v>
      </c>
      <c r="E257" s="35"/>
      <c r="F257" s="178" t="s">
        <v>600</v>
      </c>
      <c r="G257" s="35"/>
      <c r="H257" s="35"/>
      <c r="I257" s="179"/>
      <c r="J257" s="35"/>
      <c r="K257" s="35"/>
      <c r="L257" s="38"/>
      <c r="M257" s="180"/>
      <c r="N257" s="181"/>
      <c r="O257" s="70"/>
      <c r="P257" s="70"/>
      <c r="Q257" s="70"/>
      <c r="R257" s="70"/>
      <c r="S257" s="70"/>
      <c r="T257" s="71"/>
      <c r="U257" s="33"/>
      <c r="V257" s="33"/>
      <c r="W257" s="33"/>
      <c r="X257" s="33"/>
      <c r="Y257" s="33"/>
      <c r="Z257" s="33"/>
      <c r="AA257" s="33"/>
      <c r="AB257" s="33"/>
      <c r="AC257" s="33"/>
      <c r="AD257" s="33"/>
      <c r="AE257" s="33"/>
      <c r="AT257" s="16" t="s">
        <v>225</v>
      </c>
      <c r="AU257" s="16" t="s">
        <v>75</v>
      </c>
    </row>
    <row r="258" spans="1:65" s="2" customFormat="1" ht="24.2" customHeight="1">
      <c r="A258" s="33"/>
      <c r="B258" s="34"/>
      <c r="C258" s="182" t="s">
        <v>602</v>
      </c>
      <c r="D258" s="182" t="s">
        <v>243</v>
      </c>
      <c r="E258" s="183" t="s">
        <v>603</v>
      </c>
      <c r="F258" s="184" t="s">
        <v>604</v>
      </c>
      <c r="G258" s="185" t="s">
        <v>228</v>
      </c>
      <c r="H258" s="186">
        <v>100</v>
      </c>
      <c r="I258" s="187"/>
      <c r="J258" s="188">
        <f>ROUND(I258*H258,2)</f>
        <v>0</v>
      </c>
      <c r="K258" s="184" t="s">
        <v>222</v>
      </c>
      <c r="L258" s="38"/>
      <c r="M258" s="189" t="s">
        <v>1</v>
      </c>
      <c r="N258" s="190" t="s">
        <v>40</v>
      </c>
      <c r="O258" s="70"/>
      <c r="P258" s="173">
        <f>O258*H258</f>
        <v>0</v>
      </c>
      <c r="Q258" s="173">
        <v>0</v>
      </c>
      <c r="R258" s="173">
        <f>Q258*H258</f>
        <v>0</v>
      </c>
      <c r="S258" s="173">
        <v>0</v>
      </c>
      <c r="T258" s="174">
        <f>S258*H258</f>
        <v>0</v>
      </c>
      <c r="U258" s="33"/>
      <c r="V258" s="33"/>
      <c r="W258" s="33"/>
      <c r="X258" s="33"/>
      <c r="Y258" s="33"/>
      <c r="Z258" s="33"/>
      <c r="AA258" s="33"/>
      <c r="AB258" s="33"/>
      <c r="AC258" s="33"/>
      <c r="AD258" s="33"/>
      <c r="AE258" s="33"/>
      <c r="AR258" s="175" t="s">
        <v>82</v>
      </c>
      <c r="AT258" s="175" t="s">
        <v>243</v>
      </c>
      <c r="AU258" s="175" t="s">
        <v>75</v>
      </c>
      <c r="AY258" s="16" t="s">
        <v>223</v>
      </c>
      <c r="BE258" s="176">
        <f>IF(N258="základní",J258,0)</f>
        <v>0</v>
      </c>
      <c r="BF258" s="176">
        <f>IF(N258="snížená",J258,0)</f>
        <v>0</v>
      </c>
      <c r="BG258" s="176">
        <f>IF(N258="zákl. přenesená",J258,0)</f>
        <v>0</v>
      </c>
      <c r="BH258" s="176">
        <f>IF(N258="sníž. přenesená",J258,0)</f>
        <v>0</v>
      </c>
      <c r="BI258" s="176">
        <f>IF(N258="nulová",J258,0)</f>
        <v>0</v>
      </c>
      <c r="BJ258" s="16" t="s">
        <v>82</v>
      </c>
      <c r="BK258" s="176">
        <f>ROUND(I258*H258,2)</f>
        <v>0</v>
      </c>
      <c r="BL258" s="16" t="s">
        <v>82</v>
      </c>
      <c r="BM258" s="175" t="s">
        <v>605</v>
      </c>
    </row>
    <row r="259" spans="1:65" s="2" customFormat="1">
      <c r="A259" s="33"/>
      <c r="B259" s="34"/>
      <c r="C259" s="35"/>
      <c r="D259" s="177" t="s">
        <v>225</v>
      </c>
      <c r="E259" s="35"/>
      <c r="F259" s="178" t="s">
        <v>604</v>
      </c>
      <c r="G259" s="35"/>
      <c r="H259" s="35"/>
      <c r="I259" s="179"/>
      <c r="J259" s="35"/>
      <c r="K259" s="35"/>
      <c r="L259" s="38"/>
      <c r="M259" s="180"/>
      <c r="N259" s="181"/>
      <c r="O259" s="70"/>
      <c r="P259" s="70"/>
      <c r="Q259" s="70"/>
      <c r="R259" s="70"/>
      <c r="S259" s="70"/>
      <c r="T259" s="71"/>
      <c r="U259" s="33"/>
      <c r="V259" s="33"/>
      <c r="W259" s="33"/>
      <c r="X259" s="33"/>
      <c r="Y259" s="33"/>
      <c r="Z259" s="33"/>
      <c r="AA259" s="33"/>
      <c r="AB259" s="33"/>
      <c r="AC259" s="33"/>
      <c r="AD259" s="33"/>
      <c r="AE259" s="33"/>
      <c r="AT259" s="16" t="s">
        <v>225</v>
      </c>
      <c r="AU259" s="16" t="s">
        <v>75</v>
      </c>
    </row>
    <row r="260" spans="1:65" s="2" customFormat="1" ht="24.2" customHeight="1">
      <c r="A260" s="33"/>
      <c r="B260" s="34"/>
      <c r="C260" s="182" t="s">
        <v>606</v>
      </c>
      <c r="D260" s="182" t="s">
        <v>243</v>
      </c>
      <c r="E260" s="183" t="s">
        <v>607</v>
      </c>
      <c r="F260" s="184" t="s">
        <v>608</v>
      </c>
      <c r="G260" s="185" t="s">
        <v>221</v>
      </c>
      <c r="H260" s="186">
        <v>100</v>
      </c>
      <c r="I260" s="187"/>
      <c r="J260" s="188">
        <f>ROUND(I260*H260,2)</f>
        <v>0</v>
      </c>
      <c r="K260" s="184" t="s">
        <v>222</v>
      </c>
      <c r="L260" s="38"/>
      <c r="M260" s="189" t="s">
        <v>1</v>
      </c>
      <c r="N260" s="190" t="s">
        <v>40</v>
      </c>
      <c r="O260" s="70"/>
      <c r="P260" s="173">
        <f>O260*H260</f>
        <v>0</v>
      </c>
      <c r="Q260" s="173">
        <v>0</v>
      </c>
      <c r="R260" s="173">
        <f>Q260*H260</f>
        <v>0</v>
      </c>
      <c r="S260" s="173">
        <v>0</v>
      </c>
      <c r="T260" s="174">
        <f>S260*H260</f>
        <v>0</v>
      </c>
      <c r="U260" s="33"/>
      <c r="V260" s="33"/>
      <c r="W260" s="33"/>
      <c r="X260" s="33"/>
      <c r="Y260" s="33"/>
      <c r="Z260" s="33"/>
      <c r="AA260" s="33"/>
      <c r="AB260" s="33"/>
      <c r="AC260" s="33"/>
      <c r="AD260" s="33"/>
      <c r="AE260" s="33"/>
      <c r="AR260" s="175" t="s">
        <v>82</v>
      </c>
      <c r="AT260" s="175" t="s">
        <v>243</v>
      </c>
      <c r="AU260" s="175" t="s">
        <v>75</v>
      </c>
      <c r="AY260" s="16" t="s">
        <v>223</v>
      </c>
      <c r="BE260" s="176">
        <f>IF(N260="základní",J260,0)</f>
        <v>0</v>
      </c>
      <c r="BF260" s="176">
        <f>IF(N260="snížená",J260,0)</f>
        <v>0</v>
      </c>
      <c r="BG260" s="176">
        <f>IF(N260="zákl. přenesená",J260,0)</f>
        <v>0</v>
      </c>
      <c r="BH260" s="176">
        <f>IF(N260="sníž. přenesená",J260,0)</f>
        <v>0</v>
      </c>
      <c r="BI260" s="176">
        <f>IF(N260="nulová",J260,0)</f>
        <v>0</v>
      </c>
      <c r="BJ260" s="16" t="s">
        <v>82</v>
      </c>
      <c r="BK260" s="176">
        <f>ROUND(I260*H260,2)</f>
        <v>0</v>
      </c>
      <c r="BL260" s="16" t="s">
        <v>82</v>
      </c>
      <c r="BM260" s="175" t="s">
        <v>609</v>
      </c>
    </row>
    <row r="261" spans="1:65" s="2" customFormat="1" ht="29.25">
      <c r="A261" s="33"/>
      <c r="B261" s="34"/>
      <c r="C261" s="35"/>
      <c r="D261" s="177" t="s">
        <v>225</v>
      </c>
      <c r="E261" s="35"/>
      <c r="F261" s="178" t="s">
        <v>610</v>
      </c>
      <c r="G261" s="35"/>
      <c r="H261" s="35"/>
      <c r="I261" s="179"/>
      <c r="J261" s="35"/>
      <c r="K261" s="35"/>
      <c r="L261" s="38"/>
      <c r="M261" s="180"/>
      <c r="N261" s="181"/>
      <c r="O261" s="70"/>
      <c r="P261" s="70"/>
      <c r="Q261" s="70"/>
      <c r="R261" s="70"/>
      <c r="S261" s="70"/>
      <c r="T261" s="71"/>
      <c r="U261" s="33"/>
      <c r="V261" s="33"/>
      <c r="W261" s="33"/>
      <c r="X261" s="33"/>
      <c r="Y261" s="33"/>
      <c r="Z261" s="33"/>
      <c r="AA261" s="33"/>
      <c r="AB261" s="33"/>
      <c r="AC261" s="33"/>
      <c r="AD261" s="33"/>
      <c r="AE261" s="33"/>
      <c r="AT261" s="16" t="s">
        <v>225</v>
      </c>
      <c r="AU261" s="16" t="s">
        <v>75</v>
      </c>
    </row>
    <row r="262" spans="1:65" s="2" customFormat="1" ht="24.2" customHeight="1">
      <c r="A262" s="33"/>
      <c r="B262" s="34"/>
      <c r="C262" s="182" t="s">
        <v>611</v>
      </c>
      <c r="D262" s="182" t="s">
        <v>243</v>
      </c>
      <c r="E262" s="183" t="s">
        <v>612</v>
      </c>
      <c r="F262" s="184" t="s">
        <v>613</v>
      </c>
      <c r="G262" s="185" t="s">
        <v>221</v>
      </c>
      <c r="H262" s="186">
        <v>102</v>
      </c>
      <c r="I262" s="187"/>
      <c r="J262" s="188">
        <f>ROUND(I262*H262,2)</f>
        <v>0</v>
      </c>
      <c r="K262" s="184" t="s">
        <v>222</v>
      </c>
      <c r="L262" s="38"/>
      <c r="M262" s="189" t="s">
        <v>1</v>
      </c>
      <c r="N262" s="190" t="s">
        <v>40</v>
      </c>
      <c r="O262" s="70"/>
      <c r="P262" s="173">
        <f>O262*H262</f>
        <v>0</v>
      </c>
      <c r="Q262" s="173">
        <v>0</v>
      </c>
      <c r="R262" s="173">
        <f>Q262*H262</f>
        <v>0</v>
      </c>
      <c r="S262" s="173">
        <v>0</v>
      </c>
      <c r="T262" s="174">
        <f>S262*H262</f>
        <v>0</v>
      </c>
      <c r="U262" s="33"/>
      <c r="V262" s="33"/>
      <c r="W262" s="33"/>
      <c r="X262" s="33"/>
      <c r="Y262" s="33"/>
      <c r="Z262" s="33"/>
      <c r="AA262" s="33"/>
      <c r="AB262" s="33"/>
      <c r="AC262" s="33"/>
      <c r="AD262" s="33"/>
      <c r="AE262" s="33"/>
      <c r="AR262" s="175" t="s">
        <v>82</v>
      </c>
      <c r="AT262" s="175" t="s">
        <v>243</v>
      </c>
      <c r="AU262" s="175" t="s">
        <v>75</v>
      </c>
      <c r="AY262" s="16" t="s">
        <v>223</v>
      </c>
      <c r="BE262" s="176">
        <f>IF(N262="základní",J262,0)</f>
        <v>0</v>
      </c>
      <c r="BF262" s="176">
        <f>IF(N262="snížená",J262,0)</f>
        <v>0</v>
      </c>
      <c r="BG262" s="176">
        <f>IF(N262="zákl. přenesená",J262,0)</f>
        <v>0</v>
      </c>
      <c r="BH262" s="176">
        <f>IF(N262="sníž. přenesená",J262,0)</f>
        <v>0</v>
      </c>
      <c r="BI262" s="176">
        <f>IF(N262="nulová",J262,0)</f>
        <v>0</v>
      </c>
      <c r="BJ262" s="16" t="s">
        <v>82</v>
      </c>
      <c r="BK262" s="176">
        <f>ROUND(I262*H262,2)</f>
        <v>0</v>
      </c>
      <c r="BL262" s="16" t="s">
        <v>82</v>
      </c>
      <c r="BM262" s="175" t="s">
        <v>614</v>
      </c>
    </row>
    <row r="263" spans="1:65" s="2" customFormat="1">
      <c r="A263" s="33"/>
      <c r="B263" s="34"/>
      <c r="C263" s="35"/>
      <c r="D263" s="177" t="s">
        <v>225</v>
      </c>
      <c r="E263" s="35"/>
      <c r="F263" s="178" t="s">
        <v>613</v>
      </c>
      <c r="G263" s="35"/>
      <c r="H263" s="35"/>
      <c r="I263" s="179"/>
      <c r="J263" s="35"/>
      <c r="K263" s="35"/>
      <c r="L263" s="38"/>
      <c r="M263" s="180"/>
      <c r="N263" s="181"/>
      <c r="O263" s="70"/>
      <c r="P263" s="70"/>
      <c r="Q263" s="70"/>
      <c r="R263" s="70"/>
      <c r="S263" s="70"/>
      <c r="T263" s="71"/>
      <c r="U263" s="33"/>
      <c r="V263" s="33"/>
      <c r="W263" s="33"/>
      <c r="X263" s="33"/>
      <c r="Y263" s="33"/>
      <c r="Z263" s="33"/>
      <c r="AA263" s="33"/>
      <c r="AB263" s="33"/>
      <c r="AC263" s="33"/>
      <c r="AD263" s="33"/>
      <c r="AE263" s="33"/>
      <c r="AT263" s="16" t="s">
        <v>225</v>
      </c>
      <c r="AU263" s="16" t="s">
        <v>75</v>
      </c>
    </row>
    <row r="264" spans="1:65" s="2" customFormat="1" ht="24.2" customHeight="1">
      <c r="A264" s="33"/>
      <c r="B264" s="34"/>
      <c r="C264" s="182" t="s">
        <v>615</v>
      </c>
      <c r="D264" s="182" t="s">
        <v>243</v>
      </c>
      <c r="E264" s="183" t="s">
        <v>616</v>
      </c>
      <c r="F264" s="184" t="s">
        <v>617</v>
      </c>
      <c r="G264" s="185" t="s">
        <v>221</v>
      </c>
      <c r="H264" s="186">
        <v>112</v>
      </c>
      <c r="I264" s="187"/>
      <c r="J264" s="188">
        <f>ROUND(I264*H264,2)</f>
        <v>0</v>
      </c>
      <c r="K264" s="184" t="s">
        <v>222</v>
      </c>
      <c r="L264" s="38"/>
      <c r="M264" s="189" t="s">
        <v>1</v>
      </c>
      <c r="N264" s="190" t="s">
        <v>40</v>
      </c>
      <c r="O264" s="70"/>
      <c r="P264" s="173">
        <f>O264*H264</f>
        <v>0</v>
      </c>
      <c r="Q264" s="173">
        <v>0</v>
      </c>
      <c r="R264" s="173">
        <f>Q264*H264</f>
        <v>0</v>
      </c>
      <c r="S264" s="173">
        <v>0</v>
      </c>
      <c r="T264" s="174">
        <f>S264*H264</f>
        <v>0</v>
      </c>
      <c r="U264" s="33"/>
      <c r="V264" s="33"/>
      <c r="W264" s="33"/>
      <c r="X264" s="33"/>
      <c r="Y264" s="33"/>
      <c r="Z264" s="33"/>
      <c r="AA264" s="33"/>
      <c r="AB264" s="33"/>
      <c r="AC264" s="33"/>
      <c r="AD264" s="33"/>
      <c r="AE264" s="33"/>
      <c r="AR264" s="175" t="s">
        <v>82</v>
      </c>
      <c r="AT264" s="175" t="s">
        <v>243</v>
      </c>
      <c r="AU264" s="175" t="s">
        <v>75</v>
      </c>
      <c r="AY264" s="16" t="s">
        <v>223</v>
      </c>
      <c r="BE264" s="176">
        <f>IF(N264="základní",J264,0)</f>
        <v>0</v>
      </c>
      <c r="BF264" s="176">
        <f>IF(N264="snížená",J264,0)</f>
        <v>0</v>
      </c>
      <c r="BG264" s="176">
        <f>IF(N264="zákl. přenesená",J264,0)</f>
        <v>0</v>
      </c>
      <c r="BH264" s="176">
        <f>IF(N264="sníž. přenesená",J264,0)</f>
        <v>0</v>
      </c>
      <c r="BI264" s="176">
        <f>IF(N264="nulová",J264,0)</f>
        <v>0</v>
      </c>
      <c r="BJ264" s="16" t="s">
        <v>82</v>
      </c>
      <c r="BK264" s="176">
        <f>ROUND(I264*H264,2)</f>
        <v>0</v>
      </c>
      <c r="BL264" s="16" t="s">
        <v>82</v>
      </c>
      <c r="BM264" s="175" t="s">
        <v>618</v>
      </c>
    </row>
    <row r="265" spans="1:65" s="2" customFormat="1">
      <c r="A265" s="33"/>
      <c r="B265" s="34"/>
      <c r="C265" s="35"/>
      <c r="D265" s="177" t="s">
        <v>225</v>
      </c>
      <c r="E265" s="35"/>
      <c r="F265" s="178" t="s">
        <v>617</v>
      </c>
      <c r="G265" s="35"/>
      <c r="H265" s="35"/>
      <c r="I265" s="179"/>
      <c r="J265" s="35"/>
      <c r="K265" s="35"/>
      <c r="L265" s="38"/>
      <c r="M265" s="180"/>
      <c r="N265" s="181"/>
      <c r="O265" s="70"/>
      <c r="P265" s="70"/>
      <c r="Q265" s="70"/>
      <c r="R265" s="70"/>
      <c r="S265" s="70"/>
      <c r="T265" s="71"/>
      <c r="U265" s="33"/>
      <c r="V265" s="33"/>
      <c r="W265" s="33"/>
      <c r="X265" s="33"/>
      <c r="Y265" s="33"/>
      <c r="Z265" s="33"/>
      <c r="AA265" s="33"/>
      <c r="AB265" s="33"/>
      <c r="AC265" s="33"/>
      <c r="AD265" s="33"/>
      <c r="AE265" s="33"/>
      <c r="AT265" s="16" t="s">
        <v>225</v>
      </c>
      <c r="AU265" s="16" t="s">
        <v>75</v>
      </c>
    </row>
    <row r="266" spans="1:65" s="2" customFormat="1" ht="24.2" customHeight="1">
      <c r="A266" s="33"/>
      <c r="B266" s="34"/>
      <c r="C266" s="182" t="s">
        <v>619</v>
      </c>
      <c r="D266" s="182" t="s">
        <v>243</v>
      </c>
      <c r="E266" s="183" t="s">
        <v>620</v>
      </c>
      <c r="F266" s="184" t="s">
        <v>621</v>
      </c>
      <c r="G266" s="185" t="s">
        <v>221</v>
      </c>
      <c r="H266" s="186">
        <v>165</v>
      </c>
      <c r="I266" s="187"/>
      <c r="J266" s="188">
        <f>ROUND(I266*H266,2)</f>
        <v>0</v>
      </c>
      <c r="K266" s="184" t="s">
        <v>222</v>
      </c>
      <c r="L266" s="38"/>
      <c r="M266" s="189" t="s">
        <v>1</v>
      </c>
      <c r="N266" s="190" t="s">
        <v>40</v>
      </c>
      <c r="O266" s="70"/>
      <c r="P266" s="173">
        <f>O266*H266</f>
        <v>0</v>
      </c>
      <c r="Q266" s="173">
        <v>0</v>
      </c>
      <c r="R266" s="173">
        <f>Q266*H266</f>
        <v>0</v>
      </c>
      <c r="S266" s="173">
        <v>0</v>
      </c>
      <c r="T266" s="174">
        <f>S266*H266</f>
        <v>0</v>
      </c>
      <c r="U266" s="33"/>
      <c r="V266" s="33"/>
      <c r="W266" s="33"/>
      <c r="X266" s="33"/>
      <c r="Y266" s="33"/>
      <c r="Z266" s="33"/>
      <c r="AA266" s="33"/>
      <c r="AB266" s="33"/>
      <c r="AC266" s="33"/>
      <c r="AD266" s="33"/>
      <c r="AE266" s="33"/>
      <c r="AR266" s="175" t="s">
        <v>82</v>
      </c>
      <c r="AT266" s="175" t="s">
        <v>243</v>
      </c>
      <c r="AU266" s="175" t="s">
        <v>75</v>
      </c>
      <c r="AY266" s="16" t="s">
        <v>223</v>
      </c>
      <c r="BE266" s="176">
        <f>IF(N266="základní",J266,0)</f>
        <v>0</v>
      </c>
      <c r="BF266" s="176">
        <f>IF(N266="snížená",J266,0)</f>
        <v>0</v>
      </c>
      <c r="BG266" s="176">
        <f>IF(N266="zákl. přenesená",J266,0)</f>
        <v>0</v>
      </c>
      <c r="BH266" s="176">
        <f>IF(N266="sníž. přenesená",J266,0)</f>
        <v>0</v>
      </c>
      <c r="BI266" s="176">
        <f>IF(N266="nulová",J266,0)</f>
        <v>0</v>
      </c>
      <c r="BJ266" s="16" t="s">
        <v>82</v>
      </c>
      <c r="BK266" s="176">
        <f>ROUND(I266*H266,2)</f>
        <v>0</v>
      </c>
      <c r="BL266" s="16" t="s">
        <v>82</v>
      </c>
      <c r="BM266" s="175" t="s">
        <v>622</v>
      </c>
    </row>
    <row r="267" spans="1:65" s="2" customFormat="1" ht="48.75">
      <c r="A267" s="33"/>
      <c r="B267" s="34"/>
      <c r="C267" s="35"/>
      <c r="D267" s="177" t="s">
        <v>225</v>
      </c>
      <c r="E267" s="35"/>
      <c r="F267" s="178" t="s">
        <v>623</v>
      </c>
      <c r="G267" s="35"/>
      <c r="H267" s="35"/>
      <c r="I267" s="179"/>
      <c r="J267" s="35"/>
      <c r="K267" s="35"/>
      <c r="L267" s="38"/>
      <c r="M267" s="180"/>
      <c r="N267" s="181"/>
      <c r="O267" s="70"/>
      <c r="P267" s="70"/>
      <c r="Q267" s="70"/>
      <c r="R267" s="70"/>
      <c r="S267" s="70"/>
      <c r="T267" s="71"/>
      <c r="U267" s="33"/>
      <c r="V267" s="33"/>
      <c r="W267" s="33"/>
      <c r="X267" s="33"/>
      <c r="Y267" s="33"/>
      <c r="Z267" s="33"/>
      <c r="AA267" s="33"/>
      <c r="AB267" s="33"/>
      <c r="AC267" s="33"/>
      <c r="AD267" s="33"/>
      <c r="AE267" s="33"/>
      <c r="AT267" s="16" t="s">
        <v>225</v>
      </c>
      <c r="AU267" s="16" t="s">
        <v>75</v>
      </c>
    </row>
    <row r="268" spans="1:65" s="2" customFormat="1" ht="24.2" customHeight="1">
      <c r="A268" s="33"/>
      <c r="B268" s="34"/>
      <c r="C268" s="182" t="s">
        <v>624</v>
      </c>
      <c r="D268" s="182" t="s">
        <v>243</v>
      </c>
      <c r="E268" s="183" t="s">
        <v>625</v>
      </c>
      <c r="F268" s="184" t="s">
        <v>626</v>
      </c>
      <c r="G268" s="185" t="s">
        <v>221</v>
      </c>
      <c r="H268" s="186">
        <v>154</v>
      </c>
      <c r="I268" s="187"/>
      <c r="J268" s="188">
        <f>ROUND(I268*H268,2)</f>
        <v>0</v>
      </c>
      <c r="K268" s="184" t="s">
        <v>222</v>
      </c>
      <c r="L268" s="38"/>
      <c r="M268" s="189" t="s">
        <v>1</v>
      </c>
      <c r="N268" s="190" t="s">
        <v>40</v>
      </c>
      <c r="O268" s="70"/>
      <c r="P268" s="173">
        <f>O268*H268</f>
        <v>0</v>
      </c>
      <c r="Q268" s="173">
        <v>0</v>
      </c>
      <c r="R268" s="173">
        <f>Q268*H268</f>
        <v>0</v>
      </c>
      <c r="S268" s="173">
        <v>0</v>
      </c>
      <c r="T268" s="174">
        <f>S268*H268</f>
        <v>0</v>
      </c>
      <c r="U268" s="33"/>
      <c r="V268" s="33"/>
      <c r="W268" s="33"/>
      <c r="X268" s="33"/>
      <c r="Y268" s="33"/>
      <c r="Z268" s="33"/>
      <c r="AA268" s="33"/>
      <c r="AB268" s="33"/>
      <c r="AC268" s="33"/>
      <c r="AD268" s="33"/>
      <c r="AE268" s="33"/>
      <c r="AR268" s="175" t="s">
        <v>82</v>
      </c>
      <c r="AT268" s="175" t="s">
        <v>243</v>
      </c>
      <c r="AU268" s="175" t="s">
        <v>75</v>
      </c>
      <c r="AY268" s="16" t="s">
        <v>223</v>
      </c>
      <c r="BE268" s="176">
        <f>IF(N268="základní",J268,0)</f>
        <v>0</v>
      </c>
      <c r="BF268" s="176">
        <f>IF(N268="snížená",J268,0)</f>
        <v>0</v>
      </c>
      <c r="BG268" s="176">
        <f>IF(N268="zákl. přenesená",J268,0)</f>
        <v>0</v>
      </c>
      <c r="BH268" s="176">
        <f>IF(N268="sníž. přenesená",J268,0)</f>
        <v>0</v>
      </c>
      <c r="BI268" s="176">
        <f>IF(N268="nulová",J268,0)</f>
        <v>0</v>
      </c>
      <c r="BJ268" s="16" t="s">
        <v>82</v>
      </c>
      <c r="BK268" s="176">
        <f>ROUND(I268*H268,2)</f>
        <v>0</v>
      </c>
      <c r="BL268" s="16" t="s">
        <v>82</v>
      </c>
      <c r="BM268" s="175" t="s">
        <v>627</v>
      </c>
    </row>
    <row r="269" spans="1:65" s="2" customFormat="1" ht="48.75">
      <c r="A269" s="33"/>
      <c r="B269" s="34"/>
      <c r="C269" s="35"/>
      <c r="D269" s="177" t="s">
        <v>225</v>
      </c>
      <c r="E269" s="35"/>
      <c r="F269" s="178" t="s">
        <v>628</v>
      </c>
      <c r="G269" s="35"/>
      <c r="H269" s="35"/>
      <c r="I269" s="179"/>
      <c r="J269" s="35"/>
      <c r="K269" s="35"/>
      <c r="L269" s="38"/>
      <c r="M269" s="180"/>
      <c r="N269" s="181"/>
      <c r="O269" s="70"/>
      <c r="P269" s="70"/>
      <c r="Q269" s="70"/>
      <c r="R269" s="70"/>
      <c r="S269" s="70"/>
      <c r="T269" s="71"/>
      <c r="U269" s="33"/>
      <c r="V269" s="33"/>
      <c r="W269" s="33"/>
      <c r="X269" s="33"/>
      <c r="Y269" s="33"/>
      <c r="Z269" s="33"/>
      <c r="AA269" s="33"/>
      <c r="AB269" s="33"/>
      <c r="AC269" s="33"/>
      <c r="AD269" s="33"/>
      <c r="AE269" s="33"/>
      <c r="AT269" s="16" t="s">
        <v>225</v>
      </c>
      <c r="AU269" s="16" t="s">
        <v>75</v>
      </c>
    </row>
    <row r="270" spans="1:65" s="2" customFormat="1" ht="24.2" customHeight="1">
      <c r="A270" s="33"/>
      <c r="B270" s="34"/>
      <c r="C270" s="182" t="s">
        <v>629</v>
      </c>
      <c r="D270" s="182" t="s">
        <v>243</v>
      </c>
      <c r="E270" s="183" t="s">
        <v>630</v>
      </c>
      <c r="F270" s="184" t="s">
        <v>631</v>
      </c>
      <c r="G270" s="185" t="s">
        <v>221</v>
      </c>
      <c r="H270" s="186">
        <v>16</v>
      </c>
      <c r="I270" s="187"/>
      <c r="J270" s="188">
        <f>ROUND(I270*H270,2)</f>
        <v>0</v>
      </c>
      <c r="K270" s="184" t="s">
        <v>222</v>
      </c>
      <c r="L270" s="38"/>
      <c r="M270" s="189" t="s">
        <v>1</v>
      </c>
      <c r="N270" s="190" t="s">
        <v>40</v>
      </c>
      <c r="O270" s="70"/>
      <c r="P270" s="173">
        <f>O270*H270</f>
        <v>0</v>
      </c>
      <c r="Q270" s="173">
        <v>0</v>
      </c>
      <c r="R270" s="173">
        <f>Q270*H270</f>
        <v>0</v>
      </c>
      <c r="S270" s="173">
        <v>0</v>
      </c>
      <c r="T270" s="174">
        <f>S270*H270</f>
        <v>0</v>
      </c>
      <c r="U270" s="33"/>
      <c r="V270" s="33"/>
      <c r="W270" s="33"/>
      <c r="X270" s="33"/>
      <c r="Y270" s="33"/>
      <c r="Z270" s="33"/>
      <c r="AA270" s="33"/>
      <c r="AB270" s="33"/>
      <c r="AC270" s="33"/>
      <c r="AD270" s="33"/>
      <c r="AE270" s="33"/>
      <c r="AR270" s="175" t="s">
        <v>82</v>
      </c>
      <c r="AT270" s="175" t="s">
        <v>243</v>
      </c>
      <c r="AU270" s="175" t="s">
        <v>75</v>
      </c>
      <c r="AY270" s="16" t="s">
        <v>223</v>
      </c>
      <c r="BE270" s="176">
        <f>IF(N270="základní",J270,0)</f>
        <v>0</v>
      </c>
      <c r="BF270" s="176">
        <f>IF(N270="snížená",J270,0)</f>
        <v>0</v>
      </c>
      <c r="BG270" s="176">
        <f>IF(N270="zákl. přenesená",J270,0)</f>
        <v>0</v>
      </c>
      <c r="BH270" s="176">
        <f>IF(N270="sníž. přenesená",J270,0)</f>
        <v>0</v>
      </c>
      <c r="BI270" s="176">
        <f>IF(N270="nulová",J270,0)</f>
        <v>0</v>
      </c>
      <c r="BJ270" s="16" t="s">
        <v>82</v>
      </c>
      <c r="BK270" s="176">
        <f>ROUND(I270*H270,2)</f>
        <v>0</v>
      </c>
      <c r="BL270" s="16" t="s">
        <v>82</v>
      </c>
      <c r="BM270" s="175" t="s">
        <v>632</v>
      </c>
    </row>
    <row r="271" spans="1:65" s="2" customFormat="1" ht="48.75">
      <c r="A271" s="33"/>
      <c r="B271" s="34"/>
      <c r="C271" s="35"/>
      <c r="D271" s="177" t="s">
        <v>225</v>
      </c>
      <c r="E271" s="35"/>
      <c r="F271" s="178" t="s">
        <v>633</v>
      </c>
      <c r="G271" s="35"/>
      <c r="H271" s="35"/>
      <c r="I271" s="179"/>
      <c r="J271" s="35"/>
      <c r="K271" s="35"/>
      <c r="L271" s="38"/>
      <c r="M271" s="180"/>
      <c r="N271" s="181"/>
      <c r="O271" s="70"/>
      <c r="P271" s="70"/>
      <c r="Q271" s="70"/>
      <c r="R271" s="70"/>
      <c r="S271" s="70"/>
      <c r="T271" s="71"/>
      <c r="U271" s="33"/>
      <c r="V271" s="33"/>
      <c r="W271" s="33"/>
      <c r="X271" s="33"/>
      <c r="Y271" s="33"/>
      <c r="Z271" s="33"/>
      <c r="AA271" s="33"/>
      <c r="AB271" s="33"/>
      <c r="AC271" s="33"/>
      <c r="AD271" s="33"/>
      <c r="AE271" s="33"/>
      <c r="AT271" s="16" t="s">
        <v>225</v>
      </c>
      <c r="AU271" s="16" t="s">
        <v>75</v>
      </c>
    </row>
    <row r="272" spans="1:65" s="2" customFormat="1" ht="24.2" customHeight="1">
      <c r="A272" s="33"/>
      <c r="B272" s="34"/>
      <c r="C272" s="182" t="s">
        <v>634</v>
      </c>
      <c r="D272" s="182" t="s">
        <v>243</v>
      </c>
      <c r="E272" s="183" t="s">
        <v>635</v>
      </c>
      <c r="F272" s="184" t="s">
        <v>636</v>
      </c>
      <c r="G272" s="185" t="s">
        <v>221</v>
      </c>
      <c r="H272" s="186">
        <v>50</v>
      </c>
      <c r="I272" s="187"/>
      <c r="J272" s="188">
        <f>ROUND(I272*H272,2)</f>
        <v>0</v>
      </c>
      <c r="K272" s="184" t="s">
        <v>222</v>
      </c>
      <c r="L272" s="38"/>
      <c r="M272" s="189" t="s">
        <v>1</v>
      </c>
      <c r="N272" s="190" t="s">
        <v>40</v>
      </c>
      <c r="O272" s="70"/>
      <c r="P272" s="173">
        <f>O272*H272</f>
        <v>0</v>
      </c>
      <c r="Q272" s="173">
        <v>0</v>
      </c>
      <c r="R272" s="173">
        <f>Q272*H272</f>
        <v>0</v>
      </c>
      <c r="S272" s="173">
        <v>0</v>
      </c>
      <c r="T272" s="174">
        <f>S272*H272</f>
        <v>0</v>
      </c>
      <c r="U272" s="33"/>
      <c r="V272" s="33"/>
      <c r="W272" s="33"/>
      <c r="X272" s="33"/>
      <c r="Y272" s="33"/>
      <c r="Z272" s="33"/>
      <c r="AA272" s="33"/>
      <c r="AB272" s="33"/>
      <c r="AC272" s="33"/>
      <c r="AD272" s="33"/>
      <c r="AE272" s="33"/>
      <c r="AR272" s="175" t="s">
        <v>82</v>
      </c>
      <c r="AT272" s="175" t="s">
        <v>243</v>
      </c>
      <c r="AU272" s="175" t="s">
        <v>75</v>
      </c>
      <c r="AY272" s="16" t="s">
        <v>223</v>
      </c>
      <c r="BE272" s="176">
        <f>IF(N272="základní",J272,0)</f>
        <v>0</v>
      </c>
      <c r="BF272" s="176">
        <f>IF(N272="snížená",J272,0)</f>
        <v>0</v>
      </c>
      <c r="BG272" s="176">
        <f>IF(N272="zákl. přenesená",J272,0)</f>
        <v>0</v>
      </c>
      <c r="BH272" s="176">
        <f>IF(N272="sníž. přenesená",J272,0)</f>
        <v>0</v>
      </c>
      <c r="BI272" s="176">
        <f>IF(N272="nulová",J272,0)</f>
        <v>0</v>
      </c>
      <c r="BJ272" s="16" t="s">
        <v>82</v>
      </c>
      <c r="BK272" s="176">
        <f>ROUND(I272*H272,2)</f>
        <v>0</v>
      </c>
      <c r="BL272" s="16" t="s">
        <v>82</v>
      </c>
      <c r="BM272" s="175" t="s">
        <v>637</v>
      </c>
    </row>
    <row r="273" spans="1:65" s="2" customFormat="1" ht="48.75">
      <c r="A273" s="33"/>
      <c r="B273" s="34"/>
      <c r="C273" s="35"/>
      <c r="D273" s="177" t="s">
        <v>225</v>
      </c>
      <c r="E273" s="35"/>
      <c r="F273" s="178" t="s">
        <v>638</v>
      </c>
      <c r="G273" s="35"/>
      <c r="H273" s="35"/>
      <c r="I273" s="179"/>
      <c r="J273" s="35"/>
      <c r="K273" s="35"/>
      <c r="L273" s="38"/>
      <c r="M273" s="180"/>
      <c r="N273" s="181"/>
      <c r="O273" s="70"/>
      <c r="P273" s="70"/>
      <c r="Q273" s="70"/>
      <c r="R273" s="70"/>
      <c r="S273" s="70"/>
      <c r="T273" s="71"/>
      <c r="U273" s="33"/>
      <c r="V273" s="33"/>
      <c r="W273" s="33"/>
      <c r="X273" s="33"/>
      <c r="Y273" s="33"/>
      <c r="Z273" s="33"/>
      <c r="AA273" s="33"/>
      <c r="AB273" s="33"/>
      <c r="AC273" s="33"/>
      <c r="AD273" s="33"/>
      <c r="AE273" s="33"/>
      <c r="AT273" s="16" t="s">
        <v>225</v>
      </c>
      <c r="AU273" s="16" t="s">
        <v>75</v>
      </c>
    </row>
    <row r="274" spans="1:65" s="2" customFormat="1" ht="24.2" customHeight="1">
      <c r="A274" s="33"/>
      <c r="B274" s="34"/>
      <c r="C274" s="182" t="s">
        <v>639</v>
      </c>
      <c r="D274" s="182" t="s">
        <v>243</v>
      </c>
      <c r="E274" s="183" t="s">
        <v>640</v>
      </c>
      <c r="F274" s="184" t="s">
        <v>641</v>
      </c>
      <c r="G274" s="185" t="s">
        <v>221</v>
      </c>
      <c r="H274" s="186">
        <v>26</v>
      </c>
      <c r="I274" s="187"/>
      <c r="J274" s="188">
        <f>ROUND(I274*H274,2)</f>
        <v>0</v>
      </c>
      <c r="K274" s="184" t="s">
        <v>222</v>
      </c>
      <c r="L274" s="38"/>
      <c r="M274" s="189" t="s">
        <v>1</v>
      </c>
      <c r="N274" s="190" t="s">
        <v>40</v>
      </c>
      <c r="O274" s="70"/>
      <c r="P274" s="173">
        <f>O274*H274</f>
        <v>0</v>
      </c>
      <c r="Q274" s="173">
        <v>0</v>
      </c>
      <c r="R274" s="173">
        <f>Q274*H274</f>
        <v>0</v>
      </c>
      <c r="S274" s="173">
        <v>0</v>
      </c>
      <c r="T274" s="174">
        <f>S274*H274</f>
        <v>0</v>
      </c>
      <c r="U274" s="33"/>
      <c r="V274" s="33"/>
      <c r="W274" s="33"/>
      <c r="X274" s="33"/>
      <c r="Y274" s="33"/>
      <c r="Z274" s="33"/>
      <c r="AA274" s="33"/>
      <c r="AB274" s="33"/>
      <c r="AC274" s="33"/>
      <c r="AD274" s="33"/>
      <c r="AE274" s="33"/>
      <c r="AR274" s="175" t="s">
        <v>82</v>
      </c>
      <c r="AT274" s="175" t="s">
        <v>243</v>
      </c>
      <c r="AU274" s="175" t="s">
        <v>75</v>
      </c>
      <c r="AY274" s="16" t="s">
        <v>223</v>
      </c>
      <c r="BE274" s="176">
        <f>IF(N274="základní",J274,0)</f>
        <v>0</v>
      </c>
      <c r="BF274" s="176">
        <f>IF(N274="snížená",J274,0)</f>
        <v>0</v>
      </c>
      <c r="BG274" s="176">
        <f>IF(N274="zákl. přenesená",J274,0)</f>
        <v>0</v>
      </c>
      <c r="BH274" s="176">
        <f>IF(N274="sníž. přenesená",J274,0)</f>
        <v>0</v>
      </c>
      <c r="BI274" s="176">
        <f>IF(N274="nulová",J274,0)</f>
        <v>0</v>
      </c>
      <c r="BJ274" s="16" t="s">
        <v>82</v>
      </c>
      <c r="BK274" s="176">
        <f>ROUND(I274*H274,2)</f>
        <v>0</v>
      </c>
      <c r="BL274" s="16" t="s">
        <v>82</v>
      </c>
      <c r="BM274" s="175" t="s">
        <v>642</v>
      </c>
    </row>
    <row r="275" spans="1:65" s="2" customFormat="1" ht="19.5">
      <c r="A275" s="33"/>
      <c r="B275" s="34"/>
      <c r="C275" s="35"/>
      <c r="D275" s="177" t="s">
        <v>225</v>
      </c>
      <c r="E275" s="35"/>
      <c r="F275" s="178" t="s">
        <v>641</v>
      </c>
      <c r="G275" s="35"/>
      <c r="H275" s="35"/>
      <c r="I275" s="179"/>
      <c r="J275" s="35"/>
      <c r="K275" s="35"/>
      <c r="L275" s="38"/>
      <c r="M275" s="180"/>
      <c r="N275" s="181"/>
      <c r="O275" s="70"/>
      <c r="P275" s="70"/>
      <c r="Q275" s="70"/>
      <c r="R275" s="70"/>
      <c r="S275" s="70"/>
      <c r="T275" s="71"/>
      <c r="U275" s="33"/>
      <c r="V275" s="33"/>
      <c r="W275" s="33"/>
      <c r="X275" s="33"/>
      <c r="Y275" s="33"/>
      <c r="Z275" s="33"/>
      <c r="AA275" s="33"/>
      <c r="AB275" s="33"/>
      <c r="AC275" s="33"/>
      <c r="AD275" s="33"/>
      <c r="AE275" s="33"/>
      <c r="AT275" s="16" t="s">
        <v>225</v>
      </c>
      <c r="AU275" s="16" t="s">
        <v>75</v>
      </c>
    </row>
    <row r="276" spans="1:65" s="2" customFormat="1" ht="24.2" customHeight="1">
      <c r="A276" s="33"/>
      <c r="B276" s="34"/>
      <c r="C276" s="163" t="s">
        <v>643</v>
      </c>
      <c r="D276" s="163" t="s">
        <v>218</v>
      </c>
      <c r="E276" s="164" t="s">
        <v>644</v>
      </c>
      <c r="F276" s="165" t="s">
        <v>645</v>
      </c>
      <c r="G276" s="166" t="s">
        <v>221</v>
      </c>
      <c r="H276" s="167">
        <v>8</v>
      </c>
      <c r="I276" s="168"/>
      <c r="J276" s="169">
        <f>ROUND(I276*H276,2)</f>
        <v>0</v>
      </c>
      <c r="K276" s="165" t="s">
        <v>222</v>
      </c>
      <c r="L276" s="170"/>
      <c r="M276" s="171" t="s">
        <v>1</v>
      </c>
      <c r="N276" s="172" t="s">
        <v>40</v>
      </c>
      <c r="O276" s="70"/>
      <c r="P276" s="173">
        <f>O276*H276</f>
        <v>0</v>
      </c>
      <c r="Q276" s="173">
        <v>0</v>
      </c>
      <c r="R276" s="173">
        <f>Q276*H276</f>
        <v>0</v>
      </c>
      <c r="S276" s="173">
        <v>0</v>
      </c>
      <c r="T276" s="174">
        <f>S276*H276</f>
        <v>0</v>
      </c>
      <c r="U276" s="33"/>
      <c r="V276" s="33"/>
      <c r="W276" s="33"/>
      <c r="X276" s="33"/>
      <c r="Y276" s="33"/>
      <c r="Z276" s="33"/>
      <c r="AA276" s="33"/>
      <c r="AB276" s="33"/>
      <c r="AC276" s="33"/>
      <c r="AD276" s="33"/>
      <c r="AE276" s="33"/>
      <c r="AR276" s="175" t="s">
        <v>84</v>
      </c>
      <c r="AT276" s="175" t="s">
        <v>218</v>
      </c>
      <c r="AU276" s="175" t="s">
        <v>75</v>
      </c>
      <c r="AY276" s="16" t="s">
        <v>223</v>
      </c>
      <c r="BE276" s="176">
        <f>IF(N276="základní",J276,0)</f>
        <v>0</v>
      </c>
      <c r="BF276" s="176">
        <f>IF(N276="snížená",J276,0)</f>
        <v>0</v>
      </c>
      <c r="BG276" s="176">
        <f>IF(N276="zákl. přenesená",J276,0)</f>
        <v>0</v>
      </c>
      <c r="BH276" s="176">
        <f>IF(N276="sníž. přenesená",J276,0)</f>
        <v>0</v>
      </c>
      <c r="BI276" s="176">
        <f>IF(N276="nulová",J276,0)</f>
        <v>0</v>
      </c>
      <c r="BJ276" s="16" t="s">
        <v>82</v>
      </c>
      <c r="BK276" s="176">
        <f>ROUND(I276*H276,2)</f>
        <v>0</v>
      </c>
      <c r="BL276" s="16" t="s">
        <v>82</v>
      </c>
      <c r="BM276" s="175" t="s">
        <v>646</v>
      </c>
    </row>
    <row r="277" spans="1:65" s="2" customFormat="1" ht="19.5">
      <c r="A277" s="33"/>
      <c r="B277" s="34"/>
      <c r="C277" s="35"/>
      <c r="D277" s="177" t="s">
        <v>225</v>
      </c>
      <c r="E277" s="35"/>
      <c r="F277" s="178" t="s">
        <v>645</v>
      </c>
      <c r="G277" s="35"/>
      <c r="H277" s="35"/>
      <c r="I277" s="179"/>
      <c r="J277" s="35"/>
      <c r="K277" s="35"/>
      <c r="L277" s="38"/>
      <c r="M277" s="180"/>
      <c r="N277" s="181"/>
      <c r="O277" s="70"/>
      <c r="P277" s="70"/>
      <c r="Q277" s="70"/>
      <c r="R277" s="70"/>
      <c r="S277" s="70"/>
      <c r="T277" s="71"/>
      <c r="U277" s="33"/>
      <c r="V277" s="33"/>
      <c r="W277" s="33"/>
      <c r="X277" s="33"/>
      <c r="Y277" s="33"/>
      <c r="Z277" s="33"/>
      <c r="AA277" s="33"/>
      <c r="AB277" s="33"/>
      <c r="AC277" s="33"/>
      <c r="AD277" s="33"/>
      <c r="AE277" s="33"/>
      <c r="AT277" s="16" t="s">
        <v>225</v>
      </c>
      <c r="AU277" s="16" t="s">
        <v>75</v>
      </c>
    </row>
    <row r="278" spans="1:65" s="2" customFormat="1" ht="24.2" customHeight="1">
      <c r="A278" s="33"/>
      <c r="B278" s="34"/>
      <c r="C278" s="163" t="s">
        <v>647</v>
      </c>
      <c r="D278" s="163" t="s">
        <v>218</v>
      </c>
      <c r="E278" s="164" t="s">
        <v>648</v>
      </c>
      <c r="F278" s="165" t="s">
        <v>649</v>
      </c>
      <c r="G278" s="166" t="s">
        <v>221</v>
      </c>
      <c r="H278" s="167">
        <v>20</v>
      </c>
      <c r="I278" s="168"/>
      <c r="J278" s="169">
        <f>ROUND(I278*H278,2)</f>
        <v>0</v>
      </c>
      <c r="K278" s="165" t="s">
        <v>222</v>
      </c>
      <c r="L278" s="170"/>
      <c r="M278" s="171" t="s">
        <v>1</v>
      </c>
      <c r="N278" s="172" t="s">
        <v>40</v>
      </c>
      <c r="O278" s="70"/>
      <c r="P278" s="173">
        <f>O278*H278</f>
        <v>0</v>
      </c>
      <c r="Q278" s="173">
        <v>0</v>
      </c>
      <c r="R278" s="173">
        <f>Q278*H278</f>
        <v>0</v>
      </c>
      <c r="S278" s="173">
        <v>0</v>
      </c>
      <c r="T278" s="174">
        <f>S278*H278</f>
        <v>0</v>
      </c>
      <c r="U278" s="33"/>
      <c r="V278" s="33"/>
      <c r="W278" s="33"/>
      <c r="X278" s="33"/>
      <c r="Y278" s="33"/>
      <c r="Z278" s="33"/>
      <c r="AA278" s="33"/>
      <c r="AB278" s="33"/>
      <c r="AC278" s="33"/>
      <c r="AD278" s="33"/>
      <c r="AE278" s="33"/>
      <c r="AR278" s="175" t="s">
        <v>84</v>
      </c>
      <c r="AT278" s="175" t="s">
        <v>218</v>
      </c>
      <c r="AU278" s="175" t="s">
        <v>75</v>
      </c>
      <c r="AY278" s="16" t="s">
        <v>223</v>
      </c>
      <c r="BE278" s="176">
        <f>IF(N278="základní",J278,0)</f>
        <v>0</v>
      </c>
      <c r="BF278" s="176">
        <f>IF(N278="snížená",J278,0)</f>
        <v>0</v>
      </c>
      <c r="BG278" s="176">
        <f>IF(N278="zákl. přenesená",J278,0)</f>
        <v>0</v>
      </c>
      <c r="BH278" s="176">
        <f>IF(N278="sníž. přenesená",J278,0)</f>
        <v>0</v>
      </c>
      <c r="BI278" s="176">
        <f>IF(N278="nulová",J278,0)</f>
        <v>0</v>
      </c>
      <c r="BJ278" s="16" t="s">
        <v>82</v>
      </c>
      <c r="BK278" s="176">
        <f>ROUND(I278*H278,2)</f>
        <v>0</v>
      </c>
      <c r="BL278" s="16" t="s">
        <v>82</v>
      </c>
      <c r="BM278" s="175" t="s">
        <v>650</v>
      </c>
    </row>
    <row r="279" spans="1:65" s="2" customFormat="1" ht="19.5">
      <c r="A279" s="33"/>
      <c r="B279" s="34"/>
      <c r="C279" s="35"/>
      <c r="D279" s="177" t="s">
        <v>225</v>
      </c>
      <c r="E279" s="35"/>
      <c r="F279" s="178" t="s">
        <v>649</v>
      </c>
      <c r="G279" s="35"/>
      <c r="H279" s="35"/>
      <c r="I279" s="179"/>
      <c r="J279" s="35"/>
      <c r="K279" s="35"/>
      <c r="L279" s="38"/>
      <c r="M279" s="180"/>
      <c r="N279" s="181"/>
      <c r="O279" s="70"/>
      <c r="P279" s="70"/>
      <c r="Q279" s="70"/>
      <c r="R279" s="70"/>
      <c r="S279" s="70"/>
      <c r="T279" s="71"/>
      <c r="U279" s="33"/>
      <c r="V279" s="33"/>
      <c r="W279" s="33"/>
      <c r="X279" s="33"/>
      <c r="Y279" s="33"/>
      <c r="Z279" s="33"/>
      <c r="AA279" s="33"/>
      <c r="AB279" s="33"/>
      <c r="AC279" s="33"/>
      <c r="AD279" s="33"/>
      <c r="AE279" s="33"/>
      <c r="AT279" s="16" t="s">
        <v>225</v>
      </c>
      <c r="AU279" s="16" t="s">
        <v>75</v>
      </c>
    </row>
    <row r="280" spans="1:65" s="2" customFormat="1" ht="24.2" customHeight="1">
      <c r="A280" s="33"/>
      <c r="B280" s="34"/>
      <c r="C280" s="163" t="s">
        <v>651</v>
      </c>
      <c r="D280" s="163" t="s">
        <v>218</v>
      </c>
      <c r="E280" s="164" t="s">
        <v>652</v>
      </c>
      <c r="F280" s="165" t="s">
        <v>653</v>
      </c>
      <c r="G280" s="166" t="s">
        <v>221</v>
      </c>
      <c r="H280" s="167">
        <v>5</v>
      </c>
      <c r="I280" s="168"/>
      <c r="J280" s="169">
        <f>ROUND(I280*H280,2)</f>
        <v>0</v>
      </c>
      <c r="K280" s="165" t="s">
        <v>222</v>
      </c>
      <c r="L280" s="170"/>
      <c r="M280" s="171" t="s">
        <v>1</v>
      </c>
      <c r="N280" s="172" t="s">
        <v>40</v>
      </c>
      <c r="O280" s="70"/>
      <c r="P280" s="173">
        <f>O280*H280</f>
        <v>0</v>
      </c>
      <c r="Q280" s="173">
        <v>0</v>
      </c>
      <c r="R280" s="173">
        <f>Q280*H280</f>
        <v>0</v>
      </c>
      <c r="S280" s="173">
        <v>0</v>
      </c>
      <c r="T280" s="174">
        <f>S280*H280</f>
        <v>0</v>
      </c>
      <c r="U280" s="33"/>
      <c r="V280" s="33"/>
      <c r="W280" s="33"/>
      <c r="X280" s="33"/>
      <c r="Y280" s="33"/>
      <c r="Z280" s="33"/>
      <c r="AA280" s="33"/>
      <c r="AB280" s="33"/>
      <c r="AC280" s="33"/>
      <c r="AD280" s="33"/>
      <c r="AE280" s="33"/>
      <c r="AR280" s="175" t="s">
        <v>84</v>
      </c>
      <c r="AT280" s="175" t="s">
        <v>218</v>
      </c>
      <c r="AU280" s="175" t="s">
        <v>75</v>
      </c>
      <c r="AY280" s="16" t="s">
        <v>223</v>
      </c>
      <c r="BE280" s="176">
        <f>IF(N280="základní",J280,0)</f>
        <v>0</v>
      </c>
      <c r="BF280" s="176">
        <f>IF(N280="snížená",J280,0)</f>
        <v>0</v>
      </c>
      <c r="BG280" s="176">
        <f>IF(N280="zákl. přenesená",J280,0)</f>
        <v>0</v>
      </c>
      <c r="BH280" s="176">
        <f>IF(N280="sníž. přenesená",J280,0)</f>
        <v>0</v>
      </c>
      <c r="BI280" s="176">
        <f>IF(N280="nulová",J280,0)</f>
        <v>0</v>
      </c>
      <c r="BJ280" s="16" t="s">
        <v>82</v>
      </c>
      <c r="BK280" s="176">
        <f>ROUND(I280*H280,2)</f>
        <v>0</v>
      </c>
      <c r="BL280" s="16" t="s">
        <v>82</v>
      </c>
      <c r="BM280" s="175" t="s">
        <v>654</v>
      </c>
    </row>
    <row r="281" spans="1:65" s="2" customFormat="1" ht="19.5">
      <c r="A281" s="33"/>
      <c r="B281" s="34"/>
      <c r="C281" s="35"/>
      <c r="D281" s="177" t="s">
        <v>225</v>
      </c>
      <c r="E281" s="35"/>
      <c r="F281" s="178" t="s">
        <v>653</v>
      </c>
      <c r="G281" s="35"/>
      <c r="H281" s="35"/>
      <c r="I281" s="179"/>
      <c r="J281" s="35"/>
      <c r="K281" s="35"/>
      <c r="L281" s="38"/>
      <c r="M281" s="180"/>
      <c r="N281" s="181"/>
      <c r="O281" s="70"/>
      <c r="P281" s="70"/>
      <c r="Q281" s="70"/>
      <c r="R281" s="70"/>
      <c r="S281" s="70"/>
      <c r="T281" s="71"/>
      <c r="U281" s="33"/>
      <c r="V281" s="33"/>
      <c r="W281" s="33"/>
      <c r="X281" s="33"/>
      <c r="Y281" s="33"/>
      <c r="Z281" s="33"/>
      <c r="AA281" s="33"/>
      <c r="AB281" s="33"/>
      <c r="AC281" s="33"/>
      <c r="AD281" s="33"/>
      <c r="AE281" s="33"/>
      <c r="AT281" s="16" t="s">
        <v>225</v>
      </c>
      <c r="AU281" s="16" t="s">
        <v>75</v>
      </c>
    </row>
    <row r="282" spans="1:65" s="2" customFormat="1" ht="24.2" customHeight="1">
      <c r="A282" s="33"/>
      <c r="B282" s="34"/>
      <c r="C282" s="182" t="s">
        <v>655</v>
      </c>
      <c r="D282" s="182" t="s">
        <v>243</v>
      </c>
      <c r="E282" s="183" t="s">
        <v>656</v>
      </c>
      <c r="F282" s="184" t="s">
        <v>657</v>
      </c>
      <c r="G282" s="185" t="s">
        <v>221</v>
      </c>
      <c r="H282" s="186">
        <v>8</v>
      </c>
      <c r="I282" s="187"/>
      <c r="J282" s="188">
        <f>ROUND(I282*H282,2)</f>
        <v>0</v>
      </c>
      <c r="K282" s="184" t="s">
        <v>222</v>
      </c>
      <c r="L282" s="38"/>
      <c r="M282" s="189" t="s">
        <v>1</v>
      </c>
      <c r="N282" s="190" t="s">
        <v>40</v>
      </c>
      <c r="O282" s="70"/>
      <c r="P282" s="173">
        <f>O282*H282</f>
        <v>0</v>
      </c>
      <c r="Q282" s="173">
        <v>0</v>
      </c>
      <c r="R282" s="173">
        <f>Q282*H282</f>
        <v>0</v>
      </c>
      <c r="S282" s="173">
        <v>0</v>
      </c>
      <c r="T282" s="174">
        <f>S282*H282</f>
        <v>0</v>
      </c>
      <c r="U282" s="33"/>
      <c r="V282" s="33"/>
      <c r="W282" s="33"/>
      <c r="X282" s="33"/>
      <c r="Y282" s="33"/>
      <c r="Z282" s="33"/>
      <c r="AA282" s="33"/>
      <c r="AB282" s="33"/>
      <c r="AC282" s="33"/>
      <c r="AD282" s="33"/>
      <c r="AE282" s="33"/>
      <c r="AR282" s="175" t="s">
        <v>82</v>
      </c>
      <c r="AT282" s="175" t="s">
        <v>243</v>
      </c>
      <c r="AU282" s="175" t="s">
        <v>75</v>
      </c>
      <c r="AY282" s="16" t="s">
        <v>223</v>
      </c>
      <c r="BE282" s="176">
        <f>IF(N282="základní",J282,0)</f>
        <v>0</v>
      </c>
      <c r="BF282" s="176">
        <f>IF(N282="snížená",J282,0)</f>
        <v>0</v>
      </c>
      <c r="BG282" s="176">
        <f>IF(N282="zákl. přenesená",J282,0)</f>
        <v>0</v>
      </c>
      <c r="BH282" s="176">
        <f>IF(N282="sníž. přenesená",J282,0)</f>
        <v>0</v>
      </c>
      <c r="BI282" s="176">
        <f>IF(N282="nulová",J282,0)</f>
        <v>0</v>
      </c>
      <c r="BJ282" s="16" t="s">
        <v>82</v>
      </c>
      <c r="BK282" s="176">
        <f>ROUND(I282*H282,2)</f>
        <v>0</v>
      </c>
      <c r="BL282" s="16" t="s">
        <v>82</v>
      </c>
      <c r="BM282" s="175" t="s">
        <v>658</v>
      </c>
    </row>
    <row r="283" spans="1:65" s="2" customFormat="1">
      <c r="A283" s="33"/>
      <c r="B283" s="34"/>
      <c r="C283" s="35"/>
      <c r="D283" s="177" t="s">
        <v>225</v>
      </c>
      <c r="E283" s="35"/>
      <c r="F283" s="178" t="s">
        <v>657</v>
      </c>
      <c r="G283" s="35"/>
      <c r="H283" s="35"/>
      <c r="I283" s="179"/>
      <c r="J283" s="35"/>
      <c r="K283" s="35"/>
      <c r="L283" s="38"/>
      <c r="M283" s="180"/>
      <c r="N283" s="181"/>
      <c r="O283" s="70"/>
      <c r="P283" s="70"/>
      <c r="Q283" s="70"/>
      <c r="R283" s="70"/>
      <c r="S283" s="70"/>
      <c r="T283" s="71"/>
      <c r="U283" s="33"/>
      <c r="V283" s="33"/>
      <c r="W283" s="33"/>
      <c r="X283" s="33"/>
      <c r="Y283" s="33"/>
      <c r="Z283" s="33"/>
      <c r="AA283" s="33"/>
      <c r="AB283" s="33"/>
      <c r="AC283" s="33"/>
      <c r="AD283" s="33"/>
      <c r="AE283" s="33"/>
      <c r="AT283" s="16" t="s">
        <v>225</v>
      </c>
      <c r="AU283" s="16" t="s">
        <v>75</v>
      </c>
    </row>
    <row r="284" spans="1:65" s="2" customFormat="1" ht="24.2" customHeight="1">
      <c r="A284" s="33"/>
      <c r="B284" s="34"/>
      <c r="C284" s="182" t="s">
        <v>659</v>
      </c>
      <c r="D284" s="182" t="s">
        <v>243</v>
      </c>
      <c r="E284" s="183" t="s">
        <v>660</v>
      </c>
      <c r="F284" s="184" t="s">
        <v>661</v>
      </c>
      <c r="G284" s="185" t="s">
        <v>221</v>
      </c>
      <c r="H284" s="186">
        <v>2</v>
      </c>
      <c r="I284" s="187"/>
      <c r="J284" s="188">
        <f>ROUND(I284*H284,2)</f>
        <v>0</v>
      </c>
      <c r="K284" s="184" t="s">
        <v>222</v>
      </c>
      <c r="L284" s="38"/>
      <c r="M284" s="189" t="s">
        <v>1</v>
      </c>
      <c r="N284" s="190" t="s">
        <v>40</v>
      </c>
      <c r="O284" s="70"/>
      <c r="P284" s="173">
        <f>O284*H284</f>
        <v>0</v>
      </c>
      <c r="Q284" s="173">
        <v>0</v>
      </c>
      <c r="R284" s="173">
        <f>Q284*H284</f>
        <v>0</v>
      </c>
      <c r="S284" s="173">
        <v>0</v>
      </c>
      <c r="T284" s="174">
        <f>S284*H284</f>
        <v>0</v>
      </c>
      <c r="U284" s="33"/>
      <c r="V284" s="33"/>
      <c r="W284" s="33"/>
      <c r="X284" s="33"/>
      <c r="Y284" s="33"/>
      <c r="Z284" s="33"/>
      <c r="AA284" s="33"/>
      <c r="AB284" s="33"/>
      <c r="AC284" s="33"/>
      <c r="AD284" s="33"/>
      <c r="AE284" s="33"/>
      <c r="AR284" s="175" t="s">
        <v>82</v>
      </c>
      <c r="AT284" s="175" t="s">
        <v>243</v>
      </c>
      <c r="AU284" s="175" t="s">
        <v>75</v>
      </c>
      <c r="AY284" s="16" t="s">
        <v>223</v>
      </c>
      <c r="BE284" s="176">
        <f>IF(N284="základní",J284,0)</f>
        <v>0</v>
      </c>
      <c r="BF284" s="176">
        <f>IF(N284="snížená",J284,0)</f>
        <v>0</v>
      </c>
      <c r="BG284" s="176">
        <f>IF(N284="zákl. přenesená",J284,0)</f>
        <v>0</v>
      </c>
      <c r="BH284" s="176">
        <f>IF(N284="sníž. přenesená",J284,0)</f>
        <v>0</v>
      </c>
      <c r="BI284" s="176">
        <f>IF(N284="nulová",J284,0)</f>
        <v>0</v>
      </c>
      <c r="BJ284" s="16" t="s">
        <v>82</v>
      </c>
      <c r="BK284" s="176">
        <f>ROUND(I284*H284,2)</f>
        <v>0</v>
      </c>
      <c r="BL284" s="16" t="s">
        <v>82</v>
      </c>
      <c r="BM284" s="175" t="s">
        <v>662</v>
      </c>
    </row>
    <row r="285" spans="1:65" s="2" customFormat="1">
      <c r="A285" s="33"/>
      <c r="B285" s="34"/>
      <c r="C285" s="35"/>
      <c r="D285" s="177" t="s">
        <v>225</v>
      </c>
      <c r="E285" s="35"/>
      <c r="F285" s="178" t="s">
        <v>661</v>
      </c>
      <c r="G285" s="35"/>
      <c r="H285" s="35"/>
      <c r="I285" s="179"/>
      <c r="J285" s="35"/>
      <c r="K285" s="35"/>
      <c r="L285" s="38"/>
      <c r="M285" s="180"/>
      <c r="N285" s="181"/>
      <c r="O285" s="70"/>
      <c r="P285" s="70"/>
      <c r="Q285" s="70"/>
      <c r="R285" s="70"/>
      <c r="S285" s="70"/>
      <c r="T285" s="71"/>
      <c r="U285" s="33"/>
      <c r="V285" s="33"/>
      <c r="W285" s="33"/>
      <c r="X285" s="33"/>
      <c r="Y285" s="33"/>
      <c r="Z285" s="33"/>
      <c r="AA285" s="33"/>
      <c r="AB285" s="33"/>
      <c r="AC285" s="33"/>
      <c r="AD285" s="33"/>
      <c r="AE285" s="33"/>
      <c r="AT285" s="16" t="s">
        <v>225</v>
      </c>
      <c r="AU285" s="16" t="s">
        <v>75</v>
      </c>
    </row>
    <row r="286" spans="1:65" s="2" customFormat="1" ht="24.2" customHeight="1">
      <c r="A286" s="33"/>
      <c r="B286" s="34"/>
      <c r="C286" s="182" t="s">
        <v>663</v>
      </c>
      <c r="D286" s="182" t="s">
        <v>243</v>
      </c>
      <c r="E286" s="183" t="s">
        <v>664</v>
      </c>
      <c r="F286" s="184" t="s">
        <v>665</v>
      </c>
      <c r="G286" s="185" t="s">
        <v>221</v>
      </c>
      <c r="H286" s="186">
        <v>3</v>
      </c>
      <c r="I286" s="187"/>
      <c r="J286" s="188">
        <f>ROUND(I286*H286,2)</f>
        <v>0</v>
      </c>
      <c r="K286" s="184" t="s">
        <v>222</v>
      </c>
      <c r="L286" s="38"/>
      <c r="M286" s="189" t="s">
        <v>1</v>
      </c>
      <c r="N286" s="190" t="s">
        <v>40</v>
      </c>
      <c r="O286" s="70"/>
      <c r="P286" s="173">
        <f>O286*H286</f>
        <v>0</v>
      </c>
      <c r="Q286" s="173">
        <v>0</v>
      </c>
      <c r="R286" s="173">
        <f>Q286*H286</f>
        <v>0</v>
      </c>
      <c r="S286" s="173">
        <v>0</v>
      </c>
      <c r="T286" s="174">
        <f>S286*H286</f>
        <v>0</v>
      </c>
      <c r="U286" s="33"/>
      <c r="V286" s="33"/>
      <c r="W286" s="33"/>
      <c r="X286" s="33"/>
      <c r="Y286" s="33"/>
      <c r="Z286" s="33"/>
      <c r="AA286" s="33"/>
      <c r="AB286" s="33"/>
      <c r="AC286" s="33"/>
      <c r="AD286" s="33"/>
      <c r="AE286" s="33"/>
      <c r="AR286" s="175" t="s">
        <v>82</v>
      </c>
      <c r="AT286" s="175" t="s">
        <v>243</v>
      </c>
      <c r="AU286" s="175" t="s">
        <v>75</v>
      </c>
      <c r="AY286" s="16" t="s">
        <v>223</v>
      </c>
      <c r="BE286" s="176">
        <f>IF(N286="základní",J286,0)</f>
        <v>0</v>
      </c>
      <c r="BF286" s="176">
        <f>IF(N286="snížená",J286,0)</f>
        <v>0</v>
      </c>
      <c r="BG286" s="176">
        <f>IF(N286="zákl. přenesená",J286,0)</f>
        <v>0</v>
      </c>
      <c r="BH286" s="176">
        <f>IF(N286="sníž. přenesená",J286,0)</f>
        <v>0</v>
      </c>
      <c r="BI286" s="176">
        <f>IF(N286="nulová",J286,0)</f>
        <v>0</v>
      </c>
      <c r="BJ286" s="16" t="s">
        <v>82</v>
      </c>
      <c r="BK286" s="176">
        <f>ROUND(I286*H286,2)</f>
        <v>0</v>
      </c>
      <c r="BL286" s="16" t="s">
        <v>82</v>
      </c>
      <c r="BM286" s="175" t="s">
        <v>666</v>
      </c>
    </row>
    <row r="287" spans="1:65" s="2" customFormat="1">
      <c r="A287" s="33"/>
      <c r="B287" s="34"/>
      <c r="C287" s="35"/>
      <c r="D287" s="177" t="s">
        <v>225</v>
      </c>
      <c r="E287" s="35"/>
      <c r="F287" s="178" t="s">
        <v>665</v>
      </c>
      <c r="G287" s="35"/>
      <c r="H287" s="35"/>
      <c r="I287" s="179"/>
      <c r="J287" s="35"/>
      <c r="K287" s="35"/>
      <c r="L287" s="38"/>
      <c r="M287" s="180"/>
      <c r="N287" s="181"/>
      <c r="O287" s="70"/>
      <c r="P287" s="70"/>
      <c r="Q287" s="70"/>
      <c r="R287" s="70"/>
      <c r="S287" s="70"/>
      <c r="T287" s="71"/>
      <c r="U287" s="33"/>
      <c r="V287" s="33"/>
      <c r="W287" s="33"/>
      <c r="X287" s="33"/>
      <c r="Y287" s="33"/>
      <c r="Z287" s="33"/>
      <c r="AA287" s="33"/>
      <c r="AB287" s="33"/>
      <c r="AC287" s="33"/>
      <c r="AD287" s="33"/>
      <c r="AE287" s="33"/>
      <c r="AT287" s="16" t="s">
        <v>225</v>
      </c>
      <c r="AU287" s="16" t="s">
        <v>75</v>
      </c>
    </row>
    <row r="288" spans="1:65" s="2" customFormat="1" ht="24.2" customHeight="1">
      <c r="A288" s="33"/>
      <c r="B288" s="34"/>
      <c r="C288" s="182" t="s">
        <v>667</v>
      </c>
      <c r="D288" s="182" t="s">
        <v>243</v>
      </c>
      <c r="E288" s="183" t="s">
        <v>668</v>
      </c>
      <c r="F288" s="184" t="s">
        <v>669</v>
      </c>
      <c r="G288" s="185" t="s">
        <v>221</v>
      </c>
      <c r="H288" s="186">
        <v>11</v>
      </c>
      <c r="I288" s="187"/>
      <c r="J288" s="188">
        <f>ROUND(I288*H288,2)</f>
        <v>0</v>
      </c>
      <c r="K288" s="184" t="s">
        <v>222</v>
      </c>
      <c r="L288" s="38"/>
      <c r="M288" s="189" t="s">
        <v>1</v>
      </c>
      <c r="N288" s="190" t="s">
        <v>40</v>
      </c>
      <c r="O288" s="70"/>
      <c r="P288" s="173">
        <f>O288*H288</f>
        <v>0</v>
      </c>
      <c r="Q288" s="173">
        <v>0</v>
      </c>
      <c r="R288" s="173">
        <f>Q288*H288</f>
        <v>0</v>
      </c>
      <c r="S288" s="173">
        <v>0</v>
      </c>
      <c r="T288" s="174">
        <f>S288*H288</f>
        <v>0</v>
      </c>
      <c r="U288" s="33"/>
      <c r="V288" s="33"/>
      <c r="W288" s="33"/>
      <c r="X288" s="33"/>
      <c r="Y288" s="33"/>
      <c r="Z288" s="33"/>
      <c r="AA288" s="33"/>
      <c r="AB288" s="33"/>
      <c r="AC288" s="33"/>
      <c r="AD288" s="33"/>
      <c r="AE288" s="33"/>
      <c r="AR288" s="175" t="s">
        <v>82</v>
      </c>
      <c r="AT288" s="175" t="s">
        <v>243</v>
      </c>
      <c r="AU288" s="175" t="s">
        <v>75</v>
      </c>
      <c r="AY288" s="16" t="s">
        <v>223</v>
      </c>
      <c r="BE288" s="176">
        <f>IF(N288="základní",J288,0)</f>
        <v>0</v>
      </c>
      <c r="BF288" s="176">
        <f>IF(N288="snížená",J288,0)</f>
        <v>0</v>
      </c>
      <c r="BG288" s="176">
        <f>IF(N288="zákl. přenesená",J288,0)</f>
        <v>0</v>
      </c>
      <c r="BH288" s="176">
        <f>IF(N288="sníž. přenesená",J288,0)</f>
        <v>0</v>
      </c>
      <c r="BI288" s="176">
        <f>IF(N288="nulová",J288,0)</f>
        <v>0</v>
      </c>
      <c r="BJ288" s="16" t="s">
        <v>82</v>
      </c>
      <c r="BK288" s="176">
        <f>ROUND(I288*H288,2)</f>
        <v>0</v>
      </c>
      <c r="BL288" s="16" t="s">
        <v>82</v>
      </c>
      <c r="BM288" s="175" t="s">
        <v>670</v>
      </c>
    </row>
    <row r="289" spans="1:65" s="2" customFormat="1">
      <c r="A289" s="33"/>
      <c r="B289" s="34"/>
      <c r="C289" s="35"/>
      <c r="D289" s="177" t="s">
        <v>225</v>
      </c>
      <c r="E289" s="35"/>
      <c r="F289" s="178" t="s">
        <v>669</v>
      </c>
      <c r="G289" s="35"/>
      <c r="H289" s="35"/>
      <c r="I289" s="179"/>
      <c r="J289" s="35"/>
      <c r="K289" s="35"/>
      <c r="L289" s="38"/>
      <c r="M289" s="180"/>
      <c r="N289" s="181"/>
      <c r="O289" s="70"/>
      <c r="P289" s="70"/>
      <c r="Q289" s="70"/>
      <c r="R289" s="70"/>
      <c r="S289" s="70"/>
      <c r="T289" s="71"/>
      <c r="U289" s="33"/>
      <c r="V289" s="33"/>
      <c r="W289" s="33"/>
      <c r="X289" s="33"/>
      <c r="Y289" s="33"/>
      <c r="Z289" s="33"/>
      <c r="AA289" s="33"/>
      <c r="AB289" s="33"/>
      <c r="AC289" s="33"/>
      <c r="AD289" s="33"/>
      <c r="AE289" s="33"/>
      <c r="AT289" s="16" t="s">
        <v>225</v>
      </c>
      <c r="AU289" s="16" t="s">
        <v>75</v>
      </c>
    </row>
    <row r="290" spans="1:65" s="2" customFormat="1" ht="24.2" customHeight="1">
      <c r="A290" s="33"/>
      <c r="B290" s="34"/>
      <c r="C290" s="163" t="s">
        <v>671</v>
      </c>
      <c r="D290" s="163" t="s">
        <v>218</v>
      </c>
      <c r="E290" s="164" t="s">
        <v>672</v>
      </c>
      <c r="F290" s="165" t="s">
        <v>673</v>
      </c>
      <c r="G290" s="166" t="s">
        <v>221</v>
      </c>
      <c r="H290" s="167">
        <v>16</v>
      </c>
      <c r="I290" s="168"/>
      <c r="J290" s="169">
        <f>ROUND(I290*H290,2)</f>
        <v>0</v>
      </c>
      <c r="K290" s="165" t="s">
        <v>222</v>
      </c>
      <c r="L290" s="170"/>
      <c r="M290" s="171" t="s">
        <v>1</v>
      </c>
      <c r="N290" s="172" t="s">
        <v>40</v>
      </c>
      <c r="O290" s="70"/>
      <c r="P290" s="173">
        <f>O290*H290</f>
        <v>0</v>
      </c>
      <c r="Q290" s="173">
        <v>0</v>
      </c>
      <c r="R290" s="173">
        <f>Q290*H290</f>
        <v>0</v>
      </c>
      <c r="S290" s="173">
        <v>0</v>
      </c>
      <c r="T290" s="174">
        <f>S290*H290</f>
        <v>0</v>
      </c>
      <c r="U290" s="33"/>
      <c r="V290" s="33"/>
      <c r="W290" s="33"/>
      <c r="X290" s="33"/>
      <c r="Y290" s="33"/>
      <c r="Z290" s="33"/>
      <c r="AA290" s="33"/>
      <c r="AB290" s="33"/>
      <c r="AC290" s="33"/>
      <c r="AD290" s="33"/>
      <c r="AE290" s="33"/>
      <c r="AR290" s="175" t="s">
        <v>415</v>
      </c>
      <c r="AT290" s="175" t="s">
        <v>218</v>
      </c>
      <c r="AU290" s="175" t="s">
        <v>75</v>
      </c>
      <c r="AY290" s="16" t="s">
        <v>223</v>
      </c>
      <c r="BE290" s="176">
        <f>IF(N290="základní",J290,0)</f>
        <v>0</v>
      </c>
      <c r="BF290" s="176">
        <f>IF(N290="snížená",J290,0)</f>
        <v>0</v>
      </c>
      <c r="BG290" s="176">
        <f>IF(N290="zákl. přenesená",J290,0)</f>
        <v>0</v>
      </c>
      <c r="BH290" s="176">
        <f>IF(N290="sníž. přenesená",J290,0)</f>
        <v>0</v>
      </c>
      <c r="BI290" s="176">
        <f>IF(N290="nulová",J290,0)</f>
        <v>0</v>
      </c>
      <c r="BJ290" s="16" t="s">
        <v>82</v>
      </c>
      <c r="BK290" s="176">
        <f>ROUND(I290*H290,2)</f>
        <v>0</v>
      </c>
      <c r="BL290" s="16" t="s">
        <v>415</v>
      </c>
      <c r="BM290" s="175" t="s">
        <v>674</v>
      </c>
    </row>
    <row r="291" spans="1:65" s="2" customFormat="1" ht="19.5">
      <c r="A291" s="33"/>
      <c r="B291" s="34"/>
      <c r="C291" s="35"/>
      <c r="D291" s="177" t="s">
        <v>225</v>
      </c>
      <c r="E291" s="35"/>
      <c r="F291" s="178" t="s">
        <v>673</v>
      </c>
      <c r="G291" s="35"/>
      <c r="H291" s="35"/>
      <c r="I291" s="179"/>
      <c r="J291" s="35"/>
      <c r="K291" s="35"/>
      <c r="L291" s="38"/>
      <c r="M291" s="180"/>
      <c r="N291" s="181"/>
      <c r="O291" s="70"/>
      <c r="P291" s="70"/>
      <c r="Q291" s="70"/>
      <c r="R291" s="70"/>
      <c r="S291" s="70"/>
      <c r="T291" s="71"/>
      <c r="U291" s="33"/>
      <c r="V291" s="33"/>
      <c r="W291" s="33"/>
      <c r="X291" s="33"/>
      <c r="Y291" s="33"/>
      <c r="Z291" s="33"/>
      <c r="AA291" s="33"/>
      <c r="AB291" s="33"/>
      <c r="AC291" s="33"/>
      <c r="AD291" s="33"/>
      <c r="AE291" s="33"/>
      <c r="AT291" s="16" t="s">
        <v>225</v>
      </c>
      <c r="AU291" s="16" t="s">
        <v>75</v>
      </c>
    </row>
    <row r="292" spans="1:65" s="2" customFormat="1" ht="24.2" customHeight="1">
      <c r="A292" s="33"/>
      <c r="B292" s="34"/>
      <c r="C292" s="163" t="s">
        <v>675</v>
      </c>
      <c r="D292" s="163" t="s">
        <v>218</v>
      </c>
      <c r="E292" s="164" t="s">
        <v>676</v>
      </c>
      <c r="F292" s="165" t="s">
        <v>677</v>
      </c>
      <c r="G292" s="166" t="s">
        <v>221</v>
      </c>
      <c r="H292" s="167">
        <v>40</v>
      </c>
      <c r="I292" s="168"/>
      <c r="J292" s="169">
        <f>ROUND(I292*H292,2)</f>
        <v>0</v>
      </c>
      <c r="K292" s="165" t="s">
        <v>222</v>
      </c>
      <c r="L292" s="170"/>
      <c r="M292" s="171" t="s">
        <v>1</v>
      </c>
      <c r="N292" s="172" t="s">
        <v>40</v>
      </c>
      <c r="O292" s="70"/>
      <c r="P292" s="173">
        <f>O292*H292</f>
        <v>0</v>
      </c>
      <c r="Q292" s="173">
        <v>0</v>
      </c>
      <c r="R292" s="173">
        <f>Q292*H292</f>
        <v>0</v>
      </c>
      <c r="S292" s="173">
        <v>0</v>
      </c>
      <c r="T292" s="174">
        <f>S292*H292</f>
        <v>0</v>
      </c>
      <c r="U292" s="33"/>
      <c r="V292" s="33"/>
      <c r="W292" s="33"/>
      <c r="X292" s="33"/>
      <c r="Y292" s="33"/>
      <c r="Z292" s="33"/>
      <c r="AA292" s="33"/>
      <c r="AB292" s="33"/>
      <c r="AC292" s="33"/>
      <c r="AD292" s="33"/>
      <c r="AE292" s="33"/>
      <c r="AR292" s="175" t="s">
        <v>84</v>
      </c>
      <c r="AT292" s="175" t="s">
        <v>218</v>
      </c>
      <c r="AU292" s="175" t="s">
        <v>75</v>
      </c>
      <c r="AY292" s="16" t="s">
        <v>223</v>
      </c>
      <c r="BE292" s="176">
        <f>IF(N292="základní",J292,0)</f>
        <v>0</v>
      </c>
      <c r="BF292" s="176">
        <f>IF(N292="snížená",J292,0)</f>
        <v>0</v>
      </c>
      <c r="BG292" s="176">
        <f>IF(N292="zákl. přenesená",J292,0)</f>
        <v>0</v>
      </c>
      <c r="BH292" s="176">
        <f>IF(N292="sníž. přenesená",J292,0)</f>
        <v>0</v>
      </c>
      <c r="BI292" s="176">
        <f>IF(N292="nulová",J292,0)</f>
        <v>0</v>
      </c>
      <c r="BJ292" s="16" t="s">
        <v>82</v>
      </c>
      <c r="BK292" s="176">
        <f>ROUND(I292*H292,2)</f>
        <v>0</v>
      </c>
      <c r="BL292" s="16" t="s">
        <v>82</v>
      </c>
      <c r="BM292" s="175" t="s">
        <v>678</v>
      </c>
    </row>
    <row r="293" spans="1:65" s="2" customFormat="1" ht="19.5">
      <c r="A293" s="33"/>
      <c r="B293" s="34"/>
      <c r="C293" s="35"/>
      <c r="D293" s="177" t="s">
        <v>225</v>
      </c>
      <c r="E293" s="35"/>
      <c r="F293" s="178" t="s">
        <v>677</v>
      </c>
      <c r="G293" s="35"/>
      <c r="H293" s="35"/>
      <c r="I293" s="179"/>
      <c r="J293" s="35"/>
      <c r="K293" s="35"/>
      <c r="L293" s="38"/>
      <c r="M293" s="180"/>
      <c r="N293" s="181"/>
      <c r="O293" s="70"/>
      <c r="P293" s="70"/>
      <c r="Q293" s="70"/>
      <c r="R293" s="70"/>
      <c r="S293" s="70"/>
      <c r="T293" s="71"/>
      <c r="U293" s="33"/>
      <c r="V293" s="33"/>
      <c r="W293" s="33"/>
      <c r="X293" s="33"/>
      <c r="Y293" s="33"/>
      <c r="Z293" s="33"/>
      <c r="AA293" s="33"/>
      <c r="AB293" s="33"/>
      <c r="AC293" s="33"/>
      <c r="AD293" s="33"/>
      <c r="AE293" s="33"/>
      <c r="AT293" s="16" t="s">
        <v>225</v>
      </c>
      <c r="AU293" s="16" t="s">
        <v>75</v>
      </c>
    </row>
    <row r="294" spans="1:65" s="2" customFormat="1" ht="24.2" customHeight="1">
      <c r="A294" s="33"/>
      <c r="B294" s="34"/>
      <c r="C294" s="163" t="s">
        <v>679</v>
      </c>
      <c r="D294" s="163" t="s">
        <v>218</v>
      </c>
      <c r="E294" s="164" t="s">
        <v>680</v>
      </c>
      <c r="F294" s="165" t="s">
        <v>681</v>
      </c>
      <c r="G294" s="166" t="s">
        <v>221</v>
      </c>
      <c r="H294" s="167">
        <v>10</v>
      </c>
      <c r="I294" s="168"/>
      <c r="J294" s="169">
        <f>ROUND(I294*H294,2)</f>
        <v>0</v>
      </c>
      <c r="K294" s="165" t="s">
        <v>222</v>
      </c>
      <c r="L294" s="170"/>
      <c r="M294" s="171" t="s">
        <v>1</v>
      </c>
      <c r="N294" s="172" t="s">
        <v>40</v>
      </c>
      <c r="O294" s="70"/>
      <c r="P294" s="173">
        <f>O294*H294</f>
        <v>0</v>
      </c>
      <c r="Q294" s="173">
        <v>0</v>
      </c>
      <c r="R294" s="173">
        <f>Q294*H294</f>
        <v>0</v>
      </c>
      <c r="S294" s="173">
        <v>0</v>
      </c>
      <c r="T294" s="174">
        <f>S294*H294</f>
        <v>0</v>
      </c>
      <c r="U294" s="33"/>
      <c r="V294" s="33"/>
      <c r="W294" s="33"/>
      <c r="X294" s="33"/>
      <c r="Y294" s="33"/>
      <c r="Z294" s="33"/>
      <c r="AA294" s="33"/>
      <c r="AB294" s="33"/>
      <c r="AC294" s="33"/>
      <c r="AD294" s="33"/>
      <c r="AE294" s="33"/>
      <c r="AR294" s="175" t="s">
        <v>84</v>
      </c>
      <c r="AT294" s="175" t="s">
        <v>218</v>
      </c>
      <c r="AU294" s="175" t="s">
        <v>75</v>
      </c>
      <c r="AY294" s="16" t="s">
        <v>223</v>
      </c>
      <c r="BE294" s="176">
        <f>IF(N294="základní",J294,0)</f>
        <v>0</v>
      </c>
      <c r="BF294" s="176">
        <f>IF(N294="snížená",J294,0)</f>
        <v>0</v>
      </c>
      <c r="BG294" s="176">
        <f>IF(N294="zákl. přenesená",J294,0)</f>
        <v>0</v>
      </c>
      <c r="BH294" s="176">
        <f>IF(N294="sníž. přenesená",J294,0)</f>
        <v>0</v>
      </c>
      <c r="BI294" s="176">
        <f>IF(N294="nulová",J294,0)</f>
        <v>0</v>
      </c>
      <c r="BJ294" s="16" t="s">
        <v>82</v>
      </c>
      <c r="BK294" s="176">
        <f>ROUND(I294*H294,2)</f>
        <v>0</v>
      </c>
      <c r="BL294" s="16" t="s">
        <v>82</v>
      </c>
      <c r="BM294" s="175" t="s">
        <v>682</v>
      </c>
    </row>
    <row r="295" spans="1:65" s="2" customFormat="1" ht="19.5">
      <c r="A295" s="33"/>
      <c r="B295" s="34"/>
      <c r="C295" s="35"/>
      <c r="D295" s="177" t="s">
        <v>225</v>
      </c>
      <c r="E295" s="35"/>
      <c r="F295" s="178" t="s">
        <v>681</v>
      </c>
      <c r="G295" s="35"/>
      <c r="H295" s="35"/>
      <c r="I295" s="179"/>
      <c r="J295" s="35"/>
      <c r="K295" s="35"/>
      <c r="L295" s="38"/>
      <c r="M295" s="180"/>
      <c r="N295" s="181"/>
      <c r="O295" s="70"/>
      <c r="P295" s="70"/>
      <c r="Q295" s="70"/>
      <c r="R295" s="70"/>
      <c r="S295" s="70"/>
      <c r="T295" s="71"/>
      <c r="U295" s="33"/>
      <c r="V295" s="33"/>
      <c r="W295" s="33"/>
      <c r="X295" s="33"/>
      <c r="Y295" s="33"/>
      <c r="Z295" s="33"/>
      <c r="AA295" s="33"/>
      <c r="AB295" s="33"/>
      <c r="AC295" s="33"/>
      <c r="AD295" s="33"/>
      <c r="AE295" s="33"/>
      <c r="AT295" s="16" t="s">
        <v>225</v>
      </c>
      <c r="AU295" s="16" t="s">
        <v>75</v>
      </c>
    </row>
    <row r="296" spans="1:65" s="2" customFormat="1" ht="24.2" customHeight="1">
      <c r="A296" s="33"/>
      <c r="B296" s="34"/>
      <c r="C296" s="163" t="s">
        <v>683</v>
      </c>
      <c r="D296" s="163" t="s">
        <v>218</v>
      </c>
      <c r="E296" s="164" t="s">
        <v>684</v>
      </c>
      <c r="F296" s="165" t="s">
        <v>685</v>
      </c>
      <c r="G296" s="166" t="s">
        <v>221</v>
      </c>
      <c r="H296" s="167">
        <v>3</v>
      </c>
      <c r="I296" s="168"/>
      <c r="J296" s="169">
        <f>ROUND(I296*H296,2)</f>
        <v>0</v>
      </c>
      <c r="K296" s="165" t="s">
        <v>222</v>
      </c>
      <c r="L296" s="170"/>
      <c r="M296" s="171" t="s">
        <v>1</v>
      </c>
      <c r="N296" s="172" t="s">
        <v>40</v>
      </c>
      <c r="O296" s="70"/>
      <c r="P296" s="173">
        <f>O296*H296</f>
        <v>0</v>
      </c>
      <c r="Q296" s="173">
        <v>0</v>
      </c>
      <c r="R296" s="173">
        <f>Q296*H296</f>
        <v>0</v>
      </c>
      <c r="S296" s="173">
        <v>0</v>
      </c>
      <c r="T296" s="174">
        <f>S296*H296</f>
        <v>0</v>
      </c>
      <c r="U296" s="33"/>
      <c r="V296" s="33"/>
      <c r="W296" s="33"/>
      <c r="X296" s="33"/>
      <c r="Y296" s="33"/>
      <c r="Z296" s="33"/>
      <c r="AA296" s="33"/>
      <c r="AB296" s="33"/>
      <c r="AC296" s="33"/>
      <c r="AD296" s="33"/>
      <c r="AE296" s="33"/>
      <c r="AR296" s="175" t="s">
        <v>84</v>
      </c>
      <c r="AT296" s="175" t="s">
        <v>218</v>
      </c>
      <c r="AU296" s="175" t="s">
        <v>75</v>
      </c>
      <c r="AY296" s="16" t="s">
        <v>223</v>
      </c>
      <c r="BE296" s="176">
        <f>IF(N296="základní",J296,0)</f>
        <v>0</v>
      </c>
      <c r="BF296" s="176">
        <f>IF(N296="snížená",J296,0)</f>
        <v>0</v>
      </c>
      <c r="BG296" s="176">
        <f>IF(N296="zákl. přenesená",J296,0)</f>
        <v>0</v>
      </c>
      <c r="BH296" s="176">
        <f>IF(N296="sníž. přenesená",J296,0)</f>
        <v>0</v>
      </c>
      <c r="BI296" s="176">
        <f>IF(N296="nulová",J296,0)</f>
        <v>0</v>
      </c>
      <c r="BJ296" s="16" t="s">
        <v>82</v>
      </c>
      <c r="BK296" s="176">
        <f>ROUND(I296*H296,2)</f>
        <v>0</v>
      </c>
      <c r="BL296" s="16" t="s">
        <v>82</v>
      </c>
      <c r="BM296" s="175" t="s">
        <v>686</v>
      </c>
    </row>
    <row r="297" spans="1:65" s="2" customFormat="1" ht="19.5">
      <c r="A297" s="33"/>
      <c r="B297" s="34"/>
      <c r="C297" s="35"/>
      <c r="D297" s="177" t="s">
        <v>225</v>
      </c>
      <c r="E297" s="35"/>
      <c r="F297" s="178" t="s">
        <v>685</v>
      </c>
      <c r="G297" s="35"/>
      <c r="H297" s="35"/>
      <c r="I297" s="179"/>
      <c r="J297" s="35"/>
      <c r="K297" s="35"/>
      <c r="L297" s="38"/>
      <c r="M297" s="180"/>
      <c r="N297" s="181"/>
      <c r="O297" s="70"/>
      <c r="P297" s="70"/>
      <c r="Q297" s="70"/>
      <c r="R297" s="70"/>
      <c r="S297" s="70"/>
      <c r="T297" s="71"/>
      <c r="U297" s="33"/>
      <c r="V297" s="33"/>
      <c r="W297" s="33"/>
      <c r="X297" s="33"/>
      <c r="Y297" s="33"/>
      <c r="Z297" s="33"/>
      <c r="AA297" s="33"/>
      <c r="AB297" s="33"/>
      <c r="AC297" s="33"/>
      <c r="AD297" s="33"/>
      <c r="AE297" s="33"/>
      <c r="AT297" s="16" t="s">
        <v>225</v>
      </c>
      <c r="AU297" s="16" t="s">
        <v>75</v>
      </c>
    </row>
    <row r="298" spans="1:65" s="2" customFormat="1" ht="24.2" customHeight="1">
      <c r="A298" s="33"/>
      <c r="B298" s="34"/>
      <c r="C298" s="163" t="s">
        <v>687</v>
      </c>
      <c r="D298" s="163" t="s">
        <v>218</v>
      </c>
      <c r="E298" s="164" t="s">
        <v>688</v>
      </c>
      <c r="F298" s="165" t="s">
        <v>689</v>
      </c>
      <c r="G298" s="166" t="s">
        <v>221</v>
      </c>
      <c r="H298" s="167">
        <v>4</v>
      </c>
      <c r="I298" s="168"/>
      <c r="J298" s="169">
        <f>ROUND(I298*H298,2)</f>
        <v>0</v>
      </c>
      <c r="K298" s="165" t="s">
        <v>222</v>
      </c>
      <c r="L298" s="170"/>
      <c r="M298" s="171" t="s">
        <v>1</v>
      </c>
      <c r="N298" s="172" t="s">
        <v>40</v>
      </c>
      <c r="O298" s="70"/>
      <c r="P298" s="173">
        <f>O298*H298</f>
        <v>0</v>
      </c>
      <c r="Q298" s="173">
        <v>0</v>
      </c>
      <c r="R298" s="173">
        <f>Q298*H298</f>
        <v>0</v>
      </c>
      <c r="S298" s="173">
        <v>0</v>
      </c>
      <c r="T298" s="174">
        <f>S298*H298</f>
        <v>0</v>
      </c>
      <c r="U298" s="33"/>
      <c r="V298" s="33"/>
      <c r="W298" s="33"/>
      <c r="X298" s="33"/>
      <c r="Y298" s="33"/>
      <c r="Z298" s="33"/>
      <c r="AA298" s="33"/>
      <c r="AB298" s="33"/>
      <c r="AC298" s="33"/>
      <c r="AD298" s="33"/>
      <c r="AE298" s="33"/>
      <c r="AR298" s="175" t="s">
        <v>84</v>
      </c>
      <c r="AT298" s="175" t="s">
        <v>218</v>
      </c>
      <c r="AU298" s="175" t="s">
        <v>75</v>
      </c>
      <c r="AY298" s="16" t="s">
        <v>223</v>
      </c>
      <c r="BE298" s="176">
        <f>IF(N298="základní",J298,0)</f>
        <v>0</v>
      </c>
      <c r="BF298" s="176">
        <f>IF(N298="snížená",J298,0)</f>
        <v>0</v>
      </c>
      <c r="BG298" s="176">
        <f>IF(N298="zákl. přenesená",J298,0)</f>
        <v>0</v>
      </c>
      <c r="BH298" s="176">
        <f>IF(N298="sníž. přenesená",J298,0)</f>
        <v>0</v>
      </c>
      <c r="BI298" s="176">
        <f>IF(N298="nulová",J298,0)</f>
        <v>0</v>
      </c>
      <c r="BJ298" s="16" t="s">
        <v>82</v>
      </c>
      <c r="BK298" s="176">
        <f>ROUND(I298*H298,2)</f>
        <v>0</v>
      </c>
      <c r="BL298" s="16" t="s">
        <v>82</v>
      </c>
      <c r="BM298" s="175" t="s">
        <v>690</v>
      </c>
    </row>
    <row r="299" spans="1:65" s="2" customFormat="1" ht="19.5">
      <c r="A299" s="33"/>
      <c r="B299" s="34"/>
      <c r="C299" s="35"/>
      <c r="D299" s="177" t="s">
        <v>225</v>
      </c>
      <c r="E299" s="35"/>
      <c r="F299" s="178" t="s">
        <v>689</v>
      </c>
      <c r="G299" s="35"/>
      <c r="H299" s="35"/>
      <c r="I299" s="179"/>
      <c r="J299" s="35"/>
      <c r="K299" s="35"/>
      <c r="L299" s="38"/>
      <c r="M299" s="180"/>
      <c r="N299" s="181"/>
      <c r="O299" s="70"/>
      <c r="P299" s="70"/>
      <c r="Q299" s="70"/>
      <c r="R299" s="70"/>
      <c r="S299" s="70"/>
      <c r="T299" s="71"/>
      <c r="U299" s="33"/>
      <c r="V299" s="33"/>
      <c r="W299" s="33"/>
      <c r="X299" s="33"/>
      <c r="Y299" s="33"/>
      <c r="Z299" s="33"/>
      <c r="AA299" s="33"/>
      <c r="AB299" s="33"/>
      <c r="AC299" s="33"/>
      <c r="AD299" s="33"/>
      <c r="AE299" s="33"/>
      <c r="AT299" s="16" t="s">
        <v>225</v>
      </c>
      <c r="AU299" s="16" t="s">
        <v>75</v>
      </c>
    </row>
    <row r="300" spans="1:65" s="2" customFormat="1" ht="49.15" customHeight="1">
      <c r="A300" s="33"/>
      <c r="B300" s="34"/>
      <c r="C300" s="163" t="s">
        <v>691</v>
      </c>
      <c r="D300" s="163" t="s">
        <v>218</v>
      </c>
      <c r="E300" s="164" t="s">
        <v>692</v>
      </c>
      <c r="F300" s="165" t="s">
        <v>693</v>
      </c>
      <c r="G300" s="166" t="s">
        <v>228</v>
      </c>
      <c r="H300" s="167">
        <v>26</v>
      </c>
      <c r="I300" s="168"/>
      <c r="J300" s="169">
        <f>ROUND(I300*H300,2)</f>
        <v>0</v>
      </c>
      <c r="K300" s="165" t="s">
        <v>222</v>
      </c>
      <c r="L300" s="170"/>
      <c r="M300" s="171" t="s">
        <v>1</v>
      </c>
      <c r="N300" s="172" t="s">
        <v>40</v>
      </c>
      <c r="O300" s="70"/>
      <c r="P300" s="173">
        <f>O300*H300</f>
        <v>0</v>
      </c>
      <c r="Q300" s="173">
        <v>0</v>
      </c>
      <c r="R300" s="173">
        <f>Q300*H300</f>
        <v>0</v>
      </c>
      <c r="S300" s="173">
        <v>0</v>
      </c>
      <c r="T300" s="174">
        <f>S300*H300</f>
        <v>0</v>
      </c>
      <c r="U300" s="33"/>
      <c r="V300" s="33"/>
      <c r="W300" s="33"/>
      <c r="X300" s="33"/>
      <c r="Y300" s="33"/>
      <c r="Z300" s="33"/>
      <c r="AA300" s="33"/>
      <c r="AB300" s="33"/>
      <c r="AC300" s="33"/>
      <c r="AD300" s="33"/>
      <c r="AE300" s="33"/>
      <c r="AR300" s="175" t="s">
        <v>415</v>
      </c>
      <c r="AT300" s="175" t="s">
        <v>218</v>
      </c>
      <c r="AU300" s="175" t="s">
        <v>75</v>
      </c>
      <c r="AY300" s="16" t="s">
        <v>223</v>
      </c>
      <c r="BE300" s="176">
        <f>IF(N300="základní",J300,0)</f>
        <v>0</v>
      </c>
      <c r="BF300" s="176">
        <f>IF(N300="snížená",J300,0)</f>
        <v>0</v>
      </c>
      <c r="BG300" s="176">
        <f>IF(N300="zákl. přenesená",J300,0)</f>
        <v>0</v>
      </c>
      <c r="BH300" s="176">
        <f>IF(N300="sníž. přenesená",J300,0)</f>
        <v>0</v>
      </c>
      <c r="BI300" s="176">
        <f>IF(N300="nulová",J300,0)</f>
        <v>0</v>
      </c>
      <c r="BJ300" s="16" t="s">
        <v>82</v>
      </c>
      <c r="BK300" s="176">
        <f>ROUND(I300*H300,2)</f>
        <v>0</v>
      </c>
      <c r="BL300" s="16" t="s">
        <v>415</v>
      </c>
      <c r="BM300" s="175" t="s">
        <v>694</v>
      </c>
    </row>
    <row r="301" spans="1:65" s="2" customFormat="1" ht="29.25">
      <c r="A301" s="33"/>
      <c r="B301" s="34"/>
      <c r="C301" s="35"/>
      <c r="D301" s="177" t="s">
        <v>225</v>
      </c>
      <c r="E301" s="35"/>
      <c r="F301" s="178" t="s">
        <v>693</v>
      </c>
      <c r="G301" s="35"/>
      <c r="H301" s="35"/>
      <c r="I301" s="179"/>
      <c r="J301" s="35"/>
      <c r="K301" s="35"/>
      <c r="L301" s="38"/>
      <c r="M301" s="180"/>
      <c r="N301" s="181"/>
      <c r="O301" s="70"/>
      <c r="P301" s="70"/>
      <c r="Q301" s="70"/>
      <c r="R301" s="70"/>
      <c r="S301" s="70"/>
      <c r="T301" s="71"/>
      <c r="U301" s="33"/>
      <c r="V301" s="33"/>
      <c r="W301" s="33"/>
      <c r="X301" s="33"/>
      <c r="Y301" s="33"/>
      <c r="Z301" s="33"/>
      <c r="AA301" s="33"/>
      <c r="AB301" s="33"/>
      <c r="AC301" s="33"/>
      <c r="AD301" s="33"/>
      <c r="AE301" s="33"/>
      <c r="AT301" s="16" t="s">
        <v>225</v>
      </c>
      <c r="AU301" s="16" t="s">
        <v>75</v>
      </c>
    </row>
    <row r="302" spans="1:65" s="2" customFormat="1" ht="24.2" customHeight="1">
      <c r="A302" s="33"/>
      <c r="B302" s="34"/>
      <c r="C302" s="163" t="s">
        <v>695</v>
      </c>
      <c r="D302" s="163" t="s">
        <v>218</v>
      </c>
      <c r="E302" s="164" t="s">
        <v>696</v>
      </c>
      <c r="F302" s="165" t="s">
        <v>697</v>
      </c>
      <c r="G302" s="166" t="s">
        <v>228</v>
      </c>
      <c r="H302" s="167">
        <v>40</v>
      </c>
      <c r="I302" s="168"/>
      <c r="J302" s="169">
        <f>ROUND(I302*H302,2)</f>
        <v>0</v>
      </c>
      <c r="K302" s="165" t="s">
        <v>222</v>
      </c>
      <c r="L302" s="170"/>
      <c r="M302" s="171" t="s">
        <v>1</v>
      </c>
      <c r="N302" s="172" t="s">
        <v>40</v>
      </c>
      <c r="O302" s="70"/>
      <c r="P302" s="173">
        <f>O302*H302</f>
        <v>0</v>
      </c>
      <c r="Q302" s="173">
        <v>0</v>
      </c>
      <c r="R302" s="173">
        <f>Q302*H302</f>
        <v>0</v>
      </c>
      <c r="S302" s="173">
        <v>0</v>
      </c>
      <c r="T302" s="174">
        <f>S302*H302</f>
        <v>0</v>
      </c>
      <c r="U302" s="33"/>
      <c r="V302" s="33"/>
      <c r="W302" s="33"/>
      <c r="X302" s="33"/>
      <c r="Y302" s="33"/>
      <c r="Z302" s="33"/>
      <c r="AA302" s="33"/>
      <c r="AB302" s="33"/>
      <c r="AC302" s="33"/>
      <c r="AD302" s="33"/>
      <c r="AE302" s="33"/>
      <c r="AR302" s="175" t="s">
        <v>84</v>
      </c>
      <c r="AT302" s="175" t="s">
        <v>218</v>
      </c>
      <c r="AU302" s="175" t="s">
        <v>75</v>
      </c>
      <c r="AY302" s="16" t="s">
        <v>223</v>
      </c>
      <c r="BE302" s="176">
        <f>IF(N302="základní",J302,0)</f>
        <v>0</v>
      </c>
      <c r="BF302" s="176">
        <f>IF(N302="snížená",J302,0)</f>
        <v>0</v>
      </c>
      <c r="BG302" s="176">
        <f>IF(N302="zákl. přenesená",J302,0)</f>
        <v>0</v>
      </c>
      <c r="BH302" s="176">
        <f>IF(N302="sníž. přenesená",J302,0)</f>
        <v>0</v>
      </c>
      <c r="BI302" s="176">
        <f>IF(N302="nulová",J302,0)</f>
        <v>0</v>
      </c>
      <c r="BJ302" s="16" t="s">
        <v>82</v>
      </c>
      <c r="BK302" s="176">
        <f>ROUND(I302*H302,2)</f>
        <v>0</v>
      </c>
      <c r="BL302" s="16" t="s">
        <v>82</v>
      </c>
      <c r="BM302" s="175" t="s">
        <v>698</v>
      </c>
    </row>
    <row r="303" spans="1:65" s="2" customFormat="1" ht="19.5">
      <c r="A303" s="33"/>
      <c r="B303" s="34"/>
      <c r="C303" s="35"/>
      <c r="D303" s="177" t="s">
        <v>225</v>
      </c>
      <c r="E303" s="35"/>
      <c r="F303" s="178" t="s">
        <v>697</v>
      </c>
      <c r="G303" s="35"/>
      <c r="H303" s="35"/>
      <c r="I303" s="179"/>
      <c r="J303" s="35"/>
      <c r="K303" s="35"/>
      <c r="L303" s="38"/>
      <c r="M303" s="180"/>
      <c r="N303" s="181"/>
      <c r="O303" s="70"/>
      <c r="P303" s="70"/>
      <c r="Q303" s="70"/>
      <c r="R303" s="70"/>
      <c r="S303" s="70"/>
      <c r="T303" s="71"/>
      <c r="U303" s="33"/>
      <c r="V303" s="33"/>
      <c r="W303" s="33"/>
      <c r="X303" s="33"/>
      <c r="Y303" s="33"/>
      <c r="Z303" s="33"/>
      <c r="AA303" s="33"/>
      <c r="AB303" s="33"/>
      <c r="AC303" s="33"/>
      <c r="AD303" s="33"/>
      <c r="AE303" s="33"/>
      <c r="AT303" s="16" t="s">
        <v>225</v>
      </c>
      <c r="AU303" s="16" t="s">
        <v>75</v>
      </c>
    </row>
    <row r="304" spans="1:65" s="2" customFormat="1" ht="24.2" customHeight="1">
      <c r="A304" s="33"/>
      <c r="B304" s="34"/>
      <c r="C304" s="163" t="s">
        <v>699</v>
      </c>
      <c r="D304" s="163" t="s">
        <v>218</v>
      </c>
      <c r="E304" s="164" t="s">
        <v>700</v>
      </c>
      <c r="F304" s="165" t="s">
        <v>701</v>
      </c>
      <c r="G304" s="166" t="s">
        <v>228</v>
      </c>
      <c r="H304" s="167">
        <v>50</v>
      </c>
      <c r="I304" s="168"/>
      <c r="J304" s="169">
        <f>ROUND(I304*H304,2)</f>
        <v>0</v>
      </c>
      <c r="K304" s="165" t="s">
        <v>222</v>
      </c>
      <c r="L304" s="170"/>
      <c r="M304" s="171" t="s">
        <v>1</v>
      </c>
      <c r="N304" s="172" t="s">
        <v>40</v>
      </c>
      <c r="O304" s="70"/>
      <c r="P304" s="173">
        <f>O304*H304</f>
        <v>0</v>
      </c>
      <c r="Q304" s="173">
        <v>0</v>
      </c>
      <c r="R304" s="173">
        <f>Q304*H304</f>
        <v>0</v>
      </c>
      <c r="S304" s="173">
        <v>0</v>
      </c>
      <c r="T304" s="174">
        <f>S304*H304</f>
        <v>0</v>
      </c>
      <c r="U304" s="33"/>
      <c r="V304" s="33"/>
      <c r="W304" s="33"/>
      <c r="X304" s="33"/>
      <c r="Y304" s="33"/>
      <c r="Z304" s="33"/>
      <c r="AA304" s="33"/>
      <c r="AB304" s="33"/>
      <c r="AC304" s="33"/>
      <c r="AD304" s="33"/>
      <c r="AE304" s="33"/>
      <c r="AR304" s="175" t="s">
        <v>84</v>
      </c>
      <c r="AT304" s="175" t="s">
        <v>218</v>
      </c>
      <c r="AU304" s="175" t="s">
        <v>75</v>
      </c>
      <c r="AY304" s="16" t="s">
        <v>223</v>
      </c>
      <c r="BE304" s="176">
        <f>IF(N304="základní",J304,0)</f>
        <v>0</v>
      </c>
      <c r="BF304" s="176">
        <f>IF(N304="snížená",J304,0)</f>
        <v>0</v>
      </c>
      <c r="BG304" s="176">
        <f>IF(N304="zákl. přenesená",J304,0)</f>
        <v>0</v>
      </c>
      <c r="BH304" s="176">
        <f>IF(N304="sníž. přenesená",J304,0)</f>
        <v>0</v>
      </c>
      <c r="BI304" s="176">
        <f>IF(N304="nulová",J304,0)</f>
        <v>0</v>
      </c>
      <c r="BJ304" s="16" t="s">
        <v>82</v>
      </c>
      <c r="BK304" s="176">
        <f>ROUND(I304*H304,2)</f>
        <v>0</v>
      </c>
      <c r="BL304" s="16" t="s">
        <v>82</v>
      </c>
      <c r="BM304" s="175" t="s">
        <v>702</v>
      </c>
    </row>
    <row r="305" spans="1:65" s="2" customFormat="1" ht="19.5">
      <c r="A305" s="33"/>
      <c r="B305" s="34"/>
      <c r="C305" s="35"/>
      <c r="D305" s="177" t="s">
        <v>225</v>
      </c>
      <c r="E305" s="35"/>
      <c r="F305" s="178" t="s">
        <v>701</v>
      </c>
      <c r="G305" s="35"/>
      <c r="H305" s="35"/>
      <c r="I305" s="179"/>
      <c r="J305" s="35"/>
      <c r="K305" s="35"/>
      <c r="L305" s="38"/>
      <c r="M305" s="180"/>
      <c r="N305" s="181"/>
      <c r="O305" s="70"/>
      <c r="P305" s="70"/>
      <c r="Q305" s="70"/>
      <c r="R305" s="70"/>
      <c r="S305" s="70"/>
      <c r="T305" s="71"/>
      <c r="U305" s="33"/>
      <c r="V305" s="33"/>
      <c r="W305" s="33"/>
      <c r="X305" s="33"/>
      <c r="Y305" s="33"/>
      <c r="Z305" s="33"/>
      <c r="AA305" s="33"/>
      <c r="AB305" s="33"/>
      <c r="AC305" s="33"/>
      <c r="AD305" s="33"/>
      <c r="AE305" s="33"/>
      <c r="AT305" s="16" t="s">
        <v>225</v>
      </c>
      <c r="AU305" s="16" t="s">
        <v>75</v>
      </c>
    </row>
    <row r="306" spans="1:65" s="2" customFormat="1" ht="24.2" customHeight="1">
      <c r="A306" s="33"/>
      <c r="B306" s="34"/>
      <c r="C306" s="163" t="s">
        <v>703</v>
      </c>
      <c r="D306" s="163" t="s">
        <v>218</v>
      </c>
      <c r="E306" s="164" t="s">
        <v>704</v>
      </c>
      <c r="F306" s="165" t="s">
        <v>705</v>
      </c>
      <c r="G306" s="166" t="s">
        <v>228</v>
      </c>
      <c r="H306" s="167">
        <v>30</v>
      </c>
      <c r="I306" s="168"/>
      <c r="J306" s="169">
        <f>ROUND(I306*H306,2)</f>
        <v>0</v>
      </c>
      <c r="K306" s="165" t="s">
        <v>222</v>
      </c>
      <c r="L306" s="170"/>
      <c r="M306" s="171" t="s">
        <v>1</v>
      </c>
      <c r="N306" s="172" t="s">
        <v>40</v>
      </c>
      <c r="O306" s="70"/>
      <c r="P306" s="173">
        <f>O306*H306</f>
        <v>0</v>
      </c>
      <c r="Q306" s="173">
        <v>0</v>
      </c>
      <c r="R306" s="173">
        <f>Q306*H306</f>
        <v>0</v>
      </c>
      <c r="S306" s="173">
        <v>0</v>
      </c>
      <c r="T306" s="174">
        <f>S306*H306</f>
        <v>0</v>
      </c>
      <c r="U306" s="33"/>
      <c r="V306" s="33"/>
      <c r="W306" s="33"/>
      <c r="X306" s="33"/>
      <c r="Y306" s="33"/>
      <c r="Z306" s="33"/>
      <c r="AA306" s="33"/>
      <c r="AB306" s="33"/>
      <c r="AC306" s="33"/>
      <c r="AD306" s="33"/>
      <c r="AE306" s="33"/>
      <c r="AR306" s="175" t="s">
        <v>415</v>
      </c>
      <c r="AT306" s="175" t="s">
        <v>218</v>
      </c>
      <c r="AU306" s="175" t="s">
        <v>75</v>
      </c>
      <c r="AY306" s="16" t="s">
        <v>223</v>
      </c>
      <c r="BE306" s="176">
        <f>IF(N306="základní",J306,0)</f>
        <v>0</v>
      </c>
      <c r="BF306" s="176">
        <f>IF(N306="snížená",J306,0)</f>
        <v>0</v>
      </c>
      <c r="BG306" s="176">
        <f>IF(N306="zákl. přenesená",J306,0)</f>
        <v>0</v>
      </c>
      <c r="BH306" s="176">
        <f>IF(N306="sníž. přenesená",J306,0)</f>
        <v>0</v>
      </c>
      <c r="BI306" s="176">
        <f>IF(N306="nulová",J306,0)</f>
        <v>0</v>
      </c>
      <c r="BJ306" s="16" t="s">
        <v>82</v>
      </c>
      <c r="BK306" s="176">
        <f>ROUND(I306*H306,2)</f>
        <v>0</v>
      </c>
      <c r="BL306" s="16" t="s">
        <v>415</v>
      </c>
      <c r="BM306" s="175" t="s">
        <v>706</v>
      </c>
    </row>
    <row r="307" spans="1:65" s="2" customFormat="1" ht="19.5">
      <c r="A307" s="33"/>
      <c r="B307" s="34"/>
      <c r="C307" s="35"/>
      <c r="D307" s="177" t="s">
        <v>225</v>
      </c>
      <c r="E307" s="35"/>
      <c r="F307" s="178" t="s">
        <v>705</v>
      </c>
      <c r="G307" s="35"/>
      <c r="H307" s="35"/>
      <c r="I307" s="179"/>
      <c r="J307" s="35"/>
      <c r="K307" s="35"/>
      <c r="L307" s="38"/>
      <c r="M307" s="180"/>
      <c r="N307" s="181"/>
      <c r="O307" s="70"/>
      <c r="P307" s="70"/>
      <c r="Q307" s="70"/>
      <c r="R307" s="70"/>
      <c r="S307" s="70"/>
      <c r="T307" s="71"/>
      <c r="U307" s="33"/>
      <c r="V307" s="33"/>
      <c r="W307" s="33"/>
      <c r="X307" s="33"/>
      <c r="Y307" s="33"/>
      <c r="Z307" s="33"/>
      <c r="AA307" s="33"/>
      <c r="AB307" s="33"/>
      <c r="AC307" s="33"/>
      <c r="AD307" s="33"/>
      <c r="AE307" s="33"/>
      <c r="AT307" s="16" t="s">
        <v>225</v>
      </c>
      <c r="AU307" s="16" t="s">
        <v>75</v>
      </c>
    </row>
    <row r="308" spans="1:65" s="2" customFormat="1" ht="24.2" customHeight="1">
      <c r="A308" s="33"/>
      <c r="B308" s="34"/>
      <c r="C308" s="163" t="s">
        <v>707</v>
      </c>
      <c r="D308" s="163" t="s">
        <v>218</v>
      </c>
      <c r="E308" s="164" t="s">
        <v>708</v>
      </c>
      <c r="F308" s="165" t="s">
        <v>709</v>
      </c>
      <c r="G308" s="166" t="s">
        <v>228</v>
      </c>
      <c r="H308" s="167">
        <v>75</v>
      </c>
      <c r="I308" s="168"/>
      <c r="J308" s="169">
        <f>ROUND(I308*H308,2)</f>
        <v>0</v>
      </c>
      <c r="K308" s="165" t="s">
        <v>222</v>
      </c>
      <c r="L308" s="170"/>
      <c r="M308" s="171" t="s">
        <v>1</v>
      </c>
      <c r="N308" s="172" t="s">
        <v>40</v>
      </c>
      <c r="O308" s="70"/>
      <c r="P308" s="173">
        <f>O308*H308</f>
        <v>0</v>
      </c>
      <c r="Q308" s="173">
        <v>0</v>
      </c>
      <c r="R308" s="173">
        <f>Q308*H308</f>
        <v>0</v>
      </c>
      <c r="S308" s="173">
        <v>0</v>
      </c>
      <c r="T308" s="174">
        <f>S308*H308</f>
        <v>0</v>
      </c>
      <c r="U308" s="33"/>
      <c r="V308" s="33"/>
      <c r="W308" s="33"/>
      <c r="X308" s="33"/>
      <c r="Y308" s="33"/>
      <c r="Z308" s="33"/>
      <c r="AA308" s="33"/>
      <c r="AB308" s="33"/>
      <c r="AC308" s="33"/>
      <c r="AD308" s="33"/>
      <c r="AE308" s="33"/>
      <c r="AR308" s="175" t="s">
        <v>415</v>
      </c>
      <c r="AT308" s="175" t="s">
        <v>218</v>
      </c>
      <c r="AU308" s="175" t="s">
        <v>75</v>
      </c>
      <c r="AY308" s="16" t="s">
        <v>223</v>
      </c>
      <c r="BE308" s="176">
        <f>IF(N308="základní",J308,0)</f>
        <v>0</v>
      </c>
      <c r="BF308" s="176">
        <f>IF(N308="snížená",J308,0)</f>
        <v>0</v>
      </c>
      <c r="BG308" s="176">
        <f>IF(N308="zákl. přenesená",J308,0)</f>
        <v>0</v>
      </c>
      <c r="BH308" s="176">
        <f>IF(N308="sníž. přenesená",J308,0)</f>
        <v>0</v>
      </c>
      <c r="BI308" s="176">
        <f>IF(N308="nulová",J308,0)</f>
        <v>0</v>
      </c>
      <c r="BJ308" s="16" t="s">
        <v>82</v>
      </c>
      <c r="BK308" s="176">
        <f>ROUND(I308*H308,2)</f>
        <v>0</v>
      </c>
      <c r="BL308" s="16" t="s">
        <v>415</v>
      </c>
      <c r="BM308" s="175" t="s">
        <v>710</v>
      </c>
    </row>
    <row r="309" spans="1:65" s="2" customFormat="1" ht="19.5">
      <c r="A309" s="33"/>
      <c r="B309" s="34"/>
      <c r="C309" s="35"/>
      <c r="D309" s="177" t="s">
        <v>225</v>
      </c>
      <c r="E309" s="35"/>
      <c r="F309" s="178" t="s">
        <v>709</v>
      </c>
      <c r="G309" s="35"/>
      <c r="H309" s="35"/>
      <c r="I309" s="179"/>
      <c r="J309" s="35"/>
      <c r="K309" s="35"/>
      <c r="L309" s="38"/>
      <c r="M309" s="180"/>
      <c r="N309" s="181"/>
      <c r="O309" s="70"/>
      <c r="P309" s="70"/>
      <c r="Q309" s="70"/>
      <c r="R309" s="70"/>
      <c r="S309" s="70"/>
      <c r="T309" s="71"/>
      <c r="U309" s="33"/>
      <c r="V309" s="33"/>
      <c r="W309" s="33"/>
      <c r="X309" s="33"/>
      <c r="Y309" s="33"/>
      <c r="Z309" s="33"/>
      <c r="AA309" s="33"/>
      <c r="AB309" s="33"/>
      <c r="AC309" s="33"/>
      <c r="AD309" s="33"/>
      <c r="AE309" s="33"/>
      <c r="AT309" s="16" t="s">
        <v>225</v>
      </c>
      <c r="AU309" s="16" t="s">
        <v>75</v>
      </c>
    </row>
    <row r="310" spans="1:65" s="2" customFormat="1" ht="24.2" customHeight="1">
      <c r="A310" s="33"/>
      <c r="B310" s="34"/>
      <c r="C310" s="163" t="s">
        <v>711</v>
      </c>
      <c r="D310" s="163" t="s">
        <v>218</v>
      </c>
      <c r="E310" s="164" t="s">
        <v>712</v>
      </c>
      <c r="F310" s="165" t="s">
        <v>713</v>
      </c>
      <c r="G310" s="166" t="s">
        <v>228</v>
      </c>
      <c r="H310" s="167">
        <v>245</v>
      </c>
      <c r="I310" s="168"/>
      <c r="J310" s="169">
        <f>ROUND(I310*H310,2)</f>
        <v>0</v>
      </c>
      <c r="K310" s="165" t="s">
        <v>222</v>
      </c>
      <c r="L310" s="170"/>
      <c r="M310" s="171" t="s">
        <v>1</v>
      </c>
      <c r="N310" s="172" t="s">
        <v>40</v>
      </c>
      <c r="O310" s="70"/>
      <c r="P310" s="173">
        <f>O310*H310</f>
        <v>0</v>
      </c>
      <c r="Q310" s="173">
        <v>0</v>
      </c>
      <c r="R310" s="173">
        <f>Q310*H310</f>
        <v>0</v>
      </c>
      <c r="S310" s="173">
        <v>0</v>
      </c>
      <c r="T310" s="174">
        <f>S310*H310</f>
        <v>0</v>
      </c>
      <c r="U310" s="33"/>
      <c r="V310" s="33"/>
      <c r="W310" s="33"/>
      <c r="X310" s="33"/>
      <c r="Y310" s="33"/>
      <c r="Z310" s="33"/>
      <c r="AA310" s="33"/>
      <c r="AB310" s="33"/>
      <c r="AC310" s="33"/>
      <c r="AD310" s="33"/>
      <c r="AE310" s="33"/>
      <c r="AR310" s="175" t="s">
        <v>415</v>
      </c>
      <c r="AT310" s="175" t="s">
        <v>218</v>
      </c>
      <c r="AU310" s="175" t="s">
        <v>75</v>
      </c>
      <c r="AY310" s="16" t="s">
        <v>223</v>
      </c>
      <c r="BE310" s="176">
        <f>IF(N310="základní",J310,0)</f>
        <v>0</v>
      </c>
      <c r="BF310" s="176">
        <f>IF(N310="snížená",J310,0)</f>
        <v>0</v>
      </c>
      <c r="BG310" s="176">
        <f>IF(N310="zákl. přenesená",J310,0)</f>
        <v>0</v>
      </c>
      <c r="BH310" s="176">
        <f>IF(N310="sníž. přenesená",J310,0)</f>
        <v>0</v>
      </c>
      <c r="BI310" s="176">
        <f>IF(N310="nulová",J310,0)</f>
        <v>0</v>
      </c>
      <c r="BJ310" s="16" t="s">
        <v>82</v>
      </c>
      <c r="BK310" s="176">
        <f>ROUND(I310*H310,2)</f>
        <v>0</v>
      </c>
      <c r="BL310" s="16" t="s">
        <v>415</v>
      </c>
      <c r="BM310" s="175" t="s">
        <v>714</v>
      </c>
    </row>
    <row r="311" spans="1:65" s="2" customFormat="1" ht="19.5">
      <c r="A311" s="33"/>
      <c r="B311" s="34"/>
      <c r="C311" s="35"/>
      <c r="D311" s="177" t="s">
        <v>225</v>
      </c>
      <c r="E311" s="35"/>
      <c r="F311" s="178" t="s">
        <v>713</v>
      </c>
      <c r="G311" s="35"/>
      <c r="H311" s="35"/>
      <c r="I311" s="179"/>
      <c r="J311" s="35"/>
      <c r="K311" s="35"/>
      <c r="L311" s="38"/>
      <c r="M311" s="180"/>
      <c r="N311" s="181"/>
      <c r="O311" s="70"/>
      <c r="P311" s="70"/>
      <c r="Q311" s="70"/>
      <c r="R311" s="70"/>
      <c r="S311" s="70"/>
      <c r="T311" s="71"/>
      <c r="U311" s="33"/>
      <c r="V311" s="33"/>
      <c r="W311" s="33"/>
      <c r="X311" s="33"/>
      <c r="Y311" s="33"/>
      <c r="Z311" s="33"/>
      <c r="AA311" s="33"/>
      <c r="AB311" s="33"/>
      <c r="AC311" s="33"/>
      <c r="AD311" s="33"/>
      <c r="AE311" s="33"/>
      <c r="AT311" s="16" t="s">
        <v>225</v>
      </c>
      <c r="AU311" s="16" t="s">
        <v>75</v>
      </c>
    </row>
    <row r="312" spans="1:65" s="2" customFormat="1" ht="24.2" customHeight="1">
      <c r="A312" s="33"/>
      <c r="B312" s="34"/>
      <c r="C312" s="163" t="s">
        <v>715</v>
      </c>
      <c r="D312" s="163" t="s">
        <v>218</v>
      </c>
      <c r="E312" s="164" t="s">
        <v>716</v>
      </c>
      <c r="F312" s="165" t="s">
        <v>717</v>
      </c>
      <c r="G312" s="166" t="s">
        <v>228</v>
      </c>
      <c r="H312" s="167">
        <v>50</v>
      </c>
      <c r="I312" s="168"/>
      <c r="J312" s="169">
        <f>ROUND(I312*H312,2)</f>
        <v>0</v>
      </c>
      <c r="K312" s="165" t="s">
        <v>222</v>
      </c>
      <c r="L312" s="170"/>
      <c r="M312" s="171" t="s">
        <v>1</v>
      </c>
      <c r="N312" s="172" t="s">
        <v>40</v>
      </c>
      <c r="O312" s="70"/>
      <c r="P312" s="173">
        <f>O312*H312</f>
        <v>0</v>
      </c>
      <c r="Q312" s="173">
        <v>0</v>
      </c>
      <c r="R312" s="173">
        <f>Q312*H312</f>
        <v>0</v>
      </c>
      <c r="S312" s="173">
        <v>0</v>
      </c>
      <c r="T312" s="174">
        <f>S312*H312</f>
        <v>0</v>
      </c>
      <c r="U312" s="33"/>
      <c r="V312" s="33"/>
      <c r="W312" s="33"/>
      <c r="X312" s="33"/>
      <c r="Y312" s="33"/>
      <c r="Z312" s="33"/>
      <c r="AA312" s="33"/>
      <c r="AB312" s="33"/>
      <c r="AC312" s="33"/>
      <c r="AD312" s="33"/>
      <c r="AE312" s="33"/>
      <c r="AR312" s="175" t="s">
        <v>415</v>
      </c>
      <c r="AT312" s="175" t="s">
        <v>218</v>
      </c>
      <c r="AU312" s="175" t="s">
        <v>75</v>
      </c>
      <c r="AY312" s="16" t="s">
        <v>223</v>
      </c>
      <c r="BE312" s="176">
        <f>IF(N312="základní",J312,0)</f>
        <v>0</v>
      </c>
      <c r="BF312" s="176">
        <f>IF(N312="snížená",J312,0)</f>
        <v>0</v>
      </c>
      <c r="BG312" s="176">
        <f>IF(N312="zákl. přenesená",J312,0)</f>
        <v>0</v>
      </c>
      <c r="BH312" s="176">
        <f>IF(N312="sníž. přenesená",J312,0)</f>
        <v>0</v>
      </c>
      <c r="BI312" s="176">
        <f>IF(N312="nulová",J312,0)</f>
        <v>0</v>
      </c>
      <c r="BJ312" s="16" t="s">
        <v>82</v>
      </c>
      <c r="BK312" s="176">
        <f>ROUND(I312*H312,2)</f>
        <v>0</v>
      </c>
      <c r="BL312" s="16" t="s">
        <v>415</v>
      </c>
      <c r="BM312" s="175" t="s">
        <v>718</v>
      </c>
    </row>
    <row r="313" spans="1:65" s="2" customFormat="1" ht="19.5">
      <c r="A313" s="33"/>
      <c r="B313" s="34"/>
      <c r="C313" s="35"/>
      <c r="D313" s="177" t="s">
        <v>225</v>
      </c>
      <c r="E313" s="35"/>
      <c r="F313" s="178" t="s">
        <v>717</v>
      </c>
      <c r="G313" s="35"/>
      <c r="H313" s="35"/>
      <c r="I313" s="179"/>
      <c r="J313" s="35"/>
      <c r="K313" s="35"/>
      <c r="L313" s="38"/>
      <c r="M313" s="180"/>
      <c r="N313" s="181"/>
      <c r="O313" s="70"/>
      <c r="P313" s="70"/>
      <c r="Q313" s="70"/>
      <c r="R313" s="70"/>
      <c r="S313" s="70"/>
      <c r="T313" s="71"/>
      <c r="U313" s="33"/>
      <c r="V313" s="33"/>
      <c r="W313" s="33"/>
      <c r="X313" s="33"/>
      <c r="Y313" s="33"/>
      <c r="Z313" s="33"/>
      <c r="AA313" s="33"/>
      <c r="AB313" s="33"/>
      <c r="AC313" s="33"/>
      <c r="AD313" s="33"/>
      <c r="AE313" s="33"/>
      <c r="AT313" s="16" t="s">
        <v>225</v>
      </c>
      <c r="AU313" s="16" t="s">
        <v>75</v>
      </c>
    </row>
    <row r="314" spans="1:65" s="2" customFormat="1" ht="24.2" customHeight="1">
      <c r="A314" s="33"/>
      <c r="B314" s="34"/>
      <c r="C314" s="163" t="s">
        <v>719</v>
      </c>
      <c r="D314" s="163" t="s">
        <v>218</v>
      </c>
      <c r="E314" s="164" t="s">
        <v>720</v>
      </c>
      <c r="F314" s="165" t="s">
        <v>721</v>
      </c>
      <c r="G314" s="166" t="s">
        <v>228</v>
      </c>
      <c r="H314" s="167">
        <v>40</v>
      </c>
      <c r="I314" s="168"/>
      <c r="J314" s="169">
        <f>ROUND(I314*H314,2)</f>
        <v>0</v>
      </c>
      <c r="K314" s="165" t="s">
        <v>222</v>
      </c>
      <c r="L314" s="170"/>
      <c r="M314" s="171" t="s">
        <v>1</v>
      </c>
      <c r="N314" s="172" t="s">
        <v>40</v>
      </c>
      <c r="O314" s="70"/>
      <c r="P314" s="173">
        <f>O314*H314</f>
        <v>0</v>
      </c>
      <c r="Q314" s="173">
        <v>0</v>
      </c>
      <c r="R314" s="173">
        <f>Q314*H314</f>
        <v>0</v>
      </c>
      <c r="S314" s="173">
        <v>0</v>
      </c>
      <c r="T314" s="174">
        <f>S314*H314</f>
        <v>0</v>
      </c>
      <c r="U314" s="33"/>
      <c r="V314" s="33"/>
      <c r="W314" s="33"/>
      <c r="X314" s="33"/>
      <c r="Y314" s="33"/>
      <c r="Z314" s="33"/>
      <c r="AA314" s="33"/>
      <c r="AB314" s="33"/>
      <c r="AC314" s="33"/>
      <c r="AD314" s="33"/>
      <c r="AE314" s="33"/>
      <c r="AR314" s="175" t="s">
        <v>415</v>
      </c>
      <c r="AT314" s="175" t="s">
        <v>218</v>
      </c>
      <c r="AU314" s="175" t="s">
        <v>75</v>
      </c>
      <c r="AY314" s="16" t="s">
        <v>223</v>
      </c>
      <c r="BE314" s="176">
        <f>IF(N314="základní",J314,0)</f>
        <v>0</v>
      </c>
      <c r="BF314" s="176">
        <f>IF(N314="snížená",J314,0)</f>
        <v>0</v>
      </c>
      <c r="BG314" s="176">
        <f>IF(N314="zákl. přenesená",J314,0)</f>
        <v>0</v>
      </c>
      <c r="BH314" s="176">
        <f>IF(N314="sníž. přenesená",J314,0)</f>
        <v>0</v>
      </c>
      <c r="BI314" s="176">
        <f>IF(N314="nulová",J314,0)</f>
        <v>0</v>
      </c>
      <c r="BJ314" s="16" t="s">
        <v>82</v>
      </c>
      <c r="BK314" s="176">
        <f>ROUND(I314*H314,2)</f>
        <v>0</v>
      </c>
      <c r="BL314" s="16" t="s">
        <v>415</v>
      </c>
      <c r="BM314" s="175" t="s">
        <v>722</v>
      </c>
    </row>
    <row r="315" spans="1:65" s="2" customFormat="1" ht="19.5">
      <c r="A315" s="33"/>
      <c r="B315" s="34"/>
      <c r="C315" s="35"/>
      <c r="D315" s="177" t="s">
        <v>225</v>
      </c>
      <c r="E315" s="35"/>
      <c r="F315" s="178" t="s">
        <v>721</v>
      </c>
      <c r="G315" s="35"/>
      <c r="H315" s="35"/>
      <c r="I315" s="179"/>
      <c r="J315" s="35"/>
      <c r="K315" s="35"/>
      <c r="L315" s="38"/>
      <c r="M315" s="180"/>
      <c r="N315" s="181"/>
      <c r="O315" s="70"/>
      <c r="P315" s="70"/>
      <c r="Q315" s="70"/>
      <c r="R315" s="70"/>
      <c r="S315" s="70"/>
      <c r="T315" s="71"/>
      <c r="U315" s="33"/>
      <c r="V315" s="33"/>
      <c r="W315" s="33"/>
      <c r="X315" s="33"/>
      <c r="Y315" s="33"/>
      <c r="Z315" s="33"/>
      <c r="AA315" s="33"/>
      <c r="AB315" s="33"/>
      <c r="AC315" s="33"/>
      <c r="AD315" s="33"/>
      <c r="AE315" s="33"/>
      <c r="AT315" s="16" t="s">
        <v>225</v>
      </c>
      <c r="AU315" s="16" t="s">
        <v>75</v>
      </c>
    </row>
    <row r="316" spans="1:65" s="2" customFormat="1" ht="24.2" customHeight="1">
      <c r="A316" s="33"/>
      <c r="B316" s="34"/>
      <c r="C316" s="163" t="s">
        <v>723</v>
      </c>
      <c r="D316" s="163" t="s">
        <v>218</v>
      </c>
      <c r="E316" s="164" t="s">
        <v>724</v>
      </c>
      <c r="F316" s="165" t="s">
        <v>725</v>
      </c>
      <c r="G316" s="166" t="s">
        <v>228</v>
      </c>
      <c r="H316" s="167">
        <v>50</v>
      </c>
      <c r="I316" s="168"/>
      <c r="J316" s="169">
        <f>ROUND(I316*H316,2)</f>
        <v>0</v>
      </c>
      <c r="K316" s="165" t="s">
        <v>222</v>
      </c>
      <c r="L316" s="170"/>
      <c r="M316" s="171" t="s">
        <v>1</v>
      </c>
      <c r="N316" s="172" t="s">
        <v>40</v>
      </c>
      <c r="O316" s="70"/>
      <c r="P316" s="173">
        <f>O316*H316</f>
        <v>0</v>
      </c>
      <c r="Q316" s="173">
        <v>0</v>
      </c>
      <c r="R316" s="173">
        <f>Q316*H316</f>
        <v>0</v>
      </c>
      <c r="S316" s="173">
        <v>0</v>
      </c>
      <c r="T316" s="174">
        <f>S316*H316</f>
        <v>0</v>
      </c>
      <c r="U316" s="33"/>
      <c r="V316" s="33"/>
      <c r="W316" s="33"/>
      <c r="X316" s="33"/>
      <c r="Y316" s="33"/>
      <c r="Z316" s="33"/>
      <c r="AA316" s="33"/>
      <c r="AB316" s="33"/>
      <c r="AC316" s="33"/>
      <c r="AD316" s="33"/>
      <c r="AE316" s="33"/>
      <c r="AR316" s="175" t="s">
        <v>415</v>
      </c>
      <c r="AT316" s="175" t="s">
        <v>218</v>
      </c>
      <c r="AU316" s="175" t="s">
        <v>75</v>
      </c>
      <c r="AY316" s="16" t="s">
        <v>223</v>
      </c>
      <c r="BE316" s="176">
        <f>IF(N316="základní",J316,0)</f>
        <v>0</v>
      </c>
      <c r="BF316" s="176">
        <f>IF(N316="snížená",J316,0)</f>
        <v>0</v>
      </c>
      <c r="BG316" s="176">
        <f>IF(N316="zákl. přenesená",J316,0)</f>
        <v>0</v>
      </c>
      <c r="BH316" s="176">
        <f>IF(N316="sníž. přenesená",J316,0)</f>
        <v>0</v>
      </c>
      <c r="BI316" s="176">
        <f>IF(N316="nulová",J316,0)</f>
        <v>0</v>
      </c>
      <c r="BJ316" s="16" t="s">
        <v>82</v>
      </c>
      <c r="BK316" s="176">
        <f>ROUND(I316*H316,2)</f>
        <v>0</v>
      </c>
      <c r="BL316" s="16" t="s">
        <v>415</v>
      </c>
      <c r="BM316" s="175" t="s">
        <v>726</v>
      </c>
    </row>
    <row r="317" spans="1:65" s="2" customFormat="1" ht="19.5">
      <c r="A317" s="33"/>
      <c r="B317" s="34"/>
      <c r="C317" s="35"/>
      <c r="D317" s="177" t="s">
        <v>225</v>
      </c>
      <c r="E317" s="35"/>
      <c r="F317" s="178" t="s">
        <v>725</v>
      </c>
      <c r="G317" s="35"/>
      <c r="H317" s="35"/>
      <c r="I317" s="179"/>
      <c r="J317" s="35"/>
      <c r="K317" s="35"/>
      <c r="L317" s="38"/>
      <c r="M317" s="180"/>
      <c r="N317" s="181"/>
      <c r="O317" s="70"/>
      <c r="P317" s="70"/>
      <c r="Q317" s="70"/>
      <c r="R317" s="70"/>
      <c r="S317" s="70"/>
      <c r="T317" s="71"/>
      <c r="U317" s="33"/>
      <c r="V317" s="33"/>
      <c r="W317" s="33"/>
      <c r="X317" s="33"/>
      <c r="Y317" s="33"/>
      <c r="Z317" s="33"/>
      <c r="AA317" s="33"/>
      <c r="AB317" s="33"/>
      <c r="AC317" s="33"/>
      <c r="AD317" s="33"/>
      <c r="AE317" s="33"/>
      <c r="AT317" s="16" t="s">
        <v>225</v>
      </c>
      <c r="AU317" s="16" t="s">
        <v>75</v>
      </c>
    </row>
    <row r="318" spans="1:65" s="2" customFormat="1" ht="24.2" customHeight="1">
      <c r="A318" s="33"/>
      <c r="B318" s="34"/>
      <c r="C318" s="163" t="s">
        <v>727</v>
      </c>
      <c r="D318" s="163" t="s">
        <v>218</v>
      </c>
      <c r="E318" s="164" t="s">
        <v>728</v>
      </c>
      <c r="F318" s="165" t="s">
        <v>729</v>
      </c>
      <c r="G318" s="166" t="s">
        <v>228</v>
      </c>
      <c r="H318" s="167">
        <v>40</v>
      </c>
      <c r="I318" s="168"/>
      <c r="J318" s="169">
        <f>ROUND(I318*H318,2)</f>
        <v>0</v>
      </c>
      <c r="K318" s="165" t="s">
        <v>222</v>
      </c>
      <c r="L318" s="170"/>
      <c r="M318" s="171" t="s">
        <v>1</v>
      </c>
      <c r="N318" s="172" t="s">
        <v>40</v>
      </c>
      <c r="O318" s="70"/>
      <c r="P318" s="173">
        <f>O318*H318</f>
        <v>0</v>
      </c>
      <c r="Q318" s="173">
        <v>0</v>
      </c>
      <c r="R318" s="173">
        <f>Q318*H318</f>
        <v>0</v>
      </c>
      <c r="S318" s="173">
        <v>0</v>
      </c>
      <c r="T318" s="174">
        <f>S318*H318</f>
        <v>0</v>
      </c>
      <c r="U318" s="33"/>
      <c r="V318" s="33"/>
      <c r="W318" s="33"/>
      <c r="X318" s="33"/>
      <c r="Y318" s="33"/>
      <c r="Z318" s="33"/>
      <c r="AA318" s="33"/>
      <c r="AB318" s="33"/>
      <c r="AC318" s="33"/>
      <c r="AD318" s="33"/>
      <c r="AE318" s="33"/>
      <c r="AR318" s="175" t="s">
        <v>415</v>
      </c>
      <c r="AT318" s="175" t="s">
        <v>218</v>
      </c>
      <c r="AU318" s="175" t="s">
        <v>75</v>
      </c>
      <c r="AY318" s="16" t="s">
        <v>223</v>
      </c>
      <c r="BE318" s="176">
        <f>IF(N318="základní",J318,0)</f>
        <v>0</v>
      </c>
      <c r="BF318" s="176">
        <f>IF(N318="snížená",J318,0)</f>
        <v>0</v>
      </c>
      <c r="BG318" s="176">
        <f>IF(N318="zákl. přenesená",J318,0)</f>
        <v>0</v>
      </c>
      <c r="BH318" s="176">
        <f>IF(N318="sníž. přenesená",J318,0)</f>
        <v>0</v>
      </c>
      <c r="BI318" s="176">
        <f>IF(N318="nulová",J318,0)</f>
        <v>0</v>
      </c>
      <c r="BJ318" s="16" t="s">
        <v>82</v>
      </c>
      <c r="BK318" s="176">
        <f>ROUND(I318*H318,2)</f>
        <v>0</v>
      </c>
      <c r="BL318" s="16" t="s">
        <v>415</v>
      </c>
      <c r="BM318" s="175" t="s">
        <v>730</v>
      </c>
    </row>
    <row r="319" spans="1:65" s="2" customFormat="1" ht="19.5">
      <c r="A319" s="33"/>
      <c r="B319" s="34"/>
      <c r="C319" s="35"/>
      <c r="D319" s="177" t="s">
        <v>225</v>
      </c>
      <c r="E319" s="35"/>
      <c r="F319" s="178" t="s">
        <v>729</v>
      </c>
      <c r="G319" s="35"/>
      <c r="H319" s="35"/>
      <c r="I319" s="179"/>
      <c r="J319" s="35"/>
      <c r="K319" s="35"/>
      <c r="L319" s="38"/>
      <c r="M319" s="180"/>
      <c r="N319" s="181"/>
      <c r="O319" s="70"/>
      <c r="P319" s="70"/>
      <c r="Q319" s="70"/>
      <c r="R319" s="70"/>
      <c r="S319" s="70"/>
      <c r="T319" s="71"/>
      <c r="U319" s="33"/>
      <c r="V319" s="33"/>
      <c r="W319" s="33"/>
      <c r="X319" s="33"/>
      <c r="Y319" s="33"/>
      <c r="Z319" s="33"/>
      <c r="AA319" s="33"/>
      <c r="AB319" s="33"/>
      <c r="AC319" s="33"/>
      <c r="AD319" s="33"/>
      <c r="AE319" s="33"/>
      <c r="AT319" s="16" t="s">
        <v>225</v>
      </c>
      <c r="AU319" s="16" t="s">
        <v>75</v>
      </c>
    </row>
    <row r="320" spans="1:65" s="2" customFormat="1" ht="24.2" customHeight="1">
      <c r="A320" s="33"/>
      <c r="B320" s="34"/>
      <c r="C320" s="163" t="s">
        <v>731</v>
      </c>
      <c r="D320" s="163" t="s">
        <v>218</v>
      </c>
      <c r="E320" s="164" t="s">
        <v>732</v>
      </c>
      <c r="F320" s="165" t="s">
        <v>733</v>
      </c>
      <c r="G320" s="166" t="s">
        <v>228</v>
      </c>
      <c r="H320" s="167">
        <v>40</v>
      </c>
      <c r="I320" s="168"/>
      <c r="J320" s="169">
        <f>ROUND(I320*H320,2)</f>
        <v>0</v>
      </c>
      <c r="K320" s="165" t="s">
        <v>222</v>
      </c>
      <c r="L320" s="170"/>
      <c r="M320" s="171" t="s">
        <v>1</v>
      </c>
      <c r="N320" s="172" t="s">
        <v>40</v>
      </c>
      <c r="O320" s="70"/>
      <c r="P320" s="173">
        <f>O320*H320</f>
        <v>0</v>
      </c>
      <c r="Q320" s="173">
        <v>0</v>
      </c>
      <c r="R320" s="173">
        <f>Q320*H320</f>
        <v>0</v>
      </c>
      <c r="S320" s="173">
        <v>0</v>
      </c>
      <c r="T320" s="174">
        <f>S320*H320</f>
        <v>0</v>
      </c>
      <c r="U320" s="33"/>
      <c r="V320" s="33"/>
      <c r="W320" s="33"/>
      <c r="X320" s="33"/>
      <c r="Y320" s="33"/>
      <c r="Z320" s="33"/>
      <c r="AA320" s="33"/>
      <c r="AB320" s="33"/>
      <c r="AC320" s="33"/>
      <c r="AD320" s="33"/>
      <c r="AE320" s="33"/>
      <c r="AR320" s="175" t="s">
        <v>415</v>
      </c>
      <c r="AT320" s="175" t="s">
        <v>218</v>
      </c>
      <c r="AU320" s="175" t="s">
        <v>75</v>
      </c>
      <c r="AY320" s="16" t="s">
        <v>223</v>
      </c>
      <c r="BE320" s="176">
        <f>IF(N320="základní",J320,0)</f>
        <v>0</v>
      </c>
      <c r="BF320" s="176">
        <f>IF(N320="snížená",J320,0)</f>
        <v>0</v>
      </c>
      <c r="BG320" s="176">
        <f>IF(N320="zákl. přenesená",J320,0)</f>
        <v>0</v>
      </c>
      <c r="BH320" s="176">
        <f>IF(N320="sníž. přenesená",J320,0)</f>
        <v>0</v>
      </c>
      <c r="BI320" s="176">
        <f>IF(N320="nulová",J320,0)</f>
        <v>0</v>
      </c>
      <c r="BJ320" s="16" t="s">
        <v>82</v>
      </c>
      <c r="BK320" s="176">
        <f>ROUND(I320*H320,2)</f>
        <v>0</v>
      </c>
      <c r="BL320" s="16" t="s">
        <v>415</v>
      </c>
      <c r="BM320" s="175" t="s">
        <v>734</v>
      </c>
    </row>
    <row r="321" spans="1:65" s="2" customFormat="1" ht="19.5">
      <c r="A321" s="33"/>
      <c r="B321" s="34"/>
      <c r="C321" s="35"/>
      <c r="D321" s="177" t="s">
        <v>225</v>
      </c>
      <c r="E321" s="35"/>
      <c r="F321" s="178" t="s">
        <v>733</v>
      </c>
      <c r="G321" s="35"/>
      <c r="H321" s="35"/>
      <c r="I321" s="179"/>
      <c r="J321" s="35"/>
      <c r="K321" s="35"/>
      <c r="L321" s="38"/>
      <c r="M321" s="180"/>
      <c r="N321" s="181"/>
      <c r="O321" s="70"/>
      <c r="P321" s="70"/>
      <c r="Q321" s="70"/>
      <c r="R321" s="70"/>
      <c r="S321" s="70"/>
      <c r="T321" s="71"/>
      <c r="U321" s="33"/>
      <c r="V321" s="33"/>
      <c r="W321" s="33"/>
      <c r="X321" s="33"/>
      <c r="Y321" s="33"/>
      <c r="Z321" s="33"/>
      <c r="AA321" s="33"/>
      <c r="AB321" s="33"/>
      <c r="AC321" s="33"/>
      <c r="AD321" s="33"/>
      <c r="AE321" s="33"/>
      <c r="AT321" s="16" t="s">
        <v>225</v>
      </c>
      <c r="AU321" s="16" t="s">
        <v>75</v>
      </c>
    </row>
    <row r="322" spans="1:65" s="2" customFormat="1" ht="24.2" customHeight="1">
      <c r="A322" s="33"/>
      <c r="B322" s="34"/>
      <c r="C322" s="163" t="s">
        <v>735</v>
      </c>
      <c r="D322" s="163" t="s">
        <v>218</v>
      </c>
      <c r="E322" s="164" t="s">
        <v>736</v>
      </c>
      <c r="F322" s="165" t="s">
        <v>737</v>
      </c>
      <c r="G322" s="166" t="s">
        <v>228</v>
      </c>
      <c r="H322" s="167">
        <v>40</v>
      </c>
      <c r="I322" s="168"/>
      <c r="J322" s="169">
        <f>ROUND(I322*H322,2)</f>
        <v>0</v>
      </c>
      <c r="K322" s="165" t="s">
        <v>222</v>
      </c>
      <c r="L322" s="170"/>
      <c r="M322" s="171" t="s">
        <v>1</v>
      </c>
      <c r="N322" s="172" t="s">
        <v>40</v>
      </c>
      <c r="O322" s="70"/>
      <c r="P322" s="173">
        <f>O322*H322</f>
        <v>0</v>
      </c>
      <c r="Q322" s="173">
        <v>0</v>
      </c>
      <c r="R322" s="173">
        <f>Q322*H322</f>
        <v>0</v>
      </c>
      <c r="S322" s="173">
        <v>0</v>
      </c>
      <c r="T322" s="174">
        <f>S322*H322</f>
        <v>0</v>
      </c>
      <c r="U322" s="33"/>
      <c r="V322" s="33"/>
      <c r="W322" s="33"/>
      <c r="X322" s="33"/>
      <c r="Y322" s="33"/>
      <c r="Z322" s="33"/>
      <c r="AA322" s="33"/>
      <c r="AB322" s="33"/>
      <c r="AC322" s="33"/>
      <c r="AD322" s="33"/>
      <c r="AE322" s="33"/>
      <c r="AR322" s="175" t="s">
        <v>415</v>
      </c>
      <c r="AT322" s="175" t="s">
        <v>218</v>
      </c>
      <c r="AU322" s="175" t="s">
        <v>75</v>
      </c>
      <c r="AY322" s="16" t="s">
        <v>223</v>
      </c>
      <c r="BE322" s="176">
        <f>IF(N322="základní",J322,0)</f>
        <v>0</v>
      </c>
      <c r="BF322" s="176">
        <f>IF(N322="snížená",J322,0)</f>
        <v>0</v>
      </c>
      <c r="BG322" s="176">
        <f>IF(N322="zákl. přenesená",J322,0)</f>
        <v>0</v>
      </c>
      <c r="BH322" s="176">
        <f>IF(N322="sníž. přenesená",J322,0)</f>
        <v>0</v>
      </c>
      <c r="BI322" s="176">
        <f>IF(N322="nulová",J322,0)</f>
        <v>0</v>
      </c>
      <c r="BJ322" s="16" t="s">
        <v>82</v>
      </c>
      <c r="BK322" s="176">
        <f>ROUND(I322*H322,2)</f>
        <v>0</v>
      </c>
      <c r="BL322" s="16" t="s">
        <v>415</v>
      </c>
      <c r="BM322" s="175" t="s">
        <v>738</v>
      </c>
    </row>
    <row r="323" spans="1:65" s="2" customFormat="1" ht="19.5">
      <c r="A323" s="33"/>
      <c r="B323" s="34"/>
      <c r="C323" s="35"/>
      <c r="D323" s="177" t="s">
        <v>225</v>
      </c>
      <c r="E323" s="35"/>
      <c r="F323" s="178" t="s">
        <v>737</v>
      </c>
      <c r="G323" s="35"/>
      <c r="H323" s="35"/>
      <c r="I323" s="179"/>
      <c r="J323" s="35"/>
      <c r="K323" s="35"/>
      <c r="L323" s="38"/>
      <c r="M323" s="180"/>
      <c r="N323" s="181"/>
      <c r="O323" s="70"/>
      <c r="P323" s="70"/>
      <c r="Q323" s="70"/>
      <c r="R323" s="70"/>
      <c r="S323" s="70"/>
      <c r="T323" s="71"/>
      <c r="U323" s="33"/>
      <c r="V323" s="33"/>
      <c r="W323" s="33"/>
      <c r="X323" s="33"/>
      <c r="Y323" s="33"/>
      <c r="Z323" s="33"/>
      <c r="AA323" s="33"/>
      <c r="AB323" s="33"/>
      <c r="AC323" s="33"/>
      <c r="AD323" s="33"/>
      <c r="AE323" s="33"/>
      <c r="AT323" s="16" t="s">
        <v>225</v>
      </c>
      <c r="AU323" s="16" t="s">
        <v>75</v>
      </c>
    </row>
    <row r="324" spans="1:65" s="2" customFormat="1" ht="24.2" customHeight="1">
      <c r="A324" s="33"/>
      <c r="B324" s="34"/>
      <c r="C324" s="163" t="s">
        <v>739</v>
      </c>
      <c r="D324" s="163" t="s">
        <v>218</v>
      </c>
      <c r="E324" s="164" t="s">
        <v>740</v>
      </c>
      <c r="F324" s="165" t="s">
        <v>741</v>
      </c>
      <c r="G324" s="166" t="s">
        <v>228</v>
      </c>
      <c r="H324" s="167">
        <v>40</v>
      </c>
      <c r="I324" s="168"/>
      <c r="J324" s="169">
        <f>ROUND(I324*H324,2)</f>
        <v>0</v>
      </c>
      <c r="K324" s="165" t="s">
        <v>222</v>
      </c>
      <c r="L324" s="170"/>
      <c r="M324" s="171" t="s">
        <v>1</v>
      </c>
      <c r="N324" s="172" t="s">
        <v>40</v>
      </c>
      <c r="O324" s="70"/>
      <c r="P324" s="173">
        <f>O324*H324</f>
        <v>0</v>
      </c>
      <c r="Q324" s="173">
        <v>0</v>
      </c>
      <c r="R324" s="173">
        <f>Q324*H324</f>
        <v>0</v>
      </c>
      <c r="S324" s="173">
        <v>0</v>
      </c>
      <c r="T324" s="174">
        <f>S324*H324</f>
        <v>0</v>
      </c>
      <c r="U324" s="33"/>
      <c r="V324" s="33"/>
      <c r="W324" s="33"/>
      <c r="X324" s="33"/>
      <c r="Y324" s="33"/>
      <c r="Z324" s="33"/>
      <c r="AA324" s="33"/>
      <c r="AB324" s="33"/>
      <c r="AC324" s="33"/>
      <c r="AD324" s="33"/>
      <c r="AE324" s="33"/>
      <c r="AR324" s="175" t="s">
        <v>415</v>
      </c>
      <c r="AT324" s="175" t="s">
        <v>218</v>
      </c>
      <c r="AU324" s="175" t="s">
        <v>75</v>
      </c>
      <c r="AY324" s="16" t="s">
        <v>223</v>
      </c>
      <c r="BE324" s="176">
        <f>IF(N324="základní",J324,0)</f>
        <v>0</v>
      </c>
      <c r="BF324" s="176">
        <f>IF(N324="snížená",J324,0)</f>
        <v>0</v>
      </c>
      <c r="BG324" s="176">
        <f>IF(N324="zákl. přenesená",J324,0)</f>
        <v>0</v>
      </c>
      <c r="BH324" s="176">
        <f>IF(N324="sníž. přenesená",J324,0)</f>
        <v>0</v>
      </c>
      <c r="BI324" s="176">
        <f>IF(N324="nulová",J324,0)</f>
        <v>0</v>
      </c>
      <c r="BJ324" s="16" t="s">
        <v>82</v>
      </c>
      <c r="BK324" s="176">
        <f>ROUND(I324*H324,2)</f>
        <v>0</v>
      </c>
      <c r="BL324" s="16" t="s">
        <v>415</v>
      </c>
      <c r="BM324" s="175" t="s">
        <v>742</v>
      </c>
    </row>
    <row r="325" spans="1:65" s="2" customFormat="1" ht="19.5">
      <c r="A325" s="33"/>
      <c r="B325" s="34"/>
      <c r="C325" s="35"/>
      <c r="D325" s="177" t="s">
        <v>225</v>
      </c>
      <c r="E325" s="35"/>
      <c r="F325" s="178" t="s">
        <v>741</v>
      </c>
      <c r="G325" s="35"/>
      <c r="H325" s="35"/>
      <c r="I325" s="179"/>
      <c r="J325" s="35"/>
      <c r="K325" s="35"/>
      <c r="L325" s="38"/>
      <c r="M325" s="180"/>
      <c r="N325" s="181"/>
      <c r="O325" s="70"/>
      <c r="P325" s="70"/>
      <c r="Q325" s="70"/>
      <c r="R325" s="70"/>
      <c r="S325" s="70"/>
      <c r="T325" s="71"/>
      <c r="U325" s="33"/>
      <c r="V325" s="33"/>
      <c r="W325" s="33"/>
      <c r="X325" s="33"/>
      <c r="Y325" s="33"/>
      <c r="Z325" s="33"/>
      <c r="AA325" s="33"/>
      <c r="AB325" s="33"/>
      <c r="AC325" s="33"/>
      <c r="AD325" s="33"/>
      <c r="AE325" s="33"/>
      <c r="AT325" s="16" t="s">
        <v>225</v>
      </c>
      <c r="AU325" s="16" t="s">
        <v>75</v>
      </c>
    </row>
    <row r="326" spans="1:65" s="2" customFormat="1" ht="24.2" customHeight="1">
      <c r="A326" s="33"/>
      <c r="B326" s="34"/>
      <c r="C326" s="163" t="s">
        <v>743</v>
      </c>
      <c r="D326" s="163" t="s">
        <v>218</v>
      </c>
      <c r="E326" s="164" t="s">
        <v>744</v>
      </c>
      <c r="F326" s="165" t="s">
        <v>745</v>
      </c>
      <c r="G326" s="166" t="s">
        <v>228</v>
      </c>
      <c r="H326" s="167">
        <v>30</v>
      </c>
      <c r="I326" s="168"/>
      <c r="J326" s="169">
        <f>ROUND(I326*H326,2)</f>
        <v>0</v>
      </c>
      <c r="K326" s="165" t="s">
        <v>222</v>
      </c>
      <c r="L326" s="170"/>
      <c r="M326" s="171" t="s">
        <v>1</v>
      </c>
      <c r="N326" s="172" t="s">
        <v>40</v>
      </c>
      <c r="O326" s="70"/>
      <c r="P326" s="173">
        <f>O326*H326</f>
        <v>0</v>
      </c>
      <c r="Q326" s="173">
        <v>0</v>
      </c>
      <c r="R326" s="173">
        <f>Q326*H326</f>
        <v>0</v>
      </c>
      <c r="S326" s="173">
        <v>0</v>
      </c>
      <c r="T326" s="174">
        <f>S326*H326</f>
        <v>0</v>
      </c>
      <c r="U326" s="33"/>
      <c r="V326" s="33"/>
      <c r="W326" s="33"/>
      <c r="X326" s="33"/>
      <c r="Y326" s="33"/>
      <c r="Z326" s="33"/>
      <c r="AA326" s="33"/>
      <c r="AB326" s="33"/>
      <c r="AC326" s="33"/>
      <c r="AD326" s="33"/>
      <c r="AE326" s="33"/>
      <c r="AR326" s="175" t="s">
        <v>415</v>
      </c>
      <c r="AT326" s="175" t="s">
        <v>218</v>
      </c>
      <c r="AU326" s="175" t="s">
        <v>75</v>
      </c>
      <c r="AY326" s="16" t="s">
        <v>223</v>
      </c>
      <c r="BE326" s="176">
        <f>IF(N326="základní",J326,0)</f>
        <v>0</v>
      </c>
      <c r="BF326" s="176">
        <f>IF(N326="snížená",J326,0)</f>
        <v>0</v>
      </c>
      <c r="BG326" s="176">
        <f>IF(N326="zákl. přenesená",J326,0)</f>
        <v>0</v>
      </c>
      <c r="BH326" s="176">
        <f>IF(N326="sníž. přenesená",J326,0)</f>
        <v>0</v>
      </c>
      <c r="BI326" s="176">
        <f>IF(N326="nulová",J326,0)</f>
        <v>0</v>
      </c>
      <c r="BJ326" s="16" t="s">
        <v>82</v>
      </c>
      <c r="BK326" s="176">
        <f>ROUND(I326*H326,2)</f>
        <v>0</v>
      </c>
      <c r="BL326" s="16" t="s">
        <v>415</v>
      </c>
      <c r="BM326" s="175" t="s">
        <v>746</v>
      </c>
    </row>
    <row r="327" spans="1:65" s="2" customFormat="1" ht="19.5">
      <c r="A327" s="33"/>
      <c r="B327" s="34"/>
      <c r="C327" s="35"/>
      <c r="D327" s="177" t="s">
        <v>225</v>
      </c>
      <c r="E327" s="35"/>
      <c r="F327" s="178" t="s">
        <v>745</v>
      </c>
      <c r="G327" s="35"/>
      <c r="H327" s="35"/>
      <c r="I327" s="179"/>
      <c r="J327" s="35"/>
      <c r="K327" s="35"/>
      <c r="L327" s="38"/>
      <c r="M327" s="180"/>
      <c r="N327" s="181"/>
      <c r="O327" s="70"/>
      <c r="P327" s="70"/>
      <c r="Q327" s="70"/>
      <c r="R327" s="70"/>
      <c r="S327" s="70"/>
      <c r="T327" s="71"/>
      <c r="U327" s="33"/>
      <c r="V327" s="33"/>
      <c r="W327" s="33"/>
      <c r="X327" s="33"/>
      <c r="Y327" s="33"/>
      <c r="Z327" s="33"/>
      <c r="AA327" s="33"/>
      <c r="AB327" s="33"/>
      <c r="AC327" s="33"/>
      <c r="AD327" s="33"/>
      <c r="AE327" s="33"/>
      <c r="AT327" s="16" t="s">
        <v>225</v>
      </c>
      <c r="AU327" s="16" t="s">
        <v>75</v>
      </c>
    </row>
    <row r="328" spans="1:65" s="2" customFormat="1" ht="24.2" customHeight="1">
      <c r="A328" s="33"/>
      <c r="B328" s="34"/>
      <c r="C328" s="163" t="s">
        <v>747</v>
      </c>
      <c r="D328" s="163" t="s">
        <v>218</v>
      </c>
      <c r="E328" s="164" t="s">
        <v>748</v>
      </c>
      <c r="F328" s="165" t="s">
        <v>749</v>
      </c>
      <c r="G328" s="166" t="s">
        <v>228</v>
      </c>
      <c r="H328" s="167">
        <v>10</v>
      </c>
      <c r="I328" s="168"/>
      <c r="J328" s="169">
        <f>ROUND(I328*H328,2)</f>
        <v>0</v>
      </c>
      <c r="K328" s="165" t="s">
        <v>222</v>
      </c>
      <c r="L328" s="170"/>
      <c r="M328" s="171" t="s">
        <v>1</v>
      </c>
      <c r="N328" s="172" t="s">
        <v>40</v>
      </c>
      <c r="O328" s="70"/>
      <c r="P328" s="173">
        <f>O328*H328</f>
        <v>0</v>
      </c>
      <c r="Q328" s="173">
        <v>0</v>
      </c>
      <c r="R328" s="173">
        <f>Q328*H328</f>
        <v>0</v>
      </c>
      <c r="S328" s="173">
        <v>0</v>
      </c>
      <c r="T328" s="174">
        <f>S328*H328</f>
        <v>0</v>
      </c>
      <c r="U328" s="33"/>
      <c r="V328" s="33"/>
      <c r="W328" s="33"/>
      <c r="X328" s="33"/>
      <c r="Y328" s="33"/>
      <c r="Z328" s="33"/>
      <c r="AA328" s="33"/>
      <c r="AB328" s="33"/>
      <c r="AC328" s="33"/>
      <c r="AD328" s="33"/>
      <c r="AE328" s="33"/>
      <c r="AR328" s="175" t="s">
        <v>415</v>
      </c>
      <c r="AT328" s="175" t="s">
        <v>218</v>
      </c>
      <c r="AU328" s="175" t="s">
        <v>75</v>
      </c>
      <c r="AY328" s="16" t="s">
        <v>223</v>
      </c>
      <c r="BE328" s="176">
        <f>IF(N328="základní",J328,0)</f>
        <v>0</v>
      </c>
      <c r="BF328" s="176">
        <f>IF(N328="snížená",J328,0)</f>
        <v>0</v>
      </c>
      <c r="BG328" s="176">
        <f>IF(N328="zákl. přenesená",J328,0)</f>
        <v>0</v>
      </c>
      <c r="BH328" s="176">
        <f>IF(N328="sníž. přenesená",J328,0)</f>
        <v>0</v>
      </c>
      <c r="BI328" s="176">
        <f>IF(N328="nulová",J328,0)</f>
        <v>0</v>
      </c>
      <c r="BJ328" s="16" t="s">
        <v>82</v>
      </c>
      <c r="BK328" s="176">
        <f>ROUND(I328*H328,2)</f>
        <v>0</v>
      </c>
      <c r="BL328" s="16" t="s">
        <v>415</v>
      </c>
      <c r="BM328" s="175" t="s">
        <v>750</v>
      </c>
    </row>
    <row r="329" spans="1:65" s="2" customFormat="1" ht="19.5">
      <c r="A329" s="33"/>
      <c r="B329" s="34"/>
      <c r="C329" s="35"/>
      <c r="D329" s="177" t="s">
        <v>225</v>
      </c>
      <c r="E329" s="35"/>
      <c r="F329" s="178" t="s">
        <v>749</v>
      </c>
      <c r="G329" s="35"/>
      <c r="H329" s="35"/>
      <c r="I329" s="179"/>
      <c r="J329" s="35"/>
      <c r="K329" s="35"/>
      <c r="L329" s="38"/>
      <c r="M329" s="180"/>
      <c r="N329" s="181"/>
      <c r="O329" s="70"/>
      <c r="P329" s="70"/>
      <c r="Q329" s="70"/>
      <c r="R329" s="70"/>
      <c r="S329" s="70"/>
      <c r="T329" s="71"/>
      <c r="U329" s="33"/>
      <c r="V329" s="33"/>
      <c r="W329" s="33"/>
      <c r="X329" s="33"/>
      <c r="Y329" s="33"/>
      <c r="Z329" s="33"/>
      <c r="AA329" s="33"/>
      <c r="AB329" s="33"/>
      <c r="AC329" s="33"/>
      <c r="AD329" s="33"/>
      <c r="AE329" s="33"/>
      <c r="AT329" s="16" t="s">
        <v>225</v>
      </c>
      <c r="AU329" s="16" t="s">
        <v>75</v>
      </c>
    </row>
    <row r="330" spans="1:65" s="2" customFormat="1" ht="24.2" customHeight="1">
      <c r="A330" s="33"/>
      <c r="B330" s="34"/>
      <c r="C330" s="163" t="s">
        <v>751</v>
      </c>
      <c r="D330" s="163" t="s">
        <v>218</v>
      </c>
      <c r="E330" s="164" t="s">
        <v>752</v>
      </c>
      <c r="F330" s="165" t="s">
        <v>753</v>
      </c>
      <c r="G330" s="166" t="s">
        <v>228</v>
      </c>
      <c r="H330" s="167">
        <v>10</v>
      </c>
      <c r="I330" s="168"/>
      <c r="J330" s="169">
        <f>ROUND(I330*H330,2)</f>
        <v>0</v>
      </c>
      <c r="K330" s="165" t="s">
        <v>222</v>
      </c>
      <c r="L330" s="170"/>
      <c r="M330" s="171" t="s">
        <v>1</v>
      </c>
      <c r="N330" s="172" t="s">
        <v>40</v>
      </c>
      <c r="O330" s="70"/>
      <c r="P330" s="173">
        <f>O330*H330</f>
        <v>0</v>
      </c>
      <c r="Q330" s="173">
        <v>0</v>
      </c>
      <c r="R330" s="173">
        <f>Q330*H330</f>
        <v>0</v>
      </c>
      <c r="S330" s="173">
        <v>0</v>
      </c>
      <c r="T330" s="174">
        <f>S330*H330</f>
        <v>0</v>
      </c>
      <c r="U330" s="33"/>
      <c r="V330" s="33"/>
      <c r="W330" s="33"/>
      <c r="X330" s="33"/>
      <c r="Y330" s="33"/>
      <c r="Z330" s="33"/>
      <c r="AA330" s="33"/>
      <c r="AB330" s="33"/>
      <c r="AC330" s="33"/>
      <c r="AD330" s="33"/>
      <c r="AE330" s="33"/>
      <c r="AR330" s="175" t="s">
        <v>415</v>
      </c>
      <c r="AT330" s="175" t="s">
        <v>218</v>
      </c>
      <c r="AU330" s="175" t="s">
        <v>75</v>
      </c>
      <c r="AY330" s="16" t="s">
        <v>223</v>
      </c>
      <c r="BE330" s="176">
        <f>IF(N330="základní",J330,0)</f>
        <v>0</v>
      </c>
      <c r="BF330" s="176">
        <f>IF(N330="snížená",J330,0)</f>
        <v>0</v>
      </c>
      <c r="BG330" s="176">
        <f>IF(N330="zákl. přenesená",J330,0)</f>
        <v>0</v>
      </c>
      <c r="BH330" s="176">
        <f>IF(N330="sníž. přenesená",J330,0)</f>
        <v>0</v>
      </c>
      <c r="BI330" s="176">
        <f>IF(N330="nulová",J330,0)</f>
        <v>0</v>
      </c>
      <c r="BJ330" s="16" t="s">
        <v>82</v>
      </c>
      <c r="BK330" s="176">
        <f>ROUND(I330*H330,2)</f>
        <v>0</v>
      </c>
      <c r="BL330" s="16" t="s">
        <v>415</v>
      </c>
      <c r="BM330" s="175" t="s">
        <v>754</v>
      </c>
    </row>
    <row r="331" spans="1:65" s="2" customFormat="1" ht="19.5">
      <c r="A331" s="33"/>
      <c r="B331" s="34"/>
      <c r="C331" s="35"/>
      <c r="D331" s="177" t="s">
        <v>225</v>
      </c>
      <c r="E331" s="35"/>
      <c r="F331" s="178" t="s">
        <v>753</v>
      </c>
      <c r="G331" s="35"/>
      <c r="H331" s="35"/>
      <c r="I331" s="179"/>
      <c r="J331" s="35"/>
      <c r="K331" s="35"/>
      <c r="L331" s="38"/>
      <c r="M331" s="180"/>
      <c r="N331" s="181"/>
      <c r="O331" s="70"/>
      <c r="P331" s="70"/>
      <c r="Q331" s="70"/>
      <c r="R331" s="70"/>
      <c r="S331" s="70"/>
      <c r="T331" s="71"/>
      <c r="U331" s="33"/>
      <c r="V331" s="33"/>
      <c r="W331" s="33"/>
      <c r="X331" s="33"/>
      <c r="Y331" s="33"/>
      <c r="Z331" s="33"/>
      <c r="AA331" s="33"/>
      <c r="AB331" s="33"/>
      <c r="AC331" s="33"/>
      <c r="AD331" s="33"/>
      <c r="AE331" s="33"/>
      <c r="AT331" s="16" t="s">
        <v>225</v>
      </c>
      <c r="AU331" s="16" t="s">
        <v>75</v>
      </c>
    </row>
    <row r="332" spans="1:65" s="2" customFormat="1" ht="24.2" customHeight="1">
      <c r="A332" s="33"/>
      <c r="B332" s="34"/>
      <c r="C332" s="163" t="s">
        <v>755</v>
      </c>
      <c r="D332" s="163" t="s">
        <v>218</v>
      </c>
      <c r="E332" s="164" t="s">
        <v>756</v>
      </c>
      <c r="F332" s="165" t="s">
        <v>757</v>
      </c>
      <c r="G332" s="166" t="s">
        <v>228</v>
      </c>
      <c r="H332" s="167">
        <v>20</v>
      </c>
      <c r="I332" s="168"/>
      <c r="J332" s="169">
        <f>ROUND(I332*H332,2)</f>
        <v>0</v>
      </c>
      <c r="K332" s="165" t="s">
        <v>222</v>
      </c>
      <c r="L332" s="170"/>
      <c r="M332" s="171" t="s">
        <v>1</v>
      </c>
      <c r="N332" s="172" t="s">
        <v>40</v>
      </c>
      <c r="O332" s="70"/>
      <c r="P332" s="173">
        <f>O332*H332</f>
        <v>0</v>
      </c>
      <c r="Q332" s="173">
        <v>0</v>
      </c>
      <c r="R332" s="173">
        <f>Q332*H332</f>
        <v>0</v>
      </c>
      <c r="S332" s="173">
        <v>0</v>
      </c>
      <c r="T332" s="174">
        <f>S332*H332</f>
        <v>0</v>
      </c>
      <c r="U332" s="33"/>
      <c r="V332" s="33"/>
      <c r="W332" s="33"/>
      <c r="X332" s="33"/>
      <c r="Y332" s="33"/>
      <c r="Z332" s="33"/>
      <c r="AA332" s="33"/>
      <c r="AB332" s="33"/>
      <c r="AC332" s="33"/>
      <c r="AD332" s="33"/>
      <c r="AE332" s="33"/>
      <c r="AR332" s="175" t="s">
        <v>415</v>
      </c>
      <c r="AT332" s="175" t="s">
        <v>218</v>
      </c>
      <c r="AU332" s="175" t="s">
        <v>75</v>
      </c>
      <c r="AY332" s="16" t="s">
        <v>223</v>
      </c>
      <c r="BE332" s="176">
        <f>IF(N332="základní",J332,0)</f>
        <v>0</v>
      </c>
      <c r="BF332" s="176">
        <f>IF(N332="snížená",J332,0)</f>
        <v>0</v>
      </c>
      <c r="BG332" s="176">
        <f>IF(N332="zákl. přenesená",J332,0)</f>
        <v>0</v>
      </c>
      <c r="BH332" s="176">
        <f>IF(N332="sníž. přenesená",J332,0)</f>
        <v>0</v>
      </c>
      <c r="BI332" s="176">
        <f>IF(N332="nulová",J332,0)</f>
        <v>0</v>
      </c>
      <c r="BJ332" s="16" t="s">
        <v>82</v>
      </c>
      <c r="BK332" s="176">
        <f>ROUND(I332*H332,2)</f>
        <v>0</v>
      </c>
      <c r="BL332" s="16" t="s">
        <v>415</v>
      </c>
      <c r="BM332" s="175" t="s">
        <v>758</v>
      </c>
    </row>
    <row r="333" spans="1:65" s="2" customFormat="1" ht="19.5">
      <c r="A333" s="33"/>
      <c r="B333" s="34"/>
      <c r="C333" s="35"/>
      <c r="D333" s="177" t="s">
        <v>225</v>
      </c>
      <c r="E333" s="35"/>
      <c r="F333" s="178" t="s">
        <v>757</v>
      </c>
      <c r="G333" s="35"/>
      <c r="H333" s="35"/>
      <c r="I333" s="179"/>
      <c r="J333" s="35"/>
      <c r="K333" s="35"/>
      <c r="L333" s="38"/>
      <c r="M333" s="180"/>
      <c r="N333" s="181"/>
      <c r="O333" s="70"/>
      <c r="P333" s="70"/>
      <c r="Q333" s="70"/>
      <c r="R333" s="70"/>
      <c r="S333" s="70"/>
      <c r="T333" s="71"/>
      <c r="U333" s="33"/>
      <c r="V333" s="33"/>
      <c r="W333" s="33"/>
      <c r="X333" s="33"/>
      <c r="Y333" s="33"/>
      <c r="Z333" s="33"/>
      <c r="AA333" s="33"/>
      <c r="AB333" s="33"/>
      <c r="AC333" s="33"/>
      <c r="AD333" s="33"/>
      <c r="AE333" s="33"/>
      <c r="AT333" s="16" t="s">
        <v>225</v>
      </c>
      <c r="AU333" s="16" t="s">
        <v>75</v>
      </c>
    </row>
    <row r="334" spans="1:65" s="2" customFormat="1" ht="24.2" customHeight="1">
      <c r="A334" s="33"/>
      <c r="B334" s="34"/>
      <c r="C334" s="163" t="s">
        <v>759</v>
      </c>
      <c r="D334" s="163" t="s">
        <v>218</v>
      </c>
      <c r="E334" s="164" t="s">
        <v>760</v>
      </c>
      <c r="F334" s="165" t="s">
        <v>761</v>
      </c>
      <c r="G334" s="166" t="s">
        <v>228</v>
      </c>
      <c r="H334" s="167">
        <v>15</v>
      </c>
      <c r="I334" s="168"/>
      <c r="J334" s="169">
        <f>ROUND(I334*H334,2)</f>
        <v>0</v>
      </c>
      <c r="K334" s="165" t="s">
        <v>222</v>
      </c>
      <c r="L334" s="170"/>
      <c r="M334" s="171" t="s">
        <v>1</v>
      </c>
      <c r="N334" s="172" t="s">
        <v>40</v>
      </c>
      <c r="O334" s="70"/>
      <c r="P334" s="173">
        <f>O334*H334</f>
        <v>0</v>
      </c>
      <c r="Q334" s="173">
        <v>0</v>
      </c>
      <c r="R334" s="173">
        <f>Q334*H334</f>
        <v>0</v>
      </c>
      <c r="S334" s="173">
        <v>0</v>
      </c>
      <c r="T334" s="174">
        <f>S334*H334</f>
        <v>0</v>
      </c>
      <c r="U334" s="33"/>
      <c r="V334" s="33"/>
      <c r="W334" s="33"/>
      <c r="X334" s="33"/>
      <c r="Y334" s="33"/>
      <c r="Z334" s="33"/>
      <c r="AA334" s="33"/>
      <c r="AB334" s="33"/>
      <c r="AC334" s="33"/>
      <c r="AD334" s="33"/>
      <c r="AE334" s="33"/>
      <c r="AR334" s="175" t="s">
        <v>415</v>
      </c>
      <c r="AT334" s="175" t="s">
        <v>218</v>
      </c>
      <c r="AU334" s="175" t="s">
        <v>75</v>
      </c>
      <c r="AY334" s="16" t="s">
        <v>223</v>
      </c>
      <c r="BE334" s="176">
        <f>IF(N334="základní",J334,0)</f>
        <v>0</v>
      </c>
      <c r="BF334" s="176">
        <f>IF(N334="snížená",J334,0)</f>
        <v>0</v>
      </c>
      <c r="BG334" s="176">
        <f>IF(N334="zákl. přenesená",J334,0)</f>
        <v>0</v>
      </c>
      <c r="BH334" s="176">
        <f>IF(N334="sníž. přenesená",J334,0)</f>
        <v>0</v>
      </c>
      <c r="BI334" s="176">
        <f>IF(N334="nulová",J334,0)</f>
        <v>0</v>
      </c>
      <c r="BJ334" s="16" t="s">
        <v>82</v>
      </c>
      <c r="BK334" s="176">
        <f>ROUND(I334*H334,2)</f>
        <v>0</v>
      </c>
      <c r="BL334" s="16" t="s">
        <v>415</v>
      </c>
      <c r="BM334" s="175" t="s">
        <v>762</v>
      </c>
    </row>
    <row r="335" spans="1:65" s="2" customFormat="1" ht="19.5">
      <c r="A335" s="33"/>
      <c r="B335" s="34"/>
      <c r="C335" s="35"/>
      <c r="D335" s="177" t="s">
        <v>225</v>
      </c>
      <c r="E335" s="35"/>
      <c r="F335" s="178" t="s">
        <v>761</v>
      </c>
      <c r="G335" s="35"/>
      <c r="H335" s="35"/>
      <c r="I335" s="179"/>
      <c r="J335" s="35"/>
      <c r="K335" s="35"/>
      <c r="L335" s="38"/>
      <c r="M335" s="180"/>
      <c r="N335" s="181"/>
      <c r="O335" s="70"/>
      <c r="P335" s="70"/>
      <c r="Q335" s="70"/>
      <c r="R335" s="70"/>
      <c r="S335" s="70"/>
      <c r="T335" s="71"/>
      <c r="U335" s="33"/>
      <c r="V335" s="33"/>
      <c r="W335" s="33"/>
      <c r="X335" s="33"/>
      <c r="Y335" s="33"/>
      <c r="Z335" s="33"/>
      <c r="AA335" s="33"/>
      <c r="AB335" s="33"/>
      <c r="AC335" s="33"/>
      <c r="AD335" s="33"/>
      <c r="AE335" s="33"/>
      <c r="AT335" s="16" t="s">
        <v>225</v>
      </c>
      <c r="AU335" s="16" t="s">
        <v>75</v>
      </c>
    </row>
    <row r="336" spans="1:65" s="2" customFormat="1" ht="24.2" customHeight="1">
      <c r="A336" s="33"/>
      <c r="B336" s="34"/>
      <c r="C336" s="163" t="s">
        <v>763</v>
      </c>
      <c r="D336" s="163" t="s">
        <v>218</v>
      </c>
      <c r="E336" s="164" t="s">
        <v>764</v>
      </c>
      <c r="F336" s="165" t="s">
        <v>765</v>
      </c>
      <c r="G336" s="166" t="s">
        <v>228</v>
      </c>
      <c r="H336" s="167">
        <v>15</v>
      </c>
      <c r="I336" s="168"/>
      <c r="J336" s="169">
        <f>ROUND(I336*H336,2)</f>
        <v>0</v>
      </c>
      <c r="K336" s="165" t="s">
        <v>222</v>
      </c>
      <c r="L336" s="170"/>
      <c r="M336" s="171" t="s">
        <v>1</v>
      </c>
      <c r="N336" s="172" t="s">
        <v>40</v>
      </c>
      <c r="O336" s="70"/>
      <c r="P336" s="173">
        <f>O336*H336</f>
        <v>0</v>
      </c>
      <c r="Q336" s="173">
        <v>0</v>
      </c>
      <c r="R336" s="173">
        <f>Q336*H336</f>
        <v>0</v>
      </c>
      <c r="S336" s="173">
        <v>0</v>
      </c>
      <c r="T336" s="174">
        <f>S336*H336</f>
        <v>0</v>
      </c>
      <c r="U336" s="33"/>
      <c r="V336" s="33"/>
      <c r="W336" s="33"/>
      <c r="X336" s="33"/>
      <c r="Y336" s="33"/>
      <c r="Z336" s="33"/>
      <c r="AA336" s="33"/>
      <c r="AB336" s="33"/>
      <c r="AC336" s="33"/>
      <c r="AD336" s="33"/>
      <c r="AE336" s="33"/>
      <c r="AR336" s="175" t="s">
        <v>415</v>
      </c>
      <c r="AT336" s="175" t="s">
        <v>218</v>
      </c>
      <c r="AU336" s="175" t="s">
        <v>75</v>
      </c>
      <c r="AY336" s="16" t="s">
        <v>223</v>
      </c>
      <c r="BE336" s="176">
        <f>IF(N336="základní",J336,0)</f>
        <v>0</v>
      </c>
      <c r="BF336" s="176">
        <f>IF(N336="snížená",J336,0)</f>
        <v>0</v>
      </c>
      <c r="BG336" s="176">
        <f>IF(N336="zákl. přenesená",J336,0)</f>
        <v>0</v>
      </c>
      <c r="BH336" s="176">
        <f>IF(N336="sníž. přenesená",J336,0)</f>
        <v>0</v>
      </c>
      <c r="BI336" s="176">
        <f>IF(N336="nulová",J336,0)</f>
        <v>0</v>
      </c>
      <c r="BJ336" s="16" t="s">
        <v>82</v>
      </c>
      <c r="BK336" s="176">
        <f>ROUND(I336*H336,2)</f>
        <v>0</v>
      </c>
      <c r="BL336" s="16" t="s">
        <v>415</v>
      </c>
      <c r="BM336" s="175" t="s">
        <v>766</v>
      </c>
    </row>
    <row r="337" spans="1:65" s="2" customFormat="1" ht="19.5">
      <c r="A337" s="33"/>
      <c r="B337" s="34"/>
      <c r="C337" s="35"/>
      <c r="D337" s="177" t="s">
        <v>225</v>
      </c>
      <c r="E337" s="35"/>
      <c r="F337" s="178" t="s">
        <v>765</v>
      </c>
      <c r="G337" s="35"/>
      <c r="H337" s="35"/>
      <c r="I337" s="179"/>
      <c r="J337" s="35"/>
      <c r="K337" s="35"/>
      <c r="L337" s="38"/>
      <c r="M337" s="180"/>
      <c r="N337" s="181"/>
      <c r="O337" s="70"/>
      <c r="P337" s="70"/>
      <c r="Q337" s="70"/>
      <c r="R337" s="70"/>
      <c r="S337" s="70"/>
      <c r="T337" s="71"/>
      <c r="U337" s="33"/>
      <c r="V337" s="33"/>
      <c r="W337" s="33"/>
      <c r="X337" s="33"/>
      <c r="Y337" s="33"/>
      <c r="Z337" s="33"/>
      <c r="AA337" s="33"/>
      <c r="AB337" s="33"/>
      <c r="AC337" s="33"/>
      <c r="AD337" s="33"/>
      <c r="AE337" s="33"/>
      <c r="AT337" s="16" t="s">
        <v>225</v>
      </c>
      <c r="AU337" s="16" t="s">
        <v>75</v>
      </c>
    </row>
    <row r="338" spans="1:65" s="2" customFormat="1" ht="24.2" customHeight="1">
      <c r="A338" s="33"/>
      <c r="B338" s="34"/>
      <c r="C338" s="163" t="s">
        <v>767</v>
      </c>
      <c r="D338" s="163" t="s">
        <v>218</v>
      </c>
      <c r="E338" s="164" t="s">
        <v>768</v>
      </c>
      <c r="F338" s="165" t="s">
        <v>769</v>
      </c>
      <c r="G338" s="166" t="s">
        <v>228</v>
      </c>
      <c r="H338" s="167">
        <v>80</v>
      </c>
      <c r="I338" s="168"/>
      <c r="J338" s="169">
        <f>ROUND(I338*H338,2)</f>
        <v>0</v>
      </c>
      <c r="K338" s="165" t="s">
        <v>222</v>
      </c>
      <c r="L338" s="170"/>
      <c r="M338" s="171" t="s">
        <v>1</v>
      </c>
      <c r="N338" s="172" t="s">
        <v>40</v>
      </c>
      <c r="O338" s="70"/>
      <c r="P338" s="173">
        <f>O338*H338</f>
        <v>0</v>
      </c>
      <c r="Q338" s="173">
        <v>0</v>
      </c>
      <c r="R338" s="173">
        <f>Q338*H338</f>
        <v>0</v>
      </c>
      <c r="S338" s="173">
        <v>0</v>
      </c>
      <c r="T338" s="174">
        <f>S338*H338</f>
        <v>0</v>
      </c>
      <c r="U338" s="33"/>
      <c r="V338" s="33"/>
      <c r="W338" s="33"/>
      <c r="X338" s="33"/>
      <c r="Y338" s="33"/>
      <c r="Z338" s="33"/>
      <c r="AA338" s="33"/>
      <c r="AB338" s="33"/>
      <c r="AC338" s="33"/>
      <c r="AD338" s="33"/>
      <c r="AE338" s="33"/>
      <c r="AR338" s="175" t="s">
        <v>415</v>
      </c>
      <c r="AT338" s="175" t="s">
        <v>218</v>
      </c>
      <c r="AU338" s="175" t="s">
        <v>75</v>
      </c>
      <c r="AY338" s="16" t="s">
        <v>223</v>
      </c>
      <c r="BE338" s="176">
        <f>IF(N338="základní",J338,0)</f>
        <v>0</v>
      </c>
      <c r="BF338" s="176">
        <f>IF(N338="snížená",J338,0)</f>
        <v>0</v>
      </c>
      <c r="BG338" s="176">
        <f>IF(N338="zákl. přenesená",J338,0)</f>
        <v>0</v>
      </c>
      <c r="BH338" s="176">
        <f>IF(N338="sníž. přenesená",J338,0)</f>
        <v>0</v>
      </c>
      <c r="BI338" s="176">
        <f>IF(N338="nulová",J338,0)</f>
        <v>0</v>
      </c>
      <c r="BJ338" s="16" t="s">
        <v>82</v>
      </c>
      <c r="BK338" s="176">
        <f>ROUND(I338*H338,2)</f>
        <v>0</v>
      </c>
      <c r="BL338" s="16" t="s">
        <v>415</v>
      </c>
      <c r="BM338" s="175" t="s">
        <v>770</v>
      </c>
    </row>
    <row r="339" spans="1:65" s="2" customFormat="1" ht="19.5">
      <c r="A339" s="33"/>
      <c r="B339" s="34"/>
      <c r="C339" s="35"/>
      <c r="D339" s="177" t="s">
        <v>225</v>
      </c>
      <c r="E339" s="35"/>
      <c r="F339" s="178" t="s">
        <v>769</v>
      </c>
      <c r="G339" s="35"/>
      <c r="H339" s="35"/>
      <c r="I339" s="179"/>
      <c r="J339" s="35"/>
      <c r="K339" s="35"/>
      <c r="L339" s="38"/>
      <c r="M339" s="180"/>
      <c r="N339" s="181"/>
      <c r="O339" s="70"/>
      <c r="P339" s="70"/>
      <c r="Q339" s="70"/>
      <c r="R339" s="70"/>
      <c r="S339" s="70"/>
      <c r="T339" s="71"/>
      <c r="U339" s="33"/>
      <c r="V339" s="33"/>
      <c r="W339" s="33"/>
      <c r="X339" s="33"/>
      <c r="Y339" s="33"/>
      <c r="Z339" s="33"/>
      <c r="AA339" s="33"/>
      <c r="AB339" s="33"/>
      <c r="AC339" s="33"/>
      <c r="AD339" s="33"/>
      <c r="AE339" s="33"/>
      <c r="AT339" s="16" t="s">
        <v>225</v>
      </c>
      <c r="AU339" s="16" t="s">
        <v>75</v>
      </c>
    </row>
    <row r="340" spans="1:65" s="2" customFormat="1" ht="24.2" customHeight="1">
      <c r="A340" s="33"/>
      <c r="B340" s="34"/>
      <c r="C340" s="163" t="s">
        <v>771</v>
      </c>
      <c r="D340" s="163" t="s">
        <v>218</v>
      </c>
      <c r="E340" s="164" t="s">
        <v>772</v>
      </c>
      <c r="F340" s="165" t="s">
        <v>773</v>
      </c>
      <c r="G340" s="166" t="s">
        <v>228</v>
      </c>
      <c r="H340" s="167">
        <v>245</v>
      </c>
      <c r="I340" s="168"/>
      <c r="J340" s="169">
        <f>ROUND(I340*H340,2)</f>
        <v>0</v>
      </c>
      <c r="K340" s="165" t="s">
        <v>222</v>
      </c>
      <c r="L340" s="170"/>
      <c r="M340" s="171" t="s">
        <v>1</v>
      </c>
      <c r="N340" s="172" t="s">
        <v>40</v>
      </c>
      <c r="O340" s="70"/>
      <c r="P340" s="173">
        <f>O340*H340</f>
        <v>0</v>
      </c>
      <c r="Q340" s="173">
        <v>0</v>
      </c>
      <c r="R340" s="173">
        <f>Q340*H340</f>
        <v>0</v>
      </c>
      <c r="S340" s="173">
        <v>0</v>
      </c>
      <c r="T340" s="174">
        <f>S340*H340</f>
        <v>0</v>
      </c>
      <c r="U340" s="33"/>
      <c r="V340" s="33"/>
      <c r="W340" s="33"/>
      <c r="X340" s="33"/>
      <c r="Y340" s="33"/>
      <c r="Z340" s="33"/>
      <c r="AA340" s="33"/>
      <c r="AB340" s="33"/>
      <c r="AC340" s="33"/>
      <c r="AD340" s="33"/>
      <c r="AE340" s="33"/>
      <c r="AR340" s="175" t="s">
        <v>84</v>
      </c>
      <c r="AT340" s="175" t="s">
        <v>218</v>
      </c>
      <c r="AU340" s="175" t="s">
        <v>75</v>
      </c>
      <c r="AY340" s="16" t="s">
        <v>223</v>
      </c>
      <c r="BE340" s="176">
        <f>IF(N340="základní",J340,0)</f>
        <v>0</v>
      </c>
      <c r="BF340" s="176">
        <f>IF(N340="snížená",J340,0)</f>
        <v>0</v>
      </c>
      <c r="BG340" s="176">
        <f>IF(N340="zákl. přenesená",J340,0)</f>
        <v>0</v>
      </c>
      <c r="BH340" s="176">
        <f>IF(N340="sníž. přenesená",J340,0)</f>
        <v>0</v>
      </c>
      <c r="BI340" s="176">
        <f>IF(N340="nulová",J340,0)</f>
        <v>0</v>
      </c>
      <c r="BJ340" s="16" t="s">
        <v>82</v>
      </c>
      <c r="BK340" s="176">
        <f>ROUND(I340*H340,2)</f>
        <v>0</v>
      </c>
      <c r="BL340" s="16" t="s">
        <v>82</v>
      </c>
      <c r="BM340" s="175" t="s">
        <v>774</v>
      </c>
    </row>
    <row r="341" spans="1:65" s="2" customFormat="1" ht="19.5">
      <c r="A341" s="33"/>
      <c r="B341" s="34"/>
      <c r="C341" s="35"/>
      <c r="D341" s="177" t="s">
        <v>225</v>
      </c>
      <c r="E341" s="35"/>
      <c r="F341" s="178" t="s">
        <v>773</v>
      </c>
      <c r="G341" s="35"/>
      <c r="H341" s="35"/>
      <c r="I341" s="179"/>
      <c r="J341" s="35"/>
      <c r="K341" s="35"/>
      <c r="L341" s="38"/>
      <c r="M341" s="180"/>
      <c r="N341" s="181"/>
      <c r="O341" s="70"/>
      <c r="P341" s="70"/>
      <c r="Q341" s="70"/>
      <c r="R341" s="70"/>
      <c r="S341" s="70"/>
      <c r="T341" s="71"/>
      <c r="U341" s="33"/>
      <c r="V341" s="33"/>
      <c r="W341" s="33"/>
      <c r="X341" s="33"/>
      <c r="Y341" s="33"/>
      <c r="Z341" s="33"/>
      <c r="AA341" s="33"/>
      <c r="AB341" s="33"/>
      <c r="AC341" s="33"/>
      <c r="AD341" s="33"/>
      <c r="AE341" s="33"/>
      <c r="AT341" s="16" t="s">
        <v>225</v>
      </c>
      <c r="AU341" s="16" t="s">
        <v>75</v>
      </c>
    </row>
    <row r="342" spans="1:65" s="2" customFormat="1" ht="24.2" customHeight="1">
      <c r="A342" s="33"/>
      <c r="B342" s="34"/>
      <c r="C342" s="163" t="s">
        <v>775</v>
      </c>
      <c r="D342" s="163" t="s">
        <v>218</v>
      </c>
      <c r="E342" s="164" t="s">
        <v>776</v>
      </c>
      <c r="F342" s="165" t="s">
        <v>777</v>
      </c>
      <c r="G342" s="166" t="s">
        <v>228</v>
      </c>
      <c r="H342" s="167">
        <v>160</v>
      </c>
      <c r="I342" s="168"/>
      <c r="J342" s="169">
        <f>ROUND(I342*H342,2)</f>
        <v>0</v>
      </c>
      <c r="K342" s="165" t="s">
        <v>222</v>
      </c>
      <c r="L342" s="170"/>
      <c r="M342" s="171" t="s">
        <v>1</v>
      </c>
      <c r="N342" s="172" t="s">
        <v>40</v>
      </c>
      <c r="O342" s="70"/>
      <c r="P342" s="173">
        <f>O342*H342</f>
        <v>0</v>
      </c>
      <c r="Q342" s="173">
        <v>0</v>
      </c>
      <c r="R342" s="173">
        <f>Q342*H342</f>
        <v>0</v>
      </c>
      <c r="S342" s="173">
        <v>0</v>
      </c>
      <c r="T342" s="174">
        <f>S342*H342</f>
        <v>0</v>
      </c>
      <c r="U342" s="33"/>
      <c r="V342" s="33"/>
      <c r="W342" s="33"/>
      <c r="X342" s="33"/>
      <c r="Y342" s="33"/>
      <c r="Z342" s="33"/>
      <c r="AA342" s="33"/>
      <c r="AB342" s="33"/>
      <c r="AC342" s="33"/>
      <c r="AD342" s="33"/>
      <c r="AE342" s="33"/>
      <c r="AR342" s="175" t="s">
        <v>84</v>
      </c>
      <c r="AT342" s="175" t="s">
        <v>218</v>
      </c>
      <c r="AU342" s="175" t="s">
        <v>75</v>
      </c>
      <c r="AY342" s="16" t="s">
        <v>223</v>
      </c>
      <c r="BE342" s="176">
        <f>IF(N342="základní",J342,0)</f>
        <v>0</v>
      </c>
      <c r="BF342" s="176">
        <f>IF(N342="snížená",J342,0)</f>
        <v>0</v>
      </c>
      <c r="BG342" s="176">
        <f>IF(N342="zákl. přenesená",J342,0)</f>
        <v>0</v>
      </c>
      <c r="BH342" s="176">
        <f>IF(N342="sníž. přenesená",J342,0)</f>
        <v>0</v>
      </c>
      <c r="BI342" s="176">
        <f>IF(N342="nulová",J342,0)</f>
        <v>0</v>
      </c>
      <c r="BJ342" s="16" t="s">
        <v>82</v>
      </c>
      <c r="BK342" s="176">
        <f>ROUND(I342*H342,2)</f>
        <v>0</v>
      </c>
      <c r="BL342" s="16" t="s">
        <v>82</v>
      </c>
      <c r="BM342" s="175" t="s">
        <v>778</v>
      </c>
    </row>
    <row r="343" spans="1:65" s="2" customFormat="1" ht="19.5">
      <c r="A343" s="33"/>
      <c r="B343" s="34"/>
      <c r="C343" s="35"/>
      <c r="D343" s="177" t="s">
        <v>225</v>
      </c>
      <c r="E343" s="35"/>
      <c r="F343" s="178" t="s">
        <v>777</v>
      </c>
      <c r="G343" s="35"/>
      <c r="H343" s="35"/>
      <c r="I343" s="179"/>
      <c r="J343" s="35"/>
      <c r="K343" s="35"/>
      <c r="L343" s="38"/>
      <c r="M343" s="180"/>
      <c r="N343" s="181"/>
      <c r="O343" s="70"/>
      <c r="P343" s="70"/>
      <c r="Q343" s="70"/>
      <c r="R343" s="70"/>
      <c r="S343" s="70"/>
      <c r="T343" s="71"/>
      <c r="U343" s="33"/>
      <c r="V343" s="33"/>
      <c r="W343" s="33"/>
      <c r="X343" s="33"/>
      <c r="Y343" s="33"/>
      <c r="Z343" s="33"/>
      <c r="AA343" s="33"/>
      <c r="AB343" s="33"/>
      <c r="AC343" s="33"/>
      <c r="AD343" s="33"/>
      <c r="AE343" s="33"/>
      <c r="AT343" s="16" t="s">
        <v>225</v>
      </c>
      <c r="AU343" s="16" t="s">
        <v>75</v>
      </c>
    </row>
    <row r="344" spans="1:65" s="2" customFormat="1" ht="24.2" customHeight="1">
      <c r="A344" s="33"/>
      <c r="B344" s="34"/>
      <c r="C344" s="163" t="s">
        <v>779</v>
      </c>
      <c r="D344" s="163" t="s">
        <v>218</v>
      </c>
      <c r="E344" s="164" t="s">
        <v>780</v>
      </c>
      <c r="F344" s="165" t="s">
        <v>781</v>
      </c>
      <c r="G344" s="166" t="s">
        <v>228</v>
      </c>
      <c r="H344" s="167">
        <v>80</v>
      </c>
      <c r="I344" s="168"/>
      <c r="J344" s="169">
        <f>ROUND(I344*H344,2)</f>
        <v>0</v>
      </c>
      <c r="K344" s="165" t="s">
        <v>222</v>
      </c>
      <c r="L344" s="170"/>
      <c r="M344" s="171" t="s">
        <v>1</v>
      </c>
      <c r="N344" s="172" t="s">
        <v>40</v>
      </c>
      <c r="O344" s="70"/>
      <c r="P344" s="173">
        <f>O344*H344</f>
        <v>0</v>
      </c>
      <c r="Q344" s="173">
        <v>0</v>
      </c>
      <c r="R344" s="173">
        <f>Q344*H344</f>
        <v>0</v>
      </c>
      <c r="S344" s="173">
        <v>0</v>
      </c>
      <c r="T344" s="174">
        <f>S344*H344</f>
        <v>0</v>
      </c>
      <c r="U344" s="33"/>
      <c r="V344" s="33"/>
      <c r="W344" s="33"/>
      <c r="X344" s="33"/>
      <c r="Y344" s="33"/>
      <c r="Z344" s="33"/>
      <c r="AA344" s="33"/>
      <c r="AB344" s="33"/>
      <c r="AC344" s="33"/>
      <c r="AD344" s="33"/>
      <c r="AE344" s="33"/>
      <c r="AR344" s="175" t="s">
        <v>84</v>
      </c>
      <c r="AT344" s="175" t="s">
        <v>218</v>
      </c>
      <c r="AU344" s="175" t="s">
        <v>75</v>
      </c>
      <c r="AY344" s="16" t="s">
        <v>223</v>
      </c>
      <c r="BE344" s="176">
        <f>IF(N344="základní",J344,0)</f>
        <v>0</v>
      </c>
      <c r="BF344" s="176">
        <f>IF(N344="snížená",J344,0)</f>
        <v>0</v>
      </c>
      <c r="BG344" s="176">
        <f>IF(N344="zákl. přenesená",J344,0)</f>
        <v>0</v>
      </c>
      <c r="BH344" s="176">
        <f>IF(N344="sníž. přenesená",J344,0)</f>
        <v>0</v>
      </c>
      <c r="BI344" s="176">
        <f>IF(N344="nulová",J344,0)</f>
        <v>0</v>
      </c>
      <c r="BJ344" s="16" t="s">
        <v>82</v>
      </c>
      <c r="BK344" s="176">
        <f>ROUND(I344*H344,2)</f>
        <v>0</v>
      </c>
      <c r="BL344" s="16" t="s">
        <v>82</v>
      </c>
      <c r="BM344" s="175" t="s">
        <v>782</v>
      </c>
    </row>
    <row r="345" spans="1:65" s="2" customFormat="1" ht="19.5">
      <c r="A345" s="33"/>
      <c r="B345" s="34"/>
      <c r="C345" s="35"/>
      <c r="D345" s="177" t="s">
        <v>225</v>
      </c>
      <c r="E345" s="35"/>
      <c r="F345" s="178" t="s">
        <v>781</v>
      </c>
      <c r="G345" s="35"/>
      <c r="H345" s="35"/>
      <c r="I345" s="179"/>
      <c r="J345" s="35"/>
      <c r="K345" s="35"/>
      <c r="L345" s="38"/>
      <c r="M345" s="180"/>
      <c r="N345" s="181"/>
      <c r="O345" s="70"/>
      <c r="P345" s="70"/>
      <c r="Q345" s="70"/>
      <c r="R345" s="70"/>
      <c r="S345" s="70"/>
      <c r="T345" s="71"/>
      <c r="U345" s="33"/>
      <c r="V345" s="33"/>
      <c r="W345" s="33"/>
      <c r="X345" s="33"/>
      <c r="Y345" s="33"/>
      <c r="Z345" s="33"/>
      <c r="AA345" s="33"/>
      <c r="AB345" s="33"/>
      <c r="AC345" s="33"/>
      <c r="AD345" s="33"/>
      <c r="AE345" s="33"/>
      <c r="AT345" s="16" t="s">
        <v>225</v>
      </c>
      <c r="AU345" s="16" t="s">
        <v>75</v>
      </c>
    </row>
    <row r="346" spans="1:65" s="2" customFormat="1" ht="24.2" customHeight="1">
      <c r="A346" s="33"/>
      <c r="B346" s="34"/>
      <c r="C346" s="163" t="s">
        <v>783</v>
      </c>
      <c r="D346" s="163" t="s">
        <v>218</v>
      </c>
      <c r="E346" s="164" t="s">
        <v>784</v>
      </c>
      <c r="F346" s="165" t="s">
        <v>785</v>
      </c>
      <c r="G346" s="166" t="s">
        <v>228</v>
      </c>
      <c r="H346" s="167">
        <v>80</v>
      </c>
      <c r="I346" s="168"/>
      <c r="J346" s="169">
        <f>ROUND(I346*H346,2)</f>
        <v>0</v>
      </c>
      <c r="K346" s="165" t="s">
        <v>222</v>
      </c>
      <c r="L346" s="170"/>
      <c r="M346" s="171" t="s">
        <v>1</v>
      </c>
      <c r="N346" s="172" t="s">
        <v>40</v>
      </c>
      <c r="O346" s="70"/>
      <c r="P346" s="173">
        <f>O346*H346</f>
        <v>0</v>
      </c>
      <c r="Q346" s="173">
        <v>0</v>
      </c>
      <c r="R346" s="173">
        <f>Q346*H346</f>
        <v>0</v>
      </c>
      <c r="S346" s="173">
        <v>0</v>
      </c>
      <c r="T346" s="174">
        <f>S346*H346</f>
        <v>0</v>
      </c>
      <c r="U346" s="33"/>
      <c r="V346" s="33"/>
      <c r="W346" s="33"/>
      <c r="X346" s="33"/>
      <c r="Y346" s="33"/>
      <c r="Z346" s="33"/>
      <c r="AA346" s="33"/>
      <c r="AB346" s="33"/>
      <c r="AC346" s="33"/>
      <c r="AD346" s="33"/>
      <c r="AE346" s="33"/>
      <c r="AR346" s="175" t="s">
        <v>84</v>
      </c>
      <c r="AT346" s="175" t="s">
        <v>218</v>
      </c>
      <c r="AU346" s="175" t="s">
        <v>75</v>
      </c>
      <c r="AY346" s="16" t="s">
        <v>223</v>
      </c>
      <c r="BE346" s="176">
        <f>IF(N346="základní",J346,0)</f>
        <v>0</v>
      </c>
      <c r="BF346" s="176">
        <f>IF(N346="snížená",J346,0)</f>
        <v>0</v>
      </c>
      <c r="BG346" s="176">
        <f>IF(N346="zákl. přenesená",J346,0)</f>
        <v>0</v>
      </c>
      <c r="BH346" s="176">
        <f>IF(N346="sníž. přenesená",J346,0)</f>
        <v>0</v>
      </c>
      <c r="BI346" s="176">
        <f>IF(N346="nulová",J346,0)</f>
        <v>0</v>
      </c>
      <c r="BJ346" s="16" t="s">
        <v>82</v>
      </c>
      <c r="BK346" s="176">
        <f>ROUND(I346*H346,2)</f>
        <v>0</v>
      </c>
      <c r="BL346" s="16" t="s">
        <v>82</v>
      </c>
      <c r="BM346" s="175" t="s">
        <v>786</v>
      </c>
    </row>
    <row r="347" spans="1:65" s="2" customFormat="1" ht="19.5">
      <c r="A347" s="33"/>
      <c r="B347" s="34"/>
      <c r="C347" s="35"/>
      <c r="D347" s="177" t="s">
        <v>225</v>
      </c>
      <c r="E347" s="35"/>
      <c r="F347" s="178" t="s">
        <v>785</v>
      </c>
      <c r="G347" s="35"/>
      <c r="H347" s="35"/>
      <c r="I347" s="179"/>
      <c r="J347" s="35"/>
      <c r="K347" s="35"/>
      <c r="L347" s="38"/>
      <c r="M347" s="180"/>
      <c r="N347" s="181"/>
      <c r="O347" s="70"/>
      <c r="P347" s="70"/>
      <c r="Q347" s="70"/>
      <c r="R347" s="70"/>
      <c r="S347" s="70"/>
      <c r="T347" s="71"/>
      <c r="U347" s="33"/>
      <c r="V347" s="33"/>
      <c r="W347" s="33"/>
      <c r="X347" s="33"/>
      <c r="Y347" s="33"/>
      <c r="Z347" s="33"/>
      <c r="AA347" s="33"/>
      <c r="AB347" s="33"/>
      <c r="AC347" s="33"/>
      <c r="AD347" s="33"/>
      <c r="AE347" s="33"/>
      <c r="AT347" s="16" t="s">
        <v>225</v>
      </c>
      <c r="AU347" s="16" t="s">
        <v>75</v>
      </c>
    </row>
    <row r="348" spans="1:65" s="2" customFormat="1" ht="24.2" customHeight="1">
      <c r="A348" s="33"/>
      <c r="B348" s="34"/>
      <c r="C348" s="163" t="s">
        <v>787</v>
      </c>
      <c r="D348" s="163" t="s">
        <v>218</v>
      </c>
      <c r="E348" s="164" t="s">
        <v>788</v>
      </c>
      <c r="F348" s="165" t="s">
        <v>789</v>
      </c>
      <c r="G348" s="166" t="s">
        <v>228</v>
      </c>
      <c r="H348" s="167">
        <v>80</v>
      </c>
      <c r="I348" s="168"/>
      <c r="J348" s="169">
        <f>ROUND(I348*H348,2)</f>
        <v>0</v>
      </c>
      <c r="K348" s="165" t="s">
        <v>222</v>
      </c>
      <c r="L348" s="170"/>
      <c r="M348" s="171" t="s">
        <v>1</v>
      </c>
      <c r="N348" s="172" t="s">
        <v>40</v>
      </c>
      <c r="O348" s="70"/>
      <c r="P348" s="173">
        <f>O348*H348</f>
        <v>0</v>
      </c>
      <c r="Q348" s="173">
        <v>0</v>
      </c>
      <c r="R348" s="173">
        <f>Q348*H348</f>
        <v>0</v>
      </c>
      <c r="S348" s="173">
        <v>0</v>
      </c>
      <c r="T348" s="174">
        <f>S348*H348</f>
        <v>0</v>
      </c>
      <c r="U348" s="33"/>
      <c r="V348" s="33"/>
      <c r="W348" s="33"/>
      <c r="X348" s="33"/>
      <c r="Y348" s="33"/>
      <c r="Z348" s="33"/>
      <c r="AA348" s="33"/>
      <c r="AB348" s="33"/>
      <c r="AC348" s="33"/>
      <c r="AD348" s="33"/>
      <c r="AE348" s="33"/>
      <c r="AR348" s="175" t="s">
        <v>84</v>
      </c>
      <c r="AT348" s="175" t="s">
        <v>218</v>
      </c>
      <c r="AU348" s="175" t="s">
        <v>75</v>
      </c>
      <c r="AY348" s="16" t="s">
        <v>223</v>
      </c>
      <c r="BE348" s="176">
        <f>IF(N348="základní",J348,0)</f>
        <v>0</v>
      </c>
      <c r="BF348" s="176">
        <f>IF(N348="snížená",J348,0)</f>
        <v>0</v>
      </c>
      <c r="BG348" s="176">
        <f>IF(N348="zákl. přenesená",J348,0)</f>
        <v>0</v>
      </c>
      <c r="BH348" s="176">
        <f>IF(N348="sníž. přenesená",J348,0)</f>
        <v>0</v>
      </c>
      <c r="BI348" s="176">
        <f>IF(N348="nulová",J348,0)</f>
        <v>0</v>
      </c>
      <c r="BJ348" s="16" t="s">
        <v>82</v>
      </c>
      <c r="BK348" s="176">
        <f>ROUND(I348*H348,2)</f>
        <v>0</v>
      </c>
      <c r="BL348" s="16" t="s">
        <v>82</v>
      </c>
      <c r="BM348" s="175" t="s">
        <v>790</v>
      </c>
    </row>
    <row r="349" spans="1:65" s="2" customFormat="1" ht="19.5">
      <c r="A349" s="33"/>
      <c r="B349" s="34"/>
      <c r="C349" s="35"/>
      <c r="D349" s="177" t="s">
        <v>225</v>
      </c>
      <c r="E349" s="35"/>
      <c r="F349" s="178" t="s">
        <v>789</v>
      </c>
      <c r="G349" s="35"/>
      <c r="H349" s="35"/>
      <c r="I349" s="179"/>
      <c r="J349" s="35"/>
      <c r="K349" s="35"/>
      <c r="L349" s="38"/>
      <c r="M349" s="180"/>
      <c r="N349" s="181"/>
      <c r="O349" s="70"/>
      <c r="P349" s="70"/>
      <c r="Q349" s="70"/>
      <c r="R349" s="70"/>
      <c r="S349" s="70"/>
      <c r="T349" s="71"/>
      <c r="U349" s="33"/>
      <c r="V349" s="33"/>
      <c r="W349" s="33"/>
      <c r="X349" s="33"/>
      <c r="Y349" s="33"/>
      <c r="Z349" s="33"/>
      <c r="AA349" s="33"/>
      <c r="AB349" s="33"/>
      <c r="AC349" s="33"/>
      <c r="AD349" s="33"/>
      <c r="AE349" s="33"/>
      <c r="AT349" s="16" t="s">
        <v>225</v>
      </c>
      <c r="AU349" s="16" t="s">
        <v>75</v>
      </c>
    </row>
    <row r="350" spans="1:65" s="2" customFormat="1" ht="24.2" customHeight="1">
      <c r="A350" s="33"/>
      <c r="B350" s="34"/>
      <c r="C350" s="163" t="s">
        <v>791</v>
      </c>
      <c r="D350" s="163" t="s">
        <v>218</v>
      </c>
      <c r="E350" s="164" t="s">
        <v>792</v>
      </c>
      <c r="F350" s="165" t="s">
        <v>793</v>
      </c>
      <c r="G350" s="166" t="s">
        <v>228</v>
      </c>
      <c r="H350" s="167">
        <v>50</v>
      </c>
      <c r="I350" s="168"/>
      <c r="J350" s="169">
        <f>ROUND(I350*H350,2)</f>
        <v>0</v>
      </c>
      <c r="K350" s="165" t="s">
        <v>222</v>
      </c>
      <c r="L350" s="170"/>
      <c r="M350" s="171" t="s">
        <v>1</v>
      </c>
      <c r="N350" s="172" t="s">
        <v>40</v>
      </c>
      <c r="O350" s="70"/>
      <c r="P350" s="173">
        <f>O350*H350</f>
        <v>0</v>
      </c>
      <c r="Q350" s="173">
        <v>0</v>
      </c>
      <c r="R350" s="173">
        <f>Q350*H350</f>
        <v>0</v>
      </c>
      <c r="S350" s="173">
        <v>0</v>
      </c>
      <c r="T350" s="174">
        <f>S350*H350</f>
        <v>0</v>
      </c>
      <c r="U350" s="33"/>
      <c r="V350" s="33"/>
      <c r="W350" s="33"/>
      <c r="X350" s="33"/>
      <c r="Y350" s="33"/>
      <c r="Z350" s="33"/>
      <c r="AA350" s="33"/>
      <c r="AB350" s="33"/>
      <c r="AC350" s="33"/>
      <c r="AD350" s="33"/>
      <c r="AE350" s="33"/>
      <c r="AR350" s="175" t="s">
        <v>84</v>
      </c>
      <c r="AT350" s="175" t="s">
        <v>218</v>
      </c>
      <c r="AU350" s="175" t="s">
        <v>75</v>
      </c>
      <c r="AY350" s="16" t="s">
        <v>223</v>
      </c>
      <c r="BE350" s="176">
        <f>IF(N350="základní",J350,0)</f>
        <v>0</v>
      </c>
      <c r="BF350" s="176">
        <f>IF(N350="snížená",J350,0)</f>
        <v>0</v>
      </c>
      <c r="BG350" s="176">
        <f>IF(N350="zákl. přenesená",J350,0)</f>
        <v>0</v>
      </c>
      <c r="BH350" s="176">
        <f>IF(N350="sníž. přenesená",J350,0)</f>
        <v>0</v>
      </c>
      <c r="BI350" s="176">
        <f>IF(N350="nulová",J350,0)</f>
        <v>0</v>
      </c>
      <c r="BJ350" s="16" t="s">
        <v>82</v>
      </c>
      <c r="BK350" s="176">
        <f>ROUND(I350*H350,2)</f>
        <v>0</v>
      </c>
      <c r="BL350" s="16" t="s">
        <v>82</v>
      </c>
      <c r="BM350" s="175" t="s">
        <v>794</v>
      </c>
    </row>
    <row r="351" spans="1:65" s="2" customFormat="1" ht="19.5">
      <c r="A351" s="33"/>
      <c r="B351" s="34"/>
      <c r="C351" s="35"/>
      <c r="D351" s="177" t="s">
        <v>225</v>
      </c>
      <c r="E351" s="35"/>
      <c r="F351" s="178" t="s">
        <v>793</v>
      </c>
      <c r="G351" s="35"/>
      <c r="H351" s="35"/>
      <c r="I351" s="179"/>
      <c r="J351" s="35"/>
      <c r="K351" s="35"/>
      <c r="L351" s="38"/>
      <c r="M351" s="180"/>
      <c r="N351" s="181"/>
      <c r="O351" s="70"/>
      <c r="P351" s="70"/>
      <c r="Q351" s="70"/>
      <c r="R351" s="70"/>
      <c r="S351" s="70"/>
      <c r="T351" s="71"/>
      <c r="U351" s="33"/>
      <c r="V351" s="33"/>
      <c r="W351" s="33"/>
      <c r="X351" s="33"/>
      <c r="Y351" s="33"/>
      <c r="Z351" s="33"/>
      <c r="AA351" s="33"/>
      <c r="AB351" s="33"/>
      <c r="AC351" s="33"/>
      <c r="AD351" s="33"/>
      <c r="AE351" s="33"/>
      <c r="AT351" s="16" t="s">
        <v>225</v>
      </c>
      <c r="AU351" s="16" t="s">
        <v>75</v>
      </c>
    </row>
    <row r="352" spans="1:65" s="2" customFormat="1" ht="24.2" customHeight="1">
      <c r="A352" s="33"/>
      <c r="B352" s="34"/>
      <c r="C352" s="163" t="s">
        <v>795</v>
      </c>
      <c r="D352" s="163" t="s">
        <v>218</v>
      </c>
      <c r="E352" s="164" t="s">
        <v>796</v>
      </c>
      <c r="F352" s="165" t="s">
        <v>797</v>
      </c>
      <c r="G352" s="166" t="s">
        <v>221</v>
      </c>
      <c r="H352" s="167">
        <v>18</v>
      </c>
      <c r="I352" s="168"/>
      <c r="J352" s="169">
        <f>ROUND(I352*H352,2)</f>
        <v>0</v>
      </c>
      <c r="K352" s="165" t="s">
        <v>222</v>
      </c>
      <c r="L352" s="170"/>
      <c r="M352" s="171" t="s">
        <v>1</v>
      </c>
      <c r="N352" s="172" t="s">
        <v>40</v>
      </c>
      <c r="O352" s="70"/>
      <c r="P352" s="173">
        <f>O352*H352</f>
        <v>0</v>
      </c>
      <c r="Q352" s="173">
        <v>0</v>
      </c>
      <c r="R352" s="173">
        <f>Q352*H352</f>
        <v>0</v>
      </c>
      <c r="S352" s="173">
        <v>0</v>
      </c>
      <c r="T352" s="174">
        <f>S352*H352</f>
        <v>0</v>
      </c>
      <c r="U352" s="33"/>
      <c r="V352" s="33"/>
      <c r="W352" s="33"/>
      <c r="X352" s="33"/>
      <c r="Y352" s="33"/>
      <c r="Z352" s="33"/>
      <c r="AA352" s="33"/>
      <c r="AB352" s="33"/>
      <c r="AC352" s="33"/>
      <c r="AD352" s="33"/>
      <c r="AE352" s="33"/>
      <c r="AR352" s="175" t="s">
        <v>84</v>
      </c>
      <c r="AT352" s="175" t="s">
        <v>218</v>
      </c>
      <c r="AU352" s="175" t="s">
        <v>75</v>
      </c>
      <c r="AY352" s="16" t="s">
        <v>223</v>
      </c>
      <c r="BE352" s="176">
        <f>IF(N352="základní",J352,0)</f>
        <v>0</v>
      </c>
      <c r="BF352" s="176">
        <f>IF(N352="snížená",J352,0)</f>
        <v>0</v>
      </c>
      <c r="BG352" s="176">
        <f>IF(N352="zákl. přenesená",J352,0)</f>
        <v>0</v>
      </c>
      <c r="BH352" s="176">
        <f>IF(N352="sníž. přenesená",J352,0)</f>
        <v>0</v>
      </c>
      <c r="BI352" s="176">
        <f>IF(N352="nulová",J352,0)</f>
        <v>0</v>
      </c>
      <c r="BJ352" s="16" t="s">
        <v>82</v>
      </c>
      <c r="BK352" s="176">
        <f>ROUND(I352*H352,2)</f>
        <v>0</v>
      </c>
      <c r="BL352" s="16" t="s">
        <v>82</v>
      </c>
      <c r="BM352" s="175" t="s">
        <v>798</v>
      </c>
    </row>
    <row r="353" spans="1:65" s="2" customFormat="1" ht="19.5">
      <c r="A353" s="33"/>
      <c r="B353" s="34"/>
      <c r="C353" s="35"/>
      <c r="D353" s="177" t="s">
        <v>225</v>
      </c>
      <c r="E353" s="35"/>
      <c r="F353" s="178" t="s">
        <v>797</v>
      </c>
      <c r="G353" s="35"/>
      <c r="H353" s="35"/>
      <c r="I353" s="179"/>
      <c r="J353" s="35"/>
      <c r="K353" s="35"/>
      <c r="L353" s="38"/>
      <c r="M353" s="180"/>
      <c r="N353" s="181"/>
      <c r="O353" s="70"/>
      <c r="P353" s="70"/>
      <c r="Q353" s="70"/>
      <c r="R353" s="70"/>
      <c r="S353" s="70"/>
      <c r="T353" s="71"/>
      <c r="U353" s="33"/>
      <c r="V353" s="33"/>
      <c r="W353" s="33"/>
      <c r="X353" s="33"/>
      <c r="Y353" s="33"/>
      <c r="Z353" s="33"/>
      <c r="AA353" s="33"/>
      <c r="AB353" s="33"/>
      <c r="AC353" s="33"/>
      <c r="AD353" s="33"/>
      <c r="AE353" s="33"/>
      <c r="AT353" s="16" t="s">
        <v>225</v>
      </c>
      <c r="AU353" s="16" t="s">
        <v>75</v>
      </c>
    </row>
    <row r="354" spans="1:65" s="2" customFormat="1" ht="37.9" customHeight="1">
      <c r="A354" s="33"/>
      <c r="B354" s="34"/>
      <c r="C354" s="163" t="s">
        <v>799</v>
      </c>
      <c r="D354" s="163" t="s">
        <v>218</v>
      </c>
      <c r="E354" s="164" t="s">
        <v>800</v>
      </c>
      <c r="F354" s="165" t="s">
        <v>801</v>
      </c>
      <c r="G354" s="166" t="s">
        <v>221</v>
      </c>
      <c r="H354" s="167">
        <v>1</v>
      </c>
      <c r="I354" s="168"/>
      <c r="J354" s="169">
        <f>ROUND(I354*H354,2)</f>
        <v>0</v>
      </c>
      <c r="K354" s="165" t="s">
        <v>222</v>
      </c>
      <c r="L354" s="170"/>
      <c r="M354" s="171" t="s">
        <v>1</v>
      </c>
      <c r="N354" s="172" t="s">
        <v>40</v>
      </c>
      <c r="O354" s="70"/>
      <c r="P354" s="173">
        <f>O354*H354</f>
        <v>0</v>
      </c>
      <c r="Q354" s="173">
        <v>0</v>
      </c>
      <c r="R354" s="173">
        <f>Q354*H354</f>
        <v>0</v>
      </c>
      <c r="S354" s="173">
        <v>0</v>
      </c>
      <c r="T354" s="174">
        <f>S354*H354</f>
        <v>0</v>
      </c>
      <c r="U354" s="33"/>
      <c r="V354" s="33"/>
      <c r="W354" s="33"/>
      <c r="X354" s="33"/>
      <c r="Y354" s="33"/>
      <c r="Z354" s="33"/>
      <c r="AA354" s="33"/>
      <c r="AB354" s="33"/>
      <c r="AC354" s="33"/>
      <c r="AD354" s="33"/>
      <c r="AE354" s="33"/>
      <c r="AR354" s="175" t="s">
        <v>84</v>
      </c>
      <c r="AT354" s="175" t="s">
        <v>218</v>
      </c>
      <c r="AU354" s="175" t="s">
        <v>75</v>
      </c>
      <c r="AY354" s="16" t="s">
        <v>223</v>
      </c>
      <c r="BE354" s="176">
        <f>IF(N354="základní",J354,0)</f>
        <v>0</v>
      </c>
      <c r="BF354" s="176">
        <f>IF(N354="snížená",J354,0)</f>
        <v>0</v>
      </c>
      <c r="BG354" s="176">
        <f>IF(N354="zákl. přenesená",J354,0)</f>
        <v>0</v>
      </c>
      <c r="BH354" s="176">
        <f>IF(N354="sníž. přenesená",J354,0)</f>
        <v>0</v>
      </c>
      <c r="BI354" s="176">
        <f>IF(N354="nulová",J354,0)</f>
        <v>0</v>
      </c>
      <c r="BJ354" s="16" t="s">
        <v>82</v>
      </c>
      <c r="BK354" s="176">
        <f>ROUND(I354*H354,2)</f>
        <v>0</v>
      </c>
      <c r="BL354" s="16" t="s">
        <v>82</v>
      </c>
      <c r="BM354" s="175" t="s">
        <v>802</v>
      </c>
    </row>
    <row r="355" spans="1:65" s="2" customFormat="1" ht="29.25">
      <c r="A355" s="33"/>
      <c r="B355" s="34"/>
      <c r="C355" s="35"/>
      <c r="D355" s="177" t="s">
        <v>225</v>
      </c>
      <c r="E355" s="35"/>
      <c r="F355" s="178" t="s">
        <v>801</v>
      </c>
      <c r="G355" s="35"/>
      <c r="H355" s="35"/>
      <c r="I355" s="179"/>
      <c r="J355" s="35"/>
      <c r="K355" s="35"/>
      <c r="L355" s="38"/>
      <c r="M355" s="180"/>
      <c r="N355" s="181"/>
      <c r="O355" s="70"/>
      <c r="P355" s="70"/>
      <c r="Q355" s="70"/>
      <c r="R355" s="70"/>
      <c r="S355" s="70"/>
      <c r="T355" s="71"/>
      <c r="U355" s="33"/>
      <c r="V355" s="33"/>
      <c r="W355" s="33"/>
      <c r="X355" s="33"/>
      <c r="Y355" s="33"/>
      <c r="Z355" s="33"/>
      <c r="AA355" s="33"/>
      <c r="AB355" s="33"/>
      <c r="AC355" s="33"/>
      <c r="AD355" s="33"/>
      <c r="AE355" s="33"/>
      <c r="AT355" s="16" t="s">
        <v>225</v>
      </c>
      <c r="AU355" s="16" t="s">
        <v>75</v>
      </c>
    </row>
    <row r="356" spans="1:65" s="2" customFormat="1" ht="19.5">
      <c r="A356" s="33"/>
      <c r="B356" s="34"/>
      <c r="C356" s="35"/>
      <c r="D356" s="177" t="s">
        <v>365</v>
      </c>
      <c r="E356" s="35"/>
      <c r="F356" s="195" t="s">
        <v>522</v>
      </c>
      <c r="G356" s="35"/>
      <c r="H356" s="35"/>
      <c r="I356" s="179"/>
      <c r="J356" s="35"/>
      <c r="K356" s="35"/>
      <c r="L356" s="38"/>
      <c r="M356" s="180"/>
      <c r="N356" s="181"/>
      <c r="O356" s="70"/>
      <c r="P356" s="70"/>
      <c r="Q356" s="70"/>
      <c r="R356" s="70"/>
      <c r="S356" s="70"/>
      <c r="T356" s="71"/>
      <c r="U356" s="33"/>
      <c r="V356" s="33"/>
      <c r="W356" s="33"/>
      <c r="X356" s="33"/>
      <c r="Y356" s="33"/>
      <c r="Z356" s="33"/>
      <c r="AA356" s="33"/>
      <c r="AB356" s="33"/>
      <c r="AC356" s="33"/>
      <c r="AD356" s="33"/>
      <c r="AE356" s="33"/>
      <c r="AT356" s="16" t="s">
        <v>365</v>
      </c>
      <c r="AU356" s="16" t="s">
        <v>75</v>
      </c>
    </row>
    <row r="357" spans="1:65" s="2" customFormat="1" ht="24.2" customHeight="1">
      <c r="A357" s="33"/>
      <c r="B357" s="34"/>
      <c r="C357" s="163" t="s">
        <v>803</v>
      </c>
      <c r="D357" s="163" t="s">
        <v>218</v>
      </c>
      <c r="E357" s="164" t="s">
        <v>804</v>
      </c>
      <c r="F357" s="165" t="s">
        <v>805</v>
      </c>
      <c r="G357" s="166" t="s">
        <v>221</v>
      </c>
      <c r="H357" s="167">
        <v>2</v>
      </c>
      <c r="I357" s="168"/>
      <c r="J357" s="169">
        <f>ROUND(I357*H357,2)</f>
        <v>0</v>
      </c>
      <c r="K357" s="165" t="s">
        <v>222</v>
      </c>
      <c r="L357" s="170"/>
      <c r="M357" s="171" t="s">
        <v>1</v>
      </c>
      <c r="N357" s="172" t="s">
        <v>40</v>
      </c>
      <c r="O357" s="70"/>
      <c r="P357" s="173">
        <f>O357*H357</f>
        <v>0</v>
      </c>
      <c r="Q357" s="173">
        <v>0</v>
      </c>
      <c r="R357" s="173">
        <f>Q357*H357</f>
        <v>0</v>
      </c>
      <c r="S357" s="173">
        <v>0</v>
      </c>
      <c r="T357" s="174">
        <f>S357*H357</f>
        <v>0</v>
      </c>
      <c r="U357" s="33"/>
      <c r="V357" s="33"/>
      <c r="W357" s="33"/>
      <c r="X357" s="33"/>
      <c r="Y357" s="33"/>
      <c r="Z357" s="33"/>
      <c r="AA357" s="33"/>
      <c r="AB357" s="33"/>
      <c r="AC357" s="33"/>
      <c r="AD357" s="33"/>
      <c r="AE357" s="33"/>
      <c r="AR357" s="175" t="s">
        <v>84</v>
      </c>
      <c r="AT357" s="175" t="s">
        <v>218</v>
      </c>
      <c r="AU357" s="175" t="s">
        <v>75</v>
      </c>
      <c r="AY357" s="16" t="s">
        <v>223</v>
      </c>
      <c r="BE357" s="176">
        <f>IF(N357="základní",J357,0)</f>
        <v>0</v>
      </c>
      <c r="BF357" s="176">
        <f>IF(N357="snížená",J357,0)</f>
        <v>0</v>
      </c>
      <c r="BG357" s="176">
        <f>IF(N357="zákl. přenesená",J357,0)</f>
        <v>0</v>
      </c>
      <c r="BH357" s="176">
        <f>IF(N357="sníž. přenesená",J357,0)</f>
        <v>0</v>
      </c>
      <c r="BI357" s="176">
        <f>IF(N357="nulová",J357,0)</f>
        <v>0</v>
      </c>
      <c r="BJ357" s="16" t="s">
        <v>82</v>
      </c>
      <c r="BK357" s="176">
        <f>ROUND(I357*H357,2)</f>
        <v>0</v>
      </c>
      <c r="BL357" s="16" t="s">
        <v>82</v>
      </c>
      <c r="BM357" s="175" t="s">
        <v>806</v>
      </c>
    </row>
    <row r="358" spans="1:65" s="2" customFormat="1">
      <c r="A358" s="33"/>
      <c r="B358" s="34"/>
      <c r="C358" s="35"/>
      <c r="D358" s="177" t="s">
        <v>225</v>
      </c>
      <c r="E358" s="35"/>
      <c r="F358" s="178" t="s">
        <v>805</v>
      </c>
      <c r="G358" s="35"/>
      <c r="H358" s="35"/>
      <c r="I358" s="179"/>
      <c r="J358" s="35"/>
      <c r="K358" s="35"/>
      <c r="L358" s="38"/>
      <c r="M358" s="180"/>
      <c r="N358" s="181"/>
      <c r="O358" s="70"/>
      <c r="P358" s="70"/>
      <c r="Q358" s="70"/>
      <c r="R358" s="70"/>
      <c r="S358" s="70"/>
      <c r="T358" s="71"/>
      <c r="U358" s="33"/>
      <c r="V358" s="33"/>
      <c r="W358" s="33"/>
      <c r="X358" s="33"/>
      <c r="Y358" s="33"/>
      <c r="Z358" s="33"/>
      <c r="AA358" s="33"/>
      <c r="AB358" s="33"/>
      <c r="AC358" s="33"/>
      <c r="AD358" s="33"/>
      <c r="AE358" s="33"/>
      <c r="AT358" s="16" t="s">
        <v>225</v>
      </c>
      <c r="AU358" s="16" t="s">
        <v>75</v>
      </c>
    </row>
    <row r="359" spans="1:65" s="2" customFormat="1" ht="19.5">
      <c r="A359" s="33"/>
      <c r="B359" s="34"/>
      <c r="C359" s="35"/>
      <c r="D359" s="177" t="s">
        <v>365</v>
      </c>
      <c r="E359" s="35"/>
      <c r="F359" s="195" t="s">
        <v>522</v>
      </c>
      <c r="G359" s="35"/>
      <c r="H359" s="35"/>
      <c r="I359" s="179"/>
      <c r="J359" s="35"/>
      <c r="K359" s="35"/>
      <c r="L359" s="38"/>
      <c r="M359" s="180"/>
      <c r="N359" s="181"/>
      <c r="O359" s="70"/>
      <c r="P359" s="70"/>
      <c r="Q359" s="70"/>
      <c r="R359" s="70"/>
      <c r="S359" s="70"/>
      <c r="T359" s="71"/>
      <c r="U359" s="33"/>
      <c r="V359" s="33"/>
      <c r="W359" s="33"/>
      <c r="X359" s="33"/>
      <c r="Y359" s="33"/>
      <c r="Z359" s="33"/>
      <c r="AA359" s="33"/>
      <c r="AB359" s="33"/>
      <c r="AC359" s="33"/>
      <c r="AD359" s="33"/>
      <c r="AE359" s="33"/>
      <c r="AT359" s="16" t="s">
        <v>365</v>
      </c>
      <c r="AU359" s="16" t="s">
        <v>75</v>
      </c>
    </row>
    <row r="360" spans="1:65" s="2" customFormat="1" ht="24.2" customHeight="1">
      <c r="A360" s="33"/>
      <c r="B360" s="34"/>
      <c r="C360" s="182" t="s">
        <v>807</v>
      </c>
      <c r="D360" s="182" t="s">
        <v>243</v>
      </c>
      <c r="E360" s="183" t="s">
        <v>808</v>
      </c>
      <c r="F360" s="184" t="s">
        <v>809</v>
      </c>
      <c r="G360" s="185" t="s">
        <v>256</v>
      </c>
      <c r="H360" s="186">
        <v>300</v>
      </c>
      <c r="I360" s="187"/>
      <c r="J360" s="188">
        <f>ROUND(I360*H360,2)</f>
        <v>0</v>
      </c>
      <c r="K360" s="184" t="s">
        <v>222</v>
      </c>
      <c r="L360" s="38"/>
      <c r="M360" s="189" t="s">
        <v>1</v>
      </c>
      <c r="N360" s="190" t="s">
        <v>40</v>
      </c>
      <c r="O360" s="70"/>
      <c r="P360" s="173">
        <f>O360*H360</f>
        <v>0</v>
      </c>
      <c r="Q360" s="173">
        <v>0</v>
      </c>
      <c r="R360" s="173">
        <f>Q360*H360</f>
        <v>0</v>
      </c>
      <c r="S360" s="173">
        <v>0</v>
      </c>
      <c r="T360" s="174">
        <f>S360*H360</f>
        <v>0</v>
      </c>
      <c r="U360" s="33"/>
      <c r="V360" s="33"/>
      <c r="W360" s="33"/>
      <c r="X360" s="33"/>
      <c r="Y360" s="33"/>
      <c r="Z360" s="33"/>
      <c r="AA360" s="33"/>
      <c r="AB360" s="33"/>
      <c r="AC360" s="33"/>
      <c r="AD360" s="33"/>
      <c r="AE360" s="33"/>
      <c r="AR360" s="175" t="s">
        <v>82</v>
      </c>
      <c r="AT360" s="175" t="s">
        <v>243</v>
      </c>
      <c r="AU360" s="175" t="s">
        <v>75</v>
      </c>
      <c r="AY360" s="16" t="s">
        <v>223</v>
      </c>
      <c r="BE360" s="176">
        <f>IF(N360="základní",J360,0)</f>
        <v>0</v>
      </c>
      <c r="BF360" s="176">
        <f>IF(N360="snížená",J360,0)</f>
        <v>0</v>
      </c>
      <c r="BG360" s="176">
        <f>IF(N360="zákl. přenesená",J360,0)</f>
        <v>0</v>
      </c>
      <c r="BH360" s="176">
        <f>IF(N360="sníž. přenesená",J360,0)</f>
        <v>0</v>
      </c>
      <c r="BI360" s="176">
        <f>IF(N360="nulová",J360,0)</f>
        <v>0</v>
      </c>
      <c r="BJ360" s="16" t="s">
        <v>82</v>
      </c>
      <c r="BK360" s="176">
        <f>ROUND(I360*H360,2)</f>
        <v>0</v>
      </c>
      <c r="BL360" s="16" t="s">
        <v>82</v>
      </c>
      <c r="BM360" s="175" t="s">
        <v>810</v>
      </c>
    </row>
    <row r="361" spans="1:65" s="2" customFormat="1">
      <c r="A361" s="33"/>
      <c r="B361" s="34"/>
      <c r="C361" s="35"/>
      <c r="D361" s="177" t="s">
        <v>225</v>
      </c>
      <c r="E361" s="35"/>
      <c r="F361" s="178" t="s">
        <v>809</v>
      </c>
      <c r="G361" s="35"/>
      <c r="H361" s="35"/>
      <c r="I361" s="179"/>
      <c r="J361" s="35"/>
      <c r="K361" s="35"/>
      <c r="L361" s="38"/>
      <c r="M361" s="180"/>
      <c r="N361" s="181"/>
      <c r="O361" s="70"/>
      <c r="P361" s="70"/>
      <c r="Q361" s="70"/>
      <c r="R361" s="70"/>
      <c r="S361" s="70"/>
      <c r="T361" s="71"/>
      <c r="U361" s="33"/>
      <c r="V361" s="33"/>
      <c r="W361" s="33"/>
      <c r="X361" s="33"/>
      <c r="Y361" s="33"/>
      <c r="Z361" s="33"/>
      <c r="AA361" s="33"/>
      <c r="AB361" s="33"/>
      <c r="AC361" s="33"/>
      <c r="AD361" s="33"/>
      <c r="AE361" s="33"/>
      <c r="AT361" s="16" t="s">
        <v>225</v>
      </c>
      <c r="AU361" s="16" t="s">
        <v>75</v>
      </c>
    </row>
    <row r="362" spans="1:65" s="2" customFormat="1" ht="29.25">
      <c r="A362" s="33"/>
      <c r="B362" s="34"/>
      <c r="C362" s="35"/>
      <c r="D362" s="177" t="s">
        <v>365</v>
      </c>
      <c r="E362" s="35"/>
      <c r="F362" s="195" t="s">
        <v>811</v>
      </c>
      <c r="G362" s="35"/>
      <c r="H362" s="35"/>
      <c r="I362" s="179"/>
      <c r="J362" s="35"/>
      <c r="K362" s="35"/>
      <c r="L362" s="38"/>
      <c r="M362" s="180"/>
      <c r="N362" s="181"/>
      <c r="O362" s="70"/>
      <c r="P362" s="70"/>
      <c r="Q362" s="70"/>
      <c r="R362" s="70"/>
      <c r="S362" s="70"/>
      <c r="T362" s="71"/>
      <c r="U362" s="33"/>
      <c r="V362" s="33"/>
      <c r="W362" s="33"/>
      <c r="X362" s="33"/>
      <c r="Y362" s="33"/>
      <c r="Z362" s="33"/>
      <c r="AA362" s="33"/>
      <c r="AB362" s="33"/>
      <c r="AC362" s="33"/>
      <c r="AD362" s="33"/>
      <c r="AE362" s="33"/>
      <c r="AT362" s="16" t="s">
        <v>365</v>
      </c>
      <c r="AU362" s="16" t="s">
        <v>75</v>
      </c>
    </row>
    <row r="363" spans="1:65" s="2" customFormat="1" ht="24.2" customHeight="1">
      <c r="A363" s="33"/>
      <c r="B363" s="34"/>
      <c r="C363" s="182" t="s">
        <v>812</v>
      </c>
      <c r="D363" s="182" t="s">
        <v>243</v>
      </c>
      <c r="E363" s="183" t="s">
        <v>813</v>
      </c>
      <c r="F363" s="184" t="s">
        <v>814</v>
      </c>
      <c r="G363" s="185" t="s">
        <v>256</v>
      </c>
      <c r="H363" s="186">
        <v>350</v>
      </c>
      <c r="I363" s="187"/>
      <c r="J363" s="188">
        <f>ROUND(I363*H363,2)</f>
        <v>0</v>
      </c>
      <c r="K363" s="184" t="s">
        <v>222</v>
      </c>
      <c r="L363" s="38"/>
      <c r="M363" s="189" t="s">
        <v>1</v>
      </c>
      <c r="N363" s="190" t="s">
        <v>40</v>
      </c>
      <c r="O363" s="70"/>
      <c r="P363" s="173">
        <f>O363*H363</f>
        <v>0</v>
      </c>
      <c r="Q363" s="173">
        <v>0</v>
      </c>
      <c r="R363" s="173">
        <f>Q363*H363</f>
        <v>0</v>
      </c>
      <c r="S363" s="173">
        <v>0</v>
      </c>
      <c r="T363" s="174">
        <f>S363*H363</f>
        <v>0</v>
      </c>
      <c r="U363" s="33"/>
      <c r="V363" s="33"/>
      <c r="W363" s="33"/>
      <c r="X363" s="33"/>
      <c r="Y363" s="33"/>
      <c r="Z363" s="33"/>
      <c r="AA363" s="33"/>
      <c r="AB363" s="33"/>
      <c r="AC363" s="33"/>
      <c r="AD363" s="33"/>
      <c r="AE363" s="33"/>
      <c r="AR363" s="175" t="s">
        <v>82</v>
      </c>
      <c r="AT363" s="175" t="s">
        <v>243</v>
      </c>
      <c r="AU363" s="175" t="s">
        <v>75</v>
      </c>
      <c r="AY363" s="16" t="s">
        <v>223</v>
      </c>
      <c r="BE363" s="176">
        <f>IF(N363="základní",J363,0)</f>
        <v>0</v>
      </c>
      <c r="BF363" s="176">
        <f>IF(N363="snížená",J363,0)</f>
        <v>0</v>
      </c>
      <c r="BG363" s="176">
        <f>IF(N363="zákl. přenesená",J363,0)</f>
        <v>0</v>
      </c>
      <c r="BH363" s="176">
        <f>IF(N363="sníž. přenesená",J363,0)</f>
        <v>0</v>
      </c>
      <c r="BI363" s="176">
        <f>IF(N363="nulová",J363,0)</f>
        <v>0</v>
      </c>
      <c r="BJ363" s="16" t="s">
        <v>82</v>
      </c>
      <c r="BK363" s="176">
        <f>ROUND(I363*H363,2)</f>
        <v>0</v>
      </c>
      <c r="BL363" s="16" t="s">
        <v>82</v>
      </c>
      <c r="BM363" s="175" t="s">
        <v>815</v>
      </c>
    </row>
    <row r="364" spans="1:65" s="2" customFormat="1">
      <c r="A364" s="33"/>
      <c r="B364" s="34"/>
      <c r="C364" s="35"/>
      <c r="D364" s="177" t="s">
        <v>225</v>
      </c>
      <c r="E364" s="35"/>
      <c r="F364" s="178" t="s">
        <v>814</v>
      </c>
      <c r="G364" s="35"/>
      <c r="H364" s="35"/>
      <c r="I364" s="179"/>
      <c r="J364" s="35"/>
      <c r="K364" s="35"/>
      <c r="L364" s="38"/>
      <c r="M364" s="180"/>
      <c r="N364" s="181"/>
      <c r="O364" s="70"/>
      <c r="P364" s="70"/>
      <c r="Q364" s="70"/>
      <c r="R364" s="70"/>
      <c r="S364" s="70"/>
      <c r="T364" s="71"/>
      <c r="U364" s="33"/>
      <c r="V364" s="33"/>
      <c r="W364" s="33"/>
      <c r="X364" s="33"/>
      <c r="Y364" s="33"/>
      <c r="Z364" s="33"/>
      <c r="AA364" s="33"/>
      <c r="AB364" s="33"/>
      <c r="AC364" s="33"/>
      <c r="AD364" s="33"/>
      <c r="AE364" s="33"/>
      <c r="AT364" s="16" t="s">
        <v>225</v>
      </c>
      <c r="AU364" s="16" t="s">
        <v>75</v>
      </c>
    </row>
    <row r="365" spans="1:65" s="2" customFormat="1" ht="19.5">
      <c r="A365" s="33"/>
      <c r="B365" s="34"/>
      <c r="C365" s="35"/>
      <c r="D365" s="177" t="s">
        <v>365</v>
      </c>
      <c r="E365" s="35"/>
      <c r="F365" s="195" t="s">
        <v>816</v>
      </c>
      <c r="G365" s="35"/>
      <c r="H365" s="35"/>
      <c r="I365" s="179"/>
      <c r="J365" s="35"/>
      <c r="K365" s="35"/>
      <c r="L365" s="38"/>
      <c r="M365" s="180"/>
      <c r="N365" s="181"/>
      <c r="O365" s="70"/>
      <c r="P365" s="70"/>
      <c r="Q365" s="70"/>
      <c r="R365" s="70"/>
      <c r="S365" s="70"/>
      <c r="T365" s="71"/>
      <c r="U365" s="33"/>
      <c r="V365" s="33"/>
      <c r="W365" s="33"/>
      <c r="X365" s="33"/>
      <c r="Y365" s="33"/>
      <c r="Z365" s="33"/>
      <c r="AA365" s="33"/>
      <c r="AB365" s="33"/>
      <c r="AC365" s="33"/>
      <c r="AD365" s="33"/>
      <c r="AE365" s="33"/>
      <c r="AT365" s="16" t="s">
        <v>365</v>
      </c>
      <c r="AU365" s="16" t="s">
        <v>75</v>
      </c>
    </row>
    <row r="366" spans="1:65" s="2" customFormat="1" ht="24.2" customHeight="1">
      <c r="A366" s="33"/>
      <c r="B366" s="34"/>
      <c r="C366" s="182" t="s">
        <v>817</v>
      </c>
      <c r="D366" s="182" t="s">
        <v>243</v>
      </c>
      <c r="E366" s="183" t="s">
        <v>818</v>
      </c>
      <c r="F366" s="184" t="s">
        <v>819</v>
      </c>
      <c r="G366" s="185" t="s">
        <v>221</v>
      </c>
      <c r="H366" s="186">
        <v>10</v>
      </c>
      <c r="I366" s="187"/>
      <c r="J366" s="188">
        <f>ROUND(I366*H366,2)</f>
        <v>0</v>
      </c>
      <c r="K366" s="184" t="s">
        <v>222</v>
      </c>
      <c r="L366" s="38"/>
      <c r="M366" s="189" t="s">
        <v>1</v>
      </c>
      <c r="N366" s="190" t="s">
        <v>40</v>
      </c>
      <c r="O366" s="70"/>
      <c r="P366" s="173">
        <f>O366*H366</f>
        <v>0</v>
      </c>
      <c r="Q366" s="173">
        <v>0</v>
      </c>
      <c r="R366" s="173">
        <f>Q366*H366</f>
        <v>0</v>
      </c>
      <c r="S366" s="173">
        <v>0</v>
      </c>
      <c r="T366" s="174">
        <f>S366*H366</f>
        <v>0</v>
      </c>
      <c r="U366" s="33"/>
      <c r="V366" s="33"/>
      <c r="W366" s="33"/>
      <c r="X366" s="33"/>
      <c r="Y366" s="33"/>
      <c r="Z366" s="33"/>
      <c r="AA366" s="33"/>
      <c r="AB366" s="33"/>
      <c r="AC366" s="33"/>
      <c r="AD366" s="33"/>
      <c r="AE366" s="33"/>
      <c r="AR366" s="175" t="s">
        <v>82</v>
      </c>
      <c r="AT366" s="175" t="s">
        <v>243</v>
      </c>
      <c r="AU366" s="175" t="s">
        <v>75</v>
      </c>
      <c r="AY366" s="16" t="s">
        <v>223</v>
      </c>
      <c r="BE366" s="176">
        <f>IF(N366="základní",J366,0)</f>
        <v>0</v>
      </c>
      <c r="BF366" s="176">
        <f>IF(N366="snížená",J366,0)</f>
        <v>0</v>
      </c>
      <c r="BG366" s="176">
        <f>IF(N366="zákl. přenesená",J366,0)</f>
        <v>0</v>
      </c>
      <c r="BH366" s="176">
        <f>IF(N366="sníž. přenesená",J366,0)</f>
        <v>0</v>
      </c>
      <c r="BI366" s="176">
        <f>IF(N366="nulová",J366,0)</f>
        <v>0</v>
      </c>
      <c r="BJ366" s="16" t="s">
        <v>82</v>
      </c>
      <c r="BK366" s="176">
        <f>ROUND(I366*H366,2)</f>
        <v>0</v>
      </c>
      <c r="BL366" s="16" t="s">
        <v>82</v>
      </c>
      <c r="BM366" s="175" t="s">
        <v>820</v>
      </c>
    </row>
    <row r="367" spans="1:65" s="2" customFormat="1" ht="29.25">
      <c r="A367" s="33"/>
      <c r="B367" s="34"/>
      <c r="C367" s="35"/>
      <c r="D367" s="177" t="s">
        <v>225</v>
      </c>
      <c r="E367" s="35"/>
      <c r="F367" s="178" t="s">
        <v>821</v>
      </c>
      <c r="G367" s="35"/>
      <c r="H367" s="35"/>
      <c r="I367" s="179"/>
      <c r="J367" s="35"/>
      <c r="K367" s="35"/>
      <c r="L367" s="38"/>
      <c r="M367" s="180"/>
      <c r="N367" s="181"/>
      <c r="O367" s="70"/>
      <c r="P367" s="70"/>
      <c r="Q367" s="70"/>
      <c r="R367" s="70"/>
      <c r="S367" s="70"/>
      <c r="T367" s="71"/>
      <c r="U367" s="33"/>
      <c r="V367" s="33"/>
      <c r="W367" s="33"/>
      <c r="X367" s="33"/>
      <c r="Y367" s="33"/>
      <c r="Z367" s="33"/>
      <c r="AA367" s="33"/>
      <c r="AB367" s="33"/>
      <c r="AC367" s="33"/>
      <c r="AD367" s="33"/>
      <c r="AE367" s="33"/>
      <c r="AT367" s="16" t="s">
        <v>225</v>
      </c>
      <c r="AU367" s="16" t="s">
        <v>75</v>
      </c>
    </row>
    <row r="368" spans="1:65" s="2" customFormat="1" ht="24.2" customHeight="1">
      <c r="A368" s="33"/>
      <c r="B368" s="34"/>
      <c r="C368" s="163" t="s">
        <v>822</v>
      </c>
      <c r="D368" s="163" t="s">
        <v>218</v>
      </c>
      <c r="E368" s="164" t="s">
        <v>823</v>
      </c>
      <c r="F368" s="165" t="s">
        <v>824</v>
      </c>
      <c r="G368" s="166" t="s">
        <v>221</v>
      </c>
      <c r="H368" s="167">
        <v>10</v>
      </c>
      <c r="I368" s="168"/>
      <c r="J368" s="169">
        <f>ROUND(I368*H368,2)</f>
        <v>0</v>
      </c>
      <c r="K368" s="165" t="s">
        <v>222</v>
      </c>
      <c r="L368" s="170"/>
      <c r="M368" s="171" t="s">
        <v>1</v>
      </c>
      <c r="N368" s="172" t="s">
        <v>40</v>
      </c>
      <c r="O368" s="70"/>
      <c r="P368" s="173">
        <f>O368*H368</f>
        <v>0</v>
      </c>
      <c r="Q368" s="173">
        <v>0</v>
      </c>
      <c r="R368" s="173">
        <f>Q368*H368</f>
        <v>0</v>
      </c>
      <c r="S368" s="173">
        <v>0</v>
      </c>
      <c r="T368" s="174">
        <f>S368*H368</f>
        <v>0</v>
      </c>
      <c r="U368" s="33"/>
      <c r="V368" s="33"/>
      <c r="W368" s="33"/>
      <c r="X368" s="33"/>
      <c r="Y368" s="33"/>
      <c r="Z368" s="33"/>
      <c r="AA368" s="33"/>
      <c r="AB368" s="33"/>
      <c r="AC368" s="33"/>
      <c r="AD368" s="33"/>
      <c r="AE368" s="33"/>
      <c r="AR368" s="175" t="s">
        <v>84</v>
      </c>
      <c r="AT368" s="175" t="s">
        <v>218</v>
      </c>
      <c r="AU368" s="175" t="s">
        <v>75</v>
      </c>
      <c r="AY368" s="16" t="s">
        <v>223</v>
      </c>
      <c r="BE368" s="176">
        <f>IF(N368="základní",J368,0)</f>
        <v>0</v>
      </c>
      <c r="BF368" s="176">
        <f>IF(N368="snížená",J368,0)</f>
        <v>0</v>
      </c>
      <c r="BG368" s="176">
        <f>IF(N368="zákl. přenesená",J368,0)</f>
        <v>0</v>
      </c>
      <c r="BH368" s="176">
        <f>IF(N368="sníž. přenesená",J368,0)</f>
        <v>0</v>
      </c>
      <c r="BI368" s="176">
        <f>IF(N368="nulová",J368,0)</f>
        <v>0</v>
      </c>
      <c r="BJ368" s="16" t="s">
        <v>82</v>
      </c>
      <c r="BK368" s="176">
        <f>ROUND(I368*H368,2)</f>
        <v>0</v>
      </c>
      <c r="BL368" s="16" t="s">
        <v>82</v>
      </c>
      <c r="BM368" s="175" t="s">
        <v>825</v>
      </c>
    </row>
    <row r="369" spans="1:65" s="2" customFormat="1">
      <c r="A369" s="33"/>
      <c r="B369" s="34"/>
      <c r="C369" s="35"/>
      <c r="D369" s="177" t="s">
        <v>225</v>
      </c>
      <c r="E369" s="35"/>
      <c r="F369" s="178" t="s">
        <v>824</v>
      </c>
      <c r="G369" s="35"/>
      <c r="H369" s="35"/>
      <c r="I369" s="179"/>
      <c r="J369" s="35"/>
      <c r="K369" s="35"/>
      <c r="L369" s="38"/>
      <c r="M369" s="180"/>
      <c r="N369" s="181"/>
      <c r="O369" s="70"/>
      <c r="P369" s="70"/>
      <c r="Q369" s="70"/>
      <c r="R369" s="70"/>
      <c r="S369" s="70"/>
      <c r="T369" s="71"/>
      <c r="U369" s="33"/>
      <c r="V369" s="33"/>
      <c r="W369" s="33"/>
      <c r="X369" s="33"/>
      <c r="Y369" s="33"/>
      <c r="Z369" s="33"/>
      <c r="AA369" s="33"/>
      <c r="AB369" s="33"/>
      <c r="AC369" s="33"/>
      <c r="AD369" s="33"/>
      <c r="AE369" s="33"/>
      <c r="AT369" s="16" t="s">
        <v>225</v>
      </c>
      <c r="AU369" s="16" t="s">
        <v>75</v>
      </c>
    </row>
    <row r="370" spans="1:65" s="2" customFormat="1" ht="24.2" customHeight="1">
      <c r="A370" s="33"/>
      <c r="B370" s="34"/>
      <c r="C370" s="163" t="s">
        <v>826</v>
      </c>
      <c r="D370" s="163" t="s">
        <v>218</v>
      </c>
      <c r="E370" s="164" t="s">
        <v>827</v>
      </c>
      <c r="F370" s="165" t="s">
        <v>828</v>
      </c>
      <c r="G370" s="166" t="s">
        <v>228</v>
      </c>
      <c r="H370" s="167">
        <v>50</v>
      </c>
      <c r="I370" s="168"/>
      <c r="J370" s="169">
        <f>ROUND(I370*H370,2)</f>
        <v>0</v>
      </c>
      <c r="K370" s="165" t="s">
        <v>222</v>
      </c>
      <c r="L370" s="170"/>
      <c r="M370" s="171" t="s">
        <v>1</v>
      </c>
      <c r="N370" s="172" t="s">
        <v>40</v>
      </c>
      <c r="O370" s="70"/>
      <c r="P370" s="173">
        <f>O370*H370</f>
        <v>0</v>
      </c>
      <c r="Q370" s="173">
        <v>0</v>
      </c>
      <c r="R370" s="173">
        <f>Q370*H370</f>
        <v>0</v>
      </c>
      <c r="S370" s="173">
        <v>0</v>
      </c>
      <c r="T370" s="174">
        <f>S370*H370</f>
        <v>0</v>
      </c>
      <c r="U370" s="33"/>
      <c r="V370" s="33"/>
      <c r="W370" s="33"/>
      <c r="X370" s="33"/>
      <c r="Y370" s="33"/>
      <c r="Z370" s="33"/>
      <c r="AA370" s="33"/>
      <c r="AB370" s="33"/>
      <c r="AC370" s="33"/>
      <c r="AD370" s="33"/>
      <c r="AE370" s="33"/>
      <c r="AR370" s="175" t="s">
        <v>415</v>
      </c>
      <c r="AT370" s="175" t="s">
        <v>218</v>
      </c>
      <c r="AU370" s="175" t="s">
        <v>75</v>
      </c>
      <c r="AY370" s="16" t="s">
        <v>223</v>
      </c>
      <c r="BE370" s="176">
        <f>IF(N370="základní",J370,0)</f>
        <v>0</v>
      </c>
      <c r="BF370" s="176">
        <f>IF(N370="snížená",J370,0)</f>
        <v>0</v>
      </c>
      <c r="BG370" s="176">
        <f>IF(N370="zákl. přenesená",J370,0)</f>
        <v>0</v>
      </c>
      <c r="BH370" s="176">
        <f>IF(N370="sníž. přenesená",J370,0)</f>
        <v>0</v>
      </c>
      <c r="BI370" s="176">
        <f>IF(N370="nulová",J370,0)</f>
        <v>0</v>
      </c>
      <c r="BJ370" s="16" t="s">
        <v>82</v>
      </c>
      <c r="BK370" s="176">
        <f>ROUND(I370*H370,2)</f>
        <v>0</v>
      </c>
      <c r="BL370" s="16" t="s">
        <v>415</v>
      </c>
      <c r="BM370" s="175" t="s">
        <v>829</v>
      </c>
    </row>
    <row r="371" spans="1:65" s="2" customFormat="1" ht="19.5">
      <c r="A371" s="33"/>
      <c r="B371" s="34"/>
      <c r="C371" s="35"/>
      <c r="D371" s="177" t="s">
        <v>225</v>
      </c>
      <c r="E371" s="35"/>
      <c r="F371" s="178" t="s">
        <v>828</v>
      </c>
      <c r="G371" s="35"/>
      <c r="H371" s="35"/>
      <c r="I371" s="179"/>
      <c r="J371" s="35"/>
      <c r="K371" s="35"/>
      <c r="L371" s="38"/>
      <c r="M371" s="180"/>
      <c r="N371" s="181"/>
      <c r="O371" s="70"/>
      <c r="P371" s="70"/>
      <c r="Q371" s="70"/>
      <c r="R371" s="70"/>
      <c r="S371" s="70"/>
      <c r="T371" s="71"/>
      <c r="U371" s="33"/>
      <c r="V371" s="33"/>
      <c r="W371" s="33"/>
      <c r="X371" s="33"/>
      <c r="Y371" s="33"/>
      <c r="Z371" s="33"/>
      <c r="AA371" s="33"/>
      <c r="AB371" s="33"/>
      <c r="AC371" s="33"/>
      <c r="AD371" s="33"/>
      <c r="AE371" s="33"/>
      <c r="AT371" s="16" t="s">
        <v>225</v>
      </c>
      <c r="AU371" s="16" t="s">
        <v>75</v>
      </c>
    </row>
    <row r="372" spans="1:65" s="2" customFormat="1" ht="24.2" customHeight="1">
      <c r="A372" s="33"/>
      <c r="B372" s="34"/>
      <c r="C372" s="163" t="s">
        <v>830</v>
      </c>
      <c r="D372" s="163" t="s">
        <v>218</v>
      </c>
      <c r="E372" s="164" t="s">
        <v>831</v>
      </c>
      <c r="F372" s="165" t="s">
        <v>832</v>
      </c>
      <c r="G372" s="166" t="s">
        <v>236</v>
      </c>
      <c r="H372" s="167">
        <v>15</v>
      </c>
      <c r="I372" s="168"/>
      <c r="J372" s="169">
        <f>ROUND(I372*H372,2)</f>
        <v>0</v>
      </c>
      <c r="K372" s="165" t="s">
        <v>222</v>
      </c>
      <c r="L372" s="170"/>
      <c r="M372" s="171" t="s">
        <v>1</v>
      </c>
      <c r="N372" s="172" t="s">
        <v>40</v>
      </c>
      <c r="O372" s="70"/>
      <c r="P372" s="173">
        <f>O372*H372</f>
        <v>0</v>
      </c>
      <c r="Q372" s="173">
        <v>0</v>
      </c>
      <c r="R372" s="173">
        <f>Q372*H372</f>
        <v>0</v>
      </c>
      <c r="S372" s="173">
        <v>0</v>
      </c>
      <c r="T372" s="174">
        <f>S372*H372</f>
        <v>0</v>
      </c>
      <c r="U372" s="33"/>
      <c r="V372" s="33"/>
      <c r="W372" s="33"/>
      <c r="X372" s="33"/>
      <c r="Y372" s="33"/>
      <c r="Z372" s="33"/>
      <c r="AA372" s="33"/>
      <c r="AB372" s="33"/>
      <c r="AC372" s="33"/>
      <c r="AD372" s="33"/>
      <c r="AE372" s="33"/>
      <c r="AR372" s="175" t="s">
        <v>415</v>
      </c>
      <c r="AT372" s="175" t="s">
        <v>218</v>
      </c>
      <c r="AU372" s="175" t="s">
        <v>75</v>
      </c>
      <c r="AY372" s="16" t="s">
        <v>223</v>
      </c>
      <c r="BE372" s="176">
        <f>IF(N372="základní",J372,0)</f>
        <v>0</v>
      </c>
      <c r="BF372" s="176">
        <f>IF(N372="snížená",J372,0)</f>
        <v>0</v>
      </c>
      <c r="BG372" s="176">
        <f>IF(N372="zákl. přenesená",J372,0)</f>
        <v>0</v>
      </c>
      <c r="BH372" s="176">
        <f>IF(N372="sníž. přenesená",J372,0)</f>
        <v>0</v>
      </c>
      <c r="BI372" s="176">
        <f>IF(N372="nulová",J372,0)</f>
        <v>0</v>
      </c>
      <c r="BJ372" s="16" t="s">
        <v>82</v>
      </c>
      <c r="BK372" s="176">
        <f>ROUND(I372*H372,2)</f>
        <v>0</v>
      </c>
      <c r="BL372" s="16" t="s">
        <v>415</v>
      </c>
      <c r="BM372" s="175" t="s">
        <v>833</v>
      </c>
    </row>
    <row r="373" spans="1:65" s="2" customFormat="1">
      <c r="A373" s="33"/>
      <c r="B373" s="34"/>
      <c r="C373" s="35"/>
      <c r="D373" s="177" t="s">
        <v>225</v>
      </c>
      <c r="E373" s="35"/>
      <c r="F373" s="178" t="s">
        <v>832</v>
      </c>
      <c r="G373" s="35"/>
      <c r="H373" s="35"/>
      <c r="I373" s="179"/>
      <c r="J373" s="35"/>
      <c r="K373" s="35"/>
      <c r="L373" s="38"/>
      <c r="M373" s="180"/>
      <c r="N373" s="181"/>
      <c r="O373" s="70"/>
      <c r="P373" s="70"/>
      <c r="Q373" s="70"/>
      <c r="R373" s="70"/>
      <c r="S373" s="70"/>
      <c r="T373" s="71"/>
      <c r="U373" s="33"/>
      <c r="V373" s="33"/>
      <c r="W373" s="33"/>
      <c r="X373" s="33"/>
      <c r="Y373" s="33"/>
      <c r="Z373" s="33"/>
      <c r="AA373" s="33"/>
      <c r="AB373" s="33"/>
      <c r="AC373" s="33"/>
      <c r="AD373" s="33"/>
      <c r="AE373" s="33"/>
      <c r="AT373" s="16" t="s">
        <v>225</v>
      </c>
      <c r="AU373" s="16" t="s">
        <v>75</v>
      </c>
    </row>
    <row r="374" spans="1:65" s="2" customFormat="1" ht="24.2" customHeight="1">
      <c r="A374" s="33"/>
      <c r="B374" s="34"/>
      <c r="C374" s="163" t="s">
        <v>834</v>
      </c>
      <c r="D374" s="163" t="s">
        <v>218</v>
      </c>
      <c r="E374" s="164" t="s">
        <v>835</v>
      </c>
      <c r="F374" s="165" t="s">
        <v>836</v>
      </c>
      <c r="G374" s="166" t="s">
        <v>228</v>
      </c>
      <c r="H374" s="167">
        <v>10</v>
      </c>
      <c r="I374" s="168"/>
      <c r="J374" s="169">
        <f>ROUND(I374*H374,2)</f>
        <v>0</v>
      </c>
      <c r="K374" s="165" t="s">
        <v>222</v>
      </c>
      <c r="L374" s="170"/>
      <c r="M374" s="171" t="s">
        <v>1</v>
      </c>
      <c r="N374" s="172" t="s">
        <v>40</v>
      </c>
      <c r="O374" s="70"/>
      <c r="P374" s="173">
        <f>O374*H374</f>
        <v>0</v>
      </c>
      <c r="Q374" s="173">
        <v>0</v>
      </c>
      <c r="R374" s="173">
        <f>Q374*H374</f>
        <v>0</v>
      </c>
      <c r="S374" s="173">
        <v>0</v>
      </c>
      <c r="T374" s="174">
        <f>S374*H374</f>
        <v>0</v>
      </c>
      <c r="U374" s="33"/>
      <c r="V374" s="33"/>
      <c r="W374" s="33"/>
      <c r="X374" s="33"/>
      <c r="Y374" s="33"/>
      <c r="Z374" s="33"/>
      <c r="AA374" s="33"/>
      <c r="AB374" s="33"/>
      <c r="AC374" s="33"/>
      <c r="AD374" s="33"/>
      <c r="AE374" s="33"/>
      <c r="AR374" s="175" t="s">
        <v>415</v>
      </c>
      <c r="AT374" s="175" t="s">
        <v>218</v>
      </c>
      <c r="AU374" s="175" t="s">
        <v>75</v>
      </c>
      <c r="AY374" s="16" t="s">
        <v>223</v>
      </c>
      <c r="BE374" s="176">
        <f>IF(N374="základní",J374,0)</f>
        <v>0</v>
      </c>
      <c r="BF374" s="176">
        <f>IF(N374="snížená",J374,0)</f>
        <v>0</v>
      </c>
      <c r="BG374" s="176">
        <f>IF(N374="zákl. přenesená",J374,0)</f>
        <v>0</v>
      </c>
      <c r="BH374" s="176">
        <f>IF(N374="sníž. přenesená",J374,0)</f>
        <v>0</v>
      </c>
      <c r="BI374" s="176">
        <f>IF(N374="nulová",J374,0)</f>
        <v>0</v>
      </c>
      <c r="BJ374" s="16" t="s">
        <v>82</v>
      </c>
      <c r="BK374" s="176">
        <f>ROUND(I374*H374,2)</f>
        <v>0</v>
      </c>
      <c r="BL374" s="16" t="s">
        <v>415</v>
      </c>
      <c r="BM374" s="175" t="s">
        <v>837</v>
      </c>
    </row>
    <row r="375" spans="1:65" s="2" customFormat="1" ht="19.5">
      <c r="A375" s="33"/>
      <c r="B375" s="34"/>
      <c r="C375" s="35"/>
      <c r="D375" s="177" t="s">
        <v>225</v>
      </c>
      <c r="E375" s="35"/>
      <c r="F375" s="178" t="s">
        <v>836</v>
      </c>
      <c r="G375" s="35"/>
      <c r="H375" s="35"/>
      <c r="I375" s="179"/>
      <c r="J375" s="35"/>
      <c r="K375" s="35"/>
      <c r="L375" s="38"/>
      <c r="M375" s="180"/>
      <c r="N375" s="181"/>
      <c r="O375" s="70"/>
      <c r="P375" s="70"/>
      <c r="Q375" s="70"/>
      <c r="R375" s="70"/>
      <c r="S375" s="70"/>
      <c r="T375" s="71"/>
      <c r="U375" s="33"/>
      <c r="V375" s="33"/>
      <c r="W375" s="33"/>
      <c r="X375" s="33"/>
      <c r="Y375" s="33"/>
      <c r="Z375" s="33"/>
      <c r="AA375" s="33"/>
      <c r="AB375" s="33"/>
      <c r="AC375" s="33"/>
      <c r="AD375" s="33"/>
      <c r="AE375" s="33"/>
      <c r="AT375" s="16" t="s">
        <v>225</v>
      </c>
      <c r="AU375" s="16" t="s">
        <v>75</v>
      </c>
    </row>
    <row r="376" spans="1:65" s="2" customFormat="1" ht="24.2" customHeight="1">
      <c r="A376" s="33"/>
      <c r="B376" s="34"/>
      <c r="C376" s="182" t="s">
        <v>838</v>
      </c>
      <c r="D376" s="182" t="s">
        <v>243</v>
      </c>
      <c r="E376" s="183" t="s">
        <v>839</v>
      </c>
      <c r="F376" s="184" t="s">
        <v>840</v>
      </c>
      <c r="G376" s="185" t="s">
        <v>221</v>
      </c>
      <c r="H376" s="186">
        <v>1</v>
      </c>
      <c r="I376" s="187"/>
      <c r="J376" s="188">
        <f>ROUND(I376*H376,2)</f>
        <v>0</v>
      </c>
      <c r="K376" s="184" t="s">
        <v>222</v>
      </c>
      <c r="L376" s="38"/>
      <c r="M376" s="189" t="s">
        <v>1</v>
      </c>
      <c r="N376" s="190" t="s">
        <v>40</v>
      </c>
      <c r="O376" s="70"/>
      <c r="P376" s="173">
        <f>O376*H376</f>
        <v>0</v>
      </c>
      <c r="Q376" s="173">
        <v>0</v>
      </c>
      <c r="R376" s="173">
        <f>Q376*H376</f>
        <v>0</v>
      </c>
      <c r="S376" s="173">
        <v>0</v>
      </c>
      <c r="T376" s="174">
        <f>S376*H376</f>
        <v>0</v>
      </c>
      <c r="U376" s="33"/>
      <c r="V376" s="33"/>
      <c r="W376" s="33"/>
      <c r="X376" s="33"/>
      <c r="Y376" s="33"/>
      <c r="Z376" s="33"/>
      <c r="AA376" s="33"/>
      <c r="AB376" s="33"/>
      <c r="AC376" s="33"/>
      <c r="AD376" s="33"/>
      <c r="AE376" s="33"/>
      <c r="AR376" s="175" t="s">
        <v>82</v>
      </c>
      <c r="AT376" s="175" t="s">
        <v>243</v>
      </c>
      <c r="AU376" s="175" t="s">
        <v>75</v>
      </c>
      <c r="AY376" s="16" t="s">
        <v>223</v>
      </c>
      <c r="BE376" s="176">
        <f>IF(N376="základní",J376,0)</f>
        <v>0</v>
      </c>
      <c r="BF376" s="176">
        <f>IF(N376="snížená",J376,0)</f>
        <v>0</v>
      </c>
      <c r="BG376" s="176">
        <f>IF(N376="zákl. přenesená",J376,0)</f>
        <v>0</v>
      </c>
      <c r="BH376" s="176">
        <f>IF(N376="sníž. přenesená",J376,0)</f>
        <v>0</v>
      </c>
      <c r="BI376" s="176">
        <f>IF(N376="nulová",J376,0)</f>
        <v>0</v>
      </c>
      <c r="BJ376" s="16" t="s">
        <v>82</v>
      </c>
      <c r="BK376" s="176">
        <f>ROUND(I376*H376,2)</f>
        <v>0</v>
      </c>
      <c r="BL376" s="16" t="s">
        <v>82</v>
      </c>
      <c r="BM376" s="175" t="s">
        <v>841</v>
      </c>
    </row>
    <row r="377" spans="1:65" s="2" customFormat="1" ht="19.5">
      <c r="A377" s="33"/>
      <c r="B377" s="34"/>
      <c r="C377" s="35"/>
      <c r="D377" s="177" t="s">
        <v>225</v>
      </c>
      <c r="E377" s="35"/>
      <c r="F377" s="178" t="s">
        <v>842</v>
      </c>
      <c r="G377" s="35"/>
      <c r="H377" s="35"/>
      <c r="I377" s="179"/>
      <c r="J377" s="35"/>
      <c r="K377" s="35"/>
      <c r="L377" s="38"/>
      <c r="M377" s="180"/>
      <c r="N377" s="181"/>
      <c r="O377" s="70"/>
      <c r="P377" s="70"/>
      <c r="Q377" s="70"/>
      <c r="R377" s="70"/>
      <c r="S377" s="70"/>
      <c r="T377" s="71"/>
      <c r="U377" s="33"/>
      <c r="V377" s="33"/>
      <c r="W377" s="33"/>
      <c r="X377" s="33"/>
      <c r="Y377" s="33"/>
      <c r="Z377" s="33"/>
      <c r="AA377" s="33"/>
      <c r="AB377" s="33"/>
      <c r="AC377" s="33"/>
      <c r="AD377" s="33"/>
      <c r="AE377" s="33"/>
      <c r="AT377" s="16" t="s">
        <v>225</v>
      </c>
      <c r="AU377" s="16" t="s">
        <v>75</v>
      </c>
    </row>
    <row r="378" spans="1:65" s="2" customFormat="1" ht="62.65" customHeight="1">
      <c r="A378" s="33"/>
      <c r="B378" s="34"/>
      <c r="C378" s="163" t="s">
        <v>843</v>
      </c>
      <c r="D378" s="163" t="s">
        <v>218</v>
      </c>
      <c r="E378" s="164" t="s">
        <v>844</v>
      </c>
      <c r="F378" s="165" t="s">
        <v>845</v>
      </c>
      <c r="G378" s="166" t="s">
        <v>221</v>
      </c>
      <c r="H378" s="167">
        <v>1</v>
      </c>
      <c r="I378" s="168"/>
      <c r="J378" s="169">
        <f>ROUND(I378*H378,2)</f>
        <v>0</v>
      </c>
      <c r="K378" s="165" t="s">
        <v>222</v>
      </c>
      <c r="L378" s="170"/>
      <c r="M378" s="171" t="s">
        <v>1</v>
      </c>
      <c r="N378" s="172" t="s">
        <v>40</v>
      </c>
      <c r="O378" s="70"/>
      <c r="P378" s="173">
        <f>O378*H378</f>
        <v>0</v>
      </c>
      <c r="Q378" s="173">
        <v>0</v>
      </c>
      <c r="R378" s="173">
        <f>Q378*H378</f>
        <v>0</v>
      </c>
      <c r="S378" s="173">
        <v>0</v>
      </c>
      <c r="T378" s="174">
        <f>S378*H378</f>
        <v>0</v>
      </c>
      <c r="U378" s="33"/>
      <c r="V378" s="33"/>
      <c r="W378" s="33"/>
      <c r="X378" s="33"/>
      <c r="Y378" s="33"/>
      <c r="Z378" s="33"/>
      <c r="AA378" s="33"/>
      <c r="AB378" s="33"/>
      <c r="AC378" s="33"/>
      <c r="AD378" s="33"/>
      <c r="AE378" s="33"/>
      <c r="AR378" s="175" t="s">
        <v>415</v>
      </c>
      <c r="AT378" s="175" t="s">
        <v>218</v>
      </c>
      <c r="AU378" s="175" t="s">
        <v>75</v>
      </c>
      <c r="AY378" s="16" t="s">
        <v>223</v>
      </c>
      <c r="BE378" s="176">
        <f>IF(N378="základní",J378,0)</f>
        <v>0</v>
      </c>
      <c r="BF378" s="176">
        <f>IF(N378="snížená",J378,0)</f>
        <v>0</v>
      </c>
      <c r="BG378" s="176">
        <f>IF(N378="zákl. přenesená",J378,0)</f>
        <v>0</v>
      </c>
      <c r="BH378" s="176">
        <f>IF(N378="sníž. přenesená",J378,0)</f>
        <v>0</v>
      </c>
      <c r="BI378" s="176">
        <f>IF(N378="nulová",J378,0)</f>
        <v>0</v>
      </c>
      <c r="BJ378" s="16" t="s">
        <v>82</v>
      </c>
      <c r="BK378" s="176">
        <f>ROUND(I378*H378,2)</f>
        <v>0</v>
      </c>
      <c r="BL378" s="16" t="s">
        <v>415</v>
      </c>
      <c r="BM378" s="175" t="s">
        <v>846</v>
      </c>
    </row>
    <row r="379" spans="1:65" s="2" customFormat="1" ht="39">
      <c r="A379" s="33"/>
      <c r="B379" s="34"/>
      <c r="C379" s="35"/>
      <c r="D379" s="177" t="s">
        <v>225</v>
      </c>
      <c r="E379" s="35"/>
      <c r="F379" s="178" t="s">
        <v>845</v>
      </c>
      <c r="G379" s="35"/>
      <c r="H379" s="35"/>
      <c r="I379" s="179"/>
      <c r="J379" s="35"/>
      <c r="K379" s="35"/>
      <c r="L379" s="38"/>
      <c r="M379" s="180"/>
      <c r="N379" s="181"/>
      <c r="O379" s="70"/>
      <c r="P379" s="70"/>
      <c r="Q379" s="70"/>
      <c r="R379" s="70"/>
      <c r="S379" s="70"/>
      <c r="T379" s="71"/>
      <c r="U379" s="33"/>
      <c r="V379" s="33"/>
      <c r="W379" s="33"/>
      <c r="X379" s="33"/>
      <c r="Y379" s="33"/>
      <c r="Z379" s="33"/>
      <c r="AA379" s="33"/>
      <c r="AB379" s="33"/>
      <c r="AC379" s="33"/>
      <c r="AD379" s="33"/>
      <c r="AE379" s="33"/>
      <c r="AT379" s="16" t="s">
        <v>225</v>
      </c>
      <c r="AU379" s="16" t="s">
        <v>75</v>
      </c>
    </row>
    <row r="380" spans="1:65" s="2" customFormat="1" ht="24.2" customHeight="1">
      <c r="A380" s="33"/>
      <c r="B380" s="34"/>
      <c r="C380" s="182" t="s">
        <v>847</v>
      </c>
      <c r="D380" s="182" t="s">
        <v>243</v>
      </c>
      <c r="E380" s="183" t="s">
        <v>848</v>
      </c>
      <c r="F380" s="184" t="s">
        <v>849</v>
      </c>
      <c r="G380" s="185" t="s">
        <v>221</v>
      </c>
      <c r="H380" s="186">
        <v>1</v>
      </c>
      <c r="I380" s="187"/>
      <c r="J380" s="188">
        <f>ROUND(I380*H380,2)</f>
        <v>0</v>
      </c>
      <c r="K380" s="184" t="s">
        <v>222</v>
      </c>
      <c r="L380" s="38"/>
      <c r="M380" s="189" t="s">
        <v>1</v>
      </c>
      <c r="N380" s="190" t="s">
        <v>40</v>
      </c>
      <c r="O380" s="70"/>
      <c r="P380" s="173">
        <f>O380*H380</f>
        <v>0</v>
      </c>
      <c r="Q380" s="173">
        <v>0</v>
      </c>
      <c r="R380" s="173">
        <f>Q380*H380</f>
        <v>0</v>
      </c>
      <c r="S380" s="173">
        <v>0</v>
      </c>
      <c r="T380" s="174">
        <f>S380*H380</f>
        <v>0</v>
      </c>
      <c r="U380" s="33"/>
      <c r="V380" s="33"/>
      <c r="W380" s="33"/>
      <c r="X380" s="33"/>
      <c r="Y380" s="33"/>
      <c r="Z380" s="33"/>
      <c r="AA380" s="33"/>
      <c r="AB380" s="33"/>
      <c r="AC380" s="33"/>
      <c r="AD380" s="33"/>
      <c r="AE380" s="33"/>
      <c r="AR380" s="175" t="s">
        <v>82</v>
      </c>
      <c r="AT380" s="175" t="s">
        <v>243</v>
      </c>
      <c r="AU380" s="175" t="s">
        <v>75</v>
      </c>
      <c r="AY380" s="16" t="s">
        <v>223</v>
      </c>
      <c r="BE380" s="176">
        <f>IF(N380="základní",J380,0)</f>
        <v>0</v>
      </c>
      <c r="BF380" s="176">
        <f>IF(N380="snížená",J380,0)</f>
        <v>0</v>
      </c>
      <c r="BG380" s="176">
        <f>IF(N380="zákl. přenesená",J380,0)</f>
        <v>0</v>
      </c>
      <c r="BH380" s="176">
        <f>IF(N380="sníž. přenesená",J380,0)</f>
        <v>0</v>
      </c>
      <c r="BI380" s="176">
        <f>IF(N380="nulová",J380,0)</f>
        <v>0</v>
      </c>
      <c r="BJ380" s="16" t="s">
        <v>82</v>
      </c>
      <c r="BK380" s="176">
        <f>ROUND(I380*H380,2)</f>
        <v>0</v>
      </c>
      <c r="BL380" s="16" t="s">
        <v>82</v>
      </c>
      <c r="BM380" s="175" t="s">
        <v>850</v>
      </c>
    </row>
    <row r="381" spans="1:65" s="2" customFormat="1" ht="39">
      <c r="A381" s="33"/>
      <c r="B381" s="34"/>
      <c r="C381" s="35"/>
      <c r="D381" s="177" t="s">
        <v>225</v>
      </c>
      <c r="E381" s="35"/>
      <c r="F381" s="178" t="s">
        <v>851</v>
      </c>
      <c r="G381" s="35"/>
      <c r="H381" s="35"/>
      <c r="I381" s="179"/>
      <c r="J381" s="35"/>
      <c r="K381" s="35"/>
      <c r="L381" s="38"/>
      <c r="M381" s="180"/>
      <c r="N381" s="181"/>
      <c r="O381" s="70"/>
      <c r="P381" s="70"/>
      <c r="Q381" s="70"/>
      <c r="R381" s="70"/>
      <c r="S381" s="70"/>
      <c r="T381" s="71"/>
      <c r="U381" s="33"/>
      <c r="V381" s="33"/>
      <c r="W381" s="33"/>
      <c r="X381" s="33"/>
      <c r="Y381" s="33"/>
      <c r="Z381" s="33"/>
      <c r="AA381" s="33"/>
      <c r="AB381" s="33"/>
      <c r="AC381" s="33"/>
      <c r="AD381" s="33"/>
      <c r="AE381" s="33"/>
      <c r="AT381" s="16" t="s">
        <v>225</v>
      </c>
      <c r="AU381" s="16" t="s">
        <v>75</v>
      </c>
    </row>
    <row r="382" spans="1:65" s="2" customFormat="1" ht="24.2" customHeight="1">
      <c r="A382" s="33"/>
      <c r="B382" s="34"/>
      <c r="C382" s="163" t="s">
        <v>852</v>
      </c>
      <c r="D382" s="163" t="s">
        <v>218</v>
      </c>
      <c r="E382" s="164" t="s">
        <v>853</v>
      </c>
      <c r="F382" s="165" t="s">
        <v>854</v>
      </c>
      <c r="G382" s="166" t="s">
        <v>221</v>
      </c>
      <c r="H382" s="167">
        <v>1</v>
      </c>
      <c r="I382" s="168"/>
      <c r="J382" s="169">
        <f>ROUND(I382*H382,2)</f>
        <v>0</v>
      </c>
      <c r="K382" s="165" t="s">
        <v>222</v>
      </c>
      <c r="L382" s="170"/>
      <c r="M382" s="171" t="s">
        <v>1</v>
      </c>
      <c r="N382" s="172" t="s">
        <v>40</v>
      </c>
      <c r="O382" s="70"/>
      <c r="P382" s="173">
        <f>O382*H382</f>
        <v>0</v>
      </c>
      <c r="Q382" s="173">
        <v>0</v>
      </c>
      <c r="R382" s="173">
        <f>Q382*H382</f>
        <v>0</v>
      </c>
      <c r="S382" s="173">
        <v>0</v>
      </c>
      <c r="T382" s="174">
        <f>S382*H382</f>
        <v>0</v>
      </c>
      <c r="U382" s="33"/>
      <c r="V382" s="33"/>
      <c r="W382" s="33"/>
      <c r="X382" s="33"/>
      <c r="Y382" s="33"/>
      <c r="Z382" s="33"/>
      <c r="AA382" s="33"/>
      <c r="AB382" s="33"/>
      <c r="AC382" s="33"/>
      <c r="AD382" s="33"/>
      <c r="AE382" s="33"/>
      <c r="AR382" s="175" t="s">
        <v>84</v>
      </c>
      <c r="AT382" s="175" t="s">
        <v>218</v>
      </c>
      <c r="AU382" s="175" t="s">
        <v>75</v>
      </c>
      <c r="AY382" s="16" t="s">
        <v>223</v>
      </c>
      <c r="BE382" s="176">
        <f>IF(N382="základní",J382,0)</f>
        <v>0</v>
      </c>
      <c r="BF382" s="176">
        <f>IF(N382="snížená",J382,0)</f>
        <v>0</v>
      </c>
      <c r="BG382" s="176">
        <f>IF(N382="zákl. přenesená",J382,0)</f>
        <v>0</v>
      </c>
      <c r="BH382" s="176">
        <f>IF(N382="sníž. přenesená",J382,0)</f>
        <v>0</v>
      </c>
      <c r="BI382" s="176">
        <f>IF(N382="nulová",J382,0)</f>
        <v>0</v>
      </c>
      <c r="BJ382" s="16" t="s">
        <v>82</v>
      </c>
      <c r="BK382" s="176">
        <f>ROUND(I382*H382,2)</f>
        <v>0</v>
      </c>
      <c r="BL382" s="16" t="s">
        <v>82</v>
      </c>
      <c r="BM382" s="175" t="s">
        <v>855</v>
      </c>
    </row>
    <row r="383" spans="1:65" s="2" customFormat="1" ht="19.5">
      <c r="A383" s="33"/>
      <c r="B383" s="34"/>
      <c r="C383" s="35"/>
      <c r="D383" s="177" t="s">
        <v>225</v>
      </c>
      <c r="E383" s="35"/>
      <c r="F383" s="178" t="s">
        <v>854</v>
      </c>
      <c r="G383" s="35"/>
      <c r="H383" s="35"/>
      <c r="I383" s="179"/>
      <c r="J383" s="35"/>
      <c r="K383" s="35"/>
      <c r="L383" s="38"/>
      <c r="M383" s="180"/>
      <c r="N383" s="181"/>
      <c r="O383" s="70"/>
      <c r="P383" s="70"/>
      <c r="Q383" s="70"/>
      <c r="R383" s="70"/>
      <c r="S383" s="70"/>
      <c r="T383" s="71"/>
      <c r="U383" s="33"/>
      <c r="V383" s="33"/>
      <c r="W383" s="33"/>
      <c r="X383" s="33"/>
      <c r="Y383" s="33"/>
      <c r="Z383" s="33"/>
      <c r="AA383" s="33"/>
      <c r="AB383" s="33"/>
      <c r="AC383" s="33"/>
      <c r="AD383" s="33"/>
      <c r="AE383" s="33"/>
      <c r="AT383" s="16" t="s">
        <v>225</v>
      </c>
      <c r="AU383" s="16" t="s">
        <v>75</v>
      </c>
    </row>
    <row r="384" spans="1:65" s="2" customFormat="1" ht="24.2" customHeight="1">
      <c r="A384" s="33"/>
      <c r="B384" s="34"/>
      <c r="C384" s="163" t="s">
        <v>856</v>
      </c>
      <c r="D384" s="163" t="s">
        <v>218</v>
      </c>
      <c r="E384" s="164" t="s">
        <v>857</v>
      </c>
      <c r="F384" s="165" t="s">
        <v>858</v>
      </c>
      <c r="G384" s="166" t="s">
        <v>221</v>
      </c>
      <c r="H384" s="167">
        <v>1</v>
      </c>
      <c r="I384" s="168"/>
      <c r="J384" s="169">
        <f>ROUND(I384*H384,2)</f>
        <v>0</v>
      </c>
      <c r="K384" s="165" t="s">
        <v>222</v>
      </c>
      <c r="L384" s="170"/>
      <c r="M384" s="171" t="s">
        <v>1</v>
      </c>
      <c r="N384" s="172" t="s">
        <v>40</v>
      </c>
      <c r="O384" s="70"/>
      <c r="P384" s="173">
        <f>O384*H384</f>
        <v>0</v>
      </c>
      <c r="Q384" s="173">
        <v>0</v>
      </c>
      <c r="R384" s="173">
        <f>Q384*H384</f>
        <v>0</v>
      </c>
      <c r="S384" s="173">
        <v>0</v>
      </c>
      <c r="T384" s="174">
        <f>S384*H384</f>
        <v>0</v>
      </c>
      <c r="U384" s="33"/>
      <c r="V384" s="33"/>
      <c r="W384" s="33"/>
      <c r="X384" s="33"/>
      <c r="Y384" s="33"/>
      <c r="Z384" s="33"/>
      <c r="AA384" s="33"/>
      <c r="AB384" s="33"/>
      <c r="AC384" s="33"/>
      <c r="AD384" s="33"/>
      <c r="AE384" s="33"/>
      <c r="AR384" s="175" t="s">
        <v>84</v>
      </c>
      <c r="AT384" s="175" t="s">
        <v>218</v>
      </c>
      <c r="AU384" s="175" t="s">
        <v>75</v>
      </c>
      <c r="AY384" s="16" t="s">
        <v>223</v>
      </c>
      <c r="BE384" s="176">
        <f>IF(N384="základní",J384,0)</f>
        <v>0</v>
      </c>
      <c r="BF384" s="176">
        <f>IF(N384="snížená",J384,0)</f>
        <v>0</v>
      </c>
      <c r="BG384" s="176">
        <f>IF(N384="zákl. přenesená",J384,0)</f>
        <v>0</v>
      </c>
      <c r="BH384" s="176">
        <f>IF(N384="sníž. přenesená",J384,0)</f>
        <v>0</v>
      </c>
      <c r="BI384" s="176">
        <f>IF(N384="nulová",J384,0)</f>
        <v>0</v>
      </c>
      <c r="BJ384" s="16" t="s">
        <v>82</v>
      </c>
      <c r="BK384" s="176">
        <f>ROUND(I384*H384,2)</f>
        <v>0</v>
      </c>
      <c r="BL384" s="16" t="s">
        <v>82</v>
      </c>
      <c r="BM384" s="175" t="s">
        <v>859</v>
      </c>
    </row>
    <row r="385" spans="1:65" s="2" customFormat="1" ht="19.5">
      <c r="A385" s="33"/>
      <c r="B385" s="34"/>
      <c r="C385" s="35"/>
      <c r="D385" s="177" t="s">
        <v>225</v>
      </c>
      <c r="E385" s="35"/>
      <c r="F385" s="178" t="s">
        <v>858</v>
      </c>
      <c r="G385" s="35"/>
      <c r="H385" s="35"/>
      <c r="I385" s="179"/>
      <c r="J385" s="35"/>
      <c r="K385" s="35"/>
      <c r="L385" s="38"/>
      <c r="M385" s="180"/>
      <c r="N385" s="181"/>
      <c r="O385" s="70"/>
      <c r="P385" s="70"/>
      <c r="Q385" s="70"/>
      <c r="R385" s="70"/>
      <c r="S385" s="70"/>
      <c r="T385" s="71"/>
      <c r="U385" s="33"/>
      <c r="V385" s="33"/>
      <c r="W385" s="33"/>
      <c r="X385" s="33"/>
      <c r="Y385" s="33"/>
      <c r="Z385" s="33"/>
      <c r="AA385" s="33"/>
      <c r="AB385" s="33"/>
      <c r="AC385" s="33"/>
      <c r="AD385" s="33"/>
      <c r="AE385" s="33"/>
      <c r="AT385" s="16" t="s">
        <v>225</v>
      </c>
      <c r="AU385" s="16" t="s">
        <v>75</v>
      </c>
    </row>
    <row r="386" spans="1:65" s="2" customFormat="1" ht="24.2" customHeight="1">
      <c r="A386" s="33"/>
      <c r="B386" s="34"/>
      <c r="C386" s="182" t="s">
        <v>860</v>
      </c>
      <c r="D386" s="182" t="s">
        <v>243</v>
      </c>
      <c r="E386" s="183" t="s">
        <v>861</v>
      </c>
      <c r="F386" s="184" t="s">
        <v>862</v>
      </c>
      <c r="G386" s="185" t="s">
        <v>221</v>
      </c>
      <c r="H386" s="186">
        <v>4</v>
      </c>
      <c r="I386" s="187"/>
      <c r="J386" s="188">
        <f>ROUND(I386*H386,2)</f>
        <v>0</v>
      </c>
      <c r="K386" s="184" t="s">
        <v>222</v>
      </c>
      <c r="L386" s="38"/>
      <c r="M386" s="189" t="s">
        <v>1</v>
      </c>
      <c r="N386" s="190" t="s">
        <v>40</v>
      </c>
      <c r="O386" s="70"/>
      <c r="P386" s="173">
        <f>O386*H386</f>
        <v>0</v>
      </c>
      <c r="Q386" s="173">
        <v>0</v>
      </c>
      <c r="R386" s="173">
        <f>Q386*H386</f>
        <v>0</v>
      </c>
      <c r="S386" s="173">
        <v>0</v>
      </c>
      <c r="T386" s="174">
        <f>S386*H386</f>
        <v>0</v>
      </c>
      <c r="U386" s="33"/>
      <c r="V386" s="33"/>
      <c r="W386" s="33"/>
      <c r="X386" s="33"/>
      <c r="Y386" s="33"/>
      <c r="Z386" s="33"/>
      <c r="AA386" s="33"/>
      <c r="AB386" s="33"/>
      <c r="AC386" s="33"/>
      <c r="AD386" s="33"/>
      <c r="AE386" s="33"/>
      <c r="AR386" s="175" t="s">
        <v>82</v>
      </c>
      <c r="AT386" s="175" t="s">
        <v>243</v>
      </c>
      <c r="AU386" s="175" t="s">
        <v>75</v>
      </c>
      <c r="AY386" s="16" t="s">
        <v>223</v>
      </c>
      <c r="BE386" s="176">
        <f>IF(N386="základní",J386,0)</f>
        <v>0</v>
      </c>
      <c r="BF386" s="176">
        <f>IF(N386="snížená",J386,0)</f>
        <v>0</v>
      </c>
      <c r="BG386" s="176">
        <f>IF(N386="zákl. přenesená",J386,0)</f>
        <v>0</v>
      </c>
      <c r="BH386" s="176">
        <f>IF(N386="sníž. přenesená",J386,0)</f>
        <v>0</v>
      </c>
      <c r="BI386" s="176">
        <f>IF(N386="nulová",J386,0)</f>
        <v>0</v>
      </c>
      <c r="BJ386" s="16" t="s">
        <v>82</v>
      </c>
      <c r="BK386" s="176">
        <f>ROUND(I386*H386,2)</f>
        <v>0</v>
      </c>
      <c r="BL386" s="16" t="s">
        <v>82</v>
      </c>
      <c r="BM386" s="175" t="s">
        <v>863</v>
      </c>
    </row>
    <row r="387" spans="1:65" s="2" customFormat="1">
      <c r="A387" s="33"/>
      <c r="B387" s="34"/>
      <c r="C387" s="35"/>
      <c r="D387" s="177" t="s">
        <v>225</v>
      </c>
      <c r="E387" s="35"/>
      <c r="F387" s="178" t="s">
        <v>864</v>
      </c>
      <c r="G387" s="35"/>
      <c r="H387" s="35"/>
      <c r="I387" s="179"/>
      <c r="J387" s="35"/>
      <c r="K387" s="35"/>
      <c r="L387" s="38"/>
      <c r="M387" s="180"/>
      <c r="N387" s="181"/>
      <c r="O387" s="70"/>
      <c r="P387" s="70"/>
      <c r="Q387" s="70"/>
      <c r="R387" s="70"/>
      <c r="S387" s="70"/>
      <c r="T387" s="71"/>
      <c r="U387" s="33"/>
      <c r="V387" s="33"/>
      <c r="W387" s="33"/>
      <c r="X387" s="33"/>
      <c r="Y387" s="33"/>
      <c r="Z387" s="33"/>
      <c r="AA387" s="33"/>
      <c r="AB387" s="33"/>
      <c r="AC387" s="33"/>
      <c r="AD387" s="33"/>
      <c r="AE387" s="33"/>
      <c r="AT387" s="16" t="s">
        <v>225</v>
      </c>
      <c r="AU387" s="16" t="s">
        <v>75</v>
      </c>
    </row>
    <row r="388" spans="1:65" s="2" customFormat="1" ht="24.2" customHeight="1">
      <c r="A388" s="33"/>
      <c r="B388" s="34"/>
      <c r="C388" s="182" t="s">
        <v>865</v>
      </c>
      <c r="D388" s="182" t="s">
        <v>243</v>
      </c>
      <c r="E388" s="183" t="s">
        <v>866</v>
      </c>
      <c r="F388" s="184" t="s">
        <v>867</v>
      </c>
      <c r="G388" s="185" t="s">
        <v>221</v>
      </c>
      <c r="H388" s="186">
        <v>1</v>
      </c>
      <c r="I388" s="187"/>
      <c r="J388" s="188">
        <f>ROUND(I388*H388,2)</f>
        <v>0</v>
      </c>
      <c r="K388" s="184" t="s">
        <v>222</v>
      </c>
      <c r="L388" s="38"/>
      <c r="M388" s="189" t="s">
        <v>1</v>
      </c>
      <c r="N388" s="190" t="s">
        <v>40</v>
      </c>
      <c r="O388" s="70"/>
      <c r="P388" s="173">
        <f>O388*H388</f>
        <v>0</v>
      </c>
      <c r="Q388" s="173">
        <v>0</v>
      </c>
      <c r="R388" s="173">
        <f>Q388*H388</f>
        <v>0</v>
      </c>
      <c r="S388" s="173">
        <v>0</v>
      </c>
      <c r="T388" s="174">
        <f>S388*H388</f>
        <v>0</v>
      </c>
      <c r="U388" s="33"/>
      <c r="V388" s="33"/>
      <c r="W388" s="33"/>
      <c r="X388" s="33"/>
      <c r="Y388" s="33"/>
      <c r="Z388" s="33"/>
      <c r="AA388" s="33"/>
      <c r="AB388" s="33"/>
      <c r="AC388" s="33"/>
      <c r="AD388" s="33"/>
      <c r="AE388" s="33"/>
      <c r="AR388" s="175" t="s">
        <v>82</v>
      </c>
      <c r="AT388" s="175" t="s">
        <v>243</v>
      </c>
      <c r="AU388" s="175" t="s">
        <v>75</v>
      </c>
      <c r="AY388" s="16" t="s">
        <v>223</v>
      </c>
      <c r="BE388" s="176">
        <f>IF(N388="základní",J388,0)</f>
        <v>0</v>
      </c>
      <c r="BF388" s="176">
        <f>IF(N388="snížená",J388,0)</f>
        <v>0</v>
      </c>
      <c r="BG388" s="176">
        <f>IF(N388="zákl. přenesená",J388,0)</f>
        <v>0</v>
      </c>
      <c r="BH388" s="176">
        <f>IF(N388="sníž. přenesená",J388,0)</f>
        <v>0</v>
      </c>
      <c r="BI388" s="176">
        <f>IF(N388="nulová",J388,0)</f>
        <v>0</v>
      </c>
      <c r="BJ388" s="16" t="s">
        <v>82</v>
      </c>
      <c r="BK388" s="176">
        <f>ROUND(I388*H388,2)</f>
        <v>0</v>
      </c>
      <c r="BL388" s="16" t="s">
        <v>82</v>
      </c>
      <c r="BM388" s="175" t="s">
        <v>868</v>
      </c>
    </row>
    <row r="389" spans="1:65" s="2" customFormat="1" ht="19.5">
      <c r="A389" s="33"/>
      <c r="B389" s="34"/>
      <c r="C389" s="35"/>
      <c r="D389" s="177" t="s">
        <v>225</v>
      </c>
      <c r="E389" s="35"/>
      <c r="F389" s="178" t="s">
        <v>869</v>
      </c>
      <c r="G389" s="35"/>
      <c r="H389" s="35"/>
      <c r="I389" s="179"/>
      <c r="J389" s="35"/>
      <c r="K389" s="35"/>
      <c r="L389" s="38"/>
      <c r="M389" s="180"/>
      <c r="N389" s="181"/>
      <c r="O389" s="70"/>
      <c r="P389" s="70"/>
      <c r="Q389" s="70"/>
      <c r="R389" s="70"/>
      <c r="S389" s="70"/>
      <c r="T389" s="71"/>
      <c r="U389" s="33"/>
      <c r="V389" s="33"/>
      <c r="W389" s="33"/>
      <c r="X389" s="33"/>
      <c r="Y389" s="33"/>
      <c r="Z389" s="33"/>
      <c r="AA389" s="33"/>
      <c r="AB389" s="33"/>
      <c r="AC389" s="33"/>
      <c r="AD389" s="33"/>
      <c r="AE389" s="33"/>
      <c r="AT389" s="16" t="s">
        <v>225</v>
      </c>
      <c r="AU389" s="16" t="s">
        <v>75</v>
      </c>
    </row>
    <row r="390" spans="1:65" s="2" customFormat="1" ht="24.2" customHeight="1">
      <c r="A390" s="33"/>
      <c r="B390" s="34"/>
      <c r="C390" s="182" t="s">
        <v>870</v>
      </c>
      <c r="D390" s="182" t="s">
        <v>243</v>
      </c>
      <c r="E390" s="183" t="s">
        <v>871</v>
      </c>
      <c r="F390" s="184" t="s">
        <v>872</v>
      </c>
      <c r="G390" s="185" t="s">
        <v>221</v>
      </c>
      <c r="H390" s="186">
        <v>2</v>
      </c>
      <c r="I390" s="187"/>
      <c r="J390" s="188">
        <f>ROUND(I390*H390,2)</f>
        <v>0</v>
      </c>
      <c r="K390" s="184" t="s">
        <v>222</v>
      </c>
      <c r="L390" s="38"/>
      <c r="M390" s="189" t="s">
        <v>1</v>
      </c>
      <c r="N390" s="190" t="s">
        <v>40</v>
      </c>
      <c r="O390" s="70"/>
      <c r="P390" s="173">
        <f>O390*H390</f>
        <v>0</v>
      </c>
      <c r="Q390" s="173">
        <v>0</v>
      </c>
      <c r="R390" s="173">
        <f>Q390*H390</f>
        <v>0</v>
      </c>
      <c r="S390" s="173">
        <v>0</v>
      </c>
      <c r="T390" s="174">
        <f>S390*H390</f>
        <v>0</v>
      </c>
      <c r="U390" s="33"/>
      <c r="V390" s="33"/>
      <c r="W390" s="33"/>
      <c r="X390" s="33"/>
      <c r="Y390" s="33"/>
      <c r="Z390" s="33"/>
      <c r="AA390" s="33"/>
      <c r="AB390" s="33"/>
      <c r="AC390" s="33"/>
      <c r="AD390" s="33"/>
      <c r="AE390" s="33"/>
      <c r="AR390" s="175" t="s">
        <v>82</v>
      </c>
      <c r="AT390" s="175" t="s">
        <v>243</v>
      </c>
      <c r="AU390" s="175" t="s">
        <v>75</v>
      </c>
      <c r="AY390" s="16" t="s">
        <v>223</v>
      </c>
      <c r="BE390" s="176">
        <f>IF(N390="základní",J390,0)</f>
        <v>0</v>
      </c>
      <c r="BF390" s="176">
        <f>IF(N390="snížená",J390,0)</f>
        <v>0</v>
      </c>
      <c r="BG390" s="176">
        <f>IF(N390="zákl. přenesená",J390,0)</f>
        <v>0</v>
      </c>
      <c r="BH390" s="176">
        <f>IF(N390="sníž. přenesená",J390,0)</f>
        <v>0</v>
      </c>
      <c r="BI390" s="176">
        <f>IF(N390="nulová",J390,0)</f>
        <v>0</v>
      </c>
      <c r="BJ390" s="16" t="s">
        <v>82</v>
      </c>
      <c r="BK390" s="176">
        <f>ROUND(I390*H390,2)</f>
        <v>0</v>
      </c>
      <c r="BL390" s="16" t="s">
        <v>82</v>
      </c>
      <c r="BM390" s="175" t="s">
        <v>873</v>
      </c>
    </row>
    <row r="391" spans="1:65" s="2" customFormat="1" ht="39">
      <c r="A391" s="33"/>
      <c r="B391" s="34"/>
      <c r="C391" s="35"/>
      <c r="D391" s="177" t="s">
        <v>225</v>
      </c>
      <c r="E391" s="35"/>
      <c r="F391" s="178" t="s">
        <v>874</v>
      </c>
      <c r="G391" s="35"/>
      <c r="H391" s="35"/>
      <c r="I391" s="179"/>
      <c r="J391" s="35"/>
      <c r="K391" s="35"/>
      <c r="L391" s="38"/>
      <c r="M391" s="180"/>
      <c r="N391" s="181"/>
      <c r="O391" s="70"/>
      <c r="P391" s="70"/>
      <c r="Q391" s="70"/>
      <c r="R391" s="70"/>
      <c r="S391" s="70"/>
      <c r="T391" s="71"/>
      <c r="U391" s="33"/>
      <c r="V391" s="33"/>
      <c r="W391" s="33"/>
      <c r="X391" s="33"/>
      <c r="Y391" s="33"/>
      <c r="Z391" s="33"/>
      <c r="AA391" s="33"/>
      <c r="AB391" s="33"/>
      <c r="AC391" s="33"/>
      <c r="AD391" s="33"/>
      <c r="AE391" s="33"/>
      <c r="AT391" s="16" t="s">
        <v>225</v>
      </c>
      <c r="AU391" s="16" t="s">
        <v>75</v>
      </c>
    </row>
    <row r="392" spans="1:65" s="2" customFormat="1" ht="24.2" customHeight="1">
      <c r="A392" s="33"/>
      <c r="B392" s="34"/>
      <c r="C392" s="163" t="s">
        <v>875</v>
      </c>
      <c r="D392" s="163" t="s">
        <v>218</v>
      </c>
      <c r="E392" s="164" t="s">
        <v>876</v>
      </c>
      <c r="F392" s="165" t="s">
        <v>877</v>
      </c>
      <c r="G392" s="166" t="s">
        <v>221</v>
      </c>
      <c r="H392" s="167">
        <v>2</v>
      </c>
      <c r="I392" s="168"/>
      <c r="J392" s="169">
        <f>ROUND(I392*H392,2)</f>
        <v>0</v>
      </c>
      <c r="K392" s="165" t="s">
        <v>222</v>
      </c>
      <c r="L392" s="170"/>
      <c r="M392" s="171" t="s">
        <v>1</v>
      </c>
      <c r="N392" s="172" t="s">
        <v>40</v>
      </c>
      <c r="O392" s="70"/>
      <c r="P392" s="173">
        <f>O392*H392</f>
        <v>0</v>
      </c>
      <c r="Q392" s="173">
        <v>0</v>
      </c>
      <c r="R392" s="173">
        <f>Q392*H392</f>
        <v>0</v>
      </c>
      <c r="S392" s="173">
        <v>0</v>
      </c>
      <c r="T392" s="174">
        <f>S392*H392</f>
        <v>0</v>
      </c>
      <c r="U392" s="33"/>
      <c r="V392" s="33"/>
      <c r="W392" s="33"/>
      <c r="X392" s="33"/>
      <c r="Y392" s="33"/>
      <c r="Z392" s="33"/>
      <c r="AA392" s="33"/>
      <c r="AB392" s="33"/>
      <c r="AC392" s="33"/>
      <c r="AD392" s="33"/>
      <c r="AE392" s="33"/>
      <c r="AR392" s="175" t="s">
        <v>415</v>
      </c>
      <c r="AT392" s="175" t="s">
        <v>218</v>
      </c>
      <c r="AU392" s="175" t="s">
        <v>75</v>
      </c>
      <c r="AY392" s="16" t="s">
        <v>223</v>
      </c>
      <c r="BE392" s="176">
        <f>IF(N392="základní",J392,0)</f>
        <v>0</v>
      </c>
      <c r="BF392" s="176">
        <f>IF(N392="snížená",J392,0)</f>
        <v>0</v>
      </c>
      <c r="BG392" s="176">
        <f>IF(N392="zákl. přenesená",J392,0)</f>
        <v>0</v>
      </c>
      <c r="BH392" s="176">
        <f>IF(N392="sníž. přenesená",J392,0)</f>
        <v>0</v>
      </c>
      <c r="BI392" s="176">
        <f>IF(N392="nulová",J392,0)</f>
        <v>0</v>
      </c>
      <c r="BJ392" s="16" t="s">
        <v>82</v>
      </c>
      <c r="BK392" s="176">
        <f>ROUND(I392*H392,2)</f>
        <v>0</v>
      </c>
      <c r="BL392" s="16" t="s">
        <v>415</v>
      </c>
      <c r="BM392" s="175" t="s">
        <v>878</v>
      </c>
    </row>
    <row r="393" spans="1:65" s="2" customFormat="1" ht="19.5">
      <c r="A393" s="33"/>
      <c r="B393" s="34"/>
      <c r="C393" s="35"/>
      <c r="D393" s="177" t="s">
        <v>225</v>
      </c>
      <c r="E393" s="35"/>
      <c r="F393" s="178" t="s">
        <v>877</v>
      </c>
      <c r="G393" s="35"/>
      <c r="H393" s="35"/>
      <c r="I393" s="179"/>
      <c r="J393" s="35"/>
      <c r="K393" s="35"/>
      <c r="L393" s="38"/>
      <c r="M393" s="180"/>
      <c r="N393" s="181"/>
      <c r="O393" s="70"/>
      <c r="P393" s="70"/>
      <c r="Q393" s="70"/>
      <c r="R393" s="70"/>
      <c r="S393" s="70"/>
      <c r="T393" s="71"/>
      <c r="U393" s="33"/>
      <c r="V393" s="33"/>
      <c r="W393" s="33"/>
      <c r="X393" s="33"/>
      <c r="Y393" s="33"/>
      <c r="Z393" s="33"/>
      <c r="AA393" s="33"/>
      <c r="AB393" s="33"/>
      <c r="AC393" s="33"/>
      <c r="AD393" s="33"/>
      <c r="AE393" s="33"/>
      <c r="AT393" s="16" t="s">
        <v>225</v>
      </c>
      <c r="AU393" s="16" t="s">
        <v>75</v>
      </c>
    </row>
    <row r="394" spans="1:65" s="2" customFormat="1" ht="24.2" customHeight="1">
      <c r="A394" s="33"/>
      <c r="B394" s="34"/>
      <c r="C394" s="163" t="s">
        <v>879</v>
      </c>
      <c r="D394" s="163" t="s">
        <v>218</v>
      </c>
      <c r="E394" s="164" t="s">
        <v>880</v>
      </c>
      <c r="F394" s="165" t="s">
        <v>881</v>
      </c>
      <c r="G394" s="166" t="s">
        <v>221</v>
      </c>
      <c r="H394" s="167">
        <v>2</v>
      </c>
      <c r="I394" s="168"/>
      <c r="J394" s="169">
        <f>ROUND(I394*H394,2)</f>
        <v>0</v>
      </c>
      <c r="K394" s="165" t="s">
        <v>222</v>
      </c>
      <c r="L394" s="170"/>
      <c r="M394" s="171" t="s">
        <v>1</v>
      </c>
      <c r="N394" s="172" t="s">
        <v>40</v>
      </c>
      <c r="O394" s="70"/>
      <c r="P394" s="173">
        <f>O394*H394</f>
        <v>0</v>
      </c>
      <c r="Q394" s="173">
        <v>0</v>
      </c>
      <c r="R394" s="173">
        <f>Q394*H394</f>
        <v>0</v>
      </c>
      <c r="S394" s="173">
        <v>0</v>
      </c>
      <c r="T394" s="174">
        <f>S394*H394</f>
        <v>0</v>
      </c>
      <c r="U394" s="33"/>
      <c r="V394" s="33"/>
      <c r="W394" s="33"/>
      <c r="X394" s="33"/>
      <c r="Y394" s="33"/>
      <c r="Z394" s="33"/>
      <c r="AA394" s="33"/>
      <c r="AB394" s="33"/>
      <c r="AC394" s="33"/>
      <c r="AD394" s="33"/>
      <c r="AE394" s="33"/>
      <c r="AR394" s="175" t="s">
        <v>84</v>
      </c>
      <c r="AT394" s="175" t="s">
        <v>218</v>
      </c>
      <c r="AU394" s="175" t="s">
        <v>75</v>
      </c>
      <c r="AY394" s="16" t="s">
        <v>223</v>
      </c>
      <c r="BE394" s="176">
        <f>IF(N394="základní",J394,0)</f>
        <v>0</v>
      </c>
      <c r="BF394" s="176">
        <f>IF(N394="snížená",J394,0)</f>
        <v>0</v>
      </c>
      <c r="BG394" s="176">
        <f>IF(N394="zákl. přenesená",J394,0)</f>
        <v>0</v>
      </c>
      <c r="BH394" s="176">
        <f>IF(N394="sníž. přenesená",J394,0)</f>
        <v>0</v>
      </c>
      <c r="BI394" s="176">
        <f>IF(N394="nulová",J394,0)</f>
        <v>0</v>
      </c>
      <c r="BJ394" s="16" t="s">
        <v>82</v>
      </c>
      <c r="BK394" s="176">
        <f>ROUND(I394*H394,2)</f>
        <v>0</v>
      </c>
      <c r="BL394" s="16" t="s">
        <v>82</v>
      </c>
      <c r="BM394" s="175" t="s">
        <v>882</v>
      </c>
    </row>
    <row r="395" spans="1:65" s="2" customFormat="1" ht="19.5">
      <c r="A395" s="33"/>
      <c r="B395" s="34"/>
      <c r="C395" s="35"/>
      <c r="D395" s="177" t="s">
        <v>225</v>
      </c>
      <c r="E395" s="35"/>
      <c r="F395" s="178" t="s">
        <v>881</v>
      </c>
      <c r="G395" s="35"/>
      <c r="H395" s="35"/>
      <c r="I395" s="179"/>
      <c r="J395" s="35"/>
      <c r="K395" s="35"/>
      <c r="L395" s="38"/>
      <c r="M395" s="180"/>
      <c r="N395" s="181"/>
      <c r="O395" s="70"/>
      <c r="P395" s="70"/>
      <c r="Q395" s="70"/>
      <c r="R395" s="70"/>
      <c r="S395" s="70"/>
      <c r="T395" s="71"/>
      <c r="U395" s="33"/>
      <c r="V395" s="33"/>
      <c r="W395" s="33"/>
      <c r="X395" s="33"/>
      <c r="Y395" s="33"/>
      <c r="Z395" s="33"/>
      <c r="AA395" s="33"/>
      <c r="AB395" s="33"/>
      <c r="AC395" s="33"/>
      <c r="AD395" s="33"/>
      <c r="AE395" s="33"/>
      <c r="AT395" s="16" t="s">
        <v>225</v>
      </c>
      <c r="AU395" s="16" t="s">
        <v>75</v>
      </c>
    </row>
    <row r="396" spans="1:65" s="2" customFormat="1" ht="62.65" customHeight="1">
      <c r="A396" s="33"/>
      <c r="B396" s="34"/>
      <c r="C396" s="163" t="s">
        <v>883</v>
      </c>
      <c r="D396" s="163" t="s">
        <v>218</v>
      </c>
      <c r="E396" s="164" t="s">
        <v>884</v>
      </c>
      <c r="F396" s="165" t="s">
        <v>885</v>
      </c>
      <c r="G396" s="166" t="s">
        <v>221</v>
      </c>
      <c r="H396" s="167">
        <v>1</v>
      </c>
      <c r="I396" s="168"/>
      <c r="J396" s="169">
        <f>ROUND(I396*H396,2)</f>
        <v>0</v>
      </c>
      <c r="K396" s="165" t="s">
        <v>222</v>
      </c>
      <c r="L396" s="170"/>
      <c r="M396" s="171" t="s">
        <v>1</v>
      </c>
      <c r="N396" s="172" t="s">
        <v>40</v>
      </c>
      <c r="O396" s="70"/>
      <c r="P396" s="173">
        <f>O396*H396</f>
        <v>0</v>
      </c>
      <c r="Q396" s="173">
        <v>0</v>
      </c>
      <c r="R396" s="173">
        <f>Q396*H396</f>
        <v>0</v>
      </c>
      <c r="S396" s="173">
        <v>0</v>
      </c>
      <c r="T396" s="174">
        <f>S396*H396</f>
        <v>0</v>
      </c>
      <c r="U396" s="33"/>
      <c r="V396" s="33"/>
      <c r="W396" s="33"/>
      <c r="X396" s="33"/>
      <c r="Y396" s="33"/>
      <c r="Z396" s="33"/>
      <c r="AA396" s="33"/>
      <c r="AB396" s="33"/>
      <c r="AC396" s="33"/>
      <c r="AD396" s="33"/>
      <c r="AE396" s="33"/>
      <c r="AR396" s="175" t="s">
        <v>84</v>
      </c>
      <c r="AT396" s="175" t="s">
        <v>218</v>
      </c>
      <c r="AU396" s="175" t="s">
        <v>75</v>
      </c>
      <c r="AY396" s="16" t="s">
        <v>223</v>
      </c>
      <c r="BE396" s="176">
        <f>IF(N396="základní",J396,0)</f>
        <v>0</v>
      </c>
      <c r="BF396" s="176">
        <f>IF(N396="snížená",J396,0)</f>
        <v>0</v>
      </c>
      <c r="BG396" s="176">
        <f>IF(N396="zákl. přenesená",J396,0)</f>
        <v>0</v>
      </c>
      <c r="BH396" s="176">
        <f>IF(N396="sníž. přenesená",J396,0)</f>
        <v>0</v>
      </c>
      <c r="BI396" s="176">
        <f>IF(N396="nulová",J396,0)</f>
        <v>0</v>
      </c>
      <c r="BJ396" s="16" t="s">
        <v>82</v>
      </c>
      <c r="BK396" s="176">
        <f>ROUND(I396*H396,2)</f>
        <v>0</v>
      </c>
      <c r="BL396" s="16" t="s">
        <v>82</v>
      </c>
      <c r="BM396" s="175" t="s">
        <v>886</v>
      </c>
    </row>
    <row r="397" spans="1:65" s="2" customFormat="1" ht="39">
      <c r="A397" s="33"/>
      <c r="B397" s="34"/>
      <c r="C397" s="35"/>
      <c r="D397" s="177" t="s">
        <v>225</v>
      </c>
      <c r="E397" s="35"/>
      <c r="F397" s="178" t="s">
        <v>885</v>
      </c>
      <c r="G397" s="35"/>
      <c r="H397" s="35"/>
      <c r="I397" s="179"/>
      <c r="J397" s="35"/>
      <c r="K397" s="35"/>
      <c r="L397" s="38"/>
      <c r="M397" s="180"/>
      <c r="N397" s="181"/>
      <c r="O397" s="70"/>
      <c r="P397" s="70"/>
      <c r="Q397" s="70"/>
      <c r="R397" s="70"/>
      <c r="S397" s="70"/>
      <c r="T397" s="71"/>
      <c r="U397" s="33"/>
      <c r="V397" s="33"/>
      <c r="W397" s="33"/>
      <c r="X397" s="33"/>
      <c r="Y397" s="33"/>
      <c r="Z397" s="33"/>
      <c r="AA397" s="33"/>
      <c r="AB397" s="33"/>
      <c r="AC397" s="33"/>
      <c r="AD397" s="33"/>
      <c r="AE397" s="33"/>
      <c r="AT397" s="16" t="s">
        <v>225</v>
      </c>
      <c r="AU397" s="16" t="s">
        <v>75</v>
      </c>
    </row>
    <row r="398" spans="1:65" s="2" customFormat="1" ht="24.2" customHeight="1">
      <c r="A398" s="33"/>
      <c r="B398" s="34"/>
      <c r="C398" s="163" t="s">
        <v>887</v>
      </c>
      <c r="D398" s="163" t="s">
        <v>218</v>
      </c>
      <c r="E398" s="164" t="s">
        <v>888</v>
      </c>
      <c r="F398" s="165" t="s">
        <v>889</v>
      </c>
      <c r="G398" s="166" t="s">
        <v>221</v>
      </c>
      <c r="H398" s="167">
        <v>3</v>
      </c>
      <c r="I398" s="168"/>
      <c r="J398" s="169">
        <f>ROUND(I398*H398,2)</f>
        <v>0</v>
      </c>
      <c r="K398" s="165" t="s">
        <v>222</v>
      </c>
      <c r="L398" s="170"/>
      <c r="M398" s="171" t="s">
        <v>1</v>
      </c>
      <c r="N398" s="172" t="s">
        <v>40</v>
      </c>
      <c r="O398" s="70"/>
      <c r="P398" s="173">
        <f>O398*H398</f>
        <v>0</v>
      </c>
      <c r="Q398" s="173">
        <v>0</v>
      </c>
      <c r="R398" s="173">
        <f>Q398*H398</f>
        <v>0</v>
      </c>
      <c r="S398" s="173">
        <v>0</v>
      </c>
      <c r="T398" s="174">
        <f>S398*H398</f>
        <v>0</v>
      </c>
      <c r="U398" s="33"/>
      <c r="V398" s="33"/>
      <c r="W398" s="33"/>
      <c r="X398" s="33"/>
      <c r="Y398" s="33"/>
      <c r="Z398" s="33"/>
      <c r="AA398" s="33"/>
      <c r="AB398" s="33"/>
      <c r="AC398" s="33"/>
      <c r="AD398" s="33"/>
      <c r="AE398" s="33"/>
      <c r="AR398" s="175" t="s">
        <v>84</v>
      </c>
      <c r="AT398" s="175" t="s">
        <v>218</v>
      </c>
      <c r="AU398" s="175" t="s">
        <v>75</v>
      </c>
      <c r="AY398" s="16" t="s">
        <v>223</v>
      </c>
      <c r="BE398" s="176">
        <f>IF(N398="základní",J398,0)</f>
        <v>0</v>
      </c>
      <c r="BF398" s="176">
        <f>IF(N398="snížená",J398,0)</f>
        <v>0</v>
      </c>
      <c r="BG398" s="176">
        <f>IF(N398="zákl. přenesená",J398,0)</f>
        <v>0</v>
      </c>
      <c r="BH398" s="176">
        <f>IF(N398="sníž. přenesená",J398,0)</f>
        <v>0</v>
      </c>
      <c r="BI398" s="176">
        <f>IF(N398="nulová",J398,0)</f>
        <v>0</v>
      </c>
      <c r="BJ398" s="16" t="s">
        <v>82</v>
      </c>
      <c r="BK398" s="176">
        <f>ROUND(I398*H398,2)</f>
        <v>0</v>
      </c>
      <c r="BL398" s="16" t="s">
        <v>82</v>
      </c>
      <c r="BM398" s="175" t="s">
        <v>890</v>
      </c>
    </row>
    <row r="399" spans="1:65" s="2" customFormat="1">
      <c r="A399" s="33"/>
      <c r="B399" s="34"/>
      <c r="C399" s="35"/>
      <c r="D399" s="177" t="s">
        <v>225</v>
      </c>
      <c r="E399" s="35"/>
      <c r="F399" s="178" t="s">
        <v>889</v>
      </c>
      <c r="G399" s="35"/>
      <c r="H399" s="35"/>
      <c r="I399" s="179"/>
      <c r="J399" s="35"/>
      <c r="K399" s="35"/>
      <c r="L399" s="38"/>
      <c r="M399" s="180"/>
      <c r="N399" s="181"/>
      <c r="O399" s="70"/>
      <c r="P399" s="70"/>
      <c r="Q399" s="70"/>
      <c r="R399" s="70"/>
      <c r="S399" s="70"/>
      <c r="T399" s="71"/>
      <c r="U399" s="33"/>
      <c r="V399" s="33"/>
      <c r="W399" s="33"/>
      <c r="X399" s="33"/>
      <c r="Y399" s="33"/>
      <c r="Z399" s="33"/>
      <c r="AA399" s="33"/>
      <c r="AB399" s="33"/>
      <c r="AC399" s="33"/>
      <c r="AD399" s="33"/>
      <c r="AE399" s="33"/>
      <c r="AT399" s="16" t="s">
        <v>225</v>
      </c>
      <c r="AU399" s="16" t="s">
        <v>75</v>
      </c>
    </row>
    <row r="400" spans="1:65" s="2" customFormat="1" ht="24.2" customHeight="1">
      <c r="A400" s="33"/>
      <c r="B400" s="34"/>
      <c r="C400" s="163" t="s">
        <v>891</v>
      </c>
      <c r="D400" s="163" t="s">
        <v>218</v>
      </c>
      <c r="E400" s="164" t="s">
        <v>892</v>
      </c>
      <c r="F400" s="165" t="s">
        <v>893</v>
      </c>
      <c r="G400" s="166" t="s">
        <v>221</v>
      </c>
      <c r="H400" s="167">
        <v>1</v>
      </c>
      <c r="I400" s="168"/>
      <c r="J400" s="169">
        <f>ROUND(I400*H400,2)</f>
        <v>0</v>
      </c>
      <c r="K400" s="165" t="s">
        <v>222</v>
      </c>
      <c r="L400" s="170"/>
      <c r="M400" s="171" t="s">
        <v>1</v>
      </c>
      <c r="N400" s="172" t="s">
        <v>40</v>
      </c>
      <c r="O400" s="70"/>
      <c r="P400" s="173">
        <f>O400*H400</f>
        <v>0</v>
      </c>
      <c r="Q400" s="173">
        <v>0</v>
      </c>
      <c r="R400" s="173">
        <f>Q400*H400</f>
        <v>0</v>
      </c>
      <c r="S400" s="173">
        <v>0</v>
      </c>
      <c r="T400" s="174">
        <f>S400*H400</f>
        <v>0</v>
      </c>
      <c r="U400" s="33"/>
      <c r="V400" s="33"/>
      <c r="W400" s="33"/>
      <c r="X400" s="33"/>
      <c r="Y400" s="33"/>
      <c r="Z400" s="33"/>
      <c r="AA400" s="33"/>
      <c r="AB400" s="33"/>
      <c r="AC400" s="33"/>
      <c r="AD400" s="33"/>
      <c r="AE400" s="33"/>
      <c r="AR400" s="175" t="s">
        <v>84</v>
      </c>
      <c r="AT400" s="175" t="s">
        <v>218</v>
      </c>
      <c r="AU400" s="175" t="s">
        <v>75</v>
      </c>
      <c r="AY400" s="16" t="s">
        <v>223</v>
      </c>
      <c r="BE400" s="176">
        <f>IF(N400="základní",J400,0)</f>
        <v>0</v>
      </c>
      <c r="BF400" s="176">
        <f>IF(N400="snížená",J400,0)</f>
        <v>0</v>
      </c>
      <c r="BG400" s="176">
        <f>IF(N400="zákl. přenesená",J400,0)</f>
        <v>0</v>
      </c>
      <c r="BH400" s="176">
        <f>IF(N400="sníž. přenesená",J400,0)</f>
        <v>0</v>
      </c>
      <c r="BI400" s="176">
        <f>IF(N400="nulová",J400,0)</f>
        <v>0</v>
      </c>
      <c r="BJ400" s="16" t="s">
        <v>82</v>
      </c>
      <c r="BK400" s="176">
        <f>ROUND(I400*H400,2)</f>
        <v>0</v>
      </c>
      <c r="BL400" s="16" t="s">
        <v>82</v>
      </c>
      <c r="BM400" s="175" t="s">
        <v>894</v>
      </c>
    </row>
    <row r="401" spans="1:65" s="2" customFormat="1">
      <c r="A401" s="33"/>
      <c r="B401" s="34"/>
      <c r="C401" s="35"/>
      <c r="D401" s="177" t="s">
        <v>225</v>
      </c>
      <c r="E401" s="35"/>
      <c r="F401" s="178" t="s">
        <v>893</v>
      </c>
      <c r="G401" s="35"/>
      <c r="H401" s="35"/>
      <c r="I401" s="179"/>
      <c r="J401" s="35"/>
      <c r="K401" s="35"/>
      <c r="L401" s="38"/>
      <c r="M401" s="180"/>
      <c r="N401" s="181"/>
      <c r="O401" s="70"/>
      <c r="P401" s="70"/>
      <c r="Q401" s="70"/>
      <c r="R401" s="70"/>
      <c r="S401" s="70"/>
      <c r="T401" s="71"/>
      <c r="U401" s="33"/>
      <c r="V401" s="33"/>
      <c r="W401" s="33"/>
      <c r="X401" s="33"/>
      <c r="Y401" s="33"/>
      <c r="Z401" s="33"/>
      <c r="AA401" s="33"/>
      <c r="AB401" s="33"/>
      <c r="AC401" s="33"/>
      <c r="AD401" s="33"/>
      <c r="AE401" s="33"/>
      <c r="AT401" s="16" t="s">
        <v>225</v>
      </c>
      <c r="AU401" s="16" t="s">
        <v>75</v>
      </c>
    </row>
    <row r="402" spans="1:65" s="2" customFormat="1" ht="24.2" customHeight="1">
      <c r="A402" s="33"/>
      <c r="B402" s="34"/>
      <c r="C402" s="163" t="s">
        <v>895</v>
      </c>
      <c r="D402" s="163" t="s">
        <v>218</v>
      </c>
      <c r="E402" s="164" t="s">
        <v>896</v>
      </c>
      <c r="F402" s="165" t="s">
        <v>897</v>
      </c>
      <c r="G402" s="166" t="s">
        <v>221</v>
      </c>
      <c r="H402" s="167">
        <v>1</v>
      </c>
      <c r="I402" s="168"/>
      <c r="J402" s="169">
        <f>ROUND(I402*H402,2)</f>
        <v>0</v>
      </c>
      <c r="K402" s="165" t="s">
        <v>222</v>
      </c>
      <c r="L402" s="170"/>
      <c r="M402" s="171" t="s">
        <v>1</v>
      </c>
      <c r="N402" s="172" t="s">
        <v>40</v>
      </c>
      <c r="O402" s="70"/>
      <c r="P402" s="173">
        <f>O402*H402</f>
        <v>0</v>
      </c>
      <c r="Q402" s="173">
        <v>0</v>
      </c>
      <c r="R402" s="173">
        <f>Q402*H402</f>
        <v>0</v>
      </c>
      <c r="S402" s="173">
        <v>0</v>
      </c>
      <c r="T402" s="174">
        <f>S402*H402</f>
        <v>0</v>
      </c>
      <c r="U402" s="33"/>
      <c r="V402" s="33"/>
      <c r="W402" s="33"/>
      <c r="X402" s="33"/>
      <c r="Y402" s="33"/>
      <c r="Z402" s="33"/>
      <c r="AA402" s="33"/>
      <c r="AB402" s="33"/>
      <c r="AC402" s="33"/>
      <c r="AD402" s="33"/>
      <c r="AE402" s="33"/>
      <c r="AR402" s="175" t="s">
        <v>84</v>
      </c>
      <c r="AT402" s="175" t="s">
        <v>218</v>
      </c>
      <c r="AU402" s="175" t="s">
        <v>75</v>
      </c>
      <c r="AY402" s="16" t="s">
        <v>223</v>
      </c>
      <c r="BE402" s="176">
        <f>IF(N402="základní",J402,0)</f>
        <v>0</v>
      </c>
      <c r="BF402" s="176">
        <f>IF(N402="snížená",J402,0)</f>
        <v>0</v>
      </c>
      <c r="BG402" s="176">
        <f>IF(N402="zákl. přenesená",J402,0)</f>
        <v>0</v>
      </c>
      <c r="BH402" s="176">
        <f>IF(N402="sníž. přenesená",J402,0)</f>
        <v>0</v>
      </c>
      <c r="BI402" s="176">
        <f>IF(N402="nulová",J402,0)</f>
        <v>0</v>
      </c>
      <c r="BJ402" s="16" t="s">
        <v>82</v>
      </c>
      <c r="BK402" s="176">
        <f>ROUND(I402*H402,2)</f>
        <v>0</v>
      </c>
      <c r="BL402" s="16" t="s">
        <v>82</v>
      </c>
      <c r="BM402" s="175" t="s">
        <v>898</v>
      </c>
    </row>
    <row r="403" spans="1:65" s="2" customFormat="1" ht="19.5">
      <c r="A403" s="33"/>
      <c r="B403" s="34"/>
      <c r="C403" s="35"/>
      <c r="D403" s="177" t="s">
        <v>225</v>
      </c>
      <c r="E403" s="35"/>
      <c r="F403" s="178" t="s">
        <v>897</v>
      </c>
      <c r="G403" s="35"/>
      <c r="H403" s="35"/>
      <c r="I403" s="179"/>
      <c r="J403" s="35"/>
      <c r="K403" s="35"/>
      <c r="L403" s="38"/>
      <c r="M403" s="180"/>
      <c r="N403" s="181"/>
      <c r="O403" s="70"/>
      <c r="P403" s="70"/>
      <c r="Q403" s="70"/>
      <c r="R403" s="70"/>
      <c r="S403" s="70"/>
      <c r="T403" s="71"/>
      <c r="U403" s="33"/>
      <c r="V403" s="33"/>
      <c r="W403" s="33"/>
      <c r="X403" s="33"/>
      <c r="Y403" s="33"/>
      <c r="Z403" s="33"/>
      <c r="AA403" s="33"/>
      <c r="AB403" s="33"/>
      <c r="AC403" s="33"/>
      <c r="AD403" s="33"/>
      <c r="AE403" s="33"/>
      <c r="AT403" s="16" t="s">
        <v>225</v>
      </c>
      <c r="AU403" s="16" t="s">
        <v>75</v>
      </c>
    </row>
    <row r="404" spans="1:65" s="2" customFormat="1" ht="24.2" customHeight="1">
      <c r="A404" s="33"/>
      <c r="B404" s="34"/>
      <c r="C404" s="163" t="s">
        <v>899</v>
      </c>
      <c r="D404" s="163" t="s">
        <v>218</v>
      </c>
      <c r="E404" s="164" t="s">
        <v>900</v>
      </c>
      <c r="F404" s="165" t="s">
        <v>901</v>
      </c>
      <c r="G404" s="166" t="s">
        <v>221</v>
      </c>
      <c r="H404" s="167">
        <v>1</v>
      </c>
      <c r="I404" s="168"/>
      <c r="J404" s="169">
        <f>ROUND(I404*H404,2)</f>
        <v>0</v>
      </c>
      <c r="K404" s="165" t="s">
        <v>222</v>
      </c>
      <c r="L404" s="170"/>
      <c r="M404" s="171" t="s">
        <v>1</v>
      </c>
      <c r="N404" s="172" t="s">
        <v>40</v>
      </c>
      <c r="O404" s="70"/>
      <c r="P404" s="173">
        <f>O404*H404</f>
        <v>0</v>
      </c>
      <c r="Q404" s="173">
        <v>0</v>
      </c>
      <c r="R404" s="173">
        <f>Q404*H404</f>
        <v>0</v>
      </c>
      <c r="S404" s="173">
        <v>0</v>
      </c>
      <c r="T404" s="174">
        <f>S404*H404</f>
        <v>0</v>
      </c>
      <c r="U404" s="33"/>
      <c r="V404" s="33"/>
      <c r="W404" s="33"/>
      <c r="X404" s="33"/>
      <c r="Y404" s="33"/>
      <c r="Z404" s="33"/>
      <c r="AA404" s="33"/>
      <c r="AB404" s="33"/>
      <c r="AC404" s="33"/>
      <c r="AD404" s="33"/>
      <c r="AE404" s="33"/>
      <c r="AR404" s="175" t="s">
        <v>84</v>
      </c>
      <c r="AT404" s="175" t="s">
        <v>218</v>
      </c>
      <c r="AU404" s="175" t="s">
        <v>75</v>
      </c>
      <c r="AY404" s="16" t="s">
        <v>223</v>
      </c>
      <c r="BE404" s="176">
        <f>IF(N404="základní",J404,0)</f>
        <v>0</v>
      </c>
      <c r="BF404" s="176">
        <f>IF(N404="snížená",J404,0)</f>
        <v>0</v>
      </c>
      <c r="BG404" s="176">
        <f>IF(N404="zákl. přenesená",J404,0)</f>
        <v>0</v>
      </c>
      <c r="BH404" s="176">
        <f>IF(N404="sníž. přenesená",J404,0)</f>
        <v>0</v>
      </c>
      <c r="BI404" s="176">
        <f>IF(N404="nulová",J404,0)</f>
        <v>0</v>
      </c>
      <c r="BJ404" s="16" t="s">
        <v>82</v>
      </c>
      <c r="BK404" s="176">
        <f>ROUND(I404*H404,2)</f>
        <v>0</v>
      </c>
      <c r="BL404" s="16" t="s">
        <v>82</v>
      </c>
      <c r="BM404" s="175" t="s">
        <v>902</v>
      </c>
    </row>
    <row r="405" spans="1:65" s="2" customFormat="1" ht="19.5">
      <c r="A405" s="33"/>
      <c r="B405" s="34"/>
      <c r="C405" s="35"/>
      <c r="D405" s="177" t="s">
        <v>225</v>
      </c>
      <c r="E405" s="35"/>
      <c r="F405" s="178" t="s">
        <v>901</v>
      </c>
      <c r="G405" s="35"/>
      <c r="H405" s="35"/>
      <c r="I405" s="179"/>
      <c r="J405" s="35"/>
      <c r="K405" s="35"/>
      <c r="L405" s="38"/>
      <c r="M405" s="180"/>
      <c r="N405" s="181"/>
      <c r="O405" s="70"/>
      <c r="P405" s="70"/>
      <c r="Q405" s="70"/>
      <c r="R405" s="70"/>
      <c r="S405" s="70"/>
      <c r="T405" s="71"/>
      <c r="U405" s="33"/>
      <c r="V405" s="33"/>
      <c r="W405" s="33"/>
      <c r="X405" s="33"/>
      <c r="Y405" s="33"/>
      <c r="Z405" s="33"/>
      <c r="AA405" s="33"/>
      <c r="AB405" s="33"/>
      <c r="AC405" s="33"/>
      <c r="AD405" s="33"/>
      <c r="AE405" s="33"/>
      <c r="AT405" s="16" t="s">
        <v>225</v>
      </c>
      <c r="AU405" s="16" t="s">
        <v>75</v>
      </c>
    </row>
    <row r="406" spans="1:65" s="2" customFormat="1" ht="24.2" customHeight="1">
      <c r="A406" s="33"/>
      <c r="B406" s="34"/>
      <c r="C406" s="163" t="s">
        <v>903</v>
      </c>
      <c r="D406" s="163" t="s">
        <v>218</v>
      </c>
      <c r="E406" s="164" t="s">
        <v>904</v>
      </c>
      <c r="F406" s="165" t="s">
        <v>905</v>
      </c>
      <c r="G406" s="166" t="s">
        <v>221</v>
      </c>
      <c r="H406" s="167">
        <v>1</v>
      </c>
      <c r="I406" s="168"/>
      <c r="J406" s="169">
        <f>ROUND(I406*H406,2)</f>
        <v>0</v>
      </c>
      <c r="K406" s="165" t="s">
        <v>222</v>
      </c>
      <c r="L406" s="170"/>
      <c r="M406" s="171" t="s">
        <v>1</v>
      </c>
      <c r="N406" s="172" t="s">
        <v>40</v>
      </c>
      <c r="O406" s="70"/>
      <c r="P406" s="173">
        <f>O406*H406</f>
        <v>0</v>
      </c>
      <c r="Q406" s="173">
        <v>0</v>
      </c>
      <c r="R406" s="173">
        <f>Q406*H406</f>
        <v>0</v>
      </c>
      <c r="S406" s="173">
        <v>0</v>
      </c>
      <c r="T406" s="174">
        <f>S406*H406</f>
        <v>0</v>
      </c>
      <c r="U406" s="33"/>
      <c r="V406" s="33"/>
      <c r="W406" s="33"/>
      <c r="X406" s="33"/>
      <c r="Y406" s="33"/>
      <c r="Z406" s="33"/>
      <c r="AA406" s="33"/>
      <c r="AB406" s="33"/>
      <c r="AC406" s="33"/>
      <c r="AD406" s="33"/>
      <c r="AE406" s="33"/>
      <c r="AR406" s="175" t="s">
        <v>84</v>
      </c>
      <c r="AT406" s="175" t="s">
        <v>218</v>
      </c>
      <c r="AU406" s="175" t="s">
        <v>75</v>
      </c>
      <c r="AY406" s="16" t="s">
        <v>223</v>
      </c>
      <c r="BE406" s="176">
        <f>IF(N406="základní",J406,0)</f>
        <v>0</v>
      </c>
      <c r="BF406" s="176">
        <f>IF(N406="snížená",J406,0)</f>
        <v>0</v>
      </c>
      <c r="BG406" s="176">
        <f>IF(N406="zákl. přenesená",J406,0)</f>
        <v>0</v>
      </c>
      <c r="BH406" s="176">
        <f>IF(N406="sníž. přenesená",J406,0)</f>
        <v>0</v>
      </c>
      <c r="BI406" s="176">
        <f>IF(N406="nulová",J406,0)</f>
        <v>0</v>
      </c>
      <c r="BJ406" s="16" t="s">
        <v>82</v>
      </c>
      <c r="BK406" s="176">
        <f>ROUND(I406*H406,2)</f>
        <v>0</v>
      </c>
      <c r="BL406" s="16" t="s">
        <v>82</v>
      </c>
      <c r="BM406" s="175" t="s">
        <v>906</v>
      </c>
    </row>
    <row r="407" spans="1:65" s="2" customFormat="1" ht="19.5">
      <c r="A407" s="33"/>
      <c r="B407" s="34"/>
      <c r="C407" s="35"/>
      <c r="D407" s="177" t="s">
        <v>225</v>
      </c>
      <c r="E407" s="35"/>
      <c r="F407" s="178" t="s">
        <v>905</v>
      </c>
      <c r="G407" s="35"/>
      <c r="H407" s="35"/>
      <c r="I407" s="179"/>
      <c r="J407" s="35"/>
      <c r="K407" s="35"/>
      <c r="L407" s="38"/>
      <c r="M407" s="180"/>
      <c r="N407" s="181"/>
      <c r="O407" s="70"/>
      <c r="P407" s="70"/>
      <c r="Q407" s="70"/>
      <c r="R407" s="70"/>
      <c r="S407" s="70"/>
      <c r="T407" s="71"/>
      <c r="U407" s="33"/>
      <c r="V407" s="33"/>
      <c r="W407" s="33"/>
      <c r="X407" s="33"/>
      <c r="Y407" s="33"/>
      <c r="Z407" s="33"/>
      <c r="AA407" s="33"/>
      <c r="AB407" s="33"/>
      <c r="AC407" s="33"/>
      <c r="AD407" s="33"/>
      <c r="AE407" s="33"/>
      <c r="AT407" s="16" t="s">
        <v>225</v>
      </c>
      <c r="AU407" s="16" t="s">
        <v>75</v>
      </c>
    </row>
    <row r="408" spans="1:65" s="2" customFormat="1" ht="24.2" customHeight="1">
      <c r="A408" s="33"/>
      <c r="B408" s="34"/>
      <c r="C408" s="182" t="s">
        <v>907</v>
      </c>
      <c r="D408" s="182" t="s">
        <v>243</v>
      </c>
      <c r="E408" s="183" t="s">
        <v>908</v>
      </c>
      <c r="F408" s="184" t="s">
        <v>909</v>
      </c>
      <c r="G408" s="185" t="s">
        <v>221</v>
      </c>
      <c r="H408" s="186">
        <v>12</v>
      </c>
      <c r="I408" s="187"/>
      <c r="J408" s="188">
        <f>ROUND(I408*H408,2)</f>
        <v>0</v>
      </c>
      <c r="K408" s="184" t="s">
        <v>222</v>
      </c>
      <c r="L408" s="38"/>
      <c r="M408" s="189" t="s">
        <v>1</v>
      </c>
      <c r="N408" s="190" t="s">
        <v>40</v>
      </c>
      <c r="O408" s="70"/>
      <c r="P408" s="173">
        <f>O408*H408</f>
        <v>0</v>
      </c>
      <c r="Q408" s="173">
        <v>0</v>
      </c>
      <c r="R408" s="173">
        <f>Q408*H408</f>
        <v>0</v>
      </c>
      <c r="S408" s="173">
        <v>0</v>
      </c>
      <c r="T408" s="174">
        <f>S408*H408</f>
        <v>0</v>
      </c>
      <c r="U408" s="33"/>
      <c r="V408" s="33"/>
      <c r="W408" s="33"/>
      <c r="X408" s="33"/>
      <c r="Y408" s="33"/>
      <c r="Z408" s="33"/>
      <c r="AA408" s="33"/>
      <c r="AB408" s="33"/>
      <c r="AC408" s="33"/>
      <c r="AD408" s="33"/>
      <c r="AE408" s="33"/>
      <c r="AR408" s="175" t="s">
        <v>82</v>
      </c>
      <c r="AT408" s="175" t="s">
        <v>243</v>
      </c>
      <c r="AU408" s="175" t="s">
        <v>75</v>
      </c>
      <c r="AY408" s="16" t="s">
        <v>223</v>
      </c>
      <c r="BE408" s="176">
        <f>IF(N408="základní",J408,0)</f>
        <v>0</v>
      </c>
      <c r="BF408" s="176">
        <f>IF(N408="snížená",J408,0)</f>
        <v>0</v>
      </c>
      <c r="BG408" s="176">
        <f>IF(N408="zákl. přenesená",J408,0)</f>
        <v>0</v>
      </c>
      <c r="BH408" s="176">
        <f>IF(N408="sníž. přenesená",J408,0)</f>
        <v>0</v>
      </c>
      <c r="BI408" s="176">
        <f>IF(N408="nulová",J408,0)</f>
        <v>0</v>
      </c>
      <c r="BJ408" s="16" t="s">
        <v>82</v>
      </c>
      <c r="BK408" s="176">
        <f>ROUND(I408*H408,2)</f>
        <v>0</v>
      </c>
      <c r="BL408" s="16" t="s">
        <v>82</v>
      </c>
      <c r="BM408" s="175" t="s">
        <v>910</v>
      </c>
    </row>
    <row r="409" spans="1:65" s="2" customFormat="1">
      <c r="A409" s="33"/>
      <c r="B409" s="34"/>
      <c r="C409" s="35"/>
      <c r="D409" s="177" t="s">
        <v>225</v>
      </c>
      <c r="E409" s="35"/>
      <c r="F409" s="178" t="s">
        <v>909</v>
      </c>
      <c r="G409" s="35"/>
      <c r="H409" s="35"/>
      <c r="I409" s="179"/>
      <c r="J409" s="35"/>
      <c r="K409" s="35"/>
      <c r="L409" s="38"/>
      <c r="M409" s="180"/>
      <c r="N409" s="181"/>
      <c r="O409" s="70"/>
      <c r="P409" s="70"/>
      <c r="Q409" s="70"/>
      <c r="R409" s="70"/>
      <c r="S409" s="70"/>
      <c r="T409" s="71"/>
      <c r="U409" s="33"/>
      <c r="V409" s="33"/>
      <c r="W409" s="33"/>
      <c r="X409" s="33"/>
      <c r="Y409" s="33"/>
      <c r="Z409" s="33"/>
      <c r="AA409" s="33"/>
      <c r="AB409" s="33"/>
      <c r="AC409" s="33"/>
      <c r="AD409" s="33"/>
      <c r="AE409" s="33"/>
      <c r="AT409" s="16" t="s">
        <v>225</v>
      </c>
      <c r="AU409" s="16" t="s">
        <v>75</v>
      </c>
    </row>
    <row r="410" spans="1:65" s="2" customFormat="1" ht="49.15" customHeight="1">
      <c r="A410" s="33"/>
      <c r="B410" s="34"/>
      <c r="C410" s="163" t="s">
        <v>911</v>
      </c>
      <c r="D410" s="163" t="s">
        <v>218</v>
      </c>
      <c r="E410" s="164" t="s">
        <v>912</v>
      </c>
      <c r="F410" s="165" t="s">
        <v>913</v>
      </c>
      <c r="G410" s="166" t="s">
        <v>221</v>
      </c>
      <c r="H410" s="167">
        <v>4</v>
      </c>
      <c r="I410" s="168"/>
      <c r="J410" s="169">
        <f>ROUND(I410*H410,2)</f>
        <v>0</v>
      </c>
      <c r="K410" s="165" t="s">
        <v>222</v>
      </c>
      <c r="L410" s="170"/>
      <c r="M410" s="171" t="s">
        <v>1</v>
      </c>
      <c r="N410" s="172" t="s">
        <v>40</v>
      </c>
      <c r="O410" s="70"/>
      <c r="P410" s="173">
        <f>O410*H410</f>
        <v>0</v>
      </c>
      <c r="Q410" s="173">
        <v>0</v>
      </c>
      <c r="R410" s="173">
        <f>Q410*H410</f>
        <v>0</v>
      </c>
      <c r="S410" s="173">
        <v>0</v>
      </c>
      <c r="T410" s="174">
        <f>S410*H410</f>
        <v>0</v>
      </c>
      <c r="U410" s="33"/>
      <c r="V410" s="33"/>
      <c r="W410" s="33"/>
      <c r="X410" s="33"/>
      <c r="Y410" s="33"/>
      <c r="Z410" s="33"/>
      <c r="AA410" s="33"/>
      <c r="AB410" s="33"/>
      <c r="AC410" s="33"/>
      <c r="AD410" s="33"/>
      <c r="AE410" s="33"/>
      <c r="AR410" s="175" t="s">
        <v>415</v>
      </c>
      <c r="AT410" s="175" t="s">
        <v>218</v>
      </c>
      <c r="AU410" s="175" t="s">
        <v>75</v>
      </c>
      <c r="AY410" s="16" t="s">
        <v>223</v>
      </c>
      <c r="BE410" s="176">
        <f>IF(N410="základní",J410,0)</f>
        <v>0</v>
      </c>
      <c r="BF410" s="176">
        <f>IF(N410="snížená",J410,0)</f>
        <v>0</v>
      </c>
      <c r="BG410" s="176">
        <f>IF(N410="zákl. přenesená",J410,0)</f>
        <v>0</v>
      </c>
      <c r="BH410" s="176">
        <f>IF(N410="sníž. přenesená",J410,0)</f>
        <v>0</v>
      </c>
      <c r="BI410" s="176">
        <f>IF(N410="nulová",J410,0)</f>
        <v>0</v>
      </c>
      <c r="BJ410" s="16" t="s">
        <v>82</v>
      </c>
      <c r="BK410" s="176">
        <f>ROUND(I410*H410,2)</f>
        <v>0</v>
      </c>
      <c r="BL410" s="16" t="s">
        <v>415</v>
      </c>
      <c r="BM410" s="175" t="s">
        <v>914</v>
      </c>
    </row>
    <row r="411" spans="1:65" s="2" customFormat="1" ht="29.25">
      <c r="A411" s="33"/>
      <c r="B411" s="34"/>
      <c r="C411" s="35"/>
      <c r="D411" s="177" t="s">
        <v>225</v>
      </c>
      <c r="E411" s="35"/>
      <c r="F411" s="178" t="s">
        <v>913</v>
      </c>
      <c r="G411" s="35"/>
      <c r="H411" s="35"/>
      <c r="I411" s="179"/>
      <c r="J411" s="35"/>
      <c r="K411" s="35"/>
      <c r="L411" s="38"/>
      <c r="M411" s="180"/>
      <c r="N411" s="181"/>
      <c r="O411" s="70"/>
      <c r="P411" s="70"/>
      <c r="Q411" s="70"/>
      <c r="R411" s="70"/>
      <c r="S411" s="70"/>
      <c r="T411" s="71"/>
      <c r="U411" s="33"/>
      <c r="V411" s="33"/>
      <c r="W411" s="33"/>
      <c r="X411" s="33"/>
      <c r="Y411" s="33"/>
      <c r="Z411" s="33"/>
      <c r="AA411" s="33"/>
      <c r="AB411" s="33"/>
      <c r="AC411" s="33"/>
      <c r="AD411" s="33"/>
      <c r="AE411" s="33"/>
      <c r="AT411" s="16" t="s">
        <v>225</v>
      </c>
      <c r="AU411" s="16" t="s">
        <v>75</v>
      </c>
    </row>
    <row r="412" spans="1:65" s="2" customFormat="1" ht="37.9" customHeight="1">
      <c r="A412" s="33"/>
      <c r="B412" s="34"/>
      <c r="C412" s="163" t="s">
        <v>915</v>
      </c>
      <c r="D412" s="163" t="s">
        <v>218</v>
      </c>
      <c r="E412" s="164" t="s">
        <v>916</v>
      </c>
      <c r="F412" s="165" t="s">
        <v>917</v>
      </c>
      <c r="G412" s="166" t="s">
        <v>221</v>
      </c>
      <c r="H412" s="167">
        <v>2</v>
      </c>
      <c r="I412" s="168"/>
      <c r="J412" s="169">
        <f>ROUND(I412*H412,2)</f>
        <v>0</v>
      </c>
      <c r="K412" s="165" t="s">
        <v>222</v>
      </c>
      <c r="L412" s="170"/>
      <c r="M412" s="171" t="s">
        <v>1</v>
      </c>
      <c r="N412" s="172" t="s">
        <v>40</v>
      </c>
      <c r="O412" s="70"/>
      <c r="P412" s="173">
        <f>O412*H412</f>
        <v>0</v>
      </c>
      <c r="Q412" s="173">
        <v>0</v>
      </c>
      <c r="R412" s="173">
        <f>Q412*H412</f>
        <v>0</v>
      </c>
      <c r="S412" s="173">
        <v>0</v>
      </c>
      <c r="T412" s="174">
        <f>S412*H412</f>
        <v>0</v>
      </c>
      <c r="U412" s="33"/>
      <c r="V412" s="33"/>
      <c r="W412" s="33"/>
      <c r="X412" s="33"/>
      <c r="Y412" s="33"/>
      <c r="Z412" s="33"/>
      <c r="AA412" s="33"/>
      <c r="AB412" s="33"/>
      <c r="AC412" s="33"/>
      <c r="AD412" s="33"/>
      <c r="AE412" s="33"/>
      <c r="AR412" s="175" t="s">
        <v>84</v>
      </c>
      <c r="AT412" s="175" t="s">
        <v>218</v>
      </c>
      <c r="AU412" s="175" t="s">
        <v>75</v>
      </c>
      <c r="AY412" s="16" t="s">
        <v>223</v>
      </c>
      <c r="BE412" s="176">
        <f>IF(N412="základní",J412,0)</f>
        <v>0</v>
      </c>
      <c r="BF412" s="176">
        <f>IF(N412="snížená",J412,0)</f>
        <v>0</v>
      </c>
      <c r="BG412" s="176">
        <f>IF(N412="zákl. přenesená",J412,0)</f>
        <v>0</v>
      </c>
      <c r="BH412" s="176">
        <f>IF(N412="sníž. přenesená",J412,0)</f>
        <v>0</v>
      </c>
      <c r="BI412" s="176">
        <f>IF(N412="nulová",J412,0)</f>
        <v>0</v>
      </c>
      <c r="BJ412" s="16" t="s">
        <v>82</v>
      </c>
      <c r="BK412" s="176">
        <f>ROUND(I412*H412,2)</f>
        <v>0</v>
      </c>
      <c r="BL412" s="16" t="s">
        <v>82</v>
      </c>
      <c r="BM412" s="175" t="s">
        <v>918</v>
      </c>
    </row>
    <row r="413" spans="1:65" s="2" customFormat="1" ht="19.5">
      <c r="A413" s="33"/>
      <c r="B413" s="34"/>
      <c r="C413" s="35"/>
      <c r="D413" s="177" t="s">
        <v>225</v>
      </c>
      <c r="E413" s="35"/>
      <c r="F413" s="178" t="s">
        <v>917</v>
      </c>
      <c r="G413" s="35"/>
      <c r="H413" s="35"/>
      <c r="I413" s="179"/>
      <c r="J413" s="35"/>
      <c r="K413" s="35"/>
      <c r="L413" s="38"/>
      <c r="M413" s="180"/>
      <c r="N413" s="181"/>
      <c r="O413" s="70"/>
      <c r="P413" s="70"/>
      <c r="Q413" s="70"/>
      <c r="R413" s="70"/>
      <c r="S413" s="70"/>
      <c r="T413" s="71"/>
      <c r="U413" s="33"/>
      <c r="V413" s="33"/>
      <c r="W413" s="33"/>
      <c r="X413" s="33"/>
      <c r="Y413" s="33"/>
      <c r="Z413" s="33"/>
      <c r="AA413" s="33"/>
      <c r="AB413" s="33"/>
      <c r="AC413" s="33"/>
      <c r="AD413" s="33"/>
      <c r="AE413" s="33"/>
      <c r="AT413" s="16" t="s">
        <v>225</v>
      </c>
      <c r="AU413" s="16" t="s">
        <v>75</v>
      </c>
    </row>
    <row r="414" spans="1:65" s="2" customFormat="1" ht="37.9" customHeight="1">
      <c r="A414" s="33"/>
      <c r="B414" s="34"/>
      <c r="C414" s="163" t="s">
        <v>919</v>
      </c>
      <c r="D414" s="163" t="s">
        <v>218</v>
      </c>
      <c r="E414" s="164" t="s">
        <v>920</v>
      </c>
      <c r="F414" s="165" t="s">
        <v>921</v>
      </c>
      <c r="G414" s="166" t="s">
        <v>221</v>
      </c>
      <c r="H414" s="167">
        <v>8</v>
      </c>
      <c r="I414" s="168"/>
      <c r="J414" s="169">
        <f>ROUND(I414*H414,2)</f>
        <v>0</v>
      </c>
      <c r="K414" s="165" t="s">
        <v>222</v>
      </c>
      <c r="L414" s="170"/>
      <c r="M414" s="171" t="s">
        <v>1</v>
      </c>
      <c r="N414" s="172" t="s">
        <v>40</v>
      </c>
      <c r="O414" s="70"/>
      <c r="P414" s="173">
        <f>O414*H414</f>
        <v>0</v>
      </c>
      <c r="Q414" s="173">
        <v>0</v>
      </c>
      <c r="R414" s="173">
        <f>Q414*H414</f>
        <v>0</v>
      </c>
      <c r="S414" s="173">
        <v>0</v>
      </c>
      <c r="T414" s="174">
        <f>S414*H414</f>
        <v>0</v>
      </c>
      <c r="U414" s="33"/>
      <c r="V414" s="33"/>
      <c r="W414" s="33"/>
      <c r="X414" s="33"/>
      <c r="Y414" s="33"/>
      <c r="Z414" s="33"/>
      <c r="AA414" s="33"/>
      <c r="AB414" s="33"/>
      <c r="AC414" s="33"/>
      <c r="AD414" s="33"/>
      <c r="AE414" s="33"/>
      <c r="AR414" s="175" t="s">
        <v>84</v>
      </c>
      <c r="AT414" s="175" t="s">
        <v>218</v>
      </c>
      <c r="AU414" s="175" t="s">
        <v>75</v>
      </c>
      <c r="AY414" s="16" t="s">
        <v>223</v>
      </c>
      <c r="BE414" s="176">
        <f>IF(N414="základní",J414,0)</f>
        <v>0</v>
      </c>
      <c r="BF414" s="176">
        <f>IF(N414="snížená",J414,0)</f>
        <v>0</v>
      </c>
      <c r="BG414" s="176">
        <f>IF(N414="zákl. přenesená",J414,0)</f>
        <v>0</v>
      </c>
      <c r="BH414" s="176">
        <f>IF(N414="sníž. přenesená",J414,0)</f>
        <v>0</v>
      </c>
      <c r="BI414" s="176">
        <f>IF(N414="nulová",J414,0)</f>
        <v>0</v>
      </c>
      <c r="BJ414" s="16" t="s">
        <v>82</v>
      </c>
      <c r="BK414" s="176">
        <f>ROUND(I414*H414,2)</f>
        <v>0</v>
      </c>
      <c r="BL414" s="16" t="s">
        <v>82</v>
      </c>
      <c r="BM414" s="175" t="s">
        <v>922</v>
      </c>
    </row>
    <row r="415" spans="1:65" s="2" customFormat="1" ht="29.25">
      <c r="A415" s="33"/>
      <c r="B415" s="34"/>
      <c r="C415" s="35"/>
      <c r="D415" s="177" t="s">
        <v>225</v>
      </c>
      <c r="E415" s="35"/>
      <c r="F415" s="178" t="s">
        <v>921</v>
      </c>
      <c r="G415" s="35"/>
      <c r="H415" s="35"/>
      <c r="I415" s="179"/>
      <c r="J415" s="35"/>
      <c r="K415" s="35"/>
      <c r="L415" s="38"/>
      <c r="M415" s="180"/>
      <c r="N415" s="181"/>
      <c r="O415" s="70"/>
      <c r="P415" s="70"/>
      <c r="Q415" s="70"/>
      <c r="R415" s="70"/>
      <c r="S415" s="70"/>
      <c r="T415" s="71"/>
      <c r="U415" s="33"/>
      <c r="V415" s="33"/>
      <c r="W415" s="33"/>
      <c r="X415" s="33"/>
      <c r="Y415" s="33"/>
      <c r="Z415" s="33"/>
      <c r="AA415" s="33"/>
      <c r="AB415" s="33"/>
      <c r="AC415" s="33"/>
      <c r="AD415" s="33"/>
      <c r="AE415" s="33"/>
      <c r="AT415" s="16" t="s">
        <v>225</v>
      </c>
      <c r="AU415" s="16" t="s">
        <v>75</v>
      </c>
    </row>
    <row r="416" spans="1:65" s="2" customFormat="1" ht="24.2" customHeight="1">
      <c r="A416" s="33"/>
      <c r="B416" s="34"/>
      <c r="C416" s="182" t="s">
        <v>923</v>
      </c>
      <c r="D416" s="182" t="s">
        <v>243</v>
      </c>
      <c r="E416" s="183" t="s">
        <v>924</v>
      </c>
      <c r="F416" s="184" t="s">
        <v>925</v>
      </c>
      <c r="G416" s="185" t="s">
        <v>221</v>
      </c>
      <c r="H416" s="186">
        <v>3</v>
      </c>
      <c r="I416" s="187"/>
      <c r="J416" s="188">
        <f>ROUND(I416*H416,2)</f>
        <v>0</v>
      </c>
      <c r="K416" s="184" t="s">
        <v>222</v>
      </c>
      <c r="L416" s="38"/>
      <c r="M416" s="189" t="s">
        <v>1</v>
      </c>
      <c r="N416" s="190" t="s">
        <v>40</v>
      </c>
      <c r="O416" s="70"/>
      <c r="P416" s="173">
        <f>O416*H416</f>
        <v>0</v>
      </c>
      <c r="Q416" s="173">
        <v>0</v>
      </c>
      <c r="R416" s="173">
        <f>Q416*H416</f>
        <v>0</v>
      </c>
      <c r="S416" s="173">
        <v>0</v>
      </c>
      <c r="T416" s="174">
        <f>S416*H416</f>
        <v>0</v>
      </c>
      <c r="U416" s="33"/>
      <c r="V416" s="33"/>
      <c r="W416" s="33"/>
      <c r="X416" s="33"/>
      <c r="Y416" s="33"/>
      <c r="Z416" s="33"/>
      <c r="AA416" s="33"/>
      <c r="AB416" s="33"/>
      <c r="AC416" s="33"/>
      <c r="AD416" s="33"/>
      <c r="AE416" s="33"/>
      <c r="AR416" s="175" t="s">
        <v>82</v>
      </c>
      <c r="AT416" s="175" t="s">
        <v>243</v>
      </c>
      <c r="AU416" s="175" t="s">
        <v>75</v>
      </c>
      <c r="AY416" s="16" t="s">
        <v>223</v>
      </c>
      <c r="BE416" s="176">
        <f>IF(N416="základní",J416,0)</f>
        <v>0</v>
      </c>
      <c r="BF416" s="176">
        <f>IF(N416="snížená",J416,0)</f>
        <v>0</v>
      </c>
      <c r="BG416" s="176">
        <f>IF(N416="zákl. přenesená",J416,0)</f>
        <v>0</v>
      </c>
      <c r="BH416" s="176">
        <f>IF(N416="sníž. přenesená",J416,0)</f>
        <v>0</v>
      </c>
      <c r="BI416" s="176">
        <f>IF(N416="nulová",J416,0)</f>
        <v>0</v>
      </c>
      <c r="BJ416" s="16" t="s">
        <v>82</v>
      </c>
      <c r="BK416" s="176">
        <f>ROUND(I416*H416,2)</f>
        <v>0</v>
      </c>
      <c r="BL416" s="16" t="s">
        <v>82</v>
      </c>
      <c r="BM416" s="175" t="s">
        <v>926</v>
      </c>
    </row>
    <row r="417" spans="1:65" s="2" customFormat="1">
      <c r="A417" s="33"/>
      <c r="B417" s="34"/>
      <c r="C417" s="35"/>
      <c r="D417" s="177" t="s">
        <v>225</v>
      </c>
      <c r="E417" s="35"/>
      <c r="F417" s="178" t="s">
        <v>925</v>
      </c>
      <c r="G417" s="35"/>
      <c r="H417" s="35"/>
      <c r="I417" s="179"/>
      <c r="J417" s="35"/>
      <c r="K417" s="35"/>
      <c r="L417" s="38"/>
      <c r="M417" s="180"/>
      <c r="N417" s="181"/>
      <c r="O417" s="70"/>
      <c r="P417" s="70"/>
      <c r="Q417" s="70"/>
      <c r="R417" s="70"/>
      <c r="S417" s="70"/>
      <c r="T417" s="71"/>
      <c r="U417" s="33"/>
      <c r="V417" s="33"/>
      <c r="W417" s="33"/>
      <c r="X417" s="33"/>
      <c r="Y417" s="33"/>
      <c r="Z417" s="33"/>
      <c r="AA417" s="33"/>
      <c r="AB417" s="33"/>
      <c r="AC417" s="33"/>
      <c r="AD417" s="33"/>
      <c r="AE417" s="33"/>
      <c r="AT417" s="16" t="s">
        <v>225</v>
      </c>
      <c r="AU417" s="16" t="s">
        <v>75</v>
      </c>
    </row>
    <row r="418" spans="1:65" s="2" customFormat="1" ht="24.2" customHeight="1">
      <c r="A418" s="33"/>
      <c r="B418" s="34"/>
      <c r="C418" s="163" t="s">
        <v>927</v>
      </c>
      <c r="D418" s="163" t="s">
        <v>218</v>
      </c>
      <c r="E418" s="164" t="s">
        <v>928</v>
      </c>
      <c r="F418" s="165" t="s">
        <v>929</v>
      </c>
      <c r="G418" s="166" t="s">
        <v>221</v>
      </c>
      <c r="H418" s="167">
        <v>3</v>
      </c>
      <c r="I418" s="168"/>
      <c r="J418" s="169">
        <f>ROUND(I418*H418,2)</f>
        <v>0</v>
      </c>
      <c r="K418" s="165" t="s">
        <v>222</v>
      </c>
      <c r="L418" s="170"/>
      <c r="M418" s="171" t="s">
        <v>1</v>
      </c>
      <c r="N418" s="172" t="s">
        <v>40</v>
      </c>
      <c r="O418" s="70"/>
      <c r="P418" s="173">
        <f>O418*H418</f>
        <v>0</v>
      </c>
      <c r="Q418" s="173">
        <v>0</v>
      </c>
      <c r="R418" s="173">
        <f>Q418*H418</f>
        <v>0</v>
      </c>
      <c r="S418" s="173">
        <v>0</v>
      </c>
      <c r="T418" s="174">
        <f>S418*H418</f>
        <v>0</v>
      </c>
      <c r="U418" s="33"/>
      <c r="V418" s="33"/>
      <c r="W418" s="33"/>
      <c r="X418" s="33"/>
      <c r="Y418" s="33"/>
      <c r="Z418" s="33"/>
      <c r="AA418" s="33"/>
      <c r="AB418" s="33"/>
      <c r="AC418" s="33"/>
      <c r="AD418" s="33"/>
      <c r="AE418" s="33"/>
      <c r="AR418" s="175" t="s">
        <v>415</v>
      </c>
      <c r="AT418" s="175" t="s">
        <v>218</v>
      </c>
      <c r="AU418" s="175" t="s">
        <v>75</v>
      </c>
      <c r="AY418" s="16" t="s">
        <v>223</v>
      </c>
      <c r="BE418" s="176">
        <f>IF(N418="základní",J418,0)</f>
        <v>0</v>
      </c>
      <c r="BF418" s="176">
        <f>IF(N418="snížená",J418,0)</f>
        <v>0</v>
      </c>
      <c r="BG418" s="176">
        <f>IF(N418="zákl. přenesená",J418,0)</f>
        <v>0</v>
      </c>
      <c r="BH418" s="176">
        <f>IF(N418="sníž. přenesená",J418,0)</f>
        <v>0</v>
      </c>
      <c r="BI418" s="176">
        <f>IF(N418="nulová",J418,0)</f>
        <v>0</v>
      </c>
      <c r="BJ418" s="16" t="s">
        <v>82</v>
      </c>
      <c r="BK418" s="176">
        <f>ROUND(I418*H418,2)</f>
        <v>0</v>
      </c>
      <c r="BL418" s="16" t="s">
        <v>415</v>
      </c>
      <c r="BM418" s="175" t="s">
        <v>930</v>
      </c>
    </row>
    <row r="419" spans="1:65" s="2" customFormat="1" ht="19.5">
      <c r="A419" s="33"/>
      <c r="B419" s="34"/>
      <c r="C419" s="35"/>
      <c r="D419" s="177" t="s">
        <v>225</v>
      </c>
      <c r="E419" s="35"/>
      <c r="F419" s="178" t="s">
        <v>929</v>
      </c>
      <c r="G419" s="35"/>
      <c r="H419" s="35"/>
      <c r="I419" s="179"/>
      <c r="J419" s="35"/>
      <c r="K419" s="35"/>
      <c r="L419" s="38"/>
      <c r="M419" s="180"/>
      <c r="N419" s="181"/>
      <c r="O419" s="70"/>
      <c r="P419" s="70"/>
      <c r="Q419" s="70"/>
      <c r="R419" s="70"/>
      <c r="S419" s="70"/>
      <c r="T419" s="71"/>
      <c r="U419" s="33"/>
      <c r="V419" s="33"/>
      <c r="W419" s="33"/>
      <c r="X419" s="33"/>
      <c r="Y419" s="33"/>
      <c r="Z419" s="33"/>
      <c r="AA419" s="33"/>
      <c r="AB419" s="33"/>
      <c r="AC419" s="33"/>
      <c r="AD419" s="33"/>
      <c r="AE419" s="33"/>
      <c r="AT419" s="16" t="s">
        <v>225</v>
      </c>
      <c r="AU419" s="16" t="s">
        <v>75</v>
      </c>
    </row>
    <row r="420" spans="1:65" s="2" customFormat="1" ht="24.2" customHeight="1">
      <c r="A420" s="33"/>
      <c r="B420" s="34"/>
      <c r="C420" s="163" t="s">
        <v>931</v>
      </c>
      <c r="D420" s="163" t="s">
        <v>218</v>
      </c>
      <c r="E420" s="164" t="s">
        <v>932</v>
      </c>
      <c r="F420" s="165" t="s">
        <v>933</v>
      </c>
      <c r="G420" s="166" t="s">
        <v>221</v>
      </c>
      <c r="H420" s="167">
        <v>1</v>
      </c>
      <c r="I420" s="168"/>
      <c r="J420" s="169">
        <f>ROUND(I420*H420,2)</f>
        <v>0</v>
      </c>
      <c r="K420" s="165" t="s">
        <v>222</v>
      </c>
      <c r="L420" s="170"/>
      <c r="M420" s="171" t="s">
        <v>1</v>
      </c>
      <c r="N420" s="172" t="s">
        <v>40</v>
      </c>
      <c r="O420" s="70"/>
      <c r="P420" s="173">
        <f>O420*H420</f>
        <v>0</v>
      </c>
      <c r="Q420" s="173">
        <v>0</v>
      </c>
      <c r="R420" s="173">
        <f>Q420*H420</f>
        <v>0</v>
      </c>
      <c r="S420" s="173">
        <v>0</v>
      </c>
      <c r="T420" s="174">
        <f>S420*H420</f>
        <v>0</v>
      </c>
      <c r="U420" s="33"/>
      <c r="V420" s="33"/>
      <c r="W420" s="33"/>
      <c r="X420" s="33"/>
      <c r="Y420" s="33"/>
      <c r="Z420" s="33"/>
      <c r="AA420" s="33"/>
      <c r="AB420" s="33"/>
      <c r="AC420" s="33"/>
      <c r="AD420" s="33"/>
      <c r="AE420" s="33"/>
      <c r="AR420" s="175" t="s">
        <v>84</v>
      </c>
      <c r="AT420" s="175" t="s">
        <v>218</v>
      </c>
      <c r="AU420" s="175" t="s">
        <v>75</v>
      </c>
      <c r="AY420" s="16" t="s">
        <v>223</v>
      </c>
      <c r="BE420" s="176">
        <f>IF(N420="základní",J420,0)</f>
        <v>0</v>
      </c>
      <c r="BF420" s="176">
        <f>IF(N420="snížená",J420,0)</f>
        <v>0</v>
      </c>
      <c r="BG420" s="176">
        <f>IF(N420="zákl. přenesená",J420,0)</f>
        <v>0</v>
      </c>
      <c r="BH420" s="176">
        <f>IF(N420="sníž. přenesená",J420,0)</f>
        <v>0</v>
      </c>
      <c r="BI420" s="176">
        <f>IF(N420="nulová",J420,0)</f>
        <v>0</v>
      </c>
      <c r="BJ420" s="16" t="s">
        <v>82</v>
      </c>
      <c r="BK420" s="176">
        <f>ROUND(I420*H420,2)</f>
        <v>0</v>
      </c>
      <c r="BL420" s="16" t="s">
        <v>82</v>
      </c>
      <c r="BM420" s="175" t="s">
        <v>934</v>
      </c>
    </row>
    <row r="421" spans="1:65" s="2" customFormat="1" ht="19.5">
      <c r="A421" s="33"/>
      <c r="B421" s="34"/>
      <c r="C421" s="35"/>
      <c r="D421" s="177" t="s">
        <v>225</v>
      </c>
      <c r="E421" s="35"/>
      <c r="F421" s="178" t="s">
        <v>933</v>
      </c>
      <c r="G421" s="35"/>
      <c r="H421" s="35"/>
      <c r="I421" s="179"/>
      <c r="J421" s="35"/>
      <c r="K421" s="35"/>
      <c r="L421" s="38"/>
      <c r="M421" s="180"/>
      <c r="N421" s="181"/>
      <c r="O421" s="70"/>
      <c r="P421" s="70"/>
      <c r="Q421" s="70"/>
      <c r="R421" s="70"/>
      <c r="S421" s="70"/>
      <c r="T421" s="71"/>
      <c r="U421" s="33"/>
      <c r="V421" s="33"/>
      <c r="W421" s="33"/>
      <c r="X421" s="33"/>
      <c r="Y421" s="33"/>
      <c r="Z421" s="33"/>
      <c r="AA421" s="33"/>
      <c r="AB421" s="33"/>
      <c r="AC421" s="33"/>
      <c r="AD421" s="33"/>
      <c r="AE421" s="33"/>
      <c r="AT421" s="16" t="s">
        <v>225</v>
      </c>
      <c r="AU421" s="16" t="s">
        <v>75</v>
      </c>
    </row>
    <row r="422" spans="1:65" s="2" customFormat="1" ht="24.2" customHeight="1">
      <c r="A422" s="33"/>
      <c r="B422" s="34"/>
      <c r="C422" s="163" t="s">
        <v>935</v>
      </c>
      <c r="D422" s="163" t="s">
        <v>218</v>
      </c>
      <c r="E422" s="164" t="s">
        <v>936</v>
      </c>
      <c r="F422" s="165" t="s">
        <v>937</v>
      </c>
      <c r="G422" s="166" t="s">
        <v>221</v>
      </c>
      <c r="H422" s="167">
        <v>1</v>
      </c>
      <c r="I422" s="168"/>
      <c r="J422" s="169">
        <f>ROUND(I422*H422,2)</f>
        <v>0</v>
      </c>
      <c r="K422" s="165" t="s">
        <v>222</v>
      </c>
      <c r="L422" s="170"/>
      <c r="M422" s="171" t="s">
        <v>1</v>
      </c>
      <c r="N422" s="172" t="s">
        <v>40</v>
      </c>
      <c r="O422" s="70"/>
      <c r="P422" s="173">
        <f>O422*H422</f>
        <v>0</v>
      </c>
      <c r="Q422" s="173">
        <v>0</v>
      </c>
      <c r="R422" s="173">
        <f>Q422*H422</f>
        <v>0</v>
      </c>
      <c r="S422" s="173">
        <v>0</v>
      </c>
      <c r="T422" s="174">
        <f>S422*H422</f>
        <v>0</v>
      </c>
      <c r="U422" s="33"/>
      <c r="V422" s="33"/>
      <c r="W422" s="33"/>
      <c r="X422" s="33"/>
      <c r="Y422" s="33"/>
      <c r="Z422" s="33"/>
      <c r="AA422" s="33"/>
      <c r="AB422" s="33"/>
      <c r="AC422" s="33"/>
      <c r="AD422" s="33"/>
      <c r="AE422" s="33"/>
      <c r="AR422" s="175" t="s">
        <v>84</v>
      </c>
      <c r="AT422" s="175" t="s">
        <v>218</v>
      </c>
      <c r="AU422" s="175" t="s">
        <v>75</v>
      </c>
      <c r="AY422" s="16" t="s">
        <v>223</v>
      </c>
      <c r="BE422" s="176">
        <f>IF(N422="základní",J422,0)</f>
        <v>0</v>
      </c>
      <c r="BF422" s="176">
        <f>IF(N422="snížená",J422,0)</f>
        <v>0</v>
      </c>
      <c r="BG422" s="176">
        <f>IF(N422="zákl. přenesená",J422,0)</f>
        <v>0</v>
      </c>
      <c r="BH422" s="176">
        <f>IF(N422="sníž. přenesená",J422,0)</f>
        <v>0</v>
      </c>
      <c r="BI422" s="176">
        <f>IF(N422="nulová",J422,0)</f>
        <v>0</v>
      </c>
      <c r="BJ422" s="16" t="s">
        <v>82</v>
      </c>
      <c r="BK422" s="176">
        <f>ROUND(I422*H422,2)</f>
        <v>0</v>
      </c>
      <c r="BL422" s="16" t="s">
        <v>82</v>
      </c>
      <c r="BM422" s="175" t="s">
        <v>938</v>
      </c>
    </row>
    <row r="423" spans="1:65" s="2" customFormat="1" ht="19.5">
      <c r="A423" s="33"/>
      <c r="B423" s="34"/>
      <c r="C423" s="35"/>
      <c r="D423" s="177" t="s">
        <v>225</v>
      </c>
      <c r="E423" s="35"/>
      <c r="F423" s="178" t="s">
        <v>937</v>
      </c>
      <c r="G423" s="35"/>
      <c r="H423" s="35"/>
      <c r="I423" s="179"/>
      <c r="J423" s="35"/>
      <c r="K423" s="35"/>
      <c r="L423" s="38"/>
      <c r="M423" s="180"/>
      <c r="N423" s="181"/>
      <c r="O423" s="70"/>
      <c r="P423" s="70"/>
      <c r="Q423" s="70"/>
      <c r="R423" s="70"/>
      <c r="S423" s="70"/>
      <c r="T423" s="71"/>
      <c r="U423" s="33"/>
      <c r="V423" s="33"/>
      <c r="W423" s="33"/>
      <c r="X423" s="33"/>
      <c r="Y423" s="33"/>
      <c r="Z423" s="33"/>
      <c r="AA423" s="33"/>
      <c r="AB423" s="33"/>
      <c r="AC423" s="33"/>
      <c r="AD423" s="33"/>
      <c r="AE423" s="33"/>
      <c r="AT423" s="16" t="s">
        <v>225</v>
      </c>
      <c r="AU423" s="16" t="s">
        <v>75</v>
      </c>
    </row>
    <row r="424" spans="1:65" s="2" customFormat="1" ht="24.2" customHeight="1">
      <c r="A424" s="33"/>
      <c r="B424" s="34"/>
      <c r="C424" s="163" t="s">
        <v>939</v>
      </c>
      <c r="D424" s="163" t="s">
        <v>218</v>
      </c>
      <c r="E424" s="164" t="s">
        <v>940</v>
      </c>
      <c r="F424" s="165" t="s">
        <v>941</v>
      </c>
      <c r="G424" s="166" t="s">
        <v>221</v>
      </c>
      <c r="H424" s="167">
        <v>1</v>
      </c>
      <c r="I424" s="168"/>
      <c r="J424" s="169">
        <f>ROUND(I424*H424,2)</f>
        <v>0</v>
      </c>
      <c r="K424" s="165" t="s">
        <v>222</v>
      </c>
      <c r="L424" s="170"/>
      <c r="M424" s="171" t="s">
        <v>1</v>
      </c>
      <c r="N424" s="172" t="s">
        <v>40</v>
      </c>
      <c r="O424" s="70"/>
      <c r="P424" s="173">
        <f>O424*H424</f>
        <v>0</v>
      </c>
      <c r="Q424" s="173">
        <v>0</v>
      </c>
      <c r="R424" s="173">
        <f>Q424*H424</f>
        <v>0</v>
      </c>
      <c r="S424" s="173">
        <v>0</v>
      </c>
      <c r="T424" s="174">
        <f>S424*H424</f>
        <v>0</v>
      </c>
      <c r="U424" s="33"/>
      <c r="V424" s="33"/>
      <c r="W424" s="33"/>
      <c r="X424" s="33"/>
      <c r="Y424" s="33"/>
      <c r="Z424" s="33"/>
      <c r="AA424" s="33"/>
      <c r="AB424" s="33"/>
      <c r="AC424" s="33"/>
      <c r="AD424" s="33"/>
      <c r="AE424" s="33"/>
      <c r="AR424" s="175" t="s">
        <v>84</v>
      </c>
      <c r="AT424" s="175" t="s">
        <v>218</v>
      </c>
      <c r="AU424" s="175" t="s">
        <v>75</v>
      </c>
      <c r="AY424" s="16" t="s">
        <v>223</v>
      </c>
      <c r="BE424" s="176">
        <f>IF(N424="základní",J424,0)</f>
        <v>0</v>
      </c>
      <c r="BF424" s="176">
        <f>IF(N424="snížená",J424,0)</f>
        <v>0</v>
      </c>
      <c r="BG424" s="176">
        <f>IF(N424="zákl. přenesená",J424,0)</f>
        <v>0</v>
      </c>
      <c r="BH424" s="176">
        <f>IF(N424="sníž. přenesená",J424,0)</f>
        <v>0</v>
      </c>
      <c r="BI424" s="176">
        <f>IF(N424="nulová",J424,0)</f>
        <v>0</v>
      </c>
      <c r="BJ424" s="16" t="s">
        <v>82</v>
      </c>
      <c r="BK424" s="176">
        <f>ROUND(I424*H424,2)</f>
        <v>0</v>
      </c>
      <c r="BL424" s="16" t="s">
        <v>82</v>
      </c>
      <c r="BM424" s="175" t="s">
        <v>942</v>
      </c>
    </row>
    <row r="425" spans="1:65" s="2" customFormat="1">
      <c r="A425" s="33"/>
      <c r="B425" s="34"/>
      <c r="C425" s="35"/>
      <c r="D425" s="177" t="s">
        <v>225</v>
      </c>
      <c r="E425" s="35"/>
      <c r="F425" s="178" t="s">
        <v>941</v>
      </c>
      <c r="G425" s="35"/>
      <c r="H425" s="35"/>
      <c r="I425" s="179"/>
      <c r="J425" s="35"/>
      <c r="K425" s="35"/>
      <c r="L425" s="38"/>
      <c r="M425" s="180"/>
      <c r="N425" s="181"/>
      <c r="O425" s="70"/>
      <c r="P425" s="70"/>
      <c r="Q425" s="70"/>
      <c r="R425" s="70"/>
      <c r="S425" s="70"/>
      <c r="T425" s="71"/>
      <c r="U425" s="33"/>
      <c r="V425" s="33"/>
      <c r="W425" s="33"/>
      <c r="X425" s="33"/>
      <c r="Y425" s="33"/>
      <c r="Z425" s="33"/>
      <c r="AA425" s="33"/>
      <c r="AB425" s="33"/>
      <c r="AC425" s="33"/>
      <c r="AD425" s="33"/>
      <c r="AE425" s="33"/>
      <c r="AT425" s="16" t="s">
        <v>225</v>
      </c>
      <c r="AU425" s="16" t="s">
        <v>75</v>
      </c>
    </row>
    <row r="426" spans="1:65" s="2" customFormat="1" ht="24.2" customHeight="1">
      <c r="A426" s="33"/>
      <c r="B426" s="34"/>
      <c r="C426" s="163" t="s">
        <v>415</v>
      </c>
      <c r="D426" s="163" t="s">
        <v>218</v>
      </c>
      <c r="E426" s="164" t="s">
        <v>943</v>
      </c>
      <c r="F426" s="165" t="s">
        <v>944</v>
      </c>
      <c r="G426" s="166" t="s">
        <v>221</v>
      </c>
      <c r="H426" s="167">
        <v>1</v>
      </c>
      <c r="I426" s="168"/>
      <c r="J426" s="169">
        <f>ROUND(I426*H426,2)</f>
        <v>0</v>
      </c>
      <c r="K426" s="165" t="s">
        <v>222</v>
      </c>
      <c r="L426" s="170"/>
      <c r="M426" s="171" t="s">
        <v>1</v>
      </c>
      <c r="N426" s="172" t="s">
        <v>40</v>
      </c>
      <c r="O426" s="70"/>
      <c r="P426" s="173">
        <f>O426*H426</f>
        <v>0</v>
      </c>
      <c r="Q426" s="173">
        <v>0</v>
      </c>
      <c r="R426" s="173">
        <f>Q426*H426</f>
        <v>0</v>
      </c>
      <c r="S426" s="173">
        <v>0</v>
      </c>
      <c r="T426" s="174">
        <f>S426*H426</f>
        <v>0</v>
      </c>
      <c r="U426" s="33"/>
      <c r="V426" s="33"/>
      <c r="W426" s="33"/>
      <c r="X426" s="33"/>
      <c r="Y426" s="33"/>
      <c r="Z426" s="33"/>
      <c r="AA426" s="33"/>
      <c r="AB426" s="33"/>
      <c r="AC426" s="33"/>
      <c r="AD426" s="33"/>
      <c r="AE426" s="33"/>
      <c r="AR426" s="175" t="s">
        <v>84</v>
      </c>
      <c r="AT426" s="175" t="s">
        <v>218</v>
      </c>
      <c r="AU426" s="175" t="s">
        <v>75</v>
      </c>
      <c r="AY426" s="16" t="s">
        <v>223</v>
      </c>
      <c r="BE426" s="176">
        <f>IF(N426="základní",J426,0)</f>
        <v>0</v>
      </c>
      <c r="BF426" s="176">
        <f>IF(N426="snížená",J426,0)</f>
        <v>0</v>
      </c>
      <c r="BG426" s="176">
        <f>IF(N426="zákl. přenesená",J426,0)</f>
        <v>0</v>
      </c>
      <c r="BH426" s="176">
        <f>IF(N426="sníž. přenesená",J426,0)</f>
        <v>0</v>
      </c>
      <c r="BI426" s="176">
        <f>IF(N426="nulová",J426,0)</f>
        <v>0</v>
      </c>
      <c r="BJ426" s="16" t="s">
        <v>82</v>
      </c>
      <c r="BK426" s="176">
        <f>ROUND(I426*H426,2)</f>
        <v>0</v>
      </c>
      <c r="BL426" s="16" t="s">
        <v>82</v>
      </c>
      <c r="BM426" s="175" t="s">
        <v>945</v>
      </c>
    </row>
    <row r="427" spans="1:65" s="2" customFormat="1">
      <c r="A427" s="33"/>
      <c r="B427" s="34"/>
      <c r="C427" s="35"/>
      <c r="D427" s="177" t="s">
        <v>225</v>
      </c>
      <c r="E427" s="35"/>
      <c r="F427" s="178" t="s">
        <v>944</v>
      </c>
      <c r="G427" s="35"/>
      <c r="H427" s="35"/>
      <c r="I427" s="179"/>
      <c r="J427" s="35"/>
      <c r="K427" s="35"/>
      <c r="L427" s="38"/>
      <c r="M427" s="180"/>
      <c r="N427" s="181"/>
      <c r="O427" s="70"/>
      <c r="P427" s="70"/>
      <c r="Q427" s="70"/>
      <c r="R427" s="70"/>
      <c r="S427" s="70"/>
      <c r="T427" s="71"/>
      <c r="U427" s="33"/>
      <c r="V427" s="33"/>
      <c r="W427" s="33"/>
      <c r="X427" s="33"/>
      <c r="Y427" s="33"/>
      <c r="Z427" s="33"/>
      <c r="AA427" s="33"/>
      <c r="AB427" s="33"/>
      <c r="AC427" s="33"/>
      <c r="AD427" s="33"/>
      <c r="AE427" s="33"/>
      <c r="AT427" s="16" t="s">
        <v>225</v>
      </c>
      <c r="AU427" s="16" t="s">
        <v>75</v>
      </c>
    </row>
    <row r="428" spans="1:65" s="2" customFormat="1" ht="24.2" customHeight="1">
      <c r="A428" s="33"/>
      <c r="B428" s="34"/>
      <c r="C428" s="163" t="s">
        <v>946</v>
      </c>
      <c r="D428" s="163" t="s">
        <v>218</v>
      </c>
      <c r="E428" s="164" t="s">
        <v>947</v>
      </c>
      <c r="F428" s="165" t="s">
        <v>948</v>
      </c>
      <c r="G428" s="166" t="s">
        <v>221</v>
      </c>
      <c r="H428" s="167">
        <v>1</v>
      </c>
      <c r="I428" s="168"/>
      <c r="J428" s="169">
        <f>ROUND(I428*H428,2)</f>
        <v>0</v>
      </c>
      <c r="K428" s="165" t="s">
        <v>222</v>
      </c>
      <c r="L428" s="170"/>
      <c r="M428" s="171" t="s">
        <v>1</v>
      </c>
      <c r="N428" s="172" t="s">
        <v>40</v>
      </c>
      <c r="O428" s="70"/>
      <c r="P428" s="173">
        <f>O428*H428</f>
        <v>0</v>
      </c>
      <c r="Q428" s="173">
        <v>0</v>
      </c>
      <c r="R428" s="173">
        <f>Q428*H428</f>
        <v>0</v>
      </c>
      <c r="S428" s="173">
        <v>0</v>
      </c>
      <c r="T428" s="174">
        <f>S428*H428</f>
        <v>0</v>
      </c>
      <c r="U428" s="33"/>
      <c r="V428" s="33"/>
      <c r="W428" s="33"/>
      <c r="X428" s="33"/>
      <c r="Y428" s="33"/>
      <c r="Z428" s="33"/>
      <c r="AA428" s="33"/>
      <c r="AB428" s="33"/>
      <c r="AC428" s="33"/>
      <c r="AD428" s="33"/>
      <c r="AE428" s="33"/>
      <c r="AR428" s="175" t="s">
        <v>84</v>
      </c>
      <c r="AT428" s="175" t="s">
        <v>218</v>
      </c>
      <c r="AU428" s="175" t="s">
        <v>75</v>
      </c>
      <c r="AY428" s="16" t="s">
        <v>223</v>
      </c>
      <c r="BE428" s="176">
        <f>IF(N428="základní",J428,0)</f>
        <v>0</v>
      </c>
      <c r="BF428" s="176">
        <f>IF(N428="snížená",J428,0)</f>
        <v>0</v>
      </c>
      <c r="BG428" s="176">
        <f>IF(N428="zákl. přenesená",J428,0)</f>
        <v>0</v>
      </c>
      <c r="BH428" s="176">
        <f>IF(N428="sníž. přenesená",J428,0)</f>
        <v>0</v>
      </c>
      <c r="BI428" s="176">
        <f>IF(N428="nulová",J428,0)</f>
        <v>0</v>
      </c>
      <c r="BJ428" s="16" t="s">
        <v>82</v>
      </c>
      <c r="BK428" s="176">
        <f>ROUND(I428*H428,2)</f>
        <v>0</v>
      </c>
      <c r="BL428" s="16" t="s">
        <v>82</v>
      </c>
      <c r="BM428" s="175" t="s">
        <v>949</v>
      </c>
    </row>
    <row r="429" spans="1:65" s="2" customFormat="1">
      <c r="A429" s="33"/>
      <c r="B429" s="34"/>
      <c r="C429" s="35"/>
      <c r="D429" s="177" t="s">
        <v>225</v>
      </c>
      <c r="E429" s="35"/>
      <c r="F429" s="178" t="s">
        <v>948</v>
      </c>
      <c r="G429" s="35"/>
      <c r="H429" s="35"/>
      <c r="I429" s="179"/>
      <c r="J429" s="35"/>
      <c r="K429" s="35"/>
      <c r="L429" s="38"/>
      <c r="M429" s="180"/>
      <c r="N429" s="181"/>
      <c r="O429" s="70"/>
      <c r="P429" s="70"/>
      <c r="Q429" s="70"/>
      <c r="R429" s="70"/>
      <c r="S429" s="70"/>
      <c r="T429" s="71"/>
      <c r="U429" s="33"/>
      <c r="V429" s="33"/>
      <c r="W429" s="33"/>
      <c r="X429" s="33"/>
      <c r="Y429" s="33"/>
      <c r="Z429" s="33"/>
      <c r="AA429" s="33"/>
      <c r="AB429" s="33"/>
      <c r="AC429" s="33"/>
      <c r="AD429" s="33"/>
      <c r="AE429" s="33"/>
      <c r="AT429" s="16" t="s">
        <v>225</v>
      </c>
      <c r="AU429" s="16" t="s">
        <v>75</v>
      </c>
    </row>
    <row r="430" spans="1:65" s="2" customFormat="1" ht="24.2" customHeight="1">
      <c r="A430" s="33"/>
      <c r="B430" s="34"/>
      <c r="C430" s="163" t="s">
        <v>950</v>
      </c>
      <c r="D430" s="163" t="s">
        <v>218</v>
      </c>
      <c r="E430" s="164" t="s">
        <v>951</v>
      </c>
      <c r="F430" s="165" t="s">
        <v>952</v>
      </c>
      <c r="G430" s="166" t="s">
        <v>221</v>
      </c>
      <c r="H430" s="167">
        <v>4</v>
      </c>
      <c r="I430" s="168"/>
      <c r="J430" s="169">
        <f>ROUND(I430*H430,2)</f>
        <v>0</v>
      </c>
      <c r="K430" s="165" t="s">
        <v>222</v>
      </c>
      <c r="L430" s="170"/>
      <c r="M430" s="171" t="s">
        <v>1</v>
      </c>
      <c r="N430" s="172" t="s">
        <v>40</v>
      </c>
      <c r="O430" s="70"/>
      <c r="P430" s="173">
        <f>O430*H430</f>
        <v>0</v>
      </c>
      <c r="Q430" s="173">
        <v>0</v>
      </c>
      <c r="R430" s="173">
        <f>Q430*H430</f>
        <v>0</v>
      </c>
      <c r="S430" s="173">
        <v>0</v>
      </c>
      <c r="T430" s="174">
        <f>S430*H430</f>
        <v>0</v>
      </c>
      <c r="U430" s="33"/>
      <c r="V430" s="33"/>
      <c r="W430" s="33"/>
      <c r="X430" s="33"/>
      <c r="Y430" s="33"/>
      <c r="Z430" s="33"/>
      <c r="AA430" s="33"/>
      <c r="AB430" s="33"/>
      <c r="AC430" s="33"/>
      <c r="AD430" s="33"/>
      <c r="AE430" s="33"/>
      <c r="AR430" s="175" t="s">
        <v>84</v>
      </c>
      <c r="AT430" s="175" t="s">
        <v>218</v>
      </c>
      <c r="AU430" s="175" t="s">
        <v>75</v>
      </c>
      <c r="AY430" s="16" t="s">
        <v>223</v>
      </c>
      <c r="BE430" s="176">
        <f>IF(N430="základní",J430,0)</f>
        <v>0</v>
      </c>
      <c r="BF430" s="176">
        <f>IF(N430="snížená",J430,0)</f>
        <v>0</v>
      </c>
      <c r="BG430" s="176">
        <f>IF(N430="zákl. přenesená",J430,0)</f>
        <v>0</v>
      </c>
      <c r="BH430" s="176">
        <f>IF(N430="sníž. přenesená",J430,0)</f>
        <v>0</v>
      </c>
      <c r="BI430" s="176">
        <f>IF(N430="nulová",J430,0)</f>
        <v>0</v>
      </c>
      <c r="BJ430" s="16" t="s">
        <v>82</v>
      </c>
      <c r="BK430" s="176">
        <f>ROUND(I430*H430,2)</f>
        <v>0</v>
      </c>
      <c r="BL430" s="16" t="s">
        <v>82</v>
      </c>
      <c r="BM430" s="175" t="s">
        <v>953</v>
      </c>
    </row>
    <row r="431" spans="1:65" s="2" customFormat="1">
      <c r="A431" s="33"/>
      <c r="B431" s="34"/>
      <c r="C431" s="35"/>
      <c r="D431" s="177" t="s">
        <v>225</v>
      </c>
      <c r="E431" s="35"/>
      <c r="F431" s="178" t="s">
        <v>952</v>
      </c>
      <c r="G431" s="35"/>
      <c r="H431" s="35"/>
      <c r="I431" s="179"/>
      <c r="J431" s="35"/>
      <c r="K431" s="35"/>
      <c r="L431" s="38"/>
      <c r="M431" s="180"/>
      <c r="N431" s="181"/>
      <c r="O431" s="70"/>
      <c r="P431" s="70"/>
      <c r="Q431" s="70"/>
      <c r="R431" s="70"/>
      <c r="S431" s="70"/>
      <c r="T431" s="71"/>
      <c r="U431" s="33"/>
      <c r="V431" s="33"/>
      <c r="W431" s="33"/>
      <c r="X431" s="33"/>
      <c r="Y431" s="33"/>
      <c r="Z431" s="33"/>
      <c r="AA431" s="33"/>
      <c r="AB431" s="33"/>
      <c r="AC431" s="33"/>
      <c r="AD431" s="33"/>
      <c r="AE431" s="33"/>
      <c r="AT431" s="16" t="s">
        <v>225</v>
      </c>
      <c r="AU431" s="16" t="s">
        <v>75</v>
      </c>
    </row>
    <row r="432" spans="1:65" s="2" customFormat="1" ht="24.2" customHeight="1">
      <c r="A432" s="33"/>
      <c r="B432" s="34"/>
      <c r="C432" s="163" t="s">
        <v>954</v>
      </c>
      <c r="D432" s="163" t="s">
        <v>218</v>
      </c>
      <c r="E432" s="164" t="s">
        <v>955</v>
      </c>
      <c r="F432" s="165" t="s">
        <v>956</v>
      </c>
      <c r="G432" s="166" t="s">
        <v>221</v>
      </c>
      <c r="H432" s="167">
        <v>1</v>
      </c>
      <c r="I432" s="168"/>
      <c r="J432" s="169">
        <f>ROUND(I432*H432,2)</f>
        <v>0</v>
      </c>
      <c r="K432" s="165" t="s">
        <v>222</v>
      </c>
      <c r="L432" s="170"/>
      <c r="M432" s="171" t="s">
        <v>1</v>
      </c>
      <c r="N432" s="172" t="s">
        <v>40</v>
      </c>
      <c r="O432" s="70"/>
      <c r="P432" s="173">
        <f>O432*H432</f>
        <v>0</v>
      </c>
      <c r="Q432" s="173">
        <v>0</v>
      </c>
      <c r="R432" s="173">
        <f>Q432*H432</f>
        <v>0</v>
      </c>
      <c r="S432" s="173">
        <v>0</v>
      </c>
      <c r="T432" s="174">
        <f>S432*H432</f>
        <v>0</v>
      </c>
      <c r="U432" s="33"/>
      <c r="V432" s="33"/>
      <c r="W432" s="33"/>
      <c r="X432" s="33"/>
      <c r="Y432" s="33"/>
      <c r="Z432" s="33"/>
      <c r="AA432" s="33"/>
      <c r="AB432" s="33"/>
      <c r="AC432" s="33"/>
      <c r="AD432" s="33"/>
      <c r="AE432" s="33"/>
      <c r="AR432" s="175" t="s">
        <v>84</v>
      </c>
      <c r="AT432" s="175" t="s">
        <v>218</v>
      </c>
      <c r="AU432" s="175" t="s">
        <v>75</v>
      </c>
      <c r="AY432" s="16" t="s">
        <v>223</v>
      </c>
      <c r="BE432" s="176">
        <f>IF(N432="základní",J432,0)</f>
        <v>0</v>
      </c>
      <c r="BF432" s="176">
        <f>IF(N432="snížená",J432,0)</f>
        <v>0</v>
      </c>
      <c r="BG432" s="176">
        <f>IF(N432="zákl. přenesená",J432,0)</f>
        <v>0</v>
      </c>
      <c r="BH432" s="176">
        <f>IF(N432="sníž. přenesená",J432,0)</f>
        <v>0</v>
      </c>
      <c r="BI432" s="176">
        <f>IF(N432="nulová",J432,0)</f>
        <v>0</v>
      </c>
      <c r="BJ432" s="16" t="s">
        <v>82</v>
      </c>
      <c r="BK432" s="176">
        <f>ROUND(I432*H432,2)</f>
        <v>0</v>
      </c>
      <c r="BL432" s="16" t="s">
        <v>82</v>
      </c>
      <c r="BM432" s="175" t="s">
        <v>957</v>
      </c>
    </row>
    <row r="433" spans="1:65" s="2" customFormat="1">
      <c r="A433" s="33"/>
      <c r="B433" s="34"/>
      <c r="C433" s="35"/>
      <c r="D433" s="177" t="s">
        <v>225</v>
      </c>
      <c r="E433" s="35"/>
      <c r="F433" s="178" t="s">
        <v>956</v>
      </c>
      <c r="G433" s="35"/>
      <c r="H433" s="35"/>
      <c r="I433" s="179"/>
      <c r="J433" s="35"/>
      <c r="K433" s="35"/>
      <c r="L433" s="38"/>
      <c r="M433" s="180"/>
      <c r="N433" s="181"/>
      <c r="O433" s="70"/>
      <c r="P433" s="70"/>
      <c r="Q433" s="70"/>
      <c r="R433" s="70"/>
      <c r="S433" s="70"/>
      <c r="T433" s="71"/>
      <c r="U433" s="33"/>
      <c r="V433" s="33"/>
      <c r="W433" s="33"/>
      <c r="X433" s="33"/>
      <c r="Y433" s="33"/>
      <c r="Z433" s="33"/>
      <c r="AA433" s="33"/>
      <c r="AB433" s="33"/>
      <c r="AC433" s="33"/>
      <c r="AD433" s="33"/>
      <c r="AE433" s="33"/>
      <c r="AT433" s="16" t="s">
        <v>225</v>
      </c>
      <c r="AU433" s="16" t="s">
        <v>75</v>
      </c>
    </row>
    <row r="434" spans="1:65" s="2" customFormat="1" ht="24.2" customHeight="1">
      <c r="A434" s="33"/>
      <c r="B434" s="34"/>
      <c r="C434" s="163" t="s">
        <v>958</v>
      </c>
      <c r="D434" s="163" t="s">
        <v>218</v>
      </c>
      <c r="E434" s="164" t="s">
        <v>959</v>
      </c>
      <c r="F434" s="165" t="s">
        <v>960</v>
      </c>
      <c r="G434" s="166" t="s">
        <v>221</v>
      </c>
      <c r="H434" s="167">
        <v>2</v>
      </c>
      <c r="I434" s="168"/>
      <c r="J434" s="169">
        <f>ROUND(I434*H434,2)</f>
        <v>0</v>
      </c>
      <c r="K434" s="165" t="s">
        <v>222</v>
      </c>
      <c r="L434" s="170"/>
      <c r="M434" s="171" t="s">
        <v>1</v>
      </c>
      <c r="N434" s="172" t="s">
        <v>40</v>
      </c>
      <c r="O434" s="70"/>
      <c r="P434" s="173">
        <f>O434*H434</f>
        <v>0</v>
      </c>
      <c r="Q434" s="173">
        <v>0</v>
      </c>
      <c r="R434" s="173">
        <f>Q434*H434</f>
        <v>0</v>
      </c>
      <c r="S434" s="173">
        <v>0</v>
      </c>
      <c r="T434" s="174">
        <f>S434*H434</f>
        <v>0</v>
      </c>
      <c r="U434" s="33"/>
      <c r="V434" s="33"/>
      <c r="W434" s="33"/>
      <c r="X434" s="33"/>
      <c r="Y434" s="33"/>
      <c r="Z434" s="33"/>
      <c r="AA434" s="33"/>
      <c r="AB434" s="33"/>
      <c r="AC434" s="33"/>
      <c r="AD434" s="33"/>
      <c r="AE434" s="33"/>
      <c r="AR434" s="175" t="s">
        <v>84</v>
      </c>
      <c r="AT434" s="175" t="s">
        <v>218</v>
      </c>
      <c r="AU434" s="175" t="s">
        <v>75</v>
      </c>
      <c r="AY434" s="16" t="s">
        <v>223</v>
      </c>
      <c r="BE434" s="176">
        <f>IF(N434="základní",J434,0)</f>
        <v>0</v>
      </c>
      <c r="BF434" s="176">
        <f>IF(N434="snížená",J434,0)</f>
        <v>0</v>
      </c>
      <c r="BG434" s="176">
        <f>IF(N434="zákl. přenesená",J434,0)</f>
        <v>0</v>
      </c>
      <c r="BH434" s="176">
        <f>IF(N434="sníž. přenesená",J434,0)</f>
        <v>0</v>
      </c>
      <c r="BI434" s="176">
        <f>IF(N434="nulová",J434,0)</f>
        <v>0</v>
      </c>
      <c r="BJ434" s="16" t="s">
        <v>82</v>
      </c>
      <c r="BK434" s="176">
        <f>ROUND(I434*H434,2)</f>
        <v>0</v>
      </c>
      <c r="BL434" s="16" t="s">
        <v>82</v>
      </c>
      <c r="BM434" s="175" t="s">
        <v>961</v>
      </c>
    </row>
    <row r="435" spans="1:65" s="2" customFormat="1">
      <c r="A435" s="33"/>
      <c r="B435" s="34"/>
      <c r="C435" s="35"/>
      <c r="D435" s="177" t="s">
        <v>225</v>
      </c>
      <c r="E435" s="35"/>
      <c r="F435" s="178" t="s">
        <v>960</v>
      </c>
      <c r="G435" s="35"/>
      <c r="H435" s="35"/>
      <c r="I435" s="179"/>
      <c r="J435" s="35"/>
      <c r="K435" s="35"/>
      <c r="L435" s="38"/>
      <c r="M435" s="180"/>
      <c r="N435" s="181"/>
      <c r="O435" s="70"/>
      <c r="P435" s="70"/>
      <c r="Q435" s="70"/>
      <c r="R435" s="70"/>
      <c r="S435" s="70"/>
      <c r="T435" s="71"/>
      <c r="U435" s="33"/>
      <c r="V435" s="33"/>
      <c r="W435" s="33"/>
      <c r="X435" s="33"/>
      <c r="Y435" s="33"/>
      <c r="Z435" s="33"/>
      <c r="AA435" s="33"/>
      <c r="AB435" s="33"/>
      <c r="AC435" s="33"/>
      <c r="AD435" s="33"/>
      <c r="AE435" s="33"/>
      <c r="AT435" s="16" t="s">
        <v>225</v>
      </c>
      <c r="AU435" s="16" t="s">
        <v>75</v>
      </c>
    </row>
    <row r="436" spans="1:65" s="2" customFormat="1" ht="24.2" customHeight="1">
      <c r="A436" s="33"/>
      <c r="B436" s="34"/>
      <c r="C436" s="163" t="s">
        <v>962</v>
      </c>
      <c r="D436" s="163" t="s">
        <v>218</v>
      </c>
      <c r="E436" s="164" t="s">
        <v>963</v>
      </c>
      <c r="F436" s="165" t="s">
        <v>964</v>
      </c>
      <c r="G436" s="166" t="s">
        <v>221</v>
      </c>
      <c r="H436" s="167">
        <v>1</v>
      </c>
      <c r="I436" s="168"/>
      <c r="J436" s="169">
        <f>ROUND(I436*H436,2)</f>
        <v>0</v>
      </c>
      <c r="K436" s="165" t="s">
        <v>222</v>
      </c>
      <c r="L436" s="170"/>
      <c r="M436" s="171" t="s">
        <v>1</v>
      </c>
      <c r="N436" s="172" t="s">
        <v>40</v>
      </c>
      <c r="O436" s="70"/>
      <c r="P436" s="173">
        <f>O436*H436</f>
        <v>0</v>
      </c>
      <c r="Q436" s="173">
        <v>0</v>
      </c>
      <c r="R436" s="173">
        <f>Q436*H436</f>
        <v>0</v>
      </c>
      <c r="S436" s="173">
        <v>0</v>
      </c>
      <c r="T436" s="174">
        <f>S436*H436</f>
        <v>0</v>
      </c>
      <c r="U436" s="33"/>
      <c r="V436" s="33"/>
      <c r="W436" s="33"/>
      <c r="X436" s="33"/>
      <c r="Y436" s="33"/>
      <c r="Z436" s="33"/>
      <c r="AA436" s="33"/>
      <c r="AB436" s="33"/>
      <c r="AC436" s="33"/>
      <c r="AD436" s="33"/>
      <c r="AE436" s="33"/>
      <c r="AR436" s="175" t="s">
        <v>84</v>
      </c>
      <c r="AT436" s="175" t="s">
        <v>218</v>
      </c>
      <c r="AU436" s="175" t="s">
        <v>75</v>
      </c>
      <c r="AY436" s="16" t="s">
        <v>223</v>
      </c>
      <c r="BE436" s="176">
        <f>IF(N436="základní",J436,0)</f>
        <v>0</v>
      </c>
      <c r="BF436" s="176">
        <f>IF(N436="snížená",J436,0)</f>
        <v>0</v>
      </c>
      <c r="BG436" s="176">
        <f>IF(N436="zákl. přenesená",J436,0)</f>
        <v>0</v>
      </c>
      <c r="BH436" s="176">
        <f>IF(N436="sníž. přenesená",J436,0)</f>
        <v>0</v>
      </c>
      <c r="BI436" s="176">
        <f>IF(N436="nulová",J436,0)</f>
        <v>0</v>
      </c>
      <c r="BJ436" s="16" t="s">
        <v>82</v>
      </c>
      <c r="BK436" s="176">
        <f>ROUND(I436*H436,2)</f>
        <v>0</v>
      </c>
      <c r="BL436" s="16" t="s">
        <v>82</v>
      </c>
      <c r="BM436" s="175" t="s">
        <v>965</v>
      </c>
    </row>
    <row r="437" spans="1:65" s="2" customFormat="1">
      <c r="A437" s="33"/>
      <c r="B437" s="34"/>
      <c r="C437" s="35"/>
      <c r="D437" s="177" t="s">
        <v>225</v>
      </c>
      <c r="E437" s="35"/>
      <c r="F437" s="178" t="s">
        <v>964</v>
      </c>
      <c r="G437" s="35"/>
      <c r="H437" s="35"/>
      <c r="I437" s="179"/>
      <c r="J437" s="35"/>
      <c r="K437" s="35"/>
      <c r="L437" s="38"/>
      <c r="M437" s="180"/>
      <c r="N437" s="181"/>
      <c r="O437" s="70"/>
      <c r="P437" s="70"/>
      <c r="Q437" s="70"/>
      <c r="R437" s="70"/>
      <c r="S437" s="70"/>
      <c r="T437" s="71"/>
      <c r="U437" s="33"/>
      <c r="V437" s="33"/>
      <c r="W437" s="33"/>
      <c r="X437" s="33"/>
      <c r="Y437" s="33"/>
      <c r="Z437" s="33"/>
      <c r="AA437" s="33"/>
      <c r="AB437" s="33"/>
      <c r="AC437" s="33"/>
      <c r="AD437" s="33"/>
      <c r="AE437" s="33"/>
      <c r="AT437" s="16" t="s">
        <v>225</v>
      </c>
      <c r="AU437" s="16" t="s">
        <v>75</v>
      </c>
    </row>
    <row r="438" spans="1:65" s="2" customFormat="1" ht="24.2" customHeight="1">
      <c r="A438" s="33"/>
      <c r="B438" s="34"/>
      <c r="C438" s="163" t="s">
        <v>966</v>
      </c>
      <c r="D438" s="163" t="s">
        <v>218</v>
      </c>
      <c r="E438" s="164" t="s">
        <v>967</v>
      </c>
      <c r="F438" s="165" t="s">
        <v>968</v>
      </c>
      <c r="G438" s="166" t="s">
        <v>221</v>
      </c>
      <c r="H438" s="167">
        <v>13</v>
      </c>
      <c r="I438" s="168"/>
      <c r="J438" s="169">
        <f>ROUND(I438*H438,2)</f>
        <v>0</v>
      </c>
      <c r="K438" s="165" t="s">
        <v>222</v>
      </c>
      <c r="L438" s="170"/>
      <c r="M438" s="171" t="s">
        <v>1</v>
      </c>
      <c r="N438" s="172" t="s">
        <v>40</v>
      </c>
      <c r="O438" s="70"/>
      <c r="P438" s="173">
        <f>O438*H438</f>
        <v>0</v>
      </c>
      <c r="Q438" s="173">
        <v>0</v>
      </c>
      <c r="R438" s="173">
        <f>Q438*H438</f>
        <v>0</v>
      </c>
      <c r="S438" s="173">
        <v>0</v>
      </c>
      <c r="T438" s="174">
        <f>S438*H438</f>
        <v>0</v>
      </c>
      <c r="U438" s="33"/>
      <c r="V438" s="33"/>
      <c r="W438" s="33"/>
      <c r="X438" s="33"/>
      <c r="Y438" s="33"/>
      <c r="Z438" s="33"/>
      <c r="AA438" s="33"/>
      <c r="AB438" s="33"/>
      <c r="AC438" s="33"/>
      <c r="AD438" s="33"/>
      <c r="AE438" s="33"/>
      <c r="AR438" s="175" t="s">
        <v>84</v>
      </c>
      <c r="AT438" s="175" t="s">
        <v>218</v>
      </c>
      <c r="AU438" s="175" t="s">
        <v>75</v>
      </c>
      <c r="AY438" s="16" t="s">
        <v>223</v>
      </c>
      <c r="BE438" s="176">
        <f>IF(N438="základní",J438,0)</f>
        <v>0</v>
      </c>
      <c r="BF438" s="176">
        <f>IF(N438="snížená",J438,0)</f>
        <v>0</v>
      </c>
      <c r="BG438" s="176">
        <f>IF(N438="zákl. přenesená",J438,0)</f>
        <v>0</v>
      </c>
      <c r="BH438" s="176">
        <f>IF(N438="sníž. přenesená",J438,0)</f>
        <v>0</v>
      </c>
      <c r="BI438" s="176">
        <f>IF(N438="nulová",J438,0)</f>
        <v>0</v>
      </c>
      <c r="BJ438" s="16" t="s">
        <v>82</v>
      </c>
      <c r="BK438" s="176">
        <f>ROUND(I438*H438,2)</f>
        <v>0</v>
      </c>
      <c r="BL438" s="16" t="s">
        <v>82</v>
      </c>
      <c r="BM438" s="175" t="s">
        <v>969</v>
      </c>
    </row>
    <row r="439" spans="1:65" s="2" customFormat="1" ht="19.5">
      <c r="A439" s="33"/>
      <c r="B439" s="34"/>
      <c r="C439" s="35"/>
      <c r="D439" s="177" t="s">
        <v>225</v>
      </c>
      <c r="E439" s="35"/>
      <c r="F439" s="178" t="s">
        <v>968</v>
      </c>
      <c r="G439" s="35"/>
      <c r="H439" s="35"/>
      <c r="I439" s="179"/>
      <c r="J439" s="35"/>
      <c r="K439" s="35"/>
      <c r="L439" s="38"/>
      <c r="M439" s="180"/>
      <c r="N439" s="181"/>
      <c r="O439" s="70"/>
      <c r="P439" s="70"/>
      <c r="Q439" s="70"/>
      <c r="R439" s="70"/>
      <c r="S439" s="70"/>
      <c r="T439" s="71"/>
      <c r="U439" s="33"/>
      <c r="V439" s="33"/>
      <c r="W439" s="33"/>
      <c r="X439" s="33"/>
      <c r="Y439" s="33"/>
      <c r="Z439" s="33"/>
      <c r="AA439" s="33"/>
      <c r="AB439" s="33"/>
      <c r="AC439" s="33"/>
      <c r="AD439" s="33"/>
      <c r="AE439" s="33"/>
      <c r="AT439" s="16" t="s">
        <v>225</v>
      </c>
      <c r="AU439" s="16" t="s">
        <v>75</v>
      </c>
    </row>
    <row r="440" spans="1:65" s="2" customFormat="1" ht="24.2" customHeight="1">
      <c r="A440" s="33"/>
      <c r="B440" s="34"/>
      <c r="C440" s="182" t="s">
        <v>970</v>
      </c>
      <c r="D440" s="182" t="s">
        <v>243</v>
      </c>
      <c r="E440" s="183" t="s">
        <v>971</v>
      </c>
      <c r="F440" s="184" t="s">
        <v>972</v>
      </c>
      <c r="G440" s="185" t="s">
        <v>221</v>
      </c>
      <c r="H440" s="186">
        <v>1</v>
      </c>
      <c r="I440" s="187"/>
      <c r="J440" s="188">
        <f>ROUND(I440*H440,2)</f>
        <v>0</v>
      </c>
      <c r="K440" s="184" t="s">
        <v>222</v>
      </c>
      <c r="L440" s="38"/>
      <c r="M440" s="189" t="s">
        <v>1</v>
      </c>
      <c r="N440" s="190" t="s">
        <v>40</v>
      </c>
      <c r="O440" s="70"/>
      <c r="P440" s="173">
        <f>O440*H440</f>
        <v>0</v>
      </c>
      <c r="Q440" s="173">
        <v>0</v>
      </c>
      <c r="R440" s="173">
        <f>Q440*H440</f>
        <v>0</v>
      </c>
      <c r="S440" s="173">
        <v>0</v>
      </c>
      <c r="T440" s="174">
        <f>S440*H440</f>
        <v>0</v>
      </c>
      <c r="U440" s="33"/>
      <c r="V440" s="33"/>
      <c r="W440" s="33"/>
      <c r="X440" s="33"/>
      <c r="Y440" s="33"/>
      <c r="Z440" s="33"/>
      <c r="AA440" s="33"/>
      <c r="AB440" s="33"/>
      <c r="AC440" s="33"/>
      <c r="AD440" s="33"/>
      <c r="AE440" s="33"/>
      <c r="AR440" s="175" t="s">
        <v>82</v>
      </c>
      <c r="AT440" s="175" t="s">
        <v>243</v>
      </c>
      <c r="AU440" s="175" t="s">
        <v>75</v>
      </c>
      <c r="AY440" s="16" t="s">
        <v>223</v>
      </c>
      <c r="BE440" s="176">
        <f>IF(N440="základní",J440,0)</f>
        <v>0</v>
      </c>
      <c r="BF440" s="176">
        <f>IF(N440="snížená",J440,0)</f>
        <v>0</v>
      </c>
      <c r="BG440" s="176">
        <f>IF(N440="zákl. přenesená",J440,0)</f>
        <v>0</v>
      </c>
      <c r="BH440" s="176">
        <f>IF(N440="sníž. přenesená",J440,0)</f>
        <v>0</v>
      </c>
      <c r="BI440" s="176">
        <f>IF(N440="nulová",J440,0)</f>
        <v>0</v>
      </c>
      <c r="BJ440" s="16" t="s">
        <v>82</v>
      </c>
      <c r="BK440" s="176">
        <f>ROUND(I440*H440,2)</f>
        <v>0</v>
      </c>
      <c r="BL440" s="16" t="s">
        <v>82</v>
      </c>
      <c r="BM440" s="175" t="s">
        <v>973</v>
      </c>
    </row>
    <row r="441" spans="1:65" s="2" customFormat="1">
      <c r="A441" s="33"/>
      <c r="B441" s="34"/>
      <c r="C441" s="35"/>
      <c r="D441" s="177" t="s">
        <v>225</v>
      </c>
      <c r="E441" s="35"/>
      <c r="F441" s="178" t="s">
        <v>972</v>
      </c>
      <c r="G441" s="35"/>
      <c r="H441" s="35"/>
      <c r="I441" s="179"/>
      <c r="J441" s="35"/>
      <c r="K441" s="35"/>
      <c r="L441" s="38"/>
      <c r="M441" s="180"/>
      <c r="N441" s="181"/>
      <c r="O441" s="70"/>
      <c r="P441" s="70"/>
      <c r="Q441" s="70"/>
      <c r="R441" s="70"/>
      <c r="S441" s="70"/>
      <c r="T441" s="71"/>
      <c r="U441" s="33"/>
      <c r="V441" s="33"/>
      <c r="W441" s="33"/>
      <c r="X441" s="33"/>
      <c r="Y441" s="33"/>
      <c r="Z441" s="33"/>
      <c r="AA441" s="33"/>
      <c r="AB441" s="33"/>
      <c r="AC441" s="33"/>
      <c r="AD441" s="33"/>
      <c r="AE441" s="33"/>
      <c r="AT441" s="16" t="s">
        <v>225</v>
      </c>
      <c r="AU441" s="16" t="s">
        <v>75</v>
      </c>
    </row>
    <row r="442" spans="1:65" s="2" customFormat="1" ht="24.2" customHeight="1">
      <c r="A442" s="33"/>
      <c r="B442" s="34"/>
      <c r="C442" s="163" t="s">
        <v>974</v>
      </c>
      <c r="D442" s="163" t="s">
        <v>218</v>
      </c>
      <c r="E442" s="164" t="s">
        <v>975</v>
      </c>
      <c r="F442" s="165" t="s">
        <v>976</v>
      </c>
      <c r="G442" s="166" t="s">
        <v>221</v>
      </c>
      <c r="H442" s="167">
        <v>4</v>
      </c>
      <c r="I442" s="168"/>
      <c r="J442" s="169">
        <f>ROUND(I442*H442,2)</f>
        <v>0</v>
      </c>
      <c r="K442" s="165" t="s">
        <v>222</v>
      </c>
      <c r="L442" s="170"/>
      <c r="M442" s="171" t="s">
        <v>1</v>
      </c>
      <c r="N442" s="172" t="s">
        <v>40</v>
      </c>
      <c r="O442" s="70"/>
      <c r="P442" s="173">
        <f>O442*H442</f>
        <v>0</v>
      </c>
      <c r="Q442" s="173">
        <v>0</v>
      </c>
      <c r="R442" s="173">
        <f>Q442*H442</f>
        <v>0</v>
      </c>
      <c r="S442" s="173">
        <v>0</v>
      </c>
      <c r="T442" s="174">
        <f>S442*H442</f>
        <v>0</v>
      </c>
      <c r="U442" s="33"/>
      <c r="V442" s="33"/>
      <c r="W442" s="33"/>
      <c r="X442" s="33"/>
      <c r="Y442" s="33"/>
      <c r="Z442" s="33"/>
      <c r="AA442" s="33"/>
      <c r="AB442" s="33"/>
      <c r="AC442" s="33"/>
      <c r="AD442" s="33"/>
      <c r="AE442" s="33"/>
      <c r="AR442" s="175" t="s">
        <v>415</v>
      </c>
      <c r="AT442" s="175" t="s">
        <v>218</v>
      </c>
      <c r="AU442" s="175" t="s">
        <v>75</v>
      </c>
      <c r="AY442" s="16" t="s">
        <v>223</v>
      </c>
      <c r="BE442" s="176">
        <f>IF(N442="základní",J442,0)</f>
        <v>0</v>
      </c>
      <c r="BF442" s="176">
        <f>IF(N442="snížená",J442,0)</f>
        <v>0</v>
      </c>
      <c r="BG442" s="176">
        <f>IF(N442="zákl. přenesená",J442,0)</f>
        <v>0</v>
      </c>
      <c r="BH442" s="176">
        <f>IF(N442="sníž. přenesená",J442,0)</f>
        <v>0</v>
      </c>
      <c r="BI442" s="176">
        <f>IF(N442="nulová",J442,0)</f>
        <v>0</v>
      </c>
      <c r="BJ442" s="16" t="s">
        <v>82</v>
      </c>
      <c r="BK442" s="176">
        <f>ROUND(I442*H442,2)</f>
        <v>0</v>
      </c>
      <c r="BL442" s="16" t="s">
        <v>415</v>
      </c>
      <c r="BM442" s="175" t="s">
        <v>977</v>
      </c>
    </row>
    <row r="443" spans="1:65" s="2" customFormat="1">
      <c r="A443" s="33"/>
      <c r="B443" s="34"/>
      <c r="C443" s="35"/>
      <c r="D443" s="177" t="s">
        <v>225</v>
      </c>
      <c r="E443" s="35"/>
      <c r="F443" s="178" t="s">
        <v>976</v>
      </c>
      <c r="G443" s="35"/>
      <c r="H443" s="35"/>
      <c r="I443" s="179"/>
      <c r="J443" s="35"/>
      <c r="K443" s="35"/>
      <c r="L443" s="38"/>
      <c r="M443" s="180"/>
      <c r="N443" s="181"/>
      <c r="O443" s="70"/>
      <c r="P443" s="70"/>
      <c r="Q443" s="70"/>
      <c r="R443" s="70"/>
      <c r="S443" s="70"/>
      <c r="T443" s="71"/>
      <c r="U443" s="33"/>
      <c r="V443" s="33"/>
      <c r="W443" s="33"/>
      <c r="X443" s="33"/>
      <c r="Y443" s="33"/>
      <c r="Z443" s="33"/>
      <c r="AA443" s="33"/>
      <c r="AB443" s="33"/>
      <c r="AC443" s="33"/>
      <c r="AD443" s="33"/>
      <c r="AE443" s="33"/>
      <c r="AT443" s="16" t="s">
        <v>225</v>
      </c>
      <c r="AU443" s="16" t="s">
        <v>75</v>
      </c>
    </row>
    <row r="444" spans="1:65" s="2" customFormat="1" ht="24.2" customHeight="1">
      <c r="A444" s="33"/>
      <c r="B444" s="34"/>
      <c r="C444" s="163" t="s">
        <v>978</v>
      </c>
      <c r="D444" s="163" t="s">
        <v>218</v>
      </c>
      <c r="E444" s="164" t="s">
        <v>979</v>
      </c>
      <c r="F444" s="165" t="s">
        <v>980</v>
      </c>
      <c r="G444" s="166" t="s">
        <v>221</v>
      </c>
      <c r="H444" s="167">
        <v>1</v>
      </c>
      <c r="I444" s="168"/>
      <c r="J444" s="169">
        <f>ROUND(I444*H444,2)</f>
        <v>0</v>
      </c>
      <c r="K444" s="165" t="s">
        <v>222</v>
      </c>
      <c r="L444" s="170"/>
      <c r="M444" s="171" t="s">
        <v>1</v>
      </c>
      <c r="N444" s="172" t="s">
        <v>40</v>
      </c>
      <c r="O444" s="70"/>
      <c r="P444" s="173">
        <f>O444*H444</f>
        <v>0</v>
      </c>
      <c r="Q444" s="173">
        <v>0</v>
      </c>
      <c r="R444" s="173">
        <f>Q444*H444</f>
        <v>0</v>
      </c>
      <c r="S444" s="173">
        <v>0</v>
      </c>
      <c r="T444" s="174">
        <f>S444*H444</f>
        <v>0</v>
      </c>
      <c r="U444" s="33"/>
      <c r="V444" s="33"/>
      <c r="W444" s="33"/>
      <c r="X444" s="33"/>
      <c r="Y444" s="33"/>
      <c r="Z444" s="33"/>
      <c r="AA444" s="33"/>
      <c r="AB444" s="33"/>
      <c r="AC444" s="33"/>
      <c r="AD444" s="33"/>
      <c r="AE444" s="33"/>
      <c r="AR444" s="175" t="s">
        <v>84</v>
      </c>
      <c r="AT444" s="175" t="s">
        <v>218</v>
      </c>
      <c r="AU444" s="175" t="s">
        <v>75</v>
      </c>
      <c r="AY444" s="16" t="s">
        <v>223</v>
      </c>
      <c r="BE444" s="176">
        <f>IF(N444="základní",J444,0)</f>
        <v>0</v>
      </c>
      <c r="BF444" s="176">
        <f>IF(N444="snížená",J444,0)</f>
        <v>0</v>
      </c>
      <c r="BG444" s="176">
        <f>IF(N444="zákl. přenesená",J444,0)</f>
        <v>0</v>
      </c>
      <c r="BH444" s="176">
        <f>IF(N444="sníž. přenesená",J444,0)</f>
        <v>0</v>
      </c>
      <c r="BI444" s="176">
        <f>IF(N444="nulová",J444,0)</f>
        <v>0</v>
      </c>
      <c r="BJ444" s="16" t="s">
        <v>82</v>
      </c>
      <c r="BK444" s="176">
        <f>ROUND(I444*H444,2)</f>
        <v>0</v>
      </c>
      <c r="BL444" s="16" t="s">
        <v>82</v>
      </c>
      <c r="BM444" s="175" t="s">
        <v>981</v>
      </c>
    </row>
    <row r="445" spans="1:65" s="2" customFormat="1">
      <c r="A445" s="33"/>
      <c r="B445" s="34"/>
      <c r="C445" s="35"/>
      <c r="D445" s="177" t="s">
        <v>225</v>
      </c>
      <c r="E445" s="35"/>
      <c r="F445" s="178" t="s">
        <v>980</v>
      </c>
      <c r="G445" s="35"/>
      <c r="H445" s="35"/>
      <c r="I445" s="179"/>
      <c r="J445" s="35"/>
      <c r="K445" s="35"/>
      <c r="L445" s="38"/>
      <c r="M445" s="180"/>
      <c r="N445" s="181"/>
      <c r="O445" s="70"/>
      <c r="P445" s="70"/>
      <c r="Q445" s="70"/>
      <c r="R445" s="70"/>
      <c r="S445" s="70"/>
      <c r="T445" s="71"/>
      <c r="U445" s="33"/>
      <c r="V445" s="33"/>
      <c r="W445" s="33"/>
      <c r="X445" s="33"/>
      <c r="Y445" s="33"/>
      <c r="Z445" s="33"/>
      <c r="AA445" s="33"/>
      <c r="AB445" s="33"/>
      <c r="AC445" s="33"/>
      <c r="AD445" s="33"/>
      <c r="AE445" s="33"/>
      <c r="AT445" s="16" t="s">
        <v>225</v>
      </c>
      <c r="AU445" s="16" t="s">
        <v>75</v>
      </c>
    </row>
    <row r="446" spans="1:65" s="2" customFormat="1" ht="24.2" customHeight="1">
      <c r="A446" s="33"/>
      <c r="B446" s="34"/>
      <c r="C446" s="163" t="s">
        <v>982</v>
      </c>
      <c r="D446" s="163" t="s">
        <v>218</v>
      </c>
      <c r="E446" s="164" t="s">
        <v>983</v>
      </c>
      <c r="F446" s="165" t="s">
        <v>984</v>
      </c>
      <c r="G446" s="166" t="s">
        <v>221</v>
      </c>
      <c r="H446" s="167">
        <v>1</v>
      </c>
      <c r="I446" s="168"/>
      <c r="J446" s="169">
        <f>ROUND(I446*H446,2)</f>
        <v>0</v>
      </c>
      <c r="K446" s="165" t="s">
        <v>222</v>
      </c>
      <c r="L446" s="170"/>
      <c r="M446" s="171" t="s">
        <v>1</v>
      </c>
      <c r="N446" s="172" t="s">
        <v>40</v>
      </c>
      <c r="O446" s="70"/>
      <c r="P446" s="173">
        <f>O446*H446</f>
        <v>0</v>
      </c>
      <c r="Q446" s="173">
        <v>0</v>
      </c>
      <c r="R446" s="173">
        <f>Q446*H446</f>
        <v>0</v>
      </c>
      <c r="S446" s="173">
        <v>0</v>
      </c>
      <c r="T446" s="174">
        <f>S446*H446</f>
        <v>0</v>
      </c>
      <c r="U446" s="33"/>
      <c r="V446" s="33"/>
      <c r="W446" s="33"/>
      <c r="X446" s="33"/>
      <c r="Y446" s="33"/>
      <c r="Z446" s="33"/>
      <c r="AA446" s="33"/>
      <c r="AB446" s="33"/>
      <c r="AC446" s="33"/>
      <c r="AD446" s="33"/>
      <c r="AE446" s="33"/>
      <c r="AR446" s="175" t="s">
        <v>84</v>
      </c>
      <c r="AT446" s="175" t="s">
        <v>218</v>
      </c>
      <c r="AU446" s="175" t="s">
        <v>75</v>
      </c>
      <c r="AY446" s="16" t="s">
        <v>223</v>
      </c>
      <c r="BE446" s="176">
        <f>IF(N446="základní",J446,0)</f>
        <v>0</v>
      </c>
      <c r="BF446" s="176">
        <f>IF(N446="snížená",J446,0)</f>
        <v>0</v>
      </c>
      <c r="BG446" s="176">
        <f>IF(N446="zákl. přenesená",J446,0)</f>
        <v>0</v>
      </c>
      <c r="BH446" s="176">
        <f>IF(N446="sníž. přenesená",J446,0)</f>
        <v>0</v>
      </c>
      <c r="BI446" s="176">
        <f>IF(N446="nulová",J446,0)</f>
        <v>0</v>
      </c>
      <c r="BJ446" s="16" t="s">
        <v>82</v>
      </c>
      <c r="BK446" s="176">
        <f>ROUND(I446*H446,2)</f>
        <v>0</v>
      </c>
      <c r="BL446" s="16" t="s">
        <v>82</v>
      </c>
      <c r="BM446" s="175" t="s">
        <v>985</v>
      </c>
    </row>
    <row r="447" spans="1:65" s="2" customFormat="1" ht="19.5">
      <c r="A447" s="33"/>
      <c r="B447" s="34"/>
      <c r="C447" s="35"/>
      <c r="D447" s="177" t="s">
        <v>225</v>
      </c>
      <c r="E447" s="35"/>
      <c r="F447" s="178" t="s">
        <v>984</v>
      </c>
      <c r="G447" s="35"/>
      <c r="H447" s="35"/>
      <c r="I447" s="179"/>
      <c r="J447" s="35"/>
      <c r="K447" s="35"/>
      <c r="L447" s="38"/>
      <c r="M447" s="180"/>
      <c r="N447" s="181"/>
      <c r="O447" s="70"/>
      <c r="P447" s="70"/>
      <c r="Q447" s="70"/>
      <c r="R447" s="70"/>
      <c r="S447" s="70"/>
      <c r="T447" s="71"/>
      <c r="U447" s="33"/>
      <c r="V447" s="33"/>
      <c r="W447" s="33"/>
      <c r="X447" s="33"/>
      <c r="Y447" s="33"/>
      <c r="Z447" s="33"/>
      <c r="AA447" s="33"/>
      <c r="AB447" s="33"/>
      <c r="AC447" s="33"/>
      <c r="AD447" s="33"/>
      <c r="AE447" s="33"/>
      <c r="AT447" s="16" t="s">
        <v>225</v>
      </c>
      <c r="AU447" s="16" t="s">
        <v>75</v>
      </c>
    </row>
    <row r="448" spans="1:65" s="2" customFormat="1" ht="24.2" customHeight="1">
      <c r="A448" s="33"/>
      <c r="B448" s="34"/>
      <c r="C448" s="182" t="s">
        <v>986</v>
      </c>
      <c r="D448" s="182" t="s">
        <v>243</v>
      </c>
      <c r="E448" s="183" t="s">
        <v>987</v>
      </c>
      <c r="F448" s="184" t="s">
        <v>988</v>
      </c>
      <c r="G448" s="185" t="s">
        <v>256</v>
      </c>
      <c r="H448" s="186">
        <v>90</v>
      </c>
      <c r="I448" s="187"/>
      <c r="J448" s="188">
        <f>ROUND(I448*H448,2)</f>
        <v>0</v>
      </c>
      <c r="K448" s="184" t="s">
        <v>222</v>
      </c>
      <c r="L448" s="38"/>
      <c r="M448" s="189" t="s">
        <v>1</v>
      </c>
      <c r="N448" s="190" t="s">
        <v>40</v>
      </c>
      <c r="O448" s="70"/>
      <c r="P448" s="173">
        <f>O448*H448</f>
        <v>0</v>
      </c>
      <c r="Q448" s="173">
        <v>0</v>
      </c>
      <c r="R448" s="173">
        <f>Q448*H448</f>
        <v>0</v>
      </c>
      <c r="S448" s="173">
        <v>0</v>
      </c>
      <c r="T448" s="174">
        <f>S448*H448</f>
        <v>0</v>
      </c>
      <c r="U448" s="33"/>
      <c r="V448" s="33"/>
      <c r="W448" s="33"/>
      <c r="X448" s="33"/>
      <c r="Y448" s="33"/>
      <c r="Z448" s="33"/>
      <c r="AA448" s="33"/>
      <c r="AB448" s="33"/>
      <c r="AC448" s="33"/>
      <c r="AD448" s="33"/>
      <c r="AE448" s="33"/>
      <c r="AR448" s="175" t="s">
        <v>82</v>
      </c>
      <c r="AT448" s="175" t="s">
        <v>243</v>
      </c>
      <c r="AU448" s="175" t="s">
        <v>75</v>
      </c>
      <c r="AY448" s="16" t="s">
        <v>223</v>
      </c>
      <c r="BE448" s="176">
        <f>IF(N448="základní",J448,0)</f>
        <v>0</v>
      </c>
      <c r="BF448" s="176">
        <f>IF(N448="snížená",J448,0)</f>
        <v>0</v>
      </c>
      <c r="BG448" s="176">
        <f>IF(N448="zákl. přenesená",J448,0)</f>
        <v>0</v>
      </c>
      <c r="BH448" s="176">
        <f>IF(N448="sníž. přenesená",J448,0)</f>
        <v>0</v>
      </c>
      <c r="BI448" s="176">
        <f>IF(N448="nulová",J448,0)</f>
        <v>0</v>
      </c>
      <c r="BJ448" s="16" t="s">
        <v>82</v>
      </c>
      <c r="BK448" s="176">
        <f>ROUND(I448*H448,2)</f>
        <v>0</v>
      </c>
      <c r="BL448" s="16" t="s">
        <v>82</v>
      </c>
      <c r="BM448" s="175" t="s">
        <v>989</v>
      </c>
    </row>
    <row r="449" spans="1:65" s="2" customFormat="1">
      <c r="A449" s="33"/>
      <c r="B449" s="34"/>
      <c r="C449" s="35"/>
      <c r="D449" s="177" t="s">
        <v>225</v>
      </c>
      <c r="E449" s="35"/>
      <c r="F449" s="178" t="s">
        <v>988</v>
      </c>
      <c r="G449" s="35"/>
      <c r="H449" s="35"/>
      <c r="I449" s="179"/>
      <c r="J449" s="35"/>
      <c r="K449" s="35"/>
      <c r="L449" s="38"/>
      <c r="M449" s="180"/>
      <c r="N449" s="181"/>
      <c r="O449" s="70"/>
      <c r="P449" s="70"/>
      <c r="Q449" s="70"/>
      <c r="R449" s="70"/>
      <c r="S449" s="70"/>
      <c r="T449" s="71"/>
      <c r="U449" s="33"/>
      <c r="V449" s="33"/>
      <c r="W449" s="33"/>
      <c r="X449" s="33"/>
      <c r="Y449" s="33"/>
      <c r="Z449" s="33"/>
      <c r="AA449" s="33"/>
      <c r="AB449" s="33"/>
      <c r="AC449" s="33"/>
      <c r="AD449" s="33"/>
      <c r="AE449" s="33"/>
      <c r="AT449" s="16" t="s">
        <v>225</v>
      </c>
      <c r="AU449" s="16" t="s">
        <v>75</v>
      </c>
    </row>
    <row r="450" spans="1:65" s="2" customFormat="1" ht="37.9" customHeight="1">
      <c r="A450" s="33"/>
      <c r="B450" s="34"/>
      <c r="C450" s="182" t="s">
        <v>990</v>
      </c>
      <c r="D450" s="182" t="s">
        <v>243</v>
      </c>
      <c r="E450" s="183" t="s">
        <v>991</v>
      </c>
      <c r="F450" s="184" t="s">
        <v>992</v>
      </c>
      <c r="G450" s="185" t="s">
        <v>221</v>
      </c>
      <c r="H450" s="186">
        <v>1</v>
      </c>
      <c r="I450" s="187"/>
      <c r="J450" s="188">
        <f>ROUND(I450*H450,2)</f>
        <v>0</v>
      </c>
      <c r="K450" s="184" t="s">
        <v>222</v>
      </c>
      <c r="L450" s="38"/>
      <c r="M450" s="189" t="s">
        <v>1</v>
      </c>
      <c r="N450" s="190" t="s">
        <v>40</v>
      </c>
      <c r="O450" s="70"/>
      <c r="P450" s="173">
        <f>O450*H450</f>
        <v>0</v>
      </c>
      <c r="Q450" s="173">
        <v>0</v>
      </c>
      <c r="R450" s="173">
        <f>Q450*H450</f>
        <v>0</v>
      </c>
      <c r="S450" s="173">
        <v>0</v>
      </c>
      <c r="T450" s="174">
        <f>S450*H450</f>
        <v>0</v>
      </c>
      <c r="U450" s="33"/>
      <c r="V450" s="33"/>
      <c r="W450" s="33"/>
      <c r="X450" s="33"/>
      <c r="Y450" s="33"/>
      <c r="Z450" s="33"/>
      <c r="AA450" s="33"/>
      <c r="AB450" s="33"/>
      <c r="AC450" s="33"/>
      <c r="AD450" s="33"/>
      <c r="AE450" s="33"/>
      <c r="AR450" s="175" t="s">
        <v>82</v>
      </c>
      <c r="AT450" s="175" t="s">
        <v>243</v>
      </c>
      <c r="AU450" s="175" t="s">
        <v>75</v>
      </c>
      <c r="AY450" s="16" t="s">
        <v>223</v>
      </c>
      <c r="BE450" s="176">
        <f>IF(N450="základní",J450,0)</f>
        <v>0</v>
      </c>
      <c r="BF450" s="176">
        <f>IF(N450="snížená",J450,0)</f>
        <v>0</v>
      </c>
      <c r="BG450" s="176">
        <f>IF(N450="zákl. přenesená",J450,0)</f>
        <v>0</v>
      </c>
      <c r="BH450" s="176">
        <f>IF(N450="sníž. přenesená",J450,0)</f>
        <v>0</v>
      </c>
      <c r="BI450" s="176">
        <f>IF(N450="nulová",J450,0)</f>
        <v>0</v>
      </c>
      <c r="BJ450" s="16" t="s">
        <v>82</v>
      </c>
      <c r="BK450" s="176">
        <f>ROUND(I450*H450,2)</f>
        <v>0</v>
      </c>
      <c r="BL450" s="16" t="s">
        <v>82</v>
      </c>
      <c r="BM450" s="175" t="s">
        <v>993</v>
      </c>
    </row>
    <row r="451" spans="1:65" s="2" customFormat="1" ht="39">
      <c r="A451" s="33"/>
      <c r="B451" s="34"/>
      <c r="C451" s="35"/>
      <c r="D451" s="177" t="s">
        <v>225</v>
      </c>
      <c r="E451" s="35"/>
      <c r="F451" s="178" t="s">
        <v>994</v>
      </c>
      <c r="G451" s="35"/>
      <c r="H451" s="35"/>
      <c r="I451" s="179"/>
      <c r="J451" s="35"/>
      <c r="K451" s="35"/>
      <c r="L451" s="38"/>
      <c r="M451" s="180"/>
      <c r="N451" s="181"/>
      <c r="O451" s="70"/>
      <c r="P451" s="70"/>
      <c r="Q451" s="70"/>
      <c r="R451" s="70"/>
      <c r="S451" s="70"/>
      <c r="T451" s="71"/>
      <c r="U451" s="33"/>
      <c r="V451" s="33"/>
      <c r="W451" s="33"/>
      <c r="X451" s="33"/>
      <c r="Y451" s="33"/>
      <c r="Z451" s="33"/>
      <c r="AA451" s="33"/>
      <c r="AB451" s="33"/>
      <c r="AC451" s="33"/>
      <c r="AD451" s="33"/>
      <c r="AE451" s="33"/>
      <c r="AT451" s="16" t="s">
        <v>225</v>
      </c>
      <c r="AU451" s="16" t="s">
        <v>75</v>
      </c>
    </row>
    <row r="452" spans="1:65" s="2" customFormat="1" ht="37.9" customHeight="1">
      <c r="A452" s="33"/>
      <c r="B452" s="34"/>
      <c r="C452" s="182" t="s">
        <v>995</v>
      </c>
      <c r="D452" s="182" t="s">
        <v>243</v>
      </c>
      <c r="E452" s="183" t="s">
        <v>996</v>
      </c>
      <c r="F452" s="184" t="s">
        <v>997</v>
      </c>
      <c r="G452" s="185" t="s">
        <v>221</v>
      </c>
      <c r="H452" s="186">
        <v>1</v>
      </c>
      <c r="I452" s="187"/>
      <c r="J452" s="188">
        <f>ROUND(I452*H452,2)</f>
        <v>0</v>
      </c>
      <c r="K452" s="184" t="s">
        <v>222</v>
      </c>
      <c r="L452" s="38"/>
      <c r="M452" s="189" t="s">
        <v>1</v>
      </c>
      <c r="N452" s="190" t="s">
        <v>40</v>
      </c>
      <c r="O452" s="70"/>
      <c r="P452" s="173">
        <f>O452*H452</f>
        <v>0</v>
      </c>
      <c r="Q452" s="173">
        <v>0</v>
      </c>
      <c r="R452" s="173">
        <f>Q452*H452</f>
        <v>0</v>
      </c>
      <c r="S452" s="173">
        <v>0</v>
      </c>
      <c r="T452" s="174">
        <f>S452*H452</f>
        <v>0</v>
      </c>
      <c r="U452" s="33"/>
      <c r="V452" s="33"/>
      <c r="W452" s="33"/>
      <c r="X452" s="33"/>
      <c r="Y452" s="33"/>
      <c r="Z452" s="33"/>
      <c r="AA452" s="33"/>
      <c r="AB452" s="33"/>
      <c r="AC452" s="33"/>
      <c r="AD452" s="33"/>
      <c r="AE452" s="33"/>
      <c r="AR452" s="175" t="s">
        <v>82</v>
      </c>
      <c r="AT452" s="175" t="s">
        <v>243</v>
      </c>
      <c r="AU452" s="175" t="s">
        <v>75</v>
      </c>
      <c r="AY452" s="16" t="s">
        <v>223</v>
      </c>
      <c r="BE452" s="176">
        <f>IF(N452="základní",J452,0)</f>
        <v>0</v>
      </c>
      <c r="BF452" s="176">
        <f>IF(N452="snížená",J452,0)</f>
        <v>0</v>
      </c>
      <c r="BG452" s="176">
        <f>IF(N452="zákl. přenesená",J452,0)</f>
        <v>0</v>
      </c>
      <c r="BH452" s="176">
        <f>IF(N452="sníž. přenesená",J452,0)</f>
        <v>0</v>
      </c>
      <c r="BI452" s="176">
        <f>IF(N452="nulová",J452,0)</f>
        <v>0</v>
      </c>
      <c r="BJ452" s="16" t="s">
        <v>82</v>
      </c>
      <c r="BK452" s="176">
        <f>ROUND(I452*H452,2)</f>
        <v>0</v>
      </c>
      <c r="BL452" s="16" t="s">
        <v>82</v>
      </c>
      <c r="BM452" s="175" t="s">
        <v>998</v>
      </c>
    </row>
    <row r="453" spans="1:65" s="2" customFormat="1" ht="48.75">
      <c r="A453" s="33"/>
      <c r="B453" s="34"/>
      <c r="C453" s="35"/>
      <c r="D453" s="177" t="s">
        <v>225</v>
      </c>
      <c r="E453" s="35"/>
      <c r="F453" s="178" t="s">
        <v>999</v>
      </c>
      <c r="G453" s="35"/>
      <c r="H453" s="35"/>
      <c r="I453" s="179"/>
      <c r="J453" s="35"/>
      <c r="K453" s="35"/>
      <c r="L453" s="38"/>
      <c r="M453" s="180"/>
      <c r="N453" s="181"/>
      <c r="O453" s="70"/>
      <c r="P453" s="70"/>
      <c r="Q453" s="70"/>
      <c r="R453" s="70"/>
      <c r="S453" s="70"/>
      <c r="T453" s="71"/>
      <c r="U453" s="33"/>
      <c r="V453" s="33"/>
      <c r="W453" s="33"/>
      <c r="X453" s="33"/>
      <c r="Y453" s="33"/>
      <c r="Z453" s="33"/>
      <c r="AA453" s="33"/>
      <c r="AB453" s="33"/>
      <c r="AC453" s="33"/>
      <c r="AD453" s="33"/>
      <c r="AE453" s="33"/>
      <c r="AT453" s="16" t="s">
        <v>225</v>
      </c>
      <c r="AU453" s="16" t="s">
        <v>75</v>
      </c>
    </row>
    <row r="454" spans="1:65" s="2" customFormat="1" ht="24.2" customHeight="1">
      <c r="A454" s="33"/>
      <c r="B454" s="34"/>
      <c r="C454" s="182" t="s">
        <v>1000</v>
      </c>
      <c r="D454" s="182" t="s">
        <v>243</v>
      </c>
      <c r="E454" s="183" t="s">
        <v>1001</v>
      </c>
      <c r="F454" s="184" t="s">
        <v>1002</v>
      </c>
      <c r="G454" s="185" t="s">
        <v>221</v>
      </c>
      <c r="H454" s="186">
        <v>11</v>
      </c>
      <c r="I454" s="187"/>
      <c r="J454" s="188">
        <f>ROUND(I454*H454,2)</f>
        <v>0</v>
      </c>
      <c r="K454" s="184" t="s">
        <v>222</v>
      </c>
      <c r="L454" s="38"/>
      <c r="M454" s="189" t="s">
        <v>1</v>
      </c>
      <c r="N454" s="190" t="s">
        <v>40</v>
      </c>
      <c r="O454" s="70"/>
      <c r="P454" s="173">
        <f>O454*H454</f>
        <v>0</v>
      </c>
      <c r="Q454" s="173">
        <v>0</v>
      </c>
      <c r="R454" s="173">
        <f>Q454*H454</f>
        <v>0</v>
      </c>
      <c r="S454" s="173">
        <v>0</v>
      </c>
      <c r="T454" s="174">
        <f>S454*H454</f>
        <v>0</v>
      </c>
      <c r="U454" s="33"/>
      <c r="V454" s="33"/>
      <c r="W454" s="33"/>
      <c r="X454" s="33"/>
      <c r="Y454" s="33"/>
      <c r="Z454" s="33"/>
      <c r="AA454" s="33"/>
      <c r="AB454" s="33"/>
      <c r="AC454" s="33"/>
      <c r="AD454" s="33"/>
      <c r="AE454" s="33"/>
      <c r="AR454" s="175" t="s">
        <v>82</v>
      </c>
      <c r="AT454" s="175" t="s">
        <v>243</v>
      </c>
      <c r="AU454" s="175" t="s">
        <v>75</v>
      </c>
      <c r="AY454" s="16" t="s">
        <v>223</v>
      </c>
      <c r="BE454" s="176">
        <f>IF(N454="základní",J454,0)</f>
        <v>0</v>
      </c>
      <c r="BF454" s="176">
        <f>IF(N454="snížená",J454,0)</f>
        <v>0</v>
      </c>
      <c r="BG454" s="176">
        <f>IF(N454="zákl. přenesená",J454,0)</f>
        <v>0</v>
      </c>
      <c r="BH454" s="176">
        <f>IF(N454="sníž. přenesená",J454,0)</f>
        <v>0</v>
      </c>
      <c r="BI454" s="176">
        <f>IF(N454="nulová",J454,0)</f>
        <v>0</v>
      </c>
      <c r="BJ454" s="16" t="s">
        <v>82</v>
      </c>
      <c r="BK454" s="176">
        <f>ROUND(I454*H454,2)</f>
        <v>0</v>
      </c>
      <c r="BL454" s="16" t="s">
        <v>82</v>
      </c>
      <c r="BM454" s="175" t="s">
        <v>1003</v>
      </c>
    </row>
    <row r="455" spans="1:65" s="2" customFormat="1" ht="39">
      <c r="A455" s="33"/>
      <c r="B455" s="34"/>
      <c r="C455" s="35"/>
      <c r="D455" s="177" t="s">
        <v>225</v>
      </c>
      <c r="E455" s="35"/>
      <c r="F455" s="178" t="s">
        <v>1004</v>
      </c>
      <c r="G455" s="35"/>
      <c r="H455" s="35"/>
      <c r="I455" s="179"/>
      <c r="J455" s="35"/>
      <c r="K455" s="35"/>
      <c r="L455" s="38"/>
      <c r="M455" s="180"/>
      <c r="N455" s="181"/>
      <c r="O455" s="70"/>
      <c r="P455" s="70"/>
      <c r="Q455" s="70"/>
      <c r="R455" s="70"/>
      <c r="S455" s="70"/>
      <c r="T455" s="71"/>
      <c r="U455" s="33"/>
      <c r="V455" s="33"/>
      <c r="W455" s="33"/>
      <c r="X455" s="33"/>
      <c r="Y455" s="33"/>
      <c r="Z455" s="33"/>
      <c r="AA455" s="33"/>
      <c r="AB455" s="33"/>
      <c r="AC455" s="33"/>
      <c r="AD455" s="33"/>
      <c r="AE455" s="33"/>
      <c r="AT455" s="16" t="s">
        <v>225</v>
      </c>
      <c r="AU455" s="16" t="s">
        <v>75</v>
      </c>
    </row>
    <row r="456" spans="1:65" s="2" customFormat="1" ht="24.2" customHeight="1">
      <c r="A456" s="33"/>
      <c r="B456" s="34"/>
      <c r="C456" s="182" t="s">
        <v>1005</v>
      </c>
      <c r="D456" s="182" t="s">
        <v>243</v>
      </c>
      <c r="E456" s="183" t="s">
        <v>1006</v>
      </c>
      <c r="F456" s="184" t="s">
        <v>1007</v>
      </c>
      <c r="G456" s="185" t="s">
        <v>221</v>
      </c>
      <c r="H456" s="186">
        <v>2</v>
      </c>
      <c r="I456" s="187"/>
      <c r="J456" s="188">
        <f>ROUND(I456*H456,2)</f>
        <v>0</v>
      </c>
      <c r="K456" s="184" t="s">
        <v>222</v>
      </c>
      <c r="L456" s="38"/>
      <c r="M456" s="189" t="s">
        <v>1</v>
      </c>
      <c r="N456" s="190" t="s">
        <v>40</v>
      </c>
      <c r="O456" s="70"/>
      <c r="P456" s="173">
        <f>O456*H456</f>
        <v>0</v>
      </c>
      <c r="Q456" s="173">
        <v>0</v>
      </c>
      <c r="R456" s="173">
        <f>Q456*H456</f>
        <v>0</v>
      </c>
      <c r="S456" s="173">
        <v>0</v>
      </c>
      <c r="T456" s="174">
        <f>S456*H456</f>
        <v>0</v>
      </c>
      <c r="U456" s="33"/>
      <c r="V456" s="33"/>
      <c r="W456" s="33"/>
      <c r="X456" s="33"/>
      <c r="Y456" s="33"/>
      <c r="Z456" s="33"/>
      <c r="AA456" s="33"/>
      <c r="AB456" s="33"/>
      <c r="AC456" s="33"/>
      <c r="AD456" s="33"/>
      <c r="AE456" s="33"/>
      <c r="AR456" s="175" t="s">
        <v>82</v>
      </c>
      <c r="AT456" s="175" t="s">
        <v>243</v>
      </c>
      <c r="AU456" s="175" t="s">
        <v>75</v>
      </c>
      <c r="AY456" s="16" t="s">
        <v>223</v>
      </c>
      <c r="BE456" s="176">
        <f>IF(N456="základní",J456,0)</f>
        <v>0</v>
      </c>
      <c r="BF456" s="176">
        <f>IF(N456="snížená",J456,0)</f>
        <v>0</v>
      </c>
      <c r="BG456" s="176">
        <f>IF(N456="zákl. přenesená",J456,0)</f>
        <v>0</v>
      </c>
      <c r="BH456" s="176">
        <f>IF(N456="sníž. přenesená",J456,0)</f>
        <v>0</v>
      </c>
      <c r="BI456" s="176">
        <f>IF(N456="nulová",J456,0)</f>
        <v>0</v>
      </c>
      <c r="BJ456" s="16" t="s">
        <v>82</v>
      </c>
      <c r="BK456" s="176">
        <f>ROUND(I456*H456,2)</f>
        <v>0</v>
      </c>
      <c r="BL456" s="16" t="s">
        <v>82</v>
      </c>
      <c r="BM456" s="175" t="s">
        <v>1008</v>
      </c>
    </row>
    <row r="457" spans="1:65" s="2" customFormat="1" ht="39">
      <c r="A457" s="33"/>
      <c r="B457" s="34"/>
      <c r="C457" s="35"/>
      <c r="D457" s="177" t="s">
        <v>225</v>
      </c>
      <c r="E457" s="35"/>
      <c r="F457" s="178" t="s">
        <v>1009</v>
      </c>
      <c r="G457" s="35"/>
      <c r="H457" s="35"/>
      <c r="I457" s="179"/>
      <c r="J457" s="35"/>
      <c r="K457" s="35"/>
      <c r="L457" s="38"/>
      <c r="M457" s="180"/>
      <c r="N457" s="181"/>
      <c r="O457" s="70"/>
      <c r="P457" s="70"/>
      <c r="Q457" s="70"/>
      <c r="R457" s="70"/>
      <c r="S457" s="70"/>
      <c r="T457" s="71"/>
      <c r="U457" s="33"/>
      <c r="V457" s="33"/>
      <c r="W457" s="33"/>
      <c r="X457" s="33"/>
      <c r="Y457" s="33"/>
      <c r="Z457" s="33"/>
      <c r="AA457" s="33"/>
      <c r="AB457" s="33"/>
      <c r="AC457" s="33"/>
      <c r="AD457" s="33"/>
      <c r="AE457" s="33"/>
      <c r="AT457" s="16" t="s">
        <v>225</v>
      </c>
      <c r="AU457" s="16" t="s">
        <v>75</v>
      </c>
    </row>
    <row r="458" spans="1:65" s="2" customFormat="1" ht="24.2" customHeight="1">
      <c r="A458" s="33"/>
      <c r="B458" s="34"/>
      <c r="C458" s="182" t="s">
        <v>1010</v>
      </c>
      <c r="D458" s="182" t="s">
        <v>243</v>
      </c>
      <c r="E458" s="183" t="s">
        <v>1011</v>
      </c>
      <c r="F458" s="184" t="s">
        <v>1012</v>
      </c>
      <c r="G458" s="185" t="s">
        <v>221</v>
      </c>
      <c r="H458" s="186">
        <v>2</v>
      </c>
      <c r="I458" s="187"/>
      <c r="J458" s="188">
        <f>ROUND(I458*H458,2)</f>
        <v>0</v>
      </c>
      <c r="K458" s="184" t="s">
        <v>222</v>
      </c>
      <c r="L458" s="38"/>
      <c r="M458" s="189" t="s">
        <v>1</v>
      </c>
      <c r="N458" s="190" t="s">
        <v>40</v>
      </c>
      <c r="O458" s="70"/>
      <c r="P458" s="173">
        <f>O458*H458</f>
        <v>0</v>
      </c>
      <c r="Q458" s="173">
        <v>0</v>
      </c>
      <c r="R458" s="173">
        <f>Q458*H458</f>
        <v>0</v>
      </c>
      <c r="S458" s="173">
        <v>0</v>
      </c>
      <c r="T458" s="174">
        <f>S458*H458</f>
        <v>0</v>
      </c>
      <c r="U458" s="33"/>
      <c r="V458" s="33"/>
      <c r="W458" s="33"/>
      <c r="X458" s="33"/>
      <c r="Y458" s="33"/>
      <c r="Z458" s="33"/>
      <c r="AA458" s="33"/>
      <c r="AB458" s="33"/>
      <c r="AC458" s="33"/>
      <c r="AD458" s="33"/>
      <c r="AE458" s="33"/>
      <c r="AR458" s="175" t="s">
        <v>82</v>
      </c>
      <c r="AT458" s="175" t="s">
        <v>243</v>
      </c>
      <c r="AU458" s="175" t="s">
        <v>75</v>
      </c>
      <c r="AY458" s="16" t="s">
        <v>223</v>
      </c>
      <c r="BE458" s="176">
        <f>IF(N458="základní",J458,0)</f>
        <v>0</v>
      </c>
      <c r="BF458" s="176">
        <f>IF(N458="snížená",J458,0)</f>
        <v>0</v>
      </c>
      <c r="BG458" s="176">
        <f>IF(N458="zákl. přenesená",J458,0)</f>
        <v>0</v>
      </c>
      <c r="BH458" s="176">
        <f>IF(N458="sníž. přenesená",J458,0)</f>
        <v>0</v>
      </c>
      <c r="BI458" s="176">
        <f>IF(N458="nulová",J458,0)</f>
        <v>0</v>
      </c>
      <c r="BJ458" s="16" t="s">
        <v>82</v>
      </c>
      <c r="BK458" s="176">
        <f>ROUND(I458*H458,2)</f>
        <v>0</v>
      </c>
      <c r="BL458" s="16" t="s">
        <v>82</v>
      </c>
      <c r="BM458" s="175" t="s">
        <v>1013</v>
      </c>
    </row>
    <row r="459" spans="1:65" s="2" customFormat="1" ht="39">
      <c r="A459" s="33"/>
      <c r="B459" s="34"/>
      <c r="C459" s="35"/>
      <c r="D459" s="177" t="s">
        <v>225</v>
      </c>
      <c r="E459" s="35"/>
      <c r="F459" s="178" t="s">
        <v>1014</v>
      </c>
      <c r="G459" s="35"/>
      <c r="H459" s="35"/>
      <c r="I459" s="179"/>
      <c r="J459" s="35"/>
      <c r="K459" s="35"/>
      <c r="L459" s="38"/>
      <c r="M459" s="180"/>
      <c r="N459" s="181"/>
      <c r="O459" s="70"/>
      <c r="P459" s="70"/>
      <c r="Q459" s="70"/>
      <c r="R459" s="70"/>
      <c r="S459" s="70"/>
      <c r="T459" s="71"/>
      <c r="U459" s="33"/>
      <c r="V459" s="33"/>
      <c r="W459" s="33"/>
      <c r="X459" s="33"/>
      <c r="Y459" s="33"/>
      <c r="Z459" s="33"/>
      <c r="AA459" s="33"/>
      <c r="AB459" s="33"/>
      <c r="AC459" s="33"/>
      <c r="AD459" s="33"/>
      <c r="AE459" s="33"/>
      <c r="AT459" s="16" t="s">
        <v>225</v>
      </c>
      <c r="AU459" s="16" t="s">
        <v>75</v>
      </c>
    </row>
    <row r="460" spans="1:65" s="2" customFormat="1" ht="24.2" customHeight="1">
      <c r="A460" s="33"/>
      <c r="B460" s="34"/>
      <c r="C460" s="182" t="s">
        <v>1015</v>
      </c>
      <c r="D460" s="182" t="s">
        <v>243</v>
      </c>
      <c r="E460" s="183" t="s">
        <v>1016</v>
      </c>
      <c r="F460" s="184" t="s">
        <v>1017</v>
      </c>
      <c r="G460" s="185" t="s">
        <v>221</v>
      </c>
      <c r="H460" s="186">
        <v>11</v>
      </c>
      <c r="I460" s="187"/>
      <c r="J460" s="188">
        <f>ROUND(I460*H460,2)</f>
        <v>0</v>
      </c>
      <c r="K460" s="184" t="s">
        <v>222</v>
      </c>
      <c r="L460" s="38"/>
      <c r="M460" s="189" t="s">
        <v>1</v>
      </c>
      <c r="N460" s="190" t="s">
        <v>40</v>
      </c>
      <c r="O460" s="70"/>
      <c r="P460" s="173">
        <f>O460*H460</f>
        <v>0</v>
      </c>
      <c r="Q460" s="173">
        <v>0</v>
      </c>
      <c r="R460" s="173">
        <f>Q460*H460</f>
        <v>0</v>
      </c>
      <c r="S460" s="173">
        <v>0</v>
      </c>
      <c r="T460" s="174">
        <f>S460*H460</f>
        <v>0</v>
      </c>
      <c r="U460" s="33"/>
      <c r="V460" s="33"/>
      <c r="W460" s="33"/>
      <c r="X460" s="33"/>
      <c r="Y460" s="33"/>
      <c r="Z460" s="33"/>
      <c r="AA460" s="33"/>
      <c r="AB460" s="33"/>
      <c r="AC460" s="33"/>
      <c r="AD460" s="33"/>
      <c r="AE460" s="33"/>
      <c r="AR460" s="175" t="s">
        <v>82</v>
      </c>
      <c r="AT460" s="175" t="s">
        <v>243</v>
      </c>
      <c r="AU460" s="175" t="s">
        <v>75</v>
      </c>
      <c r="AY460" s="16" t="s">
        <v>223</v>
      </c>
      <c r="BE460" s="176">
        <f>IF(N460="základní",J460,0)</f>
        <v>0</v>
      </c>
      <c r="BF460" s="176">
        <f>IF(N460="snížená",J460,0)</f>
        <v>0</v>
      </c>
      <c r="BG460" s="176">
        <f>IF(N460="zákl. přenesená",J460,0)</f>
        <v>0</v>
      </c>
      <c r="BH460" s="176">
        <f>IF(N460="sníž. přenesená",J460,0)</f>
        <v>0</v>
      </c>
      <c r="BI460" s="176">
        <f>IF(N460="nulová",J460,0)</f>
        <v>0</v>
      </c>
      <c r="BJ460" s="16" t="s">
        <v>82</v>
      </c>
      <c r="BK460" s="176">
        <f>ROUND(I460*H460,2)</f>
        <v>0</v>
      </c>
      <c r="BL460" s="16" t="s">
        <v>82</v>
      </c>
      <c r="BM460" s="175" t="s">
        <v>1018</v>
      </c>
    </row>
    <row r="461" spans="1:65" s="2" customFormat="1" ht="29.25">
      <c r="A461" s="33"/>
      <c r="B461" s="34"/>
      <c r="C461" s="35"/>
      <c r="D461" s="177" t="s">
        <v>225</v>
      </c>
      <c r="E461" s="35"/>
      <c r="F461" s="178" t="s">
        <v>1019</v>
      </c>
      <c r="G461" s="35"/>
      <c r="H461" s="35"/>
      <c r="I461" s="179"/>
      <c r="J461" s="35"/>
      <c r="K461" s="35"/>
      <c r="L461" s="38"/>
      <c r="M461" s="180"/>
      <c r="N461" s="181"/>
      <c r="O461" s="70"/>
      <c r="P461" s="70"/>
      <c r="Q461" s="70"/>
      <c r="R461" s="70"/>
      <c r="S461" s="70"/>
      <c r="T461" s="71"/>
      <c r="U461" s="33"/>
      <c r="V461" s="33"/>
      <c r="W461" s="33"/>
      <c r="X461" s="33"/>
      <c r="Y461" s="33"/>
      <c r="Z461" s="33"/>
      <c r="AA461" s="33"/>
      <c r="AB461" s="33"/>
      <c r="AC461" s="33"/>
      <c r="AD461" s="33"/>
      <c r="AE461" s="33"/>
      <c r="AT461" s="16" t="s">
        <v>225</v>
      </c>
      <c r="AU461" s="16" t="s">
        <v>75</v>
      </c>
    </row>
    <row r="462" spans="1:65" s="2" customFormat="1" ht="24.2" customHeight="1">
      <c r="A462" s="33"/>
      <c r="B462" s="34"/>
      <c r="C462" s="182" t="s">
        <v>1020</v>
      </c>
      <c r="D462" s="182" t="s">
        <v>243</v>
      </c>
      <c r="E462" s="183" t="s">
        <v>1021</v>
      </c>
      <c r="F462" s="184" t="s">
        <v>1022</v>
      </c>
      <c r="G462" s="185" t="s">
        <v>221</v>
      </c>
      <c r="H462" s="186">
        <v>3</v>
      </c>
      <c r="I462" s="187"/>
      <c r="J462" s="188">
        <f>ROUND(I462*H462,2)</f>
        <v>0</v>
      </c>
      <c r="K462" s="184" t="s">
        <v>222</v>
      </c>
      <c r="L462" s="38"/>
      <c r="M462" s="189" t="s">
        <v>1</v>
      </c>
      <c r="N462" s="190" t="s">
        <v>40</v>
      </c>
      <c r="O462" s="70"/>
      <c r="P462" s="173">
        <f>O462*H462</f>
        <v>0</v>
      </c>
      <c r="Q462" s="173">
        <v>0</v>
      </c>
      <c r="R462" s="173">
        <f>Q462*H462</f>
        <v>0</v>
      </c>
      <c r="S462" s="173">
        <v>0</v>
      </c>
      <c r="T462" s="174">
        <f>S462*H462</f>
        <v>0</v>
      </c>
      <c r="U462" s="33"/>
      <c r="V462" s="33"/>
      <c r="W462" s="33"/>
      <c r="X462" s="33"/>
      <c r="Y462" s="33"/>
      <c r="Z462" s="33"/>
      <c r="AA462" s="33"/>
      <c r="AB462" s="33"/>
      <c r="AC462" s="33"/>
      <c r="AD462" s="33"/>
      <c r="AE462" s="33"/>
      <c r="AR462" s="175" t="s">
        <v>82</v>
      </c>
      <c r="AT462" s="175" t="s">
        <v>243</v>
      </c>
      <c r="AU462" s="175" t="s">
        <v>75</v>
      </c>
      <c r="AY462" s="16" t="s">
        <v>223</v>
      </c>
      <c r="BE462" s="176">
        <f>IF(N462="základní",J462,0)</f>
        <v>0</v>
      </c>
      <c r="BF462" s="176">
        <f>IF(N462="snížená",J462,0)</f>
        <v>0</v>
      </c>
      <c r="BG462" s="176">
        <f>IF(N462="zákl. přenesená",J462,0)</f>
        <v>0</v>
      </c>
      <c r="BH462" s="176">
        <f>IF(N462="sníž. přenesená",J462,0)</f>
        <v>0</v>
      </c>
      <c r="BI462" s="176">
        <f>IF(N462="nulová",J462,0)</f>
        <v>0</v>
      </c>
      <c r="BJ462" s="16" t="s">
        <v>82</v>
      </c>
      <c r="BK462" s="176">
        <f>ROUND(I462*H462,2)</f>
        <v>0</v>
      </c>
      <c r="BL462" s="16" t="s">
        <v>82</v>
      </c>
      <c r="BM462" s="175" t="s">
        <v>1023</v>
      </c>
    </row>
    <row r="463" spans="1:65" s="2" customFormat="1" ht="19.5">
      <c r="A463" s="33"/>
      <c r="B463" s="34"/>
      <c r="C463" s="35"/>
      <c r="D463" s="177" t="s">
        <v>225</v>
      </c>
      <c r="E463" s="35"/>
      <c r="F463" s="178" t="s">
        <v>1024</v>
      </c>
      <c r="G463" s="35"/>
      <c r="H463" s="35"/>
      <c r="I463" s="179"/>
      <c r="J463" s="35"/>
      <c r="K463" s="35"/>
      <c r="L463" s="38"/>
      <c r="M463" s="180"/>
      <c r="N463" s="181"/>
      <c r="O463" s="70"/>
      <c r="P463" s="70"/>
      <c r="Q463" s="70"/>
      <c r="R463" s="70"/>
      <c r="S463" s="70"/>
      <c r="T463" s="71"/>
      <c r="U463" s="33"/>
      <c r="V463" s="33"/>
      <c r="W463" s="33"/>
      <c r="X463" s="33"/>
      <c r="Y463" s="33"/>
      <c r="Z463" s="33"/>
      <c r="AA463" s="33"/>
      <c r="AB463" s="33"/>
      <c r="AC463" s="33"/>
      <c r="AD463" s="33"/>
      <c r="AE463" s="33"/>
      <c r="AT463" s="16" t="s">
        <v>225</v>
      </c>
      <c r="AU463" s="16" t="s">
        <v>75</v>
      </c>
    </row>
    <row r="464" spans="1:65" s="2" customFormat="1" ht="24.2" customHeight="1">
      <c r="A464" s="33"/>
      <c r="B464" s="34"/>
      <c r="C464" s="182" t="s">
        <v>1025</v>
      </c>
      <c r="D464" s="182" t="s">
        <v>243</v>
      </c>
      <c r="E464" s="183" t="s">
        <v>1026</v>
      </c>
      <c r="F464" s="184" t="s">
        <v>1027</v>
      </c>
      <c r="G464" s="185" t="s">
        <v>221</v>
      </c>
      <c r="H464" s="186">
        <v>2</v>
      </c>
      <c r="I464" s="187"/>
      <c r="J464" s="188">
        <f>ROUND(I464*H464,2)</f>
        <v>0</v>
      </c>
      <c r="K464" s="184" t="s">
        <v>222</v>
      </c>
      <c r="L464" s="38"/>
      <c r="M464" s="189" t="s">
        <v>1</v>
      </c>
      <c r="N464" s="190" t="s">
        <v>40</v>
      </c>
      <c r="O464" s="70"/>
      <c r="P464" s="173">
        <f>O464*H464</f>
        <v>0</v>
      </c>
      <c r="Q464" s="173">
        <v>0</v>
      </c>
      <c r="R464" s="173">
        <f>Q464*H464</f>
        <v>0</v>
      </c>
      <c r="S464" s="173">
        <v>0</v>
      </c>
      <c r="T464" s="174">
        <f>S464*H464</f>
        <v>0</v>
      </c>
      <c r="U464" s="33"/>
      <c r="V464" s="33"/>
      <c r="W464" s="33"/>
      <c r="X464" s="33"/>
      <c r="Y464" s="33"/>
      <c r="Z464" s="33"/>
      <c r="AA464" s="33"/>
      <c r="AB464" s="33"/>
      <c r="AC464" s="33"/>
      <c r="AD464" s="33"/>
      <c r="AE464" s="33"/>
      <c r="AR464" s="175" t="s">
        <v>82</v>
      </c>
      <c r="AT464" s="175" t="s">
        <v>243</v>
      </c>
      <c r="AU464" s="175" t="s">
        <v>75</v>
      </c>
      <c r="AY464" s="16" t="s">
        <v>223</v>
      </c>
      <c r="BE464" s="176">
        <f>IF(N464="základní",J464,0)</f>
        <v>0</v>
      </c>
      <c r="BF464" s="176">
        <f>IF(N464="snížená",J464,0)</f>
        <v>0</v>
      </c>
      <c r="BG464" s="176">
        <f>IF(N464="zákl. přenesená",J464,0)</f>
        <v>0</v>
      </c>
      <c r="BH464" s="176">
        <f>IF(N464="sníž. přenesená",J464,0)</f>
        <v>0</v>
      </c>
      <c r="BI464" s="176">
        <f>IF(N464="nulová",J464,0)</f>
        <v>0</v>
      </c>
      <c r="BJ464" s="16" t="s">
        <v>82</v>
      </c>
      <c r="BK464" s="176">
        <f>ROUND(I464*H464,2)</f>
        <v>0</v>
      </c>
      <c r="BL464" s="16" t="s">
        <v>82</v>
      </c>
      <c r="BM464" s="175" t="s">
        <v>1028</v>
      </c>
    </row>
    <row r="465" spans="1:65" s="2" customFormat="1" ht="58.5">
      <c r="A465" s="33"/>
      <c r="B465" s="34"/>
      <c r="C465" s="35"/>
      <c r="D465" s="177" t="s">
        <v>225</v>
      </c>
      <c r="E465" s="35"/>
      <c r="F465" s="178" t="s">
        <v>1029</v>
      </c>
      <c r="G465" s="35"/>
      <c r="H465" s="35"/>
      <c r="I465" s="179"/>
      <c r="J465" s="35"/>
      <c r="K465" s="35"/>
      <c r="L465" s="38"/>
      <c r="M465" s="180"/>
      <c r="N465" s="181"/>
      <c r="O465" s="70"/>
      <c r="P465" s="70"/>
      <c r="Q465" s="70"/>
      <c r="R465" s="70"/>
      <c r="S465" s="70"/>
      <c r="T465" s="71"/>
      <c r="U465" s="33"/>
      <c r="V465" s="33"/>
      <c r="W465" s="33"/>
      <c r="X465" s="33"/>
      <c r="Y465" s="33"/>
      <c r="Z465" s="33"/>
      <c r="AA465" s="33"/>
      <c r="AB465" s="33"/>
      <c r="AC465" s="33"/>
      <c r="AD465" s="33"/>
      <c r="AE465" s="33"/>
      <c r="AT465" s="16" t="s">
        <v>225</v>
      </c>
      <c r="AU465" s="16" t="s">
        <v>75</v>
      </c>
    </row>
    <row r="466" spans="1:65" s="2" customFormat="1" ht="24.2" customHeight="1">
      <c r="A466" s="33"/>
      <c r="B466" s="34"/>
      <c r="C466" s="182" t="s">
        <v>1030</v>
      </c>
      <c r="D466" s="182" t="s">
        <v>243</v>
      </c>
      <c r="E466" s="183" t="s">
        <v>1031</v>
      </c>
      <c r="F466" s="184" t="s">
        <v>1032</v>
      </c>
      <c r="G466" s="185" t="s">
        <v>221</v>
      </c>
      <c r="H466" s="186">
        <v>11</v>
      </c>
      <c r="I466" s="187"/>
      <c r="J466" s="188">
        <f>ROUND(I466*H466,2)</f>
        <v>0</v>
      </c>
      <c r="K466" s="184" t="s">
        <v>222</v>
      </c>
      <c r="L466" s="38"/>
      <c r="M466" s="189" t="s">
        <v>1</v>
      </c>
      <c r="N466" s="190" t="s">
        <v>40</v>
      </c>
      <c r="O466" s="70"/>
      <c r="P466" s="173">
        <f>O466*H466</f>
        <v>0</v>
      </c>
      <c r="Q466" s="173">
        <v>0</v>
      </c>
      <c r="R466" s="173">
        <f>Q466*H466</f>
        <v>0</v>
      </c>
      <c r="S466" s="173">
        <v>0</v>
      </c>
      <c r="T466" s="174">
        <f>S466*H466</f>
        <v>0</v>
      </c>
      <c r="U466" s="33"/>
      <c r="V466" s="33"/>
      <c r="W466" s="33"/>
      <c r="X466" s="33"/>
      <c r="Y466" s="33"/>
      <c r="Z466" s="33"/>
      <c r="AA466" s="33"/>
      <c r="AB466" s="33"/>
      <c r="AC466" s="33"/>
      <c r="AD466" s="33"/>
      <c r="AE466" s="33"/>
      <c r="AR466" s="175" t="s">
        <v>82</v>
      </c>
      <c r="AT466" s="175" t="s">
        <v>243</v>
      </c>
      <c r="AU466" s="175" t="s">
        <v>75</v>
      </c>
      <c r="AY466" s="16" t="s">
        <v>223</v>
      </c>
      <c r="BE466" s="176">
        <f>IF(N466="základní",J466,0)</f>
        <v>0</v>
      </c>
      <c r="BF466" s="176">
        <f>IF(N466="snížená",J466,0)</f>
        <v>0</v>
      </c>
      <c r="BG466" s="176">
        <f>IF(N466="zákl. přenesená",J466,0)</f>
        <v>0</v>
      </c>
      <c r="BH466" s="176">
        <f>IF(N466="sníž. přenesená",J466,0)</f>
        <v>0</v>
      </c>
      <c r="BI466" s="176">
        <f>IF(N466="nulová",J466,0)</f>
        <v>0</v>
      </c>
      <c r="BJ466" s="16" t="s">
        <v>82</v>
      </c>
      <c r="BK466" s="176">
        <f>ROUND(I466*H466,2)</f>
        <v>0</v>
      </c>
      <c r="BL466" s="16" t="s">
        <v>82</v>
      </c>
      <c r="BM466" s="175" t="s">
        <v>1033</v>
      </c>
    </row>
    <row r="467" spans="1:65" s="2" customFormat="1" ht="39">
      <c r="A467" s="33"/>
      <c r="B467" s="34"/>
      <c r="C467" s="35"/>
      <c r="D467" s="177" t="s">
        <v>225</v>
      </c>
      <c r="E467" s="35"/>
      <c r="F467" s="178" t="s">
        <v>1034</v>
      </c>
      <c r="G467" s="35"/>
      <c r="H467" s="35"/>
      <c r="I467" s="179"/>
      <c r="J467" s="35"/>
      <c r="K467" s="35"/>
      <c r="L467" s="38"/>
      <c r="M467" s="180"/>
      <c r="N467" s="181"/>
      <c r="O467" s="70"/>
      <c r="P467" s="70"/>
      <c r="Q467" s="70"/>
      <c r="R467" s="70"/>
      <c r="S467" s="70"/>
      <c r="T467" s="71"/>
      <c r="U467" s="33"/>
      <c r="V467" s="33"/>
      <c r="W467" s="33"/>
      <c r="X467" s="33"/>
      <c r="Y467" s="33"/>
      <c r="Z467" s="33"/>
      <c r="AA467" s="33"/>
      <c r="AB467" s="33"/>
      <c r="AC467" s="33"/>
      <c r="AD467" s="33"/>
      <c r="AE467" s="33"/>
      <c r="AT467" s="16" t="s">
        <v>225</v>
      </c>
      <c r="AU467" s="16" t="s">
        <v>75</v>
      </c>
    </row>
    <row r="468" spans="1:65" s="2" customFormat="1" ht="24.2" customHeight="1">
      <c r="A468" s="33"/>
      <c r="B468" s="34"/>
      <c r="C468" s="182" t="s">
        <v>1035</v>
      </c>
      <c r="D468" s="182" t="s">
        <v>243</v>
      </c>
      <c r="E468" s="183" t="s">
        <v>1036</v>
      </c>
      <c r="F468" s="184" t="s">
        <v>1037</v>
      </c>
      <c r="G468" s="185" t="s">
        <v>221</v>
      </c>
      <c r="H468" s="186">
        <v>10</v>
      </c>
      <c r="I468" s="187"/>
      <c r="J468" s="188">
        <f>ROUND(I468*H468,2)</f>
        <v>0</v>
      </c>
      <c r="K468" s="184" t="s">
        <v>222</v>
      </c>
      <c r="L468" s="38"/>
      <c r="M468" s="189" t="s">
        <v>1</v>
      </c>
      <c r="N468" s="190" t="s">
        <v>40</v>
      </c>
      <c r="O468" s="70"/>
      <c r="P468" s="173">
        <f>O468*H468</f>
        <v>0</v>
      </c>
      <c r="Q468" s="173">
        <v>0</v>
      </c>
      <c r="R468" s="173">
        <f>Q468*H468</f>
        <v>0</v>
      </c>
      <c r="S468" s="173">
        <v>0</v>
      </c>
      <c r="T468" s="174">
        <f>S468*H468</f>
        <v>0</v>
      </c>
      <c r="U468" s="33"/>
      <c r="V468" s="33"/>
      <c r="W468" s="33"/>
      <c r="X468" s="33"/>
      <c r="Y468" s="33"/>
      <c r="Z468" s="33"/>
      <c r="AA468" s="33"/>
      <c r="AB468" s="33"/>
      <c r="AC468" s="33"/>
      <c r="AD468" s="33"/>
      <c r="AE468" s="33"/>
      <c r="AR468" s="175" t="s">
        <v>82</v>
      </c>
      <c r="AT468" s="175" t="s">
        <v>243</v>
      </c>
      <c r="AU468" s="175" t="s">
        <v>75</v>
      </c>
      <c r="AY468" s="16" t="s">
        <v>223</v>
      </c>
      <c r="BE468" s="176">
        <f>IF(N468="základní",J468,0)</f>
        <v>0</v>
      </c>
      <c r="BF468" s="176">
        <f>IF(N468="snížená",J468,0)</f>
        <v>0</v>
      </c>
      <c r="BG468" s="176">
        <f>IF(N468="zákl. přenesená",J468,0)</f>
        <v>0</v>
      </c>
      <c r="BH468" s="176">
        <f>IF(N468="sníž. přenesená",J468,0)</f>
        <v>0</v>
      </c>
      <c r="BI468" s="176">
        <f>IF(N468="nulová",J468,0)</f>
        <v>0</v>
      </c>
      <c r="BJ468" s="16" t="s">
        <v>82</v>
      </c>
      <c r="BK468" s="176">
        <f>ROUND(I468*H468,2)</f>
        <v>0</v>
      </c>
      <c r="BL468" s="16" t="s">
        <v>82</v>
      </c>
      <c r="BM468" s="175" t="s">
        <v>1038</v>
      </c>
    </row>
    <row r="469" spans="1:65" s="2" customFormat="1" ht="29.25">
      <c r="A469" s="33"/>
      <c r="B469" s="34"/>
      <c r="C469" s="35"/>
      <c r="D469" s="177" t="s">
        <v>225</v>
      </c>
      <c r="E469" s="35"/>
      <c r="F469" s="178" t="s">
        <v>1039</v>
      </c>
      <c r="G469" s="35"/>
      <c r="H469" s="35"/>
      <c r="I469" s="179"/>
      <c r="J469" s="35"/>
      <c r="K469" s="35"/>
      <c r="L469" s="38"/>
      <c r="M469" s="180"/>
      <c r="N469" s="181"/>
      <c r="O469" s="70"/>
      <c r="P469" s="70"/>
      <c r="Q469" s="70"/>
      <c r="R469" s="70"/>
      <c r="S469" s="70"/>
      <c r="T469" s="71"/>
      <c r="U469" s="33"/>
      <c r="V469" s="33"/>
      <c r="W469" s="33"/>
      <c r="X469" s="33"/>
      <c r="Y469" s="33"/>
      <c r="Z469" s="33"/>
      <c r="AA469" s="33"/>
      <c r="AB469" s="33"/>
      <c r="AC469" s="33"/>
      <c r="AD469" s="33"/>
      <c r="AE469" s="33"/>
      <c r="AT469" s="16" t="s">
        <v>225</v>
      </c>
      <c r="AU469" s="16" t="s">
        <v>75</v>
      </c>
    </row>
    <row r="470" spans="1:65" s="2" customFormat="1" ht="24.2" customHeight="1">
      <c r="A470" s="33"/>
      <c r="B470" s="34"/>
      <c r="C470" s="182" t="s">
        <v>1040</v>
      </c>
      <c r="D470" s="182" t="s">
        <v>243</v>
      </c>
      <c r="E470" s="183" t="s">
        <v>1041</v>
      </c>
      <c r="F470" s="184" t="s">
        <v>1042</v>
      </c>
      <c r="G470" s="185" t="s">
        <v>221</v>
      </c>
      <c r="H470" s="186">
        <v>2</v>
      </c>
      <c r="I470" s="187"/>
      <c r="J470" s="188">
        <f>ROUND(I470*H470,2)</f>
        <v>0</v>
      </c>
      <c r="K470" s="184" t="s">
        <v>222</v>
      </c>
      <c r="L470" s="38"/>
      <c r="M470" s="189" t="s">
        <v>1</v>
      </c>
      <c r="N470" s="190" t="s">
        <v>40</v>
      </c>
      <c r="O470" s="70"/>
      <c r="P470" s="173">
        <f>O470*H470</f>
        <v>0</v>
      </c>
      <c r="Q470" s="173">
        <v>0</v>
      </c>
      <c r="R470" s="173">
        <f>Q470*H470</f>
        <v>0</v>
      </c>
      <c r="S470" s="173">
        <v>0</v>
      </c>
      <c r="T470" s="174">
        <f>S470*H470</f>
        <v>0</v>
      </c>
      <c r="U470" s="33"/>
      <c r="V470" s="33"/>
      <c r="W470" s="33"/>
      <c r="X470" s="33"/>
      <c r="Y470" s="33"/>
      <c r="Z470" s="33"/>
      <c r="AA470" s="33"/>
      <c r="AB470" s="33"/>
      <c r="AC470" s="33"/>
      <c r="AD470" s="33"/>
      <c r="AE470" s="33"/>
      <c r="AR470" s="175" t="s">
        <v>82</v>
      </c>
      <c r="AT470" s="175" t="s">
        <v>243</v>
      </c>
      <c r="AU470" s="175" t="s">
        <v>75</v>
      </c>
      <c r="AY470" s="16" t="s">
        <v>223</v>
      </c>
      <c r="BE470" s="176">
        <f>IF(N470="základní",J470,0)</f>
        <v>0</v>
      </c>
      <c r="BF470" s="176">
        <f>IF(N470="snížená",J470,0)</f>
        <v>0</v>
      </c>
      <c r="BG470" s="176">
        <f>IF(N470="zákl. přenesená",J470,0)</f>
        <v>0</v>
      </c>
      <c r="BH470" s="176">
        <f>IF(N470="sníž. přenesená",J470,0)</f>
        <v>0</v>
      </c>
      <c r="BI470" s="176">
        <f>IF(N470="nulová",J470,0)</f>
        <v>0</v>
      </c>
      <c r="BJ470" s="16" t="s">
        <v>82</v>
      </c>
      <c r="BK470" s="176">
        <f>ROUND(I470*H470,2)</f>
        <v>0</v>
      </c>
      <c r="BL470" s="16" t="s">
        <v>82</v>
      </c>
      <c r="BM470" s="175" t="s">
        <v>1043</v>
      </c>
    </row>
    <row r="471" spans="1:65" s="2" customFormat="1" ht="29.25">
      <c r="A471" s="33"/>
      <c r="B471" s="34"/>
      <c r="C471" s="35"/>
      <c r="D471" s="177" t="s">
        <v>225</v>
      </c>
      <c r="E471" s="35"/>
      <c r="F471" s="178" t="s">
        <v>1044</v>
      </c>
      <c r="G471" s="35"/>
      <c r="H471" s="35"/>
      <c r="I471" s="179"/>
      <c r="J471" s="35"/>
      <c r="K471" s="35"/>
      <c r="L471" s="38"/>
      <c r="M471" s="180"/>
      <c r="N471" s="181"/>
      <c r="O471" s="70"/>
      <c r="P471" s="70"/>
      <c r="Q471" s="70"/>
      <c r="R471" s="70"/>
      <c r="S471" s="70"/>
      <c r="T471" s="71"/>
      <c r="U471" s="33"/>
      <c r="V471" s="33"/>
      <c r="W471" s="33"/>
      <c r="X471" s="33"/>
      <c r="Y471" s="33"/>
      <c r="Z471" s="33"/>
      <c r="AA471" s="33"/>
      <c r="AB471" s="33"/>
      <c r="AC471" s="33"/>
      <c r="AD471" s="33"/>
      <c r="AE471" s="33"/>
      <c r="AT471" s="16" t="s">
        <v>225</v>
      </c>
      <c r="AU471" s="16" t="s">
        <v>75</v>
      </c>
    </row>
    <row r="472" spans="1:65" s="2" customFormat="1" ht="24.2" customHeight="1">
      <c r="A472" s="33"/>
      <c r="B472" s="34"/>
      <c r="C472" s="182" t="s">
        <v>1045</v>
      </c>
      <c r="D472" s="182" t="s">
        <v>243</v>
      </c>
      <c r="E472" s="183" t="s">
        <v>1046</v>
      </c>
      <c r="F472" s="184" t="s">
        <v>1047</v>
      </c>
      <c r="G472" s="185" t="s">
        <v>221</v>
      </c>
      <c r="H472" s="186">
        <v>3</v>
      </c>
      <c r="I472" s="187"/>
      <c r="J472" s="188">
        <f>ROUND(I472*H472,2)</f>
        <v>0</v>
      </c>
      <c r="K472" s="184" t="s">
        <v>222</v>
      </c>
      <c r="L472" s="38"/>
      <c r="M472" s="189" t="s">
        <v>1</v>
      </c>
      <c r="N472" s="190" t="s">
        <v>40</v>
      </c>
      <c r="O472" s="70"/>
      <c r="P472" s="173">
        <f>O472*H472</f>
        <v>0</v>
      </c>
      <c r="Q472" s="173">
        <v>0</v>
      </c>
      <c r="R472" s="173">
        <f>Q472*H472</f>
        <v>0</v>
      </c>
      <c r="S472" s="173">
        <v>0</v>
      </c>
      <c r="T472" s="174">
        <f>S472*H472</f>
        <v>0</v>
      </c>
      <c r="U472" s="33"/>
      <c r="V472" s="33"/>
      <c r="W472" s="33"/>
      <c r="X472" s="33"/>
      <c r="Y472" s="33"/>
      <c r="Z472" s="33"/>
      <c r="AA472" s="33"/>
      <c r="AB472" s="33"/>
      <c r="AC472" s="33"/>
      <c r="AD472" s="33"/>
      <c r="AE472" s="33"/>
      <c r="AR472" s="175" t="s">
        <v>82</v>
      </c>
      <c r="AT472" s="175" t="s">
        <v>243</v>
      </c>
      <c r="AU472" s="175" t="s">
        <v>75</v>
      </c>
      <c r="AY472" s="16" t="s">
        <v>223</v>
      </c>
      <c r="BE472" s="176">
        <f>IF(N472="základní",J472,0)</f>
        <v>0</v>
      </c>
      <c r="BF472" s="176">
        <f>IF(N472="snížená",J472,0)</f>
        <v>0</v>
      </c>
      <c r="BG472" s="176">
        <f>IF(N472="zákl. přenesená",J472,0)</f>
        <v>0</v>
      </c>
      <c r="BH472" s="176">
        <f>IF(N472="sníž. přenesená",J472,0)</f>
        <v>0</v>
      </c>
      <c r="BI472" s="176">
        <f>IF(N472="nulová",J472,0)</f>
        <v>0</v>
      </c>
      <c r="BJ472" s="16" t="s">
        <v>82</v>
      </c>
      <c r="BK472" s="176">
        <f>ROUND(I472*H472,2)</f>
        <v>0</v>
      </c>
      <c r="BL472" s="16" t="s">
        <v>82</v>
      </c>
      <c r="BM472" s="175" t="s">
        <v>1048</v>
      </c>
    </row>
    <row r="473" spans="1:65" s="2" customFormat="1" ht="29.25">
      <c r="A473" s="33"/>
      <c r="B473" s="34"/>
      <c r="C473" s="35"/>
      <c r="D473" s="177" t="s">
        <v>225</v>
      </c>
      <c r="E473" s="35"/>
      <c r="F473" s="178" t="s">
        <v>1049</v>
      </c>
      <c r="G473" s="35"/>
      <c r="H473" s="35"/>
      <c r="I473" s="179"/>
      <c r="J473" s="35"/>
      <c r="K473" s="35"/>
      <c r="L473" s="38"/>
      <c r="M473" s="180"/>
      <c r="N473" s="181"/>
      <c r="O473" s="70"/>
      <c r="P473" s="70"/>
      <c r="Q473" s="70"/>
      <c r="R473" s="70"/>
      <c r="S473" s="70"/>
      <c r="T473" s="71"/>
      <c r="U473" s="33"/>
      <c r="V473" s="33"/>
      <c r="W473" s="33"/>
      <c r="X473" s="33"/>
      <c r="Y473" s="33"/>
      <c r="Z473" s="33"/>
      <c r="AA473" s="33"/>
      <c r="AB473" s="33"/>
      <c r="AC473" s="33"/>
      <c r="AD473" s="33"/>
      <c r="AE473" s="33"/>
      <c r="AT473" s="16" t="s">
        <v>225</v>
      </c>
      <c r="AU473" s="16" t="s">
        <v>75</v>
      </c>
    </row>
    <row r="474" spans="1:65" s="2" customFormat="1" ht="24.2" customHeight="1">
      <c r="A474" s="33"/>
      <c r="B474" s="34"/>
      <c r="C474" s="182" t="s">
        <v>1050</v>
      </c>
      <c r="D474" s="182" t="s">
        <v>243</v>
      </c>
      <c r="E474" s="183" t="s">
        <v>1051</v>
      </c>
      <c r="F474" s="184" t="s">
        <v>1052</v>
      </c>
      <c r="G474" s="185" t="s">
        <v>221</v>
      </c>
      <c r="H474" s="186">
        <v>1</v>
      </c>
      <c r="I474" s="187"/>
      <c r="J474" s="188">
        <f>ROUND(I474*H474,2)</f>
        <v>0</v>
      </c>
      <c r="K474" s="184" t="s">
        <v>222</v>
      </c>
      <c r="L474" s="38"/>
      <c r="M474" s="189" t="s">
        <v>1</v>
      </c>
      <c r="N474" s="190" t="s">
        <v>40</v>
      </c>
      <c r="O474" s="70"/>
      <c r="P474" s="173">
        <f>O474*H474</f>
        <v>0</v>
      </c>
      <c r="Q474" s="173">
        <v>0</v>
      </c>
      <c r="R474" s="173">
        <f>Q474*H474</f>
        <v>0</v>
      </c>
      <c r="S474" s="173">
        <v>0</v>
      </c>
      <c r="T474" s="174">
        <f>S474*H474</f>
        <v>0</v>
      </c>
      <c r="U474" s="33"/>
      <c r="V474" s="33"/>
      <c r="W474" s="33"/>
      <c r="X474" s="33"/>
      <c r="Y474" s="33"/>
      <c r="Z474" s="33"/>
      <c r="AA474" s="33"/>
      <c r="AB474" s="33"/>
      <c r="AC474" s="33"/>
      <c r="AD474" s="33"/>
      <c r="AE474" s="33"/>
      <c r="AR474" s="175" t="s">
        <v>82</v>
      </c>
      <c r="AT474" s="175" t="s">
        <v>243</v>
      </c>
      <c r="AU474" s="175" t="s">
        <v>75</v>
      </c>
      <c r="AY474" s="16" t="s">
        <v>223</v>
      </c>
      <c r="BE474" s="176">
        <f>IF(N474="základní",J474,0)</f>
        <v>0</v>
      </c>
      <c r="BF474" s="176">
        <f>IF(N474="snížená",J474,0)</f>
        <v>0</v>
      </c>
      <c r="BG474" s="176">
        <f>IF(N474="zákl. přenesená",J474,0)</f>
        <v>0</v>
      </c>
      <c r="BH474" s="176">
        <f>IF(N474="sníž. přenesená",J474,0)</f>
        <v>0</v>
      </c>
      <c r="BI474" s="176">
        <f>IF(N474="nulová",J474,0)</f>
        <v>0</v>
      </c>
      <c r="BJ474" s="16" t="s">
        <v>82</v>
      </c>
      <c r="BK474" s="176">
        <f>ROUND(I474*H474,2)</f>
        <v>0</v>
      </c>
      <c r="BL474" s="16" t="s">
        <v>82</v>
      </c>
      <c r="BM474" s="175" t="s">
        <v>1053</v>
      </c>
    </row>
    <row r="475" spans="1:65" s="2" customFormat="1" ht="29.25">
      <c r="A475" s="33"/>
      <c r="B475" s="34"/>
      <c r="C475" s="35"/>
      <c r="D475" s="177" t="s">
        <v>225</v>
      </c>
      <c r="E475" s="35"/>
      <c r="F475" s="178" t="s">
        <v>1054</v>
      </c>
      <c r="G475" s="35"/>
      <c r="H475" s="35"/>
      <c r="I475" s="179"/>
      <c r="J475" s="35"/>
      <c r="K475" s="35"/>
      <c r="L475" s="38"/>
      <c r="M475" s="180"/>
      <c r="N475" s="181"/>
      <c r="O475" s="70"/>
      <c r="P475" s="70"/>
      <c r="Q475" s="70"/>
      <c r="R475" s="70"/>
      <c r="S475" s="70"/>
      <c r="T475" s="71"/>
      <c r="U475" s="33"/>
      <c r="V475" s="33"/>
      <c r="W475" s="33"/>
      <c r="X475" s="33"/>
      <c r="Y475" s="33"/>
      <c r="Z475" s="33"/>
      <c r="AA475" s="33"/>
      <c r="AB475" s="33"/>
      <c r="AC475" s="33"/>
      <c r="AD475" s="33"/>
      <c r="AE475" s="33"/>
      <c r="AT475" s="16" t="s">
        <v>225</v>
      </c>
      <c r="AU475" s="16" t="s">
        <v>75</v>
      </c>
    </row>
    <row r="476" spans="1:65" s="2" customFormat="1" ht="24.2" customHeight="1">
      <c r="A476" s="33"/>
      <c r="B476" s="34"/>
      <c r="C476" s="182" t="s">
        <v>1055</v>
      </c>
      <c r="D476" s="182" t="s">
        <v>243</v>
      </c>
      <c r="E476" s="183" t="s">
        <v>1056</v>
      </c>
      <c r="F476" s="184" t="s">
        <v>1057</v>
      </c>
      <c r="G476" s="185" t="s">
        <v>221</v>
      </c>
      <c r="H476" s="186">
        <v>11</v>
      </c>
      <c r="I476" s="187"/>
      <c r="J476" s="188">
        <f>ROUND(I476*H476,2)</f>
        <v>0</v>
      </c>
      <c r="K476" s="184" t="s">
        <v>222</v>
      </c>
      <c r="L476" s="38"/>
      <c r="M476" s="189" t="s">
        <v>1</v>
      </c>
      <c r="N476" s="190" t="s">
        <v>40</v>
      </c>
      <c r="O476" s="70"/>
      <c r="P476" s="173">
        <f>O476*H476</f>
        <v>0</v>
      </c>
      <c r="Q476" s="173">
        <v>0</v>
      </c>
      <c r="R476" s="173">
        <f>Q476*H476</f>
        <v>0</v>
      </c>
      <c r="S476" s="173">
        <v>0</v>
      </c>
      <c r="T476" s="174">
        <f>S476*H476</f>
        <v>0</v>
      </c>
      <c r="U476" s="33"/>
      <c r="V476" s="33"/>
      <c r="W476" s="33"/>
      <c r="X476" s="33"/>
      <c r="Y476" s="33"/>
      <c r="Z476" s="33"/>
      <c r="AA476" s="33"/>
      <c r="AB476" s="33"/>
      <c r="AC476" s="33"/>
      <c r="AD476" s="33"/>
      <c r="AE476" s="33"/>
      <c r="AR476" s="175" t="s">
        <v>82</v>
      </c>
      <c r="AT476" s="175" t="s">
        <v>243</v>
      </c>
      <c r="AU476" s="175" t="s">
        <v>75</v>
      </c>
      <c r="AY476" s="16" t="s">
        <v>223</v>
      </c>
      <c r="BE476" s="176">
        <f>IF(N476="základní",J476,0)</f>
        <v>0</v>
      </c>
      <c r="BF476" s="176">
        <f>IF(N476="snížená",J476,0)</f>
        <v>0</v>
      </c>
      <c r="BG476" s="176">
        <f>IF(N476="zákl. přenesená",J476,0)</f>
        <v>0</v>
      </c>
      <c r="BH476" s="176">
        <f>IF(N476="sníž. přenesená",J476,0)</f>
        <v>0</v>
      </c>
      <c r="BI476" s="176">
        <f>IF(N476="nulová",J476,0)</f>
        <v>0</v>
      </c>
      <c r="BJ476" s="16" t="s">
        <v>82</v>
      </c>
      <c r="BK476" s="176">
        <f>ROUND(I476*H476,2)</f>
        <v>0</v>
      </c>
      <c r="BL476" s="16" t="s">
        <v>82</v>
      </c>
      <c r="BM476" s="175" t="s">
        <v>1058</v>
      </c>
    </row>
    <row r="477" spans="1:65" s="2" customFormat="1" ht="29.25">
      <c r="A477" s="33"/>
      <c r="B477" s="34"/>
      <c r="C477" s="35"/>
      <c r="D477" s="177" t="s">
        <v>225</v>
      </c>
      <c r="E477" s="35"/>
      <c r="F477" s="178" t="s">
        <v>1059</v>
      </c>
      <c r="G477" s="35"/>
      <c r="H477" s="35"/>
      <c r="I477" s="179"/>
      <c r="J477" s="35"/>
      <c r="K477" s="35"/>
      <c r="L477" s="38"/>
      <c r="M477" s="180"/>
      <c r="N477" s="181"/>
      <c r="O477" s="70"/>
      <c r="P477" s="70"/>
      <c r="Q477" s="70"/>
      <c r="R477" s="70"/>
      <c r="S477" s="70"/>
      <c r="T477" s="71"/>
      <c r="U477" s="33"/>
      <c r="V477" s="33"/>
      <c r="W477" s="33"/>
      <c r="X477" s="33"/>
      <c r="Y477" s="33"/>
      <c r="Z477" s="33"/>
      <c r="AA477" s="33"/>
      <c r="AB477" s="33"/>
      <c r="AC477" s="33"/>
      <c r="AD477" s="33"/>
      <c r="AE477" s="33"/>
      <c r="AT477" s="16" t="s">
        <v>225</v>
      </c>
      <c r="AU477" s="16" t="s">
        <v>75</v>
      </c>
    </row>
    <row r="478" spans="1:65" s="2" customFormat="1" ht="19.5">
      <c r="A478" s="33"/>
      <c r="B478" s="34"/>
      <c r="C478" s="35"/>
      <c r="D478" s="177" t="s">
        <v>365</v>
      </c>
      <c r="E478" s="35"/>
      <c r="F478" s="195" t="s">
        <v>1060</v>
      </c>
      <c r="G478" s="35"/>
      <c r="H478" s="35"/>
      <c r="I478" s="179"/>
      <c r="J478" s="35"/>
      <c r="K478" s="35"/>
      <c r="L478" s="38"/>
      <c r="M478" s="180"/>
      <c r="N478" s="181"/>
      <c r="O478" s="70"/>
      <c r="P478" s="70"/>
      <c r="Q478" s="70"/>
      <c r="R478" s="70"/>
      <c r="S478" s="70"/>
      <c r="T478" s="71"/>
      <c r="U478" s="33"/>
      <c r="V478" s="33"/>
      <c r="W478" s="33"/>
      <c r="X478" s="33"/>
      <c r="Y478" s="33"/>
      <c r="Z478" s="33"/>
      <c r="AA478" s="33"/>
      <c r="AB478" s="33"/>
      <c r="AC478" s="33"/>
      <c r="AD478" s="33"/>
      <c r="AE478" s="33"/>
      <c r="AT478" s="16" t="s">
        <v>365</v>
      </c>
      <c r="AU478" s="16" t="s">
        <v>75</v>
      </c>
    </row>
    <row r="479" spans="1:65" s="2" customFormat="1" ht="24.2" customHeight="1">
      <c r="A479" s="33"/>
      <c r="B479" s="34"/>
      <c r="C479" s="182" t="s">
        <v>1061</v>
      </c>
      <c r="D479" s="182" t="s">
        <v>243</v>
      </c>
      <c r="E479" s="183" t="s">
        <v>1062</v>
      </c>
      <c r="F479" s="184" t="s">
        <v>1063</v>
      </c>
      <c r="G479" s="185" t="s">
        <v>221</v>
      </c>
      <c r="H479" s="186">
        <v>19</v>
      </c>
      <c r="I479" s="187"/>
      <c r="J479" s="188">
        <f>ROUND(I479*H479,2)</f>
        <v>0</v>
      </c>
      <c r="K479" s="184" t="s">
        <v>222</v>
      </c>
      <c r="L479" s="38"/>
      <c r="M479" s="189" t="s">
        <v>1</v>
      </c>
      <c r="N479" s="190" t="s">
        <v>40</v>
      </c>
      <c r="O479" s="70"/>
      <c r="P479" s="173">
        <f>O479*H479</f>
        <v>0</v>
      </c>
      <c r="Q479" s="173">
        <v>0</v>
      </c>
      <c r="R479" s="173">
        <f>Q479*H479</f>
        <v>0</v>
      </c>
      <c r="S479" s="173">
        <v>0</v>
      </c>
      <c r="T479" s="174">
        <f>S479*H479</f>
        <v>0</v>
      </c>
      <c r="U479" s="33"/>
      <c r="V479" s="33"/>
      <c r="W479" s="33"/>
      <c r="X479" s="33"/>
      <c r="Y479" s="33"/>
      <c r="Z479" s="33"/>
      <c r="AA479" s="33"/>
      <c r="AB479" s="33"/>
      <c r="AC479" s="33"/>
      <c r="AD479" s="33"/>
      <c r="AE479" s="33"/>
      <c r="AR479" s="175" t="s">
        <v>82</v>
      </c>
      <c r="AT479" s="175" t="s">
        <v>243</v>
      </c>
      <c r="AU479" s="175" t="s">
        <v>75</v>
      </c>
      <c r="AY479" s="16" t="s">
        <v>223</v>
      </c>
      <c r="BE479" s="176">
        <f>IF(N479="základní",J479,0)</f>
        <v>0</v>
      </c>
      <c r="BF479" s="176">
        <f>IF(N479="snížená",J479,0)</f>
        <v>0</v>
      </c>
      <c r="BG479" s="176">
        <f>IF(N479="zákl. přenesená",J479,0)</f>
        <v>0</v>
      </c>
      <c r="BH479" s="176">
        <f>IF(N479="sníž. přenesená",J479,0)</f>
        <v>0</v>
      </c>
      <c r="BI479" s="176">
        <f>IF(N479="nulová",J479,0)</f>
        <v>0</v>
      </c>
      <c r="BJ479" s="16" t="s">
        <v>82</v>
      </c>
      <c r="BK479" s="176">
        <f>ROUND(I479*H479,2)</f>
        <v>0</v>
      </c>
      <c r="BL479" s="16" t="s">
        <v>82</v>
      </c>
      <c r="BM479" s="175" t="s">
        <v>1064</v>
      </c>
    </row>
    <row r="480" spans="1:65" s="2" customFormat="1" ht="87.75">
      <c r="A480" s="33"/>
      <c r="B480" s="34"/>
      <c r="C480" s="35"/>
      <c r="D480" s="177" t="s">
        <v>225</v>
      </c>
      <c r="E480" s="35"/>
      <c r="F480" s="178" t="s">
        <v>1065</v>
      </c>
      <c r="G480" s="35"/>
      <c r="H480" s="35"/>
      <c r="I480" s="179"/>
      <c r="J480" s="35"/>
      <c r="K480" s="35"/>
      <c r="L480" s="38"/>
      <c r="M480" s="180"/>
      <c r="N480" s="181"/>
      <c r="O480" s="70"/>
      <c r="P480" s="70"/>
      <c r="Q480" s="70"/>
      <c r="R480" s="70"/>
      <c r="S480" s="70"/>
      <c r="T480" s="71"/>
      <c r="U480" s="33"/>
      <c r="V480" s="33"/>
      <c r="W480" s="33"/>
      <c r="X480" s="33"/>
      <c r="Y480" s="33"/>
      <c r="Z480" s="33"/>
      <c r="AA480" s="33"/>
      <c r="AB480" s="33"/>
      <c r="AC480" s="33"/>
      <c r="AD480" s="33"/>
      <c r="AE480" s="33"/>
      <c r="AT480" s="16" t="s">
        <v>225</v>
      </c>
      <c r="AU480" s="16" t="s">
        <v>75</v>
      </c>
    </row>
    <row r="481" spans="1:65" s="2" customFormat="1" ht="24.2" customHeight="1">
      <c r="A481" s="33"/>
      <c r="B481" s="34"/>
      <c r="C481" s="182" t="s">
        <v>1066</v>
      </c>
      <c r="D481" s="182" t="s">
        <v>243</v>
      </c>
      <c r="E481" s="183" t="s">
        <v>1067</v>
      </c>
      <c r="F481" s="184" t="s">
        <v>1068</v>
      </c>
      <c r="G481" s="185" t="s">
        <v>221</v>
      </c>
      <c r="H481" s="186">
        <v>2</v>
      </c>
      <c r="I481" s="187"/>
      <c r="J481" s="188">
        <f>ROUND(I481*H481,2)</f>
        <v>0</v>
      </c>
      <c r="K481" s="184" t="s">
        <v>222</v>
      </c>
      <c r="L481" s="38"/>
      <c r="M481" s="189" t="s">
        <v>1</v>
      </c>
      <c r="N481" s="190" t="s">
        <v>40</v>
      </c>
      <c r="O481" s="70"/>
      <c r="P481" s="173">
        <f>O481*H481</f>
        <v>0</v>
      </c>
      <c r="Q481" s="173">
        <v>0</v>
      </c>
      <c r="R481" s="173">
        <f>Q481*H481</f>
        <v>0</v>
      </c>
      <c r="S481" s="173">
        <v>0</v>
      </c>
      <c r="T481" s="174">
        <f>S481*H481</f>
        <v>0</v>
      </c>
      <c r="U481" s="33"/>
      <c r="V481" s="33"/>
      <c r="W481" s="33"/>
      <c r="X481" s="33"/>
      <c r="Y481" s="33"/>
      <c r="Z481" s="33"/>
      <c r="AA481" s="33"/>
      <c r="AB481" s="33"/>
      <c r="AC481" s="33"/>
      <c r="AD481" s="33"/>
      <c r="AE481" s="33"/>
      <c r="AR481" s="175" t="s">
        <v>82</v>
      </c>
      <c r="AT481" s="175" t="s">
        <v>243</v>
      </c>
      <c r="AU481" s="175" t="s">
        <v>75</v>
      </c>
      <c r="AY481" s="16" t="s">
        <v>223</v>
      </c>
      <c r="BE481" s="176">
        <f>IF(N481="základní",J481,0)</f>
        <v>0</v>
      </c>
      <c r="BF481" s="176">
        <f>IF(N481="snížená",J481,0)</f>
        <v>0</v>
      </c>
      <c r="BG481" s="176">
        <f>IF(N481="zákl. přenesená",J481,0)</f>
        <v>0</v>
      </c>
      <c r="BH481" s="176">
        <f>IF(N481="sníž. přenesená",J481,0)</f>
        <v>0</v>
      </c>
      <c r="BI481" s="176">
        <f>IF(N481="nulová",J481,0)</f>
        <v>0</v>
      </c>
      <c r="BJ481" s="16" t="s">
        <v>82</v>
      </c>
      <c r="BK481" s="176">
        <f>ROUND(I481*H481,2)</f>
        <v>0</v>
      </c>
      <c r="BL481" s="16" t="s">
        <v>82</v>
      </c>
      <c r="BM481" s="175" t="s">
        <v>1069</v>
      </c>
    </row>
    <row r="482" spans="1:65" s="2" customFormat="1" ht="29.25">
      <c r="A482" s="33"/>
      <c r="B482" s="34"/>
      <c r="C482" s="35"/>
      <c r="D482" s="177" t="s">
        <v>225</v>
      </c>
      <c r="E482" s="35"/>
      <c r="F482" s="178" t="s">
        <v>1070</v>
      </c>
      <c r="G482" s="35"/>
      <c r="H482" s="35"/>
      <c r="I482" s="179"/>
      <c r="J482" s="35"/>
      <c r="K482" s="35"/>
      <c r="L482" s="38"/>
      <c r="M482" s="180"/>
      <c r="N482" s="181"/>
      <c r="O482" s="70"/>
      <c r="P482" s="70"/>
      <c r="Q482" s="70"/>
      <c r="R482" s="70"/>
      <c r="S482" s="70"/>
      <c r="T482" s="71"/>
      <c r="U482" s="33"/>
      <c r="V482" s="33"/>
      <c r="W482" s="33"/>
      <c r="X482" s="33"/>
      <c r="Y482" s="33"/>
      <c r="Z482" s="33"/>
      <c r="AA482" s="33"/>
      <c r="AB482" s="33"/>
      <c r="AC482" s="33"/>
      <c r="AD482" s="33"/>
      <c r="AE482" s="33"/>
      <c r="AT482" s="16" t="s">
        <v>225</v>
      </c>
      <c r="AU482" s="16" t="s">
        <v>75</v>
      </c>
    </row>
    <row r="483" spans="1:65" s="2" customFormat="1" ht="24.2" customHeight="1">
      <c r="A483" s="33"/>
      <c r="B483" s="34"/>
      <c r="C483" s="182" t="s">
        <v>1071</v>
      </c>
      <c r="D483" s="182" t="s">
        <v>243</v>
      </c>
      <c r="E483" s="183" t="s">
        <v>1072</v>
      </c>
      <c r="F483" s="184" t="s">
        <v>1073</v>
      </c>
      <c r="G483" s="185" t="s">
        <v>221</v>
      </c>
      <c r="H483" s="186">
        <v>19</v>
      </c>
      <c r="I483" s="187"/>
      <c r="J483" s="188">
        <f>ROUND(I483*H483,2)</f>
        <v>0</v>
      </c>
      <c r="K483" s="184" t="s">
        <v>222</v>
      </c>
      <c r="L483" s="38"/>
      <c r="M483" s="189" t="s">
        <v>1</v>
      </c>
      <c r="N483" s="190" t="s">
        <v>40</v>
      </c>
      <c r="O483" s="70"/>
      <c r="P483" s="173">
        <f>O483*H483</f>
        <v>0</v>
      </c>
      <c r="Q483" s="173">
        <v>0</v>
      </c>
      <c r="R483" s="173">
        <f>Q483*H483</f>
        <v>0</v>
      </c>
      <c r="S483" s="173">
        <v>0</v>
      </c>
      <c r="T483" s="174">
        <f>S483*H483</f>
        <v>0</v>
      </c>
      <c r="U483" s="33"/>
      <c r="V483" s="33"/>
      <c r="W483" s="33"/>
      <c r="X483" s="33"/>
      <c r="Y483" s="33"/>
      <c r="Z483" s="33"/>
      <c r="AA483" s="33"/>
      <c r="AB483" s="33"/>
      <c r="AC483" s="33"/>
      <c r="AD483" s="33"/>
      <c r="AE483" s="33"/>
      <c r="AR483" s="175" t="s">
        <v>82</v>
      </c>
      <c r="AT483" s="175" t="s">
        <v>243</v>
      </c>
      <c r="AU483" s="175" t="s">
        <v>75</v>
      </c>
      <c r="AY483" s="16" t="s">
        <v>223</v>
      </c>
      <c r="BE483" s="176">
        <f>IF(N483="základní",J483,0)</f>
        <v>0</v>
      </c>
      <c r="BF483" s="176">
        <f>IF(N483="snížená",J483,0)</f>
        <v>0</v>
      </c>
      <c r="BG483" s="176">
        <f>IF(N483="zákl. přenesená",J483,0)</f>
        <v>0</v>
      </c>
      <c r="BH483" s="176">
        <f>IF(N483="sníž. přenesená",J483,0)</f>
        <v>0</v>
      </c>
      <c r="BI483" s="176">
        <f>IF(N483="nulová",J483,0)</f>
        <v>0</v>
      </c>
      <c r="BJ483" s="16" t="s">
        <v>82</v>
      </c>
      <c r="BK483" s="176">
        <f>ROUND(I483*H483,2)</f>
        <v>0</v>
      </c>
      <c r="BL483" s="16" t="s">
        <v>82</v>
      </c>
      <c r="BM483" s="175" t="s">
        <v>1074</v>
      </c>
    </row>
    <row r="484" spans="1:65" s="2" customFormat="1" ht="19.5">
      <c r="A484" s="33"/>
      <c r="B484" s="34"/>
      <c r="C484" s="35"/>
      <c r="D484" s="177" t="s">
        <v>225</v>
      </c>
      <c r="E484" s="35"/>
      <c r="F484" s="178" t="s">
        <v>1075</v>
      </c>
      <c r="G484" s="35"/>
      <c r="H484" s="35"/>
      <c r="I484" s="179"/>
      <c r="J484" s="35"/>
      <c r="K484" s="35"/>
      <c r="L484" s="38"/>
      <c r="M484" s="180"/>
      <c r="N484" s="181"/>
      <c r="O484" s="70"/>
      <c r="P484" s="70"/>
      <c r="Q484" s="70"/>
      <c r="R484" s="70"/>
      <c r="S484" s="70"/>
      <c r="T484" s="71"/>
      <c r="U484" s="33"/>
      <c r="V484" s="33"/>
      <c r="W484" s="33"/>
      <c r="X484" s="33"/>
      <c r="Y484" s="33"/>
      <c r="Z484" s="33"/>
      <c r="AA484" s="33"/>
      <c r="AB484" s="33"/>
      <c r="AC484" s="33"/>
      <c r="AD484" s="33"/>
      <c r="AE484" s="33"/>
      <c r="AT484" s="16" t="s">
        <v>225</v>
      </c>
      <c r="AU484" s="16" t="s">
        <v>75</v>
      </c>
    </row>
    <row r="485" spans="1:65" s="2" customFormat="1" ht="24.2" customHeight="1">
      <c r="A485" s="33"/>
      <c r="B485" s="34"/>
      <c r="C485" s="182" t="s">
        <v>1076</v>
      </c>
      <c r="D485" s="182" t="s">
        <v>243</v>
      </c>
      <c r="E485" s="183" t="s">
        <v>1077</v>
      </c>
      <c r="F485" s="184" t="s">
        <v>1078</v>
      </c>
      <c r="G485" s="185" t="s">
        <v>221</v>
      </c>
      <c r="H485" s="186">
        <v>19</v>
      </c>
      <c r="I485" s="187"/>
      <c r="J485" s="188">
        <f>ROUND(I485*H485,2)</f>
        <v>0</v>
      </c>
      <c r="K485" s="184" t="s">
        <v>222</v>
      </c>
      <c r="L485" s="38"/>
      <c r="M485" s="189" t="s">
        <v>1</v>
      </c>
      <c r="N485" s="190" t="s">
        <v>40</v>
      </c>
      <c r="O485" s="70"/>
      <c r="P485" s="173">
        <f>O485*H485</f>
        <v>0</v>
      </c>
      <c r="Q485" s="173">
        <v>0</v>
      </c>
      <c r="R485" s="173">
        <f>Q485*H485</f>
        <v>0</v>
      </c>
      <c r="S485" s="173">
        <v>0</v>
      </c>
      <c r="T485" s="174">
        <f>S485*H485</f>
        <v>0</v>
      </c>
      <c r="U485" s="33"/>
      <c r="V485" s="33"/>
      <c r="W485" s="33"/>
      <c r="X485" s="33"/>
      <c r="Y485" s="33"/>
      <c r="Z485" s="33"/>
      <c r="AA485" s="33"/>
      <c r="AB485" s="33"/>
      <c r="AC485" s="33"/>
      <c r="AD485" s="33"/>
      <c r="AE485" s="33"/>
      <c r="AR485" s="175" t="s">
        <v>82</v>
      </c>
      <c r="AT485" s="175" t="s">
        <v>243</v>
      </c>
      <c r="AU485" s="175" t="s">
        <v>75</v>
      </c>
      <c r="AY485" s="16" t="s">
        <v>223</v>
      </c>
      <c r="BE485" s="176">
        <f>IF(N485="základní",J485,0)</f>
        <v>0</v>
      </c>
      <c r="BF485" s="176">
        <f>IF(N485="snížená",J485,0)</f>
        <v>0</v>
      </c>
      <c r="BG485" s="176">
        <f>IF(N485="zákl. přenesená",J485,0)</f>
        <v>0</v>
      </c>
      <c r="BH485" s="176">
        <f>IF(N485="sníž. přenesená",J485,0)</f>
        <v>0</v>
      </c>
      <c r="BI485" s="176">
        <f>IF(N485="nulová",J485,0)</f>
        <v>0</v>
      </c>
      <c r="BJ485" s="16" t="s">
        <v>82</v>
      </c>
      <c r="BK485" s="176">
        <f>ROUND(I485*H485,2)</f>
        <v>0</v>
      </c>
      <c r="BL485" s="16" t="s">
        <v>82</v>
      </c>
      <c r="BM485" s="175" t="s">
        <v>1079</v>
      </c>
    </row>
    <row r="486" spans="1:65" s="2" customFormat="1" ht="29.25">
      <c r="A486" s="33"/>
      <c r="B486" s="34"/>
      <c r="C486" s="35"/>
      <c r="D486" s="177" t="s">
        <v>225</v>
      </c>
      <c r="E486" s="35"/>
      <c r="F486" s="178" t="s">
        <v>1080</v>
      </c>
      <c r="G486" s="35"/>
      <c r="H486" s="35"/>
      <c r="I486" s="179"/>
      <c r="J486" s="35"/>
      <c r="K486" s="35"/>
      <c r="L486" s="38"/>
      <c r="M486" s="180"/>
      <c r="N486" s="181"/>
      <c r="O486" s="70"/>
      <c r="P486" s="70"/>
      <c r="Q486" s="70"/>
      <c r="R486" s="70"/>
      <c r="S486" s="70"/>
      <c r="T486" s="71"/>
      <c r="U486" s="33"/>
      <c r="V486" s="33"/>
      <c r="W486" s="33"/>
      <c r="X486" s="33"/>
      <c r="Y486" s="33"/>
      <c r="Z486" s="33"/>
      <c r="AA486" s="33"/>
      <c r="AB486" s="33"/>
      <c r="AC486" s="33"/>
      <c r="AD486" s="33"/>
      <c r="AE486" s="33"/>
      <c r="AT486" s="16" t="s">
        <v>225</v>
      </c>
      <c r="AU486" s="16" t="s">
        <v>75</v>
      </c>
    </row>
    <row r="487" spans="1:65" s="2" customFormat="1" ht="24.2" customHeight="1">
      <c r="A487" s="33"/>
      <c r="B487" s="34"/>
      <c r="C487" s="182" t="s">
        <v>1081</v>
      </c>
      <c r="D487" s="182" t="s">
        <v>243</v>
      </c>
      <c r="E487" s="183" t="s">
        <v>1082</v>
      </c>
      <c r="F487" s="184" t="s">
        <v>1083</v>
      </c>
      <c r="G487" s="185" t="s">
        <v>221</v>
      </c>
      <c r="H487" s="186">
        <v>2</v>
      </c>
      <c r="I487" s="187"/>
      <c r="J487" s="188">
        <f>ROUND(I487*H487,2)</f>
        <v>0</v>
      </c>
      <c r="K487" s="184" t="s">
        <v>222</v>
      </c>
      <c r="L487" s="38"/>
      <c r="M487" s="189" t="s">
        <v>1</v>
      </c>
      <c r="N487" s="190" t="s">
        <v>40</v>
      </c>
      <c r="O487" s="70"/>
      <c r="P487" s="173">
        <f>O487*H487</f>
        <v>0</v>
      </c>
      <c r="Q487" s="173">
        <v>0</v>
      </c>
      <c r="R487" s="173">
        <f>Q487*H487</f>
        <v>0</v>
      </c>
      <c r="S487" s="173">
        <v>0</v>
      </c>
      <c r="T487" s="174">
        <f>S487*H487</f>
        <v>0</v>
      </c>
      <c r="U487" s="33"/>
      <c r="V487" s="33"/>
      <c r="W487" s="33"/>
      <c r="X487" s="33"/>
      <c r="Y487" s="33"/>
      <c r="Z487" s="33"/>
      <c r="AA487" s="33"/>
      <c r="AB487" s="33"/>
      <c r="AC487" s="33"/>
      <c r="AD487" s="33"/>
      <c r="AE487" s="33"/>
      <c r="AR487" s="175" t="s">
        <v>82</v>
      </c>
      <c r="AT487" s="175" t="s">
        <v>243</v>
      </c>
      <c r="AU487" s="175" t="s">
        <v>75</v>
      </c>
      <c r="AY487" s="16" t="s">
        <v>223</v>
      </c>
      <c r="BE487" s="176">
        <f>IF(N487="základní",J487,0)</f>
        <v>0</v>
      </c>
      <c r="BF487" s="176">
        <f>IF(N487="snížená",J487,0)</f>
        <v>0</v>
      </c>
      <c r="BG487" s="176">
        <f>IF(N487="zákl. přenesená",J487,0)</f>
        <v>0</v>
      </c>
      <c r="BH487" s="176">
        <f>IF(N487="sníž. přenesená",J487,0)</f>
        <v>0</v>
      </c>
      <c r="BI487" s="176">
        <f>IF(N487="nulová",J487,0)</f>
        <v>0</v>
      </c>
      <c r="BJ487" s="16" t="s">
        <v>82</v>
      </c>
      <c r="BK487" s="176">
        <f>ROUND(I487*H487,2)</f>
        <v>0</v>
      </c>
      <c r="BL487" s="16" t="s">
        <v>82</v>
      </c>
      <c r="BM487" s="175" t="s">
        <v>1084</v>
      </c>
    </row>
    <row r="488" spans="1:65" s="2" customFormat="1" ht="29.25">
      <c r="A488" s="33"/>
      <c r="B488" s="34"/>
      <c r="C488" s="35"/>
      <c r="D488" s="177" t="s">
        <v>225</v>
      </c>
      <c r="E488" s="35"/>
      <c r="F488" s="178" t="s">
        <v>1085</v>
      </c>
      <c r="G488" s="35"/>
      <c r="H488" s="35"/>
      <c r="I488" s="179"/>
      <c r="J488" s="35"/>
      <c r="K488" s="35"/>
      <c r="L488" s="38"/>
      <c r="M488" s="180"/>
      <c r="N488" s="181"/>
      <c r="O488" s="70"/>
      <c r="P488" s="70"/>
      <c r="Q488" s="70"/>
      <c r="R488" s="70"/>
      <c r="S488" s="70"/>
      <c r="T488" s="71"/>
      <c r="U488" s="33"/>
      <c r="V488" s="33"/>
      <c r="W488" s="33"/>
      <c r="X488" s="33"/>
      <c r="Y488" s="33"/>
      <c r="Z488" s="33"/>
      <c r="AA488" s="33"/>
      <c r="AB488" s="33"/>
      <c r="AC488" s="33"/>
      <c r="AD488" s="33"/>
      <c r="AE488" s="33"/>
      <c r="AT488" s="16" t="s">
        <v>225</v>
      </c>
      <c r="AU488" s="16" t="s">
        <v>75</v>
      </c>
    </row>
    <row r="489" spans="1:65" s="2" customFormat="1" ht="37.9" customHeight="1">
      <c r="A489" s="33"/>
      <c r="B489" s="34"/>
      <c r="C489" s="182" t="s">
        <v>1086</v>
      </c>
      <c r="D489" s="182" t="s">
        <v>243</v>
      </c>
      <c r="E489" s="183" t="s">
        <v>1087</v>
      </c>
      <c r="F489" s="184" t="s">
        <v>1088</v>
      </c>
      <c r="G489" s="185" t="s">
        <v>221</v>
      </c>
      <c r="H489" s="186">
        <v>1</v>
      </c>
      <c r="I489" s="187"/>
      <c r="J489" s="188">
        <f>ROUND(I489*H489,2)</f>
        <v>0</v>
      </c>
      <c r="K489" s="184" t="s">
        <v>222</v>
      </c>
      <c r="L489" s="38"/>
      <c r="M489" s="189" t="s">
        <v>1</v>
      </c>
      <c r="N489" s="190" t="s">
        <v>40</v>
      </c>
      <c r="O489" s="70"/>
      <c r="P489" s="173">
        <f>O489*H489</f>
        <v>0</v>
      </c>
      <c r="Q489" s="173">
        <v>0</v>
      </c>
      <c r="R489" s="173">
        <f>Q489*H489</f>
        <v>0</v>
      </c>
      <c r="S489" s="173">
        <v>0</v>
      </c>
      <c r="T489" s="174">
        <f>S489*H489</f>
        <v>0</v>
      </c>
      <c r="U489" s="33"/>
      <c r="V489" s="33"/>
      <c r="W489" s="33"/>
      <c r="X489" s="33"/>
      <c r="Y489" s="33"/>
      <c r="Z489" s="33"/>
      <c r="AA489" s="33"/>
      <c r="AB489" s="33"/>
      <c r="AC489" s="33"/>
      <c r="AD489" s="33"/>
      <c r="AE489" s="33"/>
      <c r="AR489" s="175" t="s">
        <v>82</v>
      </c>
      <c r="AT489" s="175" t="s">
        <v>243</v>
      </c>
      <c r="AU489" s="175" t="s">
        <v>75</v>
      </c>
      <c r="AY489" s="16" t="s">
        <v>223</v>
      </c>
      <c r="BE489" s="176">
        <f>IF(N489="základní",J489,0)</f>
        <v>0</v>
      </c>
      <c r="BF489" s="176">
        <f>IF(N489="snížená",J489,0)</f>
        <v>0</v>
      </c>
      <c r="BG489" s="176">
        <f>IF(N489="zákl. přenesená",J489,0)</f>
        <v>0</v>
      </c>
      <c r="BH489" s="176">
        <f>IF(N489="sníž. přenesená",J489,0)</f>
        <v>0</v>
      </c>
      <c r="BI489" s="176">
        <f>IF(N489="nulová",J489,0)</f>
        <v>0</v>
      </c>
      <c r="BJ489" s="16" t="s">
        <v>82</v>
      </c>
      <c r="BK489" s="176">
        <f>ROUND(I489*H489,2)</f>
        <v>0</v>
      </c>
      <c r="BL489" s="16" t="s">
        <v>82</v>
      </c>
      <c r="BM489" s="175" t="s">
        <v>1089</v>
      </c>
    </row>
    <row r="490" spans="1:65" s="2" customFormat="1" ht="39">
      <c r="A490" s="33"/>
      <c r="B490" s="34"/>
      <c r="C490" s="35"/>
      <c r="D490" s="177" t="s">
        <v>225</v>
      </c>
      <c r="E490" s="35"/>
      <c r="F490" s="178" t="s">
        <v>1090</v>
      </c>
      <c r="G490" s="35"/>
      <c r="H490" s="35"/>
      <c r="I490" s="179"/>
      <c r="J490" s="35"/>
      <c r="K490" s="35"/>
      <c r="L490" s="38"/>
      <c r="M490" s="180"/>
      <c r="N490" s="181"/>
      <c r="O490" s="70"/>
      <c r="P490" s="70"/>
      <c r="Q490" s="70"/>
      <c r="R490" s="70"/>
      <c r="S490" s="70"/>
      <c r="T490" s="71"/>
      <c r="U490" s="33"/>
      <c r="V490" s="33"/>
      <c r="W490" s="33"/>
      <c r="X490" s="33"/>
      <c r="Y490" s="33"/>
      <c r="Z490" s="33"/>
      <c r="AA490" s="33"/>
      <c r="AB490" s="33"/>
      <c r="AC490" s="33"/>
      <c r="AD490" s="33"/>
      <c r="AE490" s="33"/>
      <c r="AT490" s="16" t="s">
        <v>225</v>
      </c>
      <c r="AU490" s="16" t="s">
        <v>75</v>
      </c>
    </row>
    <row r="491" spans="1:65" s="2" customFormat="1" ht="24.2" customHeight="1">
      <c r="A491" s="33"/>
      <c r="B491" s="34"/>
      <c r="C491" s="182" t="s">
        <v>1091</v>
      </c>
      <c r="D491" s="182" t="s">
        <v>243</v>
      </c>
      <c r="E491" s="183" t="s">
        <v>1092</v>
      </c>
      <c r="F491" s="184" t="s">
        <v>1093</v>
      </c>
      <c r="G491" s="185" t="s">
        <v>221</v>
      </c>
      <c r="H491" s="186">
        <v>1</v>
      </c>
      <c r="I491" s="187"/>
      <c r="J491" s="188">
        <f>ROUND(I491*H491,2)</f>
        <v>0</v>
      </c>
      <c r="K491" s="184" t="s">
        <v>222</v>
      </c>
      <c r="L491" s="38"/>
      <c r="M491" s="189" t="s">
        <v>1</v>
      </c>
      <c r="N491" s="190" t="s">
        <v>40</v>
      </c>
      <c r="O491" s="70"/>
      <c r="P491" s="173">
        <f>O491*H491</f>
        <v>0</v>
      </c>
      <c r="Q491" s="173">
        <v>0</v>
      </c>
      <c r="R491" s="173">
        <f>Q491*H491</f>
        <v>0</v>
      </c>
      <c r="S491" s="173">
        <v>0</v>
      </c>
      <c r="T491" s="174">
        <f>S491*H491</f>
        <v>0</v>
      </c>
      <c r="U491" s="33"/>
      <c r="V491" s="33"/>
      <c r="W491" s="33"/>
      <c r="X491" s="33"/>
      <c r="Y491" s="33"/>
      <c r="Z491" s="33"/>
      <c r="AA491" s="33"/>
      <c r="AB491" s="33"/>
      <c r="AC491" s="33"/>
      <c r="AD491" s="33"/>
      <c r="AE491" s="33"/>
      <c r="AR491" s="175" t="s">
        <v>82</v>
      </c>
      <c r="AT491" s="175" t="s">
        <v>243</v>
      </c>
      <c r="AU491" s="175" t="s">
        <v>75</v>
      </c>
      <c r="AY491" s="16" t="s">
        <v>223</v>
      </c>
      <c r="BE491" s="176">
        <f>IF(N491="základní",J491,0)</f>
        <v>0</v>
      </c>
      <c r="BF491" s="176">
        <f>IF(N491="snížená",J491,0)</f>
        <v>0</v>
      </c>
      <c r="BG491" s="176">
        <f>IF(N491="zákl. přenesená",J491,0)</f>
        <v>0</v>
      </c>
      <c r="BH491" s="176">
        <f>IF(N491="sníž. přenesená",J491,0)</f>
        <v>0</v>
      </c>
      <c r="BI491" s="176">
        <f>IF(N491="nulová",J491,0)</f>
        <v>0</v>
      </c>
      <c r="BJ491" s="16" t="s">
        <v>82</v>
      </c>
      <c r="BK491" s="176">
        <f>ROUND(I491*H491,2)</f>
        <v>0</v>
      </c>
      <c r="BL491" s="16" t="s">
        <v>82</v>
      </c>
      <c r="BM491" s="175" t="s">
        <v>1094</v>
      </c>
    </row>
    <row r="492" spans="1:65" s="2" customFormat="1" ht="29.25">
      <c r="A492" s="33"/>
      <c r="B492" s="34"/>
      <c r="C492" s="35"/>
      <c r="D492" s="177" t="s">
        <v>225</v>
      </c>
      <c r="E492" s="35"/>
      <c r="F492" s="178" t="s">
        <v>1095</v>
      </c>
      <c r="G492" s="35"/>
      <c r="H492" s="35"/>
      <c r="I492" s="179"/>
      <c r="J492" s="35"/>
      <c r="K492" s="35"/>
      <c r="L492" s="38"/>
      <c r="M492" s="180"/>
      <c r="N492" s="181"/>
      <c r="O492" s="70"/>
      <c r="P492" s="70"/>
      <c r="Q492" s="70"/>
      <c r="R492" s="70"/>
      <c r="S492" s="70"/>
      <c r="T492" s="71"/>
      <c r="U492" s="33"/>
      <c r="V492" s="33"/>
      <c r="W492" s="33"/>
      <c r="X492" s="33"/>
      <c r="Y492" s="33"/>
      <c r="Z492" s="33"/>
      <c r="AA492" s="33"/>
      <c r="AB492" s="33"/>
      <c r="AC492" s="33"/>
      <c r="AD492" s="33"/>
      <c r="AE492" s="33"/>
      <c r="AT492" s="16" t="s">
        <v>225</v>
      </c>
      <c r="AU492" s="16" t="s">
        <v>75</v>
      </c>
    </row>
    <row r="493" spans="1:65" s="2" customFormat="1" ht="24.2" customHeight="1">
      <c r="A493" s="33"/>
      <c r="B493" s="34"/>
      <c r="C493" s="182" t="s">
        <v>1096</v>
      </c>
      <c r="D493" s="182" t="s">
        <v>243</v>
      </c>
      <c r="E493" s="183" t="s">
        <v>1097</v>
      </c>
      <c r="F493" s="184" t="s">
        <v>1098</v>
      </c>
      <c r="G493" s="185" t="s">
        <v>221</v>
      </c>
      <c r="H493" s="186">
        <v>19</v>
      </c>
      <c r="I493" s="187"/>
      <c r="J493" s="188">
        <f>ROUND(I493*H493,2)</f>
        <v>0</v>
      </c>
      <c r="K493" s="184" t="s">
        <v>222</v>
      </c>
      <c r="L493" s="38"/>
      <c r="M493" s="189" t="s">
        <v>1</v>
      </c>
      <c r="N493" s="190" t="s">
        <v>40</v>
      </c>
      <c r="O493" s="70"/>
      <c r="P493" s="173">
        <f>O493*H493</f>
        <v>0</v>
      </c>
      <c r="Q493" s="173">
        <v>0</v>
      </c>
      <c r="R493" s="173">
        <f>Q493*H493</f>
        <v>0</v>
      </c>
      <c r="S493" s="173">
        <v>0</v>
      </c>
      <c r="T493" s="174">
        <f>S493*H493</f>
        <v>0</v>
      </c>
      <c r="U493" s="33"/>
      <c r="V493" s="33"/>
      <c r="W493" s="33"/>
      <c r="X493" s="33"/>
      <c r="Y493" s="33"/>
      <c r="Z493" s="33"/>
      <c r="AA493" s="33"/>
      <c r="AB493" s="33"/>
      <c r="AC493" s="33"/>
      <c r="AD493" s="33"/>
      <c r="AE493" s="33"/>
      <c r="AR493" s="175" t="s">
        <v>82</v>
      </c>
      <c r="AT493" s="175" t="s">
        <v>243</v>
      </c>
      <c r="AU493" s="175" t="s">
        <v>75</v>
      </c>
      <c r="AY493" s="16" t="s">
        <v>223</v>
      </c>
      <c r="BE493" s="176">
        <f>IF(N493="základní",J493,0)</f>
        <v>0</v>
      </c>
      <c r="BF493" s="176">
        <f>IF(N493="snížená",J493,0)</f>
        <v>0</v>
      </c>
      <c r="BG493" s="176">
        <f>IF(N493="zákl. přenesená",J493,0)</f>
        <v>0</v>
      </c>
      <c r="BH493" s="176">
        <f>IF(N493="sníž. přenesená",J493,0)</f>
        <v>0</v>
      </c>
      <c r="BI493" s="176">
        <f>IF(N493="nulová",J493,0)</f>
        <v>0</v>
      </c>
      <c r="BJ493" s="16" t="s">
        <v>82</v>
      </c>
      <c r="BK493" s="176">
        <f>ROUND(I493*H493,2)</f>
        <v>0</v>
      </c>
      <c r="BL493" s="16" t="s">
        <v>82</v>
      </c>
      <c r="BM493" s="175" t="s">
        <v>1099</v>
      </c>
    </row>
    <row r="494" spans="1:65" s="2" customFormat="1" ht="78">
      <c r="A494" s="33"/>
      <c r="B494" s="34"/>
      <c r="C494" s="35"/>
      <c r="D494" s="177" t="s">
        <v>225</v>
      </c>
      <c r="E494" s="35"/>
      <c r="F494" s="178" t="s">
        <v>1100</v>
      </c>
      <c r="G494" s="35"/>
      <c r="H494" s="35"/>
      <c r="I494" s="179"/>
      <c r="J494" s="35"/>
      <c r="K494" s="35"/>
      <c r="L494" s="38"/>
      <c r="M494" s="180"/>
      <c r="N494" s="181"/>
      <c r="O494" s="70"/>
      <c r="P494" s="70"/>
      <c r="Q494" s="70"/>
      <c r="R494" s="70"/>
      <c r="S494" s="70"/>
      <c r="T494" s="71"/>
      <c r="U494" s="33"/>
      <c r="V494" s="33"/>
      <c r="W494" s="33"/>
      <c r="X494" s="33"/>
      <c r="Y494" s="33"/>
      <c r="Z494" s="33"/>
      <c r="AA494" s="33"/>
      <c r="AB494" s="33"/>
      <c r="AC494" s="33"/>
      <c r="AD494" s="33"/>
      <c r="AE494" s="33"/>
      <c r="AT494" s="16" t="s">
        <v>225</v>
      </c>
      <c r="AU494" s="16" t="s">
        <v>75</v>
      </c>
    </row>
    <row r="495" spans="1:65" s="2" customFormat="1" ht="24.2" customHeight="1">
      <c r="A495" s="33"/>
      <c r="B495" s="34"/>
      <c r="C495" s="182" t="s">
        <v>1101</v>
      </c>
      <c r="D495" s="182" t="s">
        <v>243</v>
      </c>
      <c r="E495" s="183" t="s">
        <v>1102</v>
      </c>
      <c r="F495" s="184" t="s">
        <v>1103</v>
      </c>
      <c r="G495" s="185" t="s">
        <v>221</v>
      </c>
      <c r="H495" s="186">
        <v>2</v>
      </c>
      <c r="I495" s="187"/>
      <c r="J495" s="188">
        <f>ROUND(I495*H495,2)</f>
        <v>0</v>
      </c>
      <c r="K495" s="184" t="s">
        <v>222</v>
      </c>
      <c r="L495" s="38"/>
      <c r="M495" s="189" t="s">
        <v>1</v>
      </c>
      <c r="N495" s="190" t="s">
        <v>40</v>
      </c>
      <c r="O495" s="70"/>
      <c r="P495" s="173">
        <f>O495*H495</f>
        <v>0</v>
      </c>
      <c r="Q495" s="173">
        <v>0</v>
      </c>
      <c r="R495" s="173">
        <f>Q495*H495</f>
        <v>0</v>
      </c>
      <c r="S495" s="173">
        <v>0</v>
      </c>
      <c r="T495" s="174">
        <f>S495*H495</f>
        <v>0</v>
      </c>
      <c r="U495" s="33"/>
      <c r="V495" s="33"/>
      <c r="W495" s="33"/>
      <c r="X495" s="33"/>
      <c r="Y495" s="33"/>
      <c r="Z495" s="33"/>
      <c r="AA495" s="33"/>
      <c r="AB495" s="33"/>
      <c r="AC495" s="33"/>
      <c r="AD495" s="33"/>
      <c r="AE495" s="33"/>
      <c r="AR495" s="175" t="s">
        <v>82</v>
      </c>
      <c r="AT495" s="175" t="s">
        <v>243</v>
      </c>
      <c r="AU495" s="175" t="s">
        <v>75</v>
      </c>
      <c r="AY495" s="16" t="s">
        <v>223</v>
      </c>
      <c r="BE495" s="176">
        <f>IF(N495="základní",J495,0)</f>
        <v>0</v>
      </c>
      <c r="BF495" s="176">
        <f>IF(N495="snížená",J495,0)</f>
        <v>0</v>
      </c>
      <c r="BG495" s="176">
        <f>IF(N495="zákl. přenesená",J495,0)</f>
        <v>0</v>
      </c>
      <c r="BH495" s="176">
        <f>IF(N495="sníž. přenesená",J495,0)</f>
        <v>0</v>
      </c>
      <c r="BI495" s="176">
        <f>IF(N495="nulová",J495,0)</f>
        <v>0</v>
      </c>
      <c r="BJ495" s="16" t="s">
        <v>82</v>
      </c>
      <c r="BK495" s="176">
        <f>ROUND(I495*H495,2)</f>
        <v>0</v>
      </c>
      <c r="BL495" s="16" t="s">
        <v>82</v>
      </c>
      <c r="BM495" s="175" t="s">
        <v>1104</v>
      </c>
    </row>
    <row r="496" spans="1:65" s="2" customFormat="1" ht="78">
      <c r="A496" s="33"/>
      <c r="B496" s="34"/>
      <c r="C496" s="35"/>
      <c r="D496" s="177" t="s">
        <v>225</v>
      </c>
      <c r="E496" s="35"/>
      <c r="F496" s="178" t="s">
        <v>1105</v>
      </c>
      <c r="G496" s="35"/>
      <c r="H496" s="35"/>
      <c r="I496" s="179"/>
      <c r="J496" s="35"/>
      <c r="K496" s="35"/>
      <c r="L496" s="38"/>
      <c r="M496" s="180"/>
      <c r="N496" s="181"/>
      <c r="O496" s="70"/>
      <c r="P496" s="70"/>
      <c r="Q496" s="70"/>
      <c r="R496" s="70"/>
      <c r="S496" s="70"/>
      <c r="T496" s="71"/>
      <c r="U496" s="33"/>
      <c r="V496" s="33"/>
      <c r="W496" s="33"/>
      <c r="X496" s="33"/>
      <c r="Y496" s="33"/>
      <c r="Z496" s="33"/>
      <c r="AA496" s="33"/>
      <c r="AB496" s="33"/>
      <c r="AC496" s="33"/>
      <c r="AD496" s="33"/>
      <c r="AE496" s="33"/>
      <c r="AT496" s="16" t="s">
        <v>225</v>
      </c>
      <c r="AU496" s="16" t="s">
        <v>75</v>
      </c>
    </row>
    <row r="497" spans="1:65" s="2" customFormat="1" ht="24.2" customHeight="1">
      <c r="A497" s="33"/>
      <c r="B497" s="34"/>
      <c r="C497" s="182" t="s">
        <v>1106</v>
      </c>
      <c r="D497" s="182" t="s">
        <v>243</v>
      </c>
      <c r="E497" s="183" t="s">
        <v>1107</v>
      </c>
      <c r="F497" s="184" t="s">
        <v>1108</v>
      </c>
      <c r="G497" s="185" t="s">
        <v>221</v>
      </c>
      <c r="H497" s="186">
        <v>1</v>
      </c>
      <c r="I497" s="187"/>
      <c r="J497" s="188">
        <f>ROUND(I497*H497,2)</f>
        <v>0</v>
      </c>
      <c r="K497" s="184" t="s">
        <v>222</v>
      </c>
      <c r="L497" s="38"/>
      <c r="M497" s="189" t="s">
        <v>1</v>
      </c>
      <c r="N497" s="190" t="s">
        <v>40</v>
      </c>
      <c r="O497" s="70"/>
      <c r="P497" s="173">
        <f>O497*H497</f>
        <v>0</v>
      </c>
      <c r="Q497" s="173">
        <v>0</v>
      </c>
      <c r="R497" s="173">
        <f>Q497*H497</f>
        <v>0</v>
      </c>
      <c r="S497" s="173">
        <v>0</v>
      </c>
      <c r="T497" s="174">
        <f>S497*H497</f>
        <v>0</v>
      </c>
      <c r="U497" s="33"/>
      <c r="V497" s="33"/>
      <c r="W497" s="33"/>
      <c r="X497" s="33"/>
      <c r="Y497" s="33"/>
      <c r="Z497" s="33"/>
      <c r="AA497" s="33"/>
      <c r="AB497" s="33"/>
      <c r="AC497" s="33"/>
      <c r="AD497" s="33"/>
      <c r="AE497" s="33"/>
      <c r="AR497" s="175" t="s">
        <v>82</v>
      </c>
      <c r="AT497" s="175" t="s">
        <v>243</v>
      </c>
      <c r="AU497" s="175" t="s">
        <v>75</v>
      </c>
      <c r="AY497" s="16" t="s">
        <v>223</v>
      </c>
      <c r="BE497" s="176">
        <f>IF(N497="základní",J497,0)</f>
        <v>0</v>
      </c>
      <c r="BF497" s="176">
        <f>IF(N497="snížená",J497,0)</f>
        <v>0</v>
      </c>
      <c r="BG497" s="176">
        <f>IF(N497="zákl. přenesená",J497,0)</f>
        <v>0</v>
      </c>
      <c r="BH497" s="176">
        <f>IF(N497="sníž. přenesená",J497,0)</f>
        <v>0</v>
      </c>
      <c r="BI497" s="176">
        <f>IF(N497="nulová",J497,0)</f>
        <v>0</v>
      </c>
      <c r="BJ497" s="16" t="s">
        <v>82</v>
      </c>
      <c r="BK497" s="176">
        <f>ROUND(I497*H497,2)</f>
        <v>0</v>
      </c>
      <c r="BL497" s="16" t="s">
        <v>82</v>
      </c>
      <c r="BM497" s="175" t="s">
        <v>1109</v>
      </c>
    </row>
    <row r="498" spans="1:65" s="2" customFormat="1" ht="87.75">
      <c r="A498" s="33"/>
      <c r="B498" s="34"/>
      <c r="C498" s="35"/>
      <c r="D498" s="177" t="s">
        <v>225</v>
      </c>
      <c r="E498" s="35"/>
      <c r="F498" s="178" t="s">
        <v>1110</v>
      </c>
      <c r="G498" s="35"/>
      <c r="H498" s="35"/>
      <c r="I498" s="179"/>
      <c r="J498" s="35"/>
      <c r="K498" s="35"/>
      <c r="L498" s="38"/>
      <c r="M498" s="180"/>
      <c r="N498" s="181"/>
      <c r="O498" s="70"/>
      <c r="P498" s="70"/>
      <c r="Q498" s="70"/>
      <c r="R498" s="70"/>
      <c r="S498" s="70"/>
      <c r="T498" s="71"/>
      <c r="U498" s="33"/>
      <c r="V498" s="33"/>
      <c r="W498" s="33"/>
      <c r="X498" s="33"/>
      <c r="Y498" s="33"/>
      <c r="Z498" s="33"/>
      <c r="AA498" s="33"/>
      <c r="AB498" s="33"/>
      <c r="AC498" s="33"/>
      <c r="AD498" s="33"/>
      <c r="AE498" s="33"/>
      <c r="AT498" s="16" t="s">
        <v>225</v>
      </c>
      <c r="AU498" s="16" t="s">
        <v>75</v>
      </c>
    </row>
    <row r="499" spans="1:65" s="2" customFormat="1" ht="24.2" customHeight="1">
      <c r="A499" s="33"/>
      <c r="B499" s="34"/>
      <c r="C499" s="182" t="s">
        <v>1111</v>
      </c>
      <c r="D499" s="182" t="s">
        <v>243</v>
      </c>
      <c r="E499" s="183" t="s">
        <v>1112</v>
      </c>
      <c r="F499" s="184" t="s">
        <v>1113</v>
      </c>
      <c r="G499" s="185" t="s">
        <v>221</v>
      </c>
      <c r="H499" s="186">
        <v>10</v>
      </c>
      <c r="I499" s="187"/>
      <c r="J499" s="188">
        <f>ROUND(I499*H499,2)</f>
        <v>0</v>
      </c>
      <c r="K499" s="184" t="s">
        <v>222</v>
      </c>
      <c r="L499" s="38"/>
      <c r="M499" s="189" t="s">
        <v>1</v>
      </c>
      <c r="N499" s="190" t="s">
        <v>40</v>
      </c>
      <c r="O499" s="70"/>
      <c r="P499" s="173">
        <f>O499*H499</f>
        <v>0</v>
      </c>
      <c r="Q499" s="173">
        <v>0</v>
      </c>
      <c r="R499" s="173">
        <f>Q499*H499</f>
        <v>0</v>
      </c>
      <c r="S499" s="173">
        <v>0</v>
      </c>
      <c r="T499" s="174">
        <f>S499*H499</f>
        <v>0</v>
      </c>
      <c r="U499" s="33"/>
      <c r="V499" s="33"/>
      <c r="W499" s="33"/>
      <c r="X499" s="33"/>
      <c r="Y499" s="33"/>
      <c r="Z499" s="33"/>
      <c r="AA499" s="33"/>
      <c r="AB499" s="33"/>
      <c r="AC499" s="33"/>
      <c r="AD499" s="33"/>
      <c r="AE499" s="33"/>
      <c r="AR499" s="175" t="s">
        <v>82</v>
      </c>
      <c r="AT499" s="175" t="s">
        <v>243</v>
      </c>
      <c r="AU499" s="175" t="s">
        <v>75</v>
      </c>
      <c r="AY499" s="16" t="s">
        <v>223</v>
      </c>
      <c r="BE499" s="176">
        <f>IF(N499="základní",J499,0)</f>
        <v>0</v>
      </c>
      <c r="BF499" s="176">
        <f>IF(N499="snížená",J499,0)</f>
        <v>0</v>
      </c>
      <c r="BG499" s="176">
        <f>IF(N499="zákl. přenesená",J499,0)</f>
        <v>0</v>
      </c>
      <c r="BH499" s="176">
        <f>IF(N499="sníž. přenesená",J499,0)</f>
        <v>0</v>
      </c>
      <c r="BI499" s="176">
        <f>IF(N499="nulová",J499,0)</f>
        <v>0</v>
      </c>
      <c r="BJ499" s="16" t="s">
        <v>82</v>
      </c>
      <c r="BK499" s="176">
        <f>ROUND(I499*H499,2)</f>
        <v>0</v>
      </c>
      <c r="BL499" s="16" t="s">
        <v>82</v>
      </c>
      <c r="BM499" s="175" t="s">
        <v>1114</v>
      </c>
    </row>
    <row r="500" spans="1:65" s="2" customFormat="1" ht="78">
      <c r="A500" s="33"/>
      <c r="B500" s="34"/>
      <c r="C500" s="35"/>
      <c r="D500" s="177" t="s">
        <v>225</v>
      </c>
      <c r="E500" s="35"/>
      <c r="F500" s="178" t="s">
        <v>1115</v>
      </c>
      <c r="G500" s="35"/>
      <c r="H500" s="35"/>
      <c r="I500" s="179"/>
      <c r="J500" s="35"/>
      <c r="K500" s="35"/>
      <c r="L500" s="38"/>
      <c r="M500" s="180"/>
      <c r="N500" s="181"/>
      <c r="O500" s="70"/>
      <c r="P500" s="70"/>
      <c r="Q500" s="70"/>
      <c r="R500" s="70"/>
      <c r="S500" s="70"/>
      <c r="T500" s="71"/>
      <c r="U500" s="33"/>
      <c r="V500" s="33"/>
      <c r="W500" s="33"/>
      <c r="X500" s="33"/>
      <c r="Y500" s="33"/>
      <c r="Z500" s="33"/>
      <c r="AA500" s="33"/>
      <c r="AB500" s="33"/>
      <c r="AC500" s="33"/>
      <c r="AD500" s="33"/>
      <c r="AE500" s="33"/>
      <c r="AT500" s="16" t="s">
        <v>225</v>
      </c>
      <c r="AU500" s="16" t="s">
        <v>75</v>
      </c>
    </row>
    <row r="501" spans="1:65" s="2" customFormat="1" ht="24.2" customHeight="1">
      <c r="A501" s="33"/>
      <c r="B501" s="34"/>
      <c r="C501" s="182" t="s">
        <v>1116</v>
      </c>
      <c r="D501" s="182" t="s">
        <v>243</v>
      </c>
      <c r="E501" s="183" t="s">
        <v>1117</v>
      </c>
      <c r="F501" s="184" t="s">
        <v>1118</v>
      </c>
      <c r="G501" s="185" t="s">
        <v>221</v>
      </c>
      <c r="H501" s="186">
        <v>1</v>
      </c>
      <c r="I501" s="187"/>
      <c r="J501" s="188">
        <f>ROUND(I501*H501,2)</f>
        <v>0</v>
      </c>
      <c r="K501" s="184" t="s">
        <v>222</v>
      </c>
      <c r="L501" s="38"/>
      <c r="M501" s="189" t="s">
        <v>1</v>
      </c>
      <c r="N501" s="190" t="s">
        <v>40</v>
      </c>
      <c r="O501" s="70"/>
      <c r="P501" s="173">
        <f>O501*H501</f>
        <v>0</v>
      </c>
      <c r="Q501" s="173">
        <v>0</v>
      </c>
      <c r="R501" s="173">
        <f>Q501*H501</f>
        <v>0</v>
      </c>
      <c r="S501" s="173">
        <v>0</v>
      </c>
      <c r="T501" s="174">
        <f>S501*H501</f>
        <v>0</v>
      </c>
      <c r="U501" s="33"/>
      <c r="V501" s="33"/>
      <c r="W501" s="33"/>
      <c r="X501" s="33"/>
      <c r="Y501" s="33"/>
      <c r="Z501" s="33"/>
      <c r="AA501" s="33"/>
      <c r="AB501" s="33"/>
      <c r="AC501" s="33"/>
      <c r="AD501" s="33"/>
      <c r="AE501" s="33"/>
      <c r="AR501" s="175" t="s">
        <v>82</v>
      </c>
      <c r="AT501" s="175" t="s">
        <v>243</v>
      </c>
      <c r="AU501" s="175" t="s">
        <v>75</v>
      </c>
      <c r="AY501" s="16" t="s">
        <v>223</v>
      </c>
      <c r="BE501" s="176">
        <f>IF(N501="základní",J501,0)</f>
        <v>0</v>
      </c>
      <c r="BF501" s="176">
        <f>IF(N501="snížená",J501,0)</f>
        <v>0</v>
      </c>
      <c r="BG501" s="176">
        <f>IF(N501="zákl. přenesená",J501,0)</f>
        <v>0</v>
      </c>
      <c r="BH501" s="176">
        <f>IF(N501="sníž. přenesená",J501,0)</f>
        <v>0</v>
      </c>
      <c r="BI501" s="176">
        <f>IF(N501="nulová",J501,0)</f>
        <v>0</v>
      </c>
      <c r="BJ501" s="16" t="s">
        <v>82</v>
      </c>
      <c r="BK501" s="176">
        <f>ROUND(I501*H501,2)</f>
        <v>0</v>
      </c>
      <c r="BL501" s="16" t="s">
        <v>82</v>
      </c>
      <c r="BM501" s="175" t="s">
        <v>1119</v>
      </c>
    </row>
    <row r="502" spans="1:65" s="2" customFormat="1" ht="78">
      <c r="A502" s="33"/>
      <c r="B502" s="34"/>
      <c r="C502" s="35"/>
      <c r="D502" s="177" t="s">
        <v>225</v>
      </c>
      <c r="E502" s="35"/>
      <c r="F502" s="178" t="s">
        <v>1120</v>
      </c>
      <c r="G502" s="35"/>
      <c r="H502" s="35"/>
      <c r="I502" s="179"/>
      <c r="J502" s="35"/>
      <c r="K502" s="35"/>
      <c r="L502" s="38"/>
      <c r="M502" s="180"/>
      <c r="N502" s="181"/>
      <c r="O502" s="70"/>
      <c r="P502" s="70"/>
      <c r="Q502" s="70"/>
      <c r="R502" s="70"/>
      <c r="S502" s="70"/>
      <c r="T502" s="71"/>
      <c r="U502" s="33"/>
      <c r="V502" s="33"/>
      <c r="W502" s="33"/>
      <c r="X502" s="33"/>
      <c r="Y502" s="33"/>
      <c r="Z502" s="33"/>
      <c r="AA502" s="33"/>
      <c r="AB502" s="33"/>
      <c r="AC502" s="33"/>
      <c r="AD502" s="33"/>
      <c r="AE502" s="33"/>
      <c r="AT502" s="16" t="s">
        <v>225</v>
      </c>
      <c r="AU502" s="16" t="s">
        <v>75</v>
      </c>
    </row>
    <row r="503" spans="1:65" s="2" customFormat="1" ht="24.2" customHeight="1">
      <c r="A503" s="33"/>
      <c r="B503" s="34"/>
      <c r="C503" s="182" t="s">
        <v>1121</v>
      </c>
      <c r="D503" s="182" t="s">
        <v>243</v>
      </c>
      <c r="E503" s="183" t="s">
        <v>1122</v>
      </c>
      <c r="F503" s="184" t="s">
        <v>1123</v>
      </c>
      <c r="G503" s="185" t="s">
        <v>221</v>
      </c>
      <c r="H503" s="186">
        <v>3</v>
      </c>
      <c r="I503" s="187"/>
      <c r="J503" s="188">
        <f>ROUND(I503*H503,2)</f>
        <v>0</v>
      </c>
      <c r="K503" s="184" t="s">
        <v>222</v>
      </c>
      <c r="L503" s="38"/>
      <c r="M503" s="189" t="s">
        <v>1</v>
      </c>
      <c r="N503" s="190" t="s">
        <v>40</v>
      </c>
      <c r="O503" s="70"/>
      <c r="P503" s="173">
        <f>O503*H503</f>
        <v>0</v>
      </c>
      <c r="Q503" s="173">
        <v>0</v>
      </c>
      <c r="R503" s="173">
        <f>Q503*H503</f>
        <v>0</v>
      </c>
      <c r="S503" s="173">
        <v>0</v>
      </c>
      <c r="T503" s="174">
        <f>S503*H503</f>
        <v>0</v>
      </c>
      <c r="U503" s="33"/>
      <c r="V503" s="33"/>
      <c r="W503" s="33"/>
      <c r="X503" s="33"/>
      <c r="Y503" s="33"/>
      <c r="Z503" s="33"/>
      <c r="AA503" s="33"/>
      <c r="AB503" s="33"/>
      <c r="AC503" s="33"/>
      <c r="AD503" s="33"/>
      <c r="AE503" s="33"/>
      <c r="AR503" s="175" t="s">
        <v>82</v>
      </c>
      <c r="AT503" s="175" t="s">
        <v>243</v>
      </c>
      <c r="AU503" s="175" t="s">
        <v>75</v>
      </c>
      <c r="AY503" s="16" t="s">
        <v>223</v>
      </c>
      <c r="BE503" s="176">
        <f>IF(N503="základní",J503,0)</f>
        <v>0</v>
      </c>
      <c r="BF503" s="176">
        <f>IF(N503="snížená",J503,0)</f>
        <v>0</v>
      </c>
      <c r="BG503" s="176">
        <f>IF(N503="zákl. přenesená",J503,0)</f>
        <v>0</v>
      </c>
      <c r="BH503" s="176">
        <f>IF(N503="sníž. přenesená",J503,0)</f>
        <v>0</v>
      </c>
      <c r="BI503" s="176">
        <f>IF(N503="nulová",J503,0)</f>
        <v>0</v>
      </c>
      <c r="BJ503" s="16" t="s">
        <v>82</v>
      </c>
      <c r="BK503" s="176">
        <f>ROUND(I503*H503,2)</f>
        <v>0</v>
      </c>
      <c r="BL503" s="16" t="s">
        <v>82</v>
      </c>
      <c r="BM503" s="175" t="s">
        <v>1124</v>
      </c>
    </row>
    <row r="504" spans="1:65" s="2" customFormat="1" ht="58.5">
      <c r="A504" s="33"/>
      <c r="B504" s="34"/>
      <c r="C504" s="35"/>
      <c r="D504" s="177" t="s">
        <v>225</v>
      </c>
      <c r="E504" s="35"/>
      <c r="F504" s="178" t="s">
        <v>1125</v>
      </c>
      <c r="G504" s="35"/>
      <c r="H504" s="35"/>
      <c r="I504" s="179"/>
      <c r="J504" s="35"/>
      <c r="K504" s="35"/>
      <c r="L504" s="38"/>
      <c r="M504" s="180"/>
      <c r="N504" s="181"/>
      <c r="O504" s="70"/>
      <c r="P504" s="70"/>
      <c r="Q504" s="70"/>
      <c r="R504" s="70"/>
      <c r="S504" s="70"/>
      <c r="T504" s="71"/>
      <c r="U504" s="33"/>
      <c r="V504" s="33"/>
      <c r="W504" s="33"/>
      <c r="X504" s="33"/>
      <c r="Y504" s="33"/>
      <c r="Z504" s="33"/>
      <c r="AA504" s="33"/>
      <c r="AB504" s="33"/>
      <c r="AC504" s="33"/>
      <c r="AD504" s="33"/>
      <c r="AE504" s="33"/>
      <c r="AT504" s="16" t="s">
        <v>225</v>
      </c>
      <c r="AU504" s="16" t="s">
        <v>75</v>
      </c>
    </row>
    <row r="505" spans="1:65" s="2" customFormat="1" ht="24.2" customHeight="1">
      <c r="A505" s="33"/>
      <c r="B505" s="34"/>
      <c r="C505" s="182" t="s">
        <v>1126</v>
      </c>
      <c r="D505" s="182" t="s">
        <v>243</v>
      </c>
      <c r="E505" s="183" t="s">
        <v>1127</v>
      </c>
      <c r="F505" s="184" t="s">
        <v>1128</v>
      </c>
      <c r="G505" s="185" t="s">
        <v>221</v>
      </c>
      <c r="H505" s="186">
        <v>1</v>
      </c>
      <c r="I505" s="187"/>
      <c r="J505" s="188">
        <f>ROUND(I505*H505,2)</f>
        <v>0</v>
      </c>
      <c r="K505" s="184" t="s">
        <v>222</v>
      </c>
      <c r="L505" s="38"/>
      <c r="M505" s="189" t="s">
        <v>1</v>
      </c>
      <c r="N505" s="190" t="s">
        <v>40</v>
      </c>
      <c r="O505" s="70"/>
      <c r="P505" s="173">
        <f>O505*H505</f>
        <v>0</v>
      </c>
      <c r="Q505" s="173">
        <v>0</v>
      </c>
      <c r="R505" s="173">
        <f>Q505*H505</f>
        <v>0</v>
      </c>
      <c r="S505" s="173">
        <v>0</v>
      </c>
      <c r="T505" s="174">
        <f>S505*H505</f>
        <v>0</v>
      </c>
      <c r="U505" s="33"/>
      <c r="V505" s="33"/>
      <c r="W505" s="33"/>
      <c r="X505" s="33"/>
      <c r="Y505" s="33"/>
      <c r="Z505" s="33"/>
      <c r="AA505" s="33"/>
      <c r="AB505" s="33"/>
      <c r="AC505" s="33"/>
      <c r="AD505" s="33"/>
      <c r="AE505" s="33"/>
      <c r="AR505" s="175" t="s">
        <v>82</v>
      </c>
      <c r="AT505" s="175" t="s">
        <v>243</v>
      </c>
      <c r="AU505" s="175" t="s">
        <v>75</v>
      </c>
      <c r="AY505" s="16" t="s">
        <v>223</v>
      </c>
      <c r="BE505" s="176">
        <f>IF(N505="základní",J505,0)</f>
        <v>0</v>
      </c>
      <c r="BF505" s="176">
        <f>IF(N505="snížená",J505,0)</f>
        <v>0</v>
      </c>
      <c r="BG505" s="176">
        <f>IF(N505="zákl. přenesená",J505,0)</f>
        <v>0</v>
      </c>
      <c r="BH505" s="176">
        <f>IF(N505="sníž. přenesená",J505,0)</f>
        <v>0</v>
      </c>
      <c r="BI505" s="176">
        <f>IF(N505="nulová",J505,0)</f>
        <v>0</v>
      </c>
      <c r="BJ505" s="16" t="s">
        <v>82</v>
      </c>
      <c r="BK505" s="176">
        <f>ROUND(I505*H505,2)</f>
        <v>0</v>
      </c>
      <c r="BL505" s="16" t="s">
        <v>82</v>
      </c>
      <c r="BM505" s="175" t="s">
        <v>1129</v>
      </c>
    </row>
    <row r="506" spans="1:65" s="2" customFormat="1" ht="29.25">
      <c r="A506" s="33"/>
      <c r="B506" s="34"/>
      <c r="C506" s="35"/>
      <c r="D506" s="177" t="s">
        <v>225</v>
      </c>
      <c r="E506" s="35"/>
      <c r="F506" s="178" t="s">
        <v>1130</v>
      </c>
      <c r="G506" s="35"/>
      <c r="H506" s="35"/>
      <c r="I506" s="179"/>
      <c r="J506" s="35"/>
      <c r="K506" s="35"/>
      <c r="L506" s="38"/>
      <c r="M506" s="180"/>
      <c r="N506" s="181"/>
      <c r="O506" s="70"/>
      <c r="P506" s="70"/>
      <c r="Q506" s="70"/>
      <c r="R506" s="70"/>
      <c r="S506" s="70"/>
      <c r="T506" s="71"/>
      <c r="U506" s="33"/>
      <c r="V506" s="33"/>
      <c r="W506" s="33"/>
      <c r="X506" s="33"/>
      <c r="Y506" s="33"/>
      <c r="Z506" s="33"/>
      <c r="AA506" s="33"/>
      <c r="AB506" s="33"/>
      <c r="AC506" s="33"/>
      <c r="AD506" s="33"/>
      <c r="AE506" s="33"/>
      <c r="AT506" s="16" t="s">
        <v>225</v>
      </c>
      <c r="AU506" s="16" t="s">
        <v>75</v>
      </c>
    </row>
    <row r="507" spans="1:65" s="2" customFormat="1" ht="24.2" customHeight="1">
      <c r="A507" s="33"/>
      <c r="B507" s="34"/>
      <c r="C507" s="182" t="s">
        <v>1131</v>
      </c>
      <c r="D507" s="182" t="s">
        <v>243</v>
      </c>
      <c r="E507" s="183" t="s">
        <v>1132</v>
      </c>
      <c r="F507" s="184" t="s">
        <v>1133</v>
      </c>
      <c r="G507" s="185" t="s">
        <v>221</v>
      </c>
      <c r="H507" s="186">
        <v>2</v>
      </c>
      <c r="I507" s="187"/>
      <c r="J507" s="188">
        <f>ROUND(I507*H507,2)</f>
        <v>0</v>
      </c>
      <c r="K507" s="184" t="s">
        <v>222</v>
      </c>
      <c r="L507" s="38"/>
      <c r="M507" s="189" t="s">
        <v>1</v>
      </c>
      <c r="N507" s="190" t="s">
        <v>40</v>
      </c>
      <c r="O507" s="70"/>
      <c r="P507" s="173">
        <f>O507*H507</f>
        <v>0</v>
      </c>
      <c r="Q507" s="173">
        <v>0</v>
      </c>
      <c r="R507" s="173">
        <f>Q507*H507</f>
        <v>0</v>
      </c>
      <c r="S507" s="173">
        <v>0</v>
      </c>
      <c r="T507" s="174">
        <f>S507*H507</f>
        <v>0</v>
      </c>
      <c r="U507" s="33"/>
      <c r="V507" s="33"/>
      <c r="W507" s="33"/>
      <c r="X507" s="33"/>
      <c r="Y507" s="33"/>
      <c r="Z507" s="33"/>
      <c r="AA507" s="33"/>
      <c r="AB507" s="33"/>
      <c r="AC507" s="33"/>
      <c r="AD507" s="33"/>
      <c r="AE507" s="33"/>
      <c r="AR507" s="175" t="s">
        <v>82</v>
      </c>
      <c r="AT507" s="175" t="s">
        <v>243</v>
      </c>
      <c r="AU507" s="175" t="s">
        <v>75</v>
      </c>
      <c r="AY507" s="16" t="s">
        <v>223</v>
      </c>
      <c r="BE507" s="176">
        <f>IF(N507="základní",J507,0)</f>
        <v>0</v>
      </c>
      <c r="BF507" s="176">
        <f>IF(N507="snížená",J507,0)</f>
        <v>0</v>
      </c>
      <c r="BG507" s="176">
        <f>IF(N507="zákl. přenesená",J507,0)</f>
        <v>0</v>
      </c>
      <c r="BH507" s="176">
        <f>IF(N507="sníž. přenesená",J507,0)</f>
        <v>0</v>
      </c>
      <c r="BI507" s="176">
        <f>IF(N507="nulová",J507,0)</f>
        <v>0</v>
      </c>
      <c r="BJ507" s="16" t="s">
        <v>82</v>
      </c>
      <c r="BK507" s="176">
        <f>ROUND(I507*H507,2)</f>
        <v>0</v>
      </c>
      <c r="BL507" s="16" t="s">
        <v>82</v>
      </c>
      <c r="BM507" s="175" t="s">
        <v>1134</v>
      </c>
    </row>
    <row r="508" spans="1:65" s="2" customFormat="1" ht="29.25">
      <c r="A508" s="33"/>
      <c r="B508" s="34"/>
      <c r="C508" s="35"/>
      <c r="D508" s="177" t="s">
        <v>225</v>
      </c>
      <c r="E508" s="35"/>
      <c r="F508" s="178" t="s">
        <v>1135</v>
      </c>
      <c r="G508" s="35"/>
      <c r="H508" s="35"/>
      <c r="I508" s="179"/>
      <c r="J508" s="35"/>
      <c r="K508" s="35"/>
      <c r="L508" s="38"/>
      <c r="M508" s="180"/>
      <c r="N508" s="181"/>
      <c r="O508" s="70"/>
      <c r="P508" s="70"/>
      <c r="Q508" s="70"/>
      <c r="R508" s="70"/>
      <c r="S508" s="70"/>
      <c r="T508" s="71"/>
      <c r="U508" s="33"/>
      <c r="V508" s="33"/>
      <c r="W508" s="33"/>
      <c r="X508" s="33"/>
      <c r="Y508" s="33"/>
      <c r="Z508" s="33"/>
      <c r="AA508" s="33"/>
      <c r="AB508" s="33"/>
      <c r="AC508" s="33"/>
      <c r="AD508" s="33"/>
      <c r="AE508" s="33"/>
      <c r="AT508" s="16" t="s">
        <v>225</v>
      </c>
      <c r="AU508" s="16" t="s">
        <v>75</v>
      </c>
    </row>
    <row r="509" spans="1:65" s="2" customFormat="1" ht="24.2" customHeight="1">
      <c r="A509" s="33"/>
      <c r="B509" s="34"/>
      <c r="C509" s="182" t="s">
        <v>1136</v>
      </c>
      <c r="D509" s="182" t="s">
        <v>243</v>
      </c>
      <c r="E509" s="183" t="s">
        <v>1137</v>
      </c>
      <c r="F509" s="184" t="s">
        <v>1138</v>
      </c>
      <c r="G509" s="185" t="s">
        <v>221</v>
      </c>
      <c r="H509" s="186">
        <v>2</v>
      </c>
      <c r="I509" s="187"/>
      <c r="J509" s="188">
        <f>ROUND(I509*H509,2)</f>
        <v>0</v>
      </c>
      <c r="K509" s="184" t="s">
        <v>222</v>
      </c>
      <c r="L509" s="38"/>
      <c r="M509" s="189" t="s">
        <v>1</v>
      </c>
      <c r="N509" s="190" t="s">
        <v>40</v>
      </c>
      <c r="O509" s="70"/>
      <c r="P509" s="173">
        <f>O509*H509</f>
        <v>0</v>
      </c>
      <c r="Q509" s="173">
        <v>0</v>
      </c>
      <c r="R509" s="173">
        <f>Q509*H509</f>
        <v>0</v>
      </c>
      <c r="S509" s="173">
        <v>0</v>
      </c>
      <c r="T509" s="174">
        <f>S509*H509</f>
        <v>0</v>
      </c>
      <c r="U509" s="33"/>
      <c r="V509" s="33"/>
      <c r="W509" s="33"/>
      <c r="X509" s="33"/>
      <c r="Y509" s="33"/>
      <c r="Z509" s="33"/>
      <c r="AA509" s="33"/>
      <c r="AB509" s="33"/>
      <c r="AC509" s="33"/>
      <c r="AD509" s="33"/>
      <c r="AE509" s="33"/>
      <c r="AR509" s="175" t="s">
        <v>82</v>
      </c>
      <c r="AT509" s="175" t="s">
        <v>243</v>
      </c>
      <c r="AU509" s="175" t="s">
        <v>75</v>
      </c>
      <c r="AY509" s="16" t="s">
        <v>223</v>
      </c>
      <c r="BE509" s="176">
        <f>IF(N509="základní",J509,0)</f>
        <v>0</v>
      </c>
      <c r="BF509" s="176">
        <f>IF(N509="snížená",J509,0)</f>
        <v>0</v>
      </c>
      <c r="BG509" s="176">
        <f>IF(N509="zákl. přenesená",J509,0)</f>
        <v>0</v>
      </c>
      <c r="BH509" s="176">
        <f>IF(N509="sníž. přenesená",J509,0)</f>
        <v>0</v>
      </c>
      <c r="BI509" s="176">
        <f>IF(N509="nulová",J509,0)</f>
        <v>0</v>
      </c>
      <c r="BJ509" s="16" t="s">
        <v>82</v>
      </c>
      <c r="BK509" s="176">
        <f>ROUND(I509*H509,2)</f>
        <v>0</v>
      </c>
      <c r="BL509" s="16" t="s">
        <v>82</v>
      </c>
      <c r="BM509" s="175" t="s">
        <v>1139</v>
      </c>
    </row>
    <row r="510" spans="1:65" s="2" customFormat="1" ht="39">
      <c r="A510" s="33"/>
      <c r="B510" s="34"/>
      <c r="C510" s="35"/>
      <c r="D510" s="177" t="s">
        <v>225</v>
      </c>
      <c r="E510" s="35"/>
      <c r="F510" s="178" t="s">
        <v>1140</v>
      </c>
      <c r="G510" s="35"/>
      <c r="H510" s="35"/>
      <c r="I510" s="179"/>
      <c r="J510" s="35"/>
      <c r="K510" s="35"/>
      <c r="L510" s="38"/>
      <c r="M510" s="180"/>
      <c r="N510" s="181"/>
      <c r="O510" s="70"/>
      <c r="P510" s="70"/>
      <c r="Q510" s="70"/>
      <c r="R510" s="70"/>
      <c r="S510" s="70"/>
      <c r="T510" s="71"/>
      <c r="U510" s="33"/>
      <c r="V510" s="33"/>
      <c r="W510" s="33"/>
      <c r="X510" s="33"/>
      <c r="Y510" s="33"/>
      <c r="Z510" s="33"/>
      <c r="AA510" s="33"/>
      <c r="AB510" s="33"/>
      <c r="AC510" s="33"/>
      <c r="AD510" s="33"/>
      <c r="AE510" s="33"/>
      <c r="AT510" s="16" t="s">
        <v>225</v>
      </c>
      <c r="AU510" s="16" t="s">
        <v>75</v>
      </c>
    </row>
    <row r="511" spans="1:65" s="2" customFormat="1" ht="24.2" customHeight="1">
      <c r="A511" s="33"/>
      <c r="B511" s="34"/>
      <c r="C511" s="182" t="s">
        <v>1141</v>
      </c>
      <c r="D511" s="182" t="s">
        <v>243</v>
      </c>
      <c r="E511" s="183" t="s">
        <v>336</v>
      </c>
      <c r="F511" s="184" t="s">
        <v>337</v>
      </c>
      <c r="G511" s="185" t="s">
        <v>256</v>
      </c>
      <c r="H511" s="186">
        <v>230</v>
      </c>
      <c r="I511" s="187"/>
      <c r="J511" s="188">
        <f>ROUND(I511*H511,2)</f>
        <v>0</v>
      </c>
      <c r="K511" s="184" t="s">
        <v>222</v>
      </c>
      <c r="L511" s="38"/>
      <c r="M511" s="189" t="s">
        <v>1</v>
      </c>
      <c r="N511" s="190" t="s">
        <v>40</v>
      </c>
      <c r="O511" s="70"/>
      <c r="P511" s="173">
        <f>O511*H511</f>
        <v>0</v>
      </c>
      <c r="Q511" s="173">
        <v>0</v>
      </c>
      <c r="R511" s="173">
        <f>Q511*H511</f>
        <v>0</v>
      </c>
      <c r="S511" s="173">
        <v>0</v>
      </c>
      <c r="T511" s="174">
        <f>S511*H511</f>
        <v>0</v>
      </c>
      <c r="U511" s="33"/>
      <c r="V511" s="33"/>
      <c r="W511" s="33"/>
      <c r="X511" s="33"/>
      <c r="Y511" s="33"/>
      <c r="Z511" s="33"/>
      <c r="AA511" s="33"/>
      <c r="AB511" s="33"/>
      <c r="AC511" s="33"/>
      <c r="AD511" s="33"/>
      <c r="AE511" s="33"/>
      <c r="AR511" s="175" t="s">
        <v>82</v>
      </c>
      <c r="AT511" s="175" t="s">
        <v>243</v>
      </c>
      <c r="AU511" s="175" t="s">
        <v>75</v>
      </c>
      <c r="AY511" s="16" t="s">
        <v>223</v>
      </c>
      <c r="BE511" s="176">
        <f>IF(N511="základní",J511,0)</f>
        <v>0</v>
      </c>
      <c r="BF511" s="176">
        <f>IF(N511="snížená",J511,0)</f>
        <v>0</v>
      </c>
      <c r="BG511" s="176">
        <f>IF(N511="zákl. přenesená",J511,0)</f>
        <v>0</v>
      </c>
      <c r="BH511" s="176">
        <f>IF(N511="sníž. přenesená",J511,0)</f>
        <v>0</v>
      </c>
      <c r="BI511" s="176">
        <f>IF(N511="nulová",J511,0)</f>
        <v>0</v>
      </c>
      <c r="BJ511" s="16" t="s">
        <v>82</v>
      </c>
      <c r="BK511" s="176">
        <f>ROUND(I511*H511,2)</f>
        <v>0</v>
      </c>
      <c r="BL511" s="16" t="s">
        <v>82</v>
      </c>
      <c r="BM511" s="175" t="s">
        <v>1142</v>
      </c>
    </row>
    <row r="512" spans="1:65" s="2" customFormat="1" ht="48.75">
      <c r="A512" s="33"/>
      <c r="B512" s="34"/>
      <c r="C512" s="35"/>
      <c r="D512" s="177" t="s">
        <v>225</v>
      </c>
      <c r="E512" s="35"/>
      <c r="F512" s="178" t="s">
        <v>339</v>
      </c>
      <c r="G512" s="35"/>
      <c r="H512" s="35"/>
      <c r="I512" s="179"/>
      <c r="J512" s="35"/>
      <c r="K512" s="35"/>
      <c r="L512" s="38"/>
      <c r="M512" s="180"/>
      <c r="N512" s="181"/>
      <c r="O512" s="70"/>
      <c r="P512" s="70"/>
      <c r="Q512" s="70"/>
      <c r="R512" s="70"/>
      <c r="S512" s="70"/>
      <c r="T512" s="71"/>
      <c r="U512" s="33"/>
      <c r="V512" s="33"/>
      <c r="W512" s="33"/>
      <c r="X512" s="33"/>
      <c r="Y512" s="33"/>
      <c r="Z512" s="33"/>
      <c r="AA512" s="33"/>
      <c r="AB512" s="33"/>
      <c r="AC512" s="33"/>
      <c r="AD512" s="33"/>
      <c r="AE512" s="33"/>
      <c r="AT512" s="16" t="s">
        <v>225</v>
      </c>
      <c r="AU512" s="16" t="s">
        <v>75</v>
      </c>
    </row>
    <row r="513" spans="1:65" s="2" customFormat="1" ht="24.2" customHeight="1">
      <c r="A513" s="33"/>
      <c r="B513" s="34"/>
      <c r="C513" s="182" t="s">
        <v>1143</v>
      </c>
      <c r="D513" s="182" t="s">
        <v>243</v>
      </c>
      <c r="E513" s="183" t="s">
        <v>1144</v>
      </c>
      <c r="F513" s="184" t="s">
        <v>1145</v>
      </c>
      <c r="G513" s="185" t="s">
        <v>221</v>
      </c>
      <c r="H513" s="186">
        <v>84</v>
      </c>
      <c r="I513" s="187"/>
      <c r="J513" s="188">
        <f>ROUND(I513*H513,2)</f>
        <v>0</v>
      </c>
      <c r="K513" s="184" t="s">
        <v>222</v>
      </c>
      <c r="L513" s="38"/>
      <c r="M513" s="189" t="s">
        <v>1</v>
      </c>
      <c r="N513" s="190" t="s">
        <v>40</v>
      </c>
      <c r="O513" s="70"/>
      <c r="P513" s="173">
        <f>O513*H513</f>
        <v>0</v>
      </c>
      <c r="Q513" s="173">
        <v>0</v>
      </c>
      <c r="R513" s="173">
        <f>Q513*H513</f>
        <v>0</v>
      </c>
      <c r="S513" s="173">
        <v>0</v>
      </c>
      <c r="T513" s="174">
        <f>S513*H513</f>
        <v>0</v>
      </c>
      <c r="U513" s="33"/>
      <c r="V513" s="33"/>
      <c r="W513" s="33"/>
      <c r="X513" s="33"/>
      <c r="Y513" s="33"/>
      <c r="Z513" s="33"/>
      <c r="AA513" s="33"/>
      <c r="AB513" s="33"/>
      <c r="AC513" s="33"/>
      <c r="AD513" s="33"/>
      <c r="AE513" s="33"/>
      <c r="AR513" s="175" t="s">
        <v>82</v>
      </c>
      <c r="AT513" s="175" t="s">
        <v>243</v>
      </c>
      <c r="AU513" s="175" t="s">
        <v>75</v>
      </c>
      <c r="AY513" s="16" t="s">
        <v>223</v>
      </c>
      <c r="BE513" s="176">
        <f>IF(N513="základní",J513,0)</f>
        <v>0</v>
      </c>
      <c r="BF513" s="176">
        <f>IF(N513="snížená",J513,0)</f>
        <v>0</v>
      </c>
      <c r="BG513" s="176">
        <f>IF(N513="zákl. přenesená",J513,0)</f>
        <v>0</v>
      </c>
      <c r="BH513" s="176">
        <f>IF(N513="sníž. přenesená",J513,0)</f>
        <v>0</v>
      </c>
      <c r="BI513" s="176">
        <f>IF(N513="nulová",J513,0)</f>
        <v>0</v>
      </c>
      <c r="BJ513" s="16" t="s">
        <v>82</v>
      </c>
      <c r="BK513" s="176">
        <f>ROUND(I513*H513,2)</f>
        <v>0</v>
      </c>
      <c r="BL513" s="16" t="s">
        <v>82</v>
      </c>
      <c r="BM513" s="175" t="s">
        <v>1146</v>
      </c>
    </row>
    <row r="514" spans="1:65" s="2" customFormat="1" ht="19.5">
      <c r="A514" s="33"/>
      <c r="B514" s="34"/>
      <c r="C514" s="35"/>
      <c r="D514" s="177" t="s">
        <v>225</v>
      </c>
      <c r="E514" s="35"/>
      <c r="F514" s="178" t="s">
        <v>1147</v>
      </c>
      <c r="G514" s="35"/>
      <c r="H514" s="35"/>
      <c r="I514" s="179"/>
      <c r="J514" s="35"/>
      <c r="K514" s="35"/>
      <c r="L514" s="38"/>
      <c r="M514" s="191"/>
      <c r="N514" s="192"/>
      <c r="O514" s="193"/>
      <c r="P514" s="193"/>
      <c r="Q514" s="193"/>
      <c r="R514" s="193"/>
      <c r="S514" s="193"/>
      <c r="T514" s="194"/>
      <c r="U514" s="33"/>
      <c r="V514" s="33"/>
      <c r="W514" s="33"/>
      <c r="X514" s="33"/>
      <c r="Y514" s="33"/>
      <c r="Z514" s="33"/>
      <c r="AA514" s="33"/>
      <c r="AB514" s="33"/>
      <c r="AC514" s="33"/>
      <c r="AD514" s="33"/>
      <c r="AE514" s="33"/>
      <c r="AT514" s="16" t="s">
        <v>225</v>
      </c>
      <c r="AU514" s="16" t="s">
        <v>75</v>
      </c>
    </row>
    <row r="515" spans="1:65" s="2" customFormat="1" ht="6.95" customHeight="1">
      <c r="A515" s="33"/>
      <c r="B515" s="53"/>
      <c r="C515" s="54"/>
      <c r="D515" s="54"/>
      <c r="E515" s="54"/>
      <c r="F515" s="54"/>
      <c r="G515" s="54"/>
      <c r="H515" s="54"/>
      <c r="I515" s="54"/>
      <c r="J515" s="54"/>
      <c r="K515" s="54"/>
      <c r="L515" s="38"/>
      <c r="M515" s="33"/>
      <c r="O515" s="33"/>
      <c r="P515" s="33"/>
      <c r="Q515" s="33"/>
      <c r="R515" s="33"/>
      <c r="S515" s="33"/>
      <c r="T515" s="33"/>
      <c r="U515" s="33"/>
      <c r="V515" s="33"/>
      <c r="W515" s="33"/>
      <c r="X515" s="33"/>
      <c r="Y515" s="33"/>
      <c r="Z515" s="33"/>
      <c r="AA515" s="33"/>
      <c r="AB515" s="33"/>
      <c r="AC515" s="33"/>
      <c r="AD515" s="33"/>
      <c r="AE515" s="33"/>
    </row>
  </sheetData>
  <sheetProtection algorithmName="SHA-512" hashValue="/hBV+S4+71kRAjN4iY1scVsajmMG8J5VRE7HAr9LMQyGx+gyieko6Fhfc4qL3Q9F1PwM1Vq6H1IU3u4va8L2hw==" saltValue="o72aU6qUZXoH2I6QE5MwNzg77/XQN6YzheGjp75b4EECtynmusy4PrrKwIimfLfqgupghfsGiY1ZQA/Ewt+ahA==" spinCount="100000" sheet="1" objects="1" scenarios="1" formatColumns="0" formatRows="0" autoFilter="0"/>
  <autoFilter ref="C123:K514"/>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32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102</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1148</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ROUND(J120,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ROUND((SUM(BE120:BE320)),  2)</f>
        <v>0</v>
      </c>
      <c r="G35" s="33"/>
      <c r="H35" s="33"/>
      <c r="I35" s="129">
        <v>0.21</v>
      </c>
      <c r="J35" s="128">
        <f>ROUND(((SUM(BE120:BE320))*I35),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ROUND((SUM(BF120:BF320)),  2)</f>
        <v>0</v>
      </c>
      <c r="G36" s="33"/>
      <c r="H36" s="33"/>
      <c r="I36" s="129">
        <v>0.15</v>
      </c>
      <c r="J36" s="128">
        <f>ROUND(((SUM(BF120:BF320))*I36),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ROUND((SUM(BG120:BG320)),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ROUND((SUM(BH120:BH320)),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ROUND((SUM(BI120:BI320)),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01.2 - Venkovní část zabezpečovacího zařízení,zkoušení</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J120</f>
        <v>0</v>
      </c>
      <c r="K98" s="35"/>
      <c r="L98" s="50"/>
      <c r="S98" s="33"/>
      <c r="T98" s="33"/>
      <c r="U98" s="33"/>
      <c r="V98" s="33"/>
      <c r="W98" s="33"/>
      <c r="X98" s="33"/>
      <c r="Y98" s="33"/>
      <c r="Z98" s="33"/>
      <c r="AA98" s="33"/>
      <c r="AB98" s="33"/>
      <c r="AC98" s="33"/>
      <c r="AD98" s="33"/>
      <c r="AE98" s="33"/>
      <c r="AU98" s="16" t="s">
        <v>204</v>
      </c>
    </row>
    <row r="99" spans="1:47" s="2" customFormat="1" ht="21.7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6.95" hidden="1" customHeight="1">
      <c r="A100" s="33"/>
      <c r="B100" s="53"/>
      <c r="C100" s="54"/>
      <c r="D100" s="54"/>
      <c r="E100" s="54"/>
      <c r="F100" s="54"/>
      <c r="G100" s="54"/>
      <c r="H100" s="54"/>
      <c r="I100" s="54"/>
      <c r="J100" s="54"/>
      <c r="K100" s="54"/>
      <c r="L100" s="50"/>
      <c r="S100" s="33"/>
      <c r="T100" s="33"/>
      <c r="U100" s="33"/>
      <c r="V100" s="33"/>
      <c r="W100" s="33"/>
      <c r="X100" s="33"/>
      <c r="Y100" s="33"/>
      <c r="Z100" s="33"/>
      <c r="AA100" s="33"/>
      <c r="AB100" s="33"/>
      <c r="AC100" s="33"/>
      <c r="AD100" s="33"/>
      <c r="AE100" s="33"/>
    </row>
    <row r="101" spans="1:47" hidden="1"/>
    <row r="102" spans="1:47" hidden="1"/>
    <row r="103" spans="1:47" hidden="1"/>
    <row r="104" spans="1:47" s="2" customFormat="1" ht="6.95" customHeight="1">
      <c r="A104" s="33"/>
      <c r="B104" s="55"/>
      <c r="C104" s="56"/>
      <c r="D104" s="56"/>
      <c r="E104" s="56"/>
      <c r="F104" s="56"/>
      <c r="G104" s="56"/>
      <c r="H104" s="56"/>
      <c r="I104" s="56"/>
      <c r="J104" s="56"/>
      <c r="K104" s="56"/>
      <c r="L104" s="50"/>
      <c r="S104" s="33"/>
      <c r="T104" s="33"/>
      <c r="U104" s="33"/>
      <c r="V104" s="33"/>
      <c r="W104" s="33"/>
      <c r="X104" s="33"/>
      <c r="Y104" s="33"/>
      <c r="Z104" s="33"/>
      <c r="AA104" s="33"/>
      <c r="AB104" s="33"/>
      <c r="AC104" s="33"/>
      <c r="AD104" s="33"/>
      <c r="AE104" s="33"/>
    </row>
    <row r="105" spans="1:47" s="2" customFormat="1" ht="24.95" customHeight="1">
      <c r="A105" s="33"/>
      <c r="B105" s="34"/>
      <c r="C105" s="22" t="s">
        <v>205</v>
      </c>
      <c r="D105" s="35"/>
      <c r="E105" s="35"/>
      <c r="F105" s="35"/>
      <c r="G105" s="35"/>
      <c r="H105" s="35"/>
      <c r="I105" s="35"/>
      <c r="J105" s="35"/>
      <c r="K105" s="35"/>
      <c r="L105" s="50"/>
      <c r="S105" s="33"/>
      <c r="T105" s="33"/>
      <c r="U105" s="33"/>
      <c r="V105" s="33"/>
      <c r="W105" s="33"/>
      <c r="X105" s="33"/>
      <c r="Y105" s="33"/>
      <c r="Z105" s="33"/>
      <c r="AA105" s="33"/>
      <c r="AB105" s="33"/>
      <c r="AC105" s="33"/>
      <c r="AD105" s="33"/>
      <c r="AE105" s="33"/>
    </row>
    <row r="106" spans="1:47" s="2" customFormat="1" ht="6.95" customHeight="1">
      <c r="A106" s="33"/>
      <c r="B106" s="34"/>
      <c r="C106" s="35"/>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12" customHeight="1">
      <c r="A107" s="33"/>
      <c r="B107" s="34"/>
      <c r="C107" s="28" t="s">
        <v>16</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6.5" customHeight="1">
      <c r="A108" s="33"/>
      <c r="B108" s="34"/>
      <c r="C108" s="35"/>
      <c r="D108" s="35"/>
      <c r="E108" s="295" t="str">
        <f>E7</f>
        <v>Oprava SZZ, kolejí a výhybek v žst. Pocínovice</v>
      </c>
      <c r="F108" s="296"/>
      <c r="G108" s="296"/>
      <c r="H108" s="296"/>
      <c r="I108" s="35"/>
      <c r="J108" s="35"/>
      <c r="K108" s="35"/>
      <c r="L108" s="50"/>
      <c r="S108" s="33"/>
      <c r="T108" s="33"/>
      <c r="U108" s="33"/>
      <c r="V108" s="33"/>
      <c r="W108" s="33"/>
      <c r="X108" s="33"/>
      <c r="Y108" s="33"/>
      <c r="Z108" s="33"/>
      <c r="AA108" s="33"/>
      <c r="AB108" s="33"/>
      <c r="AC108" s="33"/>
      <c r="AD108" s="33"/>
      <c r="AE108" s="33"/>
    </row>
    <row r="109" spans="1:47" s="1" customFormat="1" ht="12" customHeight="1">
      <c r="B109" s="20"/>
      <c r="C109" s="28" t="s">
        <v>194</v>
      </c>
      <c r="D109" s="21"/>
      <c r="E109" s="21"/>
      <c r="F109" s="21"/>
      <c r="G109" s="21"/>
      <c r="H109" s="21"/>
      <c r="I109" s="21"/>
      <c r="J109" s="21"/>
      <c r="K109" s="21"/>
      <c r="L109" s="19"/>
    </row>
    <row r="110" spans="1:47" s="2" customFormat="1" ht="16.5" customHeight="1">
      <c r="A110" s="33"/>
      <c r="B110" s="34"/>
      <c r="C110" s="35"/>
      <c r="D110" s="35"/>
      <c r="E110" s="295" t="s">
        <v>195</v>
      </c>
      <c r="F110" s="298"/>
      <c r="G110" s="298"/>
      <c r="H110" s="298"/>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196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67" t="str">
        <f>E11</f>
        <v>01.2 - Venkovní část zabezpečovacího zařízení,zkoušení</v>
      </c>
      <c r="F112" s="298"/>
      <c r="G112" s="298"/>
      <c r="H112" s="298"/>
      <c r="I112" s="35"/>
      <c r="J112" s="35"/>
      <c r="K112" s="35"/>
      <c r="L112" s="50"/>
      <c r="S112" s="33"/>
      <c r="T112" s="33"/>
      <c r="U112" s="33"/>
      <c r="V112" s="33"/>
      <c r="W112" s="33"/>
      <c r="X112" s="33"/>
      <c r="Y112" s="33"/>
      <c r="Z112" s="33"/>
      <c r="AA112" s="33"/>
      <c r="AB112" s="33"/>
      <c r="AC112" s="33"/>
      <c r="AD112" s="33"/>
      <c r="AE112" s="33"/>
    </row>
    <row r="113" spans="1:65" s="2" customFormat="1" ht="6.95" customHeight="1">
      <c r="A113" s="33"/>
      <c r="B113" s="34"/>
      <c r="C113" s="35"/>
      <c r="D113" s="35"/>
      <c r="E113" s="35"/>
      <c r="F113" s="35"/>
      <c r="G113" s="35"/>
      <c r="H113" s="35"/>
      <c r="I113" s="35"/>
      <c r="J113" s="35"/>
      <c r="K113" s="35"/>
      <c r="L113" s="50"/>
      <c r="S113" s="33"/>
      <c r="T113" s="33"/>
      <c r="U113" s="33"/>
      <c r="V113" s="33"/>
      <c r="W113" s="33"/>
      <c r="X113" s="33"/>
      <c r="Y113" s="33"/>
      <c r="Z113" s="33"/>
      <c r="AA113" s="33"/>
      <c r="AB113" s="33"/>
      <c r="AC113" s="33"/>
      <c r="AD113" s="33"/>
      <c r="AE113" s="33"/>
    </row>
    <row r="114" spans="1:65" s="2" customFormat="1" ht="12" customHeight="1">
      <c r="A114" s="33"/>
      <c r="B114" s="34"/>
      <c r="C114" s="28" t="s">
        <v>20</v>
      </c>
      <c r="D114" s="35"/>
      <c r="E114" s="35"/>
      <c r="F114" s="26" t="str">
        <f>F14</f>
        <v>Pocínovice</v>
      </c>
      <c r="G114" s="35"/>
      <c r="H114" s="35"/>
      <c r="I114" s="28" t="s">
        <v>22</v>
      </c>
      <c r="J114" s="65" t="str">
        <f>IF(J14="","",J14)</f>
        <v>21. 9. 2020</v>
      </c>
      <c r="K114" s="35"/>
      <c r="L114" s="50"/>
      <c r="S114" s="33"/>
      <c r="T114" s="33"/>
      <c r="U114" s="33"/>
      <c r="V114" s="33"/>
      <c r="W114" s="33"/>
      <c r="X114" s="33"/>
      <c r="Y114" s="33"/>
      <c r="Z114" s="33"/>
      <c r="AA114" s="33"/>
      <c r="AB114" s="33"/>
      <c r="AC114" s="33"/>
      <c r="AD114" s="33"/>
      <c r="AE114" s="33"/>
    </row>
    <row r="115" spans="1:65" s="2" customFormat="1" ht="6.95" customHeight="1">
      <c r="A115" s="33"/>
      <c r="B115" s="34"/>
      <c r="C115" s="35"/>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5.2" customHeight="1">
      <c r="A116" s="33"/>
      <c r="B116" s="34"/>
      <c r="C116" s="28" t="s">
        <v>24</v>
      </c>
      <c r="D116" s="35"/>
      <c r="E116" s="35"/>
      <c r="F116" s="26" t="str">
        <f>E17</f>
        <v>Správa železnic, státní organizace</v>
      </c>
      <c r="G116" s="35"/>
      <c r="H116" s="35"/>
      <c r="I116" s="28" t="s">
        <v>30</v>
      </c>
      <c r="J116" s="31" t="str">
        <f>E23</f>
        <v xml:space="preserve"> </v>
      </c>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28</v>
      </c>
      <c r="D117" s="35"/>
      <c r="E117" s="35"/>
      <c r="F117" s="26" t="str">
        <f>IF(E20="","",E20)</f>
        <v>Vyplň údaj</v>
      </c>
      <c r="G117" s="35"/>
      <c r="H117" s="35"/>
      <c r="I117" s="28" t="s">
        <v>33</v>
      </c>
      <c r="J117" s="31" t="str">
        <f>E26</f>
        <v xml:space="preserve"> </v>
      </c>
      <c r="K117" s="35"/>
      <c r="L117" s="50"/>
      <c r="S117" s="33"/>
      <c r="T117" s="33"/>
      <c r="U117" s="33"/>
      <c r="V117" s="33"/>
      <c r="W117" s="33"/>
      <c r="X117" s="33"/>
      <c r="Y117" s="33"/>
      <c r="Z117" s="33"/>
      <c r="AA117" s="33"/>
      <c r="AB117" s="33"/>
      <c r="AC117" s="33"/>
      <c r="AD117" s="33"/>
      <c r="AE117" s="33"/>
    </row>
    <row r="118" spans="1:65" s="2" customFormat="1" ht="10.35" customHeight="1">
      <c r="A118" s="33"/>
      <c r="B118" s="34"/>
      <c r="C118" s="35"/>
      <c r="D118" s="35"/>
      <c r="E118" s="35"/>
      <c r="F118" s="35"/>
      <c r="G118" s="35"/>
      <c r="H118" s="35"/>
      <c r="I118" s="35"/>
      <c r="J118" s="35"/>
      <c r="K118" s="35"/>
      <c r="L118" s="50"/>
      <c r="S118" s="33"/>
      <c r="T118" s="33"/>
      <c r="U118" s="33"/>
      <c r="V118" s="33"/>
      <c r="W118" s="33"/>
      <c r="X118" s="33"/>
      <c r="Y118" s="33"/>
      <c r="Z118" s="33"/>
      <c r="AA118" s="33"/>
      <c r="AB118" s="33"/>
      <c r="AC118" s="33"/>
      <c r="AD118" s="33"/>
      <c r="AE118" s="33"/>
    </row>
    <row r="119" spans="1:65" s="9" customFormat="1" ht="29.25" customHeight="1">
      <c r="A119" s="152"/>
      <c r="B119" s="153"/>
      <c r="C119" s="154" t="s">
        <v>206</v>
      </c>
      <c r="D119" s="155" t="s">
        <v>60</v>
      </c>
      <c r="E119" s="155" t="s">
        <v>56</v>
      </c>
      <c r="F119" s="155" t="s">
        <v>57</v>
      </c>
      <c r="G119" s="155" t="s">
        <v>207</v>
      </c>
      <c r="H119" s="155" t="s">
        <v>208</v>
      </c>
      <c r="I119" s="155" t="s">
        <v>209</v>
      </c>
      <c r="J119" s="155" t="s">
        <v>202</v>
      </c>
      <c r="K119" s="156" t="s">
        <v>210</v>
      </c>
      <c r="L119" s="157"/>
      <c r="M119" s="74" t="s">
        <v>1</v>
      </c>
      <c r="N119" s="75" t="s">
        <v>39</v>
      </c>
      <c r="O119" s="75" t="s">
        <v>211</v>
      </c>
      <c r="P119" s="75" t="s">
        <v>212</v>
      </c>
      <c r="Q119" s="75" t="s">
        <v>213</v>
      </c>
      <c r="R119" s="75" t="s">
        <v>214</v>
      </c>
      <c r="S119" s="75" t="s">
        <v>215</v>
      </c>
      <c r="T119" s="76" t="s">
        <v>216</v>
      </c>
      <c r="U119" s="152"/>
      <c r="V119" s="152"/>
      <c r="W119" s="152"/>
      <c r="X119" s="152"/>
      <c r="Y119" s="152"/>
      <c r="Z119" s="152"/>
      <c r="AA119" s="152"/>
      <c r="AB119" s="152"/>
      <c r="AC119" s="152"/>
      <c r="AD119" s="152"/>
      <c r="AE119" s="152"/>
    </row>
    <row r="120" spans="1:65" s="2" customFormat="1" ht="22.9" customHeight="1">
      <c r="A120" s="33"/>
      <c r="B120" s="34"/>
      <c r="C120" s="81" t="s">
        <v>217</v>
      </c>
      <c r="D120" s="35"/>
      <c r="E120" s="35"/>
      <c r="F120" s="35"/>
      <c r="G120" s="35"/>
      <c r="H120" s="35"/>
      <c r="I120" s="35"/>
      <c r="J120" s="158">
        <f>BK120</f>
        <v>0</v>
      </c>
      <c r="K120" s="35"/>
      <c r="L120" s="38"/>
      <c r="M120" s="77"/>
      <c r="N120" s="159"/>
      <c r="O120" s="78"/>
      <c r="P120" s="160">
        <f>SUM(P121:P320)</f>
        <v>0</v>
      </c>
      <c r="Q120" s="78"/>
      <c r="R120" s="160">
        <f>SUM(R121:R320)</f>
        <v>0</v>
      </c>
      <c r="S120" s="78"/>
      <c r="T120" s="161">
        <f>SUM(T121:T320)</f>
        <v>0</v>
      </c>
      <c r="U120" s="33"/>
      <c r="V120" s="33"/>
      <c r="W120" s="33"/>
      <c r="X120" s="33"/>
      <c r="Y120" s="33"/>
      <c r="Z120" s="33"/>
      <c r="AA120" s="33"/>
      <c r="AB120" s="33"/>
      <c r="AC120" s="33"/>
      <c r="AD120" s="33"/>
      <c r="AE120" s="33"/>
      <c r="AT120" s="16" t="s">
        <v>74</v>
      </c>
      <c r="AU120" s="16" t="s">
        <v>204</v>
      </c>
      <c r="BK120" s="162">
        <f>SUM(BK121:BK320)</f>
        <v>0</v>
      </c>
    </row>
    <row r="121" spans="1:65" s="2" customFormat="1" ht="37.9" customHeight="1">
      <c r="A121" s="33"/>
      <c r="B121" s="34"/>
      <c r="C121" s="182" t="s">
        <v>82</v>
      </c>
      <c r="D121" s="182" t="s">
        <v>243</v>
      </c>
      <c r="E121" s="183" t="s">
        <v>1149</v>
      </c>
      <c r="F121" s="184" t="s">
        <v>1150</v>
      </c>
      <c r="G121" s="185" t="s">
        <v>221</v>
      </c>
      <c r="H121" s="186">
        <v>9</v>
      </c>
      <c r="I121" s="187"/>
      <c r="J121" s="188">
        <f>ROUND(I121*H121,2)</f>
        <v>0</v>
      </c>
      <c r="K121" s="184" t="s">
        <v>222</v>
      </c>
      <c r="L121" s="38"/>
      <c r="M121" s="189" t="s">
        <v>1</v>
      </c>
      <c r="N121" s="190" t="s">
        <v>40</v>
      </c>
      <c r="O121" s="70"/>
      <c r="P121" s="173">
        <f>O121*H121</f>
        <v>0</v>
      </c>
      <c r="Q121" s="173">
        <v>0</v>
      </c>
      <c r="R121" s="173">
        <f>Q121*H121</f>
        <v>0</v>
      </c>
      <c r="S121" s="173">
        <v>0</v>
      </c>
      <c r="T121" s="174">
        <f>S121*H121</f>
        <v>0</v>
      </c>
      <c r="U121" s="33"/>
      <c r="V121" s="33"/>
      <c r="W121" s="33"/>
      <c r="X121" s="33"/>
      <c r="Y121" s="33"/>
      <c r="Z121" s="33"/>
      <c r="AA121" s="33"/>
      <c r="AB121" s="33"/>
      <c r="AC121" s="33"/>
      <c r="AD121" s="33"/>
      <c r="AE121" s="33"/>
      <c r="AR121" s="175" t="s">
        <v>82</v>
      </c>
      <c r="AT121" s="175" t="s">
        <v>243</v>
      </c>
      <c r="AU121" s="175" t="s">
        <v>75</v>
      </c>
      <c r="AY121" s="16" t="s">
        <v>223</v>
      </c>
      <c r="BE121" s="176">
        <f>IF(N121="základní",J121,0)</f>
        <v>0</v>
      </c>
      <c r="BF121" s="176">
        <f>IF(N121="snížená",J121,0)</f>
        <v>0</v>
      </c>
      <c r="BG121" s="176">
        <f>IF(N121="zákl. přenesená",J121,0)</f>
        <v>0</v>
      </c>
      <c r="BH121" s="176">
        <f>IF(N121="sníž. přenesená",J121,0)</f>
        <v>0</v>
      </c>
      <c r="BI121" s="176">
        <f>IF(N121="nulová",J121,0)</f>
        <v>0</v>
      </c>
      <c r="BJ121" s="16" t="s">
        <v>82</v>
      </c>
      <c r="BK121" s="176">
        <f>ROUND(I121*H121,2)</f>
        <v>0</v>
      </c>
      <c r="BL121" s="16" t="s">
        <v>82</v>
      </c>
      <c r="BM121" s="175" t="s">
        <v>1151</v>
      </c>
    </row>
    <row r="122" spans="1:65" s="2" customFormat="1" ht="58.5">
      <c r="A122" s="33"/>
      <c r="B122" s="34"/>
      <c r="C122" s="35"/>
      <c r="D122" s="177" t="s">
        <v>225</v>
      </c>
      <c r="E122" s="35"/>
      <c r="F122" s="178" t="s">
        <v>1152</v>
      </c>
      <c r="G122" s="35"/>
      <c r="H122" s="35"/>
      <c r="I122" s="179"/>
      <c r="J122" s="35"/>
      <c r="K122" s="35"/>
      <c r="L122" s="38"/>
      <c r="M122" s="180"/>
      <c r="N122" s="181"/>
      <c r="O122" s="70"/>
      <c r="P122" s="70"/>
      <c r="Q122" s="70"/>
      <c r="R122" s="70"/>
      <c r="S122" s="70"/>
      <c r="T122" s="71"/>
      <c r="U122" s="33"/>
      <c r="V122" s="33"/>
      <c r="W122" s="33"/>
      <c r="X122" s="33"/>
      <c r="Y122" s="33"/>
      <c r="Z122" s="33"/>
      <c r="AA122" s="33"/>
      <c r="AB122" s="33"/>
      <c r="AC122" s="33"/>
      <c r="AD122" s="33"/>
      <c r="AE122" s="33"/>
      <c r="AT122" s="16" t="s">
        <v>225</v>
      </c>
      <c r="AU122" s="16" t="s">
        <v>75</v>
      </c>
    </row>
    <row r="123" spans="1:65" s="2" customFormat="1" ht="37.9" customHeight="1">
      <c r="A123" s="33"/>
      <c r="B123" s="34"/>
      <c r="C123" s="182" t="s">
        <v>8</v>
      </c>
      <c r="D123" s="182" t="s">
        <v>243</v>
      </c>
      <c r="E123" s="183" t="s">
        <v>1153</v>
      </c>
      <c r="F123" s="184" t="s">
        <v>1154</v>
      </c>
      <c r="G123" s="185" t="s">
        <v>221</v>
      </c>
      <c r="H123" s="186">
        <v>11</v>
      </c>
      <c r="I123" s="187"/>
      <c r="J123" s="188">
        <f>ROUND(I123*H123,2)</f>
        <v>0</v>
      </c>
      <c r="K123" s="184" t="s">
        <v>222</v>
      </c>
      <c r="L123" s="38"/>
      <c r="M123" s="189" t="s">
        <v>1</v>
      </c>
      <c r="N123" s="190"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82</v>
      </c>
      <c r="AT123" s="175" t="s">
        <v>243</v>
      </c>
      <c r="AU123" s="175" t="s">
        <v>75</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82</v>
      </c>
      <c r="BM123" s="175" t="s">
        <v>1155</v>
      </c>
    </row>
    <row r="124" spans="1:65" s="2" customFormat="1" ht="58.5">
      <c r="A124" s="33"/>
      <c r="B124" s="34"/>
      <c r="C124" s="35"/>
      <c r="D124" s="177" t="s">
        <v>225</v>
      </c>
      <c r="E124" s="35"/>
      <c r="F124" s="178" t="s">
        <v>1156</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75</v>
      </c>
    </row>
    <row r="125" spans="1:65" s="2" customFormat="1" ht="37.9" customHeight="1">
      <c r="A125" s="33"/>
      <c r="B125" s="34"/>
      <c r="C125" s="182" t="s">
        <v>317</v>
      </c>
      <c r="D125" s="182" t="s">
        <v>243</v>
      </c>
      <c r="E125" s="183" t="s">
        <v>1157</v>
      </c>
      <c r="F125" s="184" t="s">
        <v>1158</v>
      </c>
      <c r="G125" s="185" t="s">
        <v>221</v>
      </c>
      <c r="H125" s="186">
        <v>5</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82</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1159</v>
      </c>
    </row>
    <row r="126" spans="1:65" s="2" customFormat="1" ht="58.5">
      <c r="A126" s="33"/>
      <c r="B126" s="34"/>
      <c r="C126" s="35"/>
      <c r="D126" s="177" t="s">
        <v>225</v>
      </c>
      <c r="E126" s="35"/>
      <c r="F126" s="178" t="s">
        <v>1160</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2" customFormat="1" ht="37.9" customHeight="1">
      <c r="A127" s="33"/>
      <c r="B127" s="34"/>
      <c r="C127" s="182" t="s">
        <v>321</v>
      </c>
      <c r="D127" s="182" t="s">
        <v>243</v>
      </c>
      <c r="E127" s="183" t="s">
        <v>1161</v>
      </c>
      <c r="F127" s="184" t="s">
        <v>1162</v>
      </c>
      <c r="G127" s="185" t="s">
        <v>221</v>
      </c>
      <c r="H127" s="186">
        <v>9</v>
      </c>
      <c r="I127" s="187"/>
      <c r="J127" s="188">
        <f>ROUND(I127*H127,2)</f>
        <v>0</v>
      </c>
      <c r="K127" s="184" t="s">
        <v>222</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82</v>
      </c>
      <c r="AT127" s="175" t="s">
        <v>243</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1163</v>
      </c>
    </row>
    <row r="128" spans="1:65" s="2" customFormat="1" ht="58.5">
      <c r="A128" s="33"/>
      <c r="B128" s="34"/>
      <c r="C128" s="35"/>
      <c r="D128" s="177" t="s">
        <v>225</v>
      </c>
      <c r="E128" s="35"/>
      <c r="F128" s="178" t="s">
        <v>1164</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37.9" customHeight="1">
      <c r="A129" s="33"/>
      <c r="B129" s="34"/>
      <c r="C129" s="182" t="s">
        <v>325</v>
      </c>
      <c r="D129" s="182" t="s">
        <v>243</v>
      </c>
      <c r="E129" s="183" t="s">
        <v>1165</v>
      </c>
      <c r="F129" s="184" t="s">
        <v>1166</v>
      </c>
      <c r="G129" s="185" t="s">
        <v>221</v>
      </c>
      <c r="H129" s="186">
        <v>7</v>
      </c>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82</v>
      </c>
      <c r="AT129" s="175" t="s">
        <v>243</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1167</v>
      </c>
    </row>
    <row r="130" spans="1:65" s="2" customFormat="1" ht="58.5">
      <c r="A130" s="33"/>
      <c r="B130" s="34"/>
      <c r="C130" s="35"/>
      <c r="D130" s="177" t="s">
        <v>225</v>
      </c>
      <c r="E130" s="35"/>
      <c r="F130" s="178" t="s">
        <v>1168</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75</v>
      </c>
    </row>
    <row r="131" spans="1:65" s="2" customFormat="1" ht="24.2" customHeight="1">
      <c r="A131" s="33"/>
      <c r="B131" s="34"/>
      <c r="C131" s="182" t="s">
        <v>84</v>
      </c>
      <c r="D131" s="182" t="s">
        <v>243</v>
      </c>
      <c r="E131" s="183" t="s">
        <v>1169</v>
      </c>
      <c r="F131" s="184" t="s">
        <v>1170</v>
      </c>
      <c r="G131" s="185" t="s">
        <v>221</v>
      </c>
      <c r="H131" s="186">
        <v>1</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82</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1171</v>
      </c>
    </row>
    <row r="132" spans="1:65" s="2" customFormat="1">
      <c r="A132" s="33"/>
      <c r="B132" s="34"/>
      <c r="C132" s="35"/>
      <c r="D132" s="177" t="s">
        <v>225</v>
      </c>
      <c r="E132" s="35"/>
      <c r="F132" s="178" t="s">
        <v>1172</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82" t="s">
        <v>92</v>
      </c>
      <c r="D133" s="182" t="s">
        <v>243</v>
      </c>
      <c r="E133" s="183" t="s">
        <v>1173</v>
      </c>
      <c r="F133" s="184" t="s">
        <v>1174</v>
      </c>
      <c r="G133" s="185" t="s">
        <v>1175</v>
      </c>
      <c r="H133" s="186">
        <v>1</v>
      </c>
      <c r="I133" s="187"/>
      <c r="J133" s="188">
        <f>ROUND(I133*H133,2)</f>
        <v>0</v>
      </c>
      <c r="K133" s="184" t="s">
        <v>222</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82</v>
      </c>
      <c r="AT133" s="175" t="s">
        <v>243</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1176</v>
      </c>
    </row>
    <row r="134" spans="1:65" s="2" customFormat="1">
      <c r="A134" s="33"/>
      <c r="B134" s="34"/>
      <c r="C134" s="35"/>
      <c r="D134" s="177" t="s">
        <v>225</v>
      </c>
      <c r="E134" s="35"/>
      <c r="F134" s="178" t="s">
        <v>1174</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24.2" customHeight="1">
      <c r="A135" s="33"/>
      <c r="B135" s="34"/>
      <c r="C135" s="182" t="s">
        <v>233</v>
      </c>
      <c r="D135" s="182" t="s">
        <v>243</v>
      </c>
      <c r="E135" s="183" t="s">
        <v>1177</v>
      </c>
      <c r="F135" s="184" t="s">
        <v>1178</v>
      </c>
      <c r="G135" s="185" t="s">
        <v>221</v>
      </c>
      <c r="H135" s="186">
        <v>1</v>
      </c>
      <c r="I135" s="187"/>
      <c r="J135" s="188">
        <f>ROUND(I135*H135,2)</f>
        <v>0</v>
      </c>
      <c r="K135" s="184" t="s">
        <v>222</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82</v>
      </c>
      <c r="AT135" s="175" t="s">
        <v>243</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1179</v>
      </c>
    </row>
    <row r="136" spans="1:65" s="2" customFormat="1" ht="19.5">
      <c r="A136" s="33"/>
      <c r="B136" s="34"/>
      <c r="C136" s="35"/>
      <c r="D136" s="177" t="s">
        <v>225</v>
      </c>
      <c r="E136" s="35"/>
      <c r="F136" s="178" t="s">
        <v>1180</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24.2" customHeight="1">
      <c r="A137" s="33"/>
      <c r="B137" s="34"/>
      <c r="C137" s="182" t="s">
        <v>238</v>
      </c>
      <c r="D137" s="182" t="s">
        <v>243</v>
      </c>
      <c r="E137" s="183" t="s">
        <v>1181</v>
      </c>
      <c r="F137" s="184" t="s">
        <v>1182</v>
      </c>
      <c r="G137" s="185" t="s">
        <v>221</v>
      </c>
      <c r="H137" s="186">
        <v>5</v>
      </c>
      <c r="I137" s="187"/>
      <c r="J137" s="188">
        <f>ROUND(I137*H137,2)</f>
        <v>0</v>
      </c>
      <c r="K137" s="184" t="s">
        <v>222</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82</v>
      </c>
      <c r="AT137" s="175" t="s">
        <v>243</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1183</v>
      </c>
    </row>
    <row r="138" spans="1:65" s="2" customFormat="1" ht="48.75">
      <c r="A138" s="33"/>
      <c r="B138" s="34"/>
      <c r="C138" s="35"/>
      <c r="D138" s="177" t="s">
        <v>225</v>
      </c>
      <c r="E138" s="35"/>
      <c r="F138" s="178" t="s">
        <v>1184</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2" customFormat="1" ht="24.2" customHeight="1">
      <c r="A139" s="33"/>
      <c r="B139" s="34"/>
      <c r="C139" s="182" t="s">
        <v>242</v>
      </c>
      <c r="D139" s="182" t="s">
        <v>243</v>
      </c>
      <c r="E139" s="183" t="s">
        <v>1185</v>
      </c>
      <c r="F139" s="184" t="s">
        <v>1186</v>
      </c>
      <c r="G139" s="185" t="s">
        <v>221</v>
      </c>
      <c r="H139" s="186">
        <v>1</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82</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1187</v>
      </c>
    </row>
    <row r="140" spans="1:65" s="2" customFormat="1">
      <c r="A140" s="33"/>
      <c r="B140" s="34"/>
      <c r="C140" s="35"/>
      <c r="D140" s="177" t="s">
        <v>225</v>
      </c>
      <c r="E140" s="35"/>
      <c r="F140" s="178" t="s">
        <v>1186</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75</v>
      </c>
    </row>
    <row r="141" spans="1:65" s="2" customFormat="1" ht="24.2" customHeight="1">
      <c r="A141" s="33"/>
      <c r="B141" s="34"/>
      <c r="C141" s="182" t="s">
        <v>248</v>
      </c>
      <c r="D141" s="182" t="s">
        <v>243</v>
      </c>
      <c r="E141" s="183" t="s">
        <v>1188</v>
      </c>
      <c r="F141" s="184" t="s">
        <v>1189</v>
      </c>
      <c r="G141" s="185" t="s">
        <v>221</v>
      </c>
      <c r="H141" s="186">
        <v>1</v>
      </c>
      <c r="I141" s="187"/>
      <c r="J141" s="188">
        <f>ROUND(I141*H141,2)</f>
        <v>0</v>
      </c>
      <c r="K141" s="184" t="s">
        <v>222</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82</v>
      </c>
      <c r="AT141" s="175" t="s">
        <v>243</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82</v>
      </c>
      <c r="BM141" s="175" t="s">
        <v>1190</v>
      </c>
    </row>
    <row r="142" spans="1:65" s="2" customFormat="1">
      <c r="A142" s="33"/>
      <c r="B142" s="34"/>
      <c r="C142" s="35"/>
      <c r="D142" s="177" t="s">
        <v>225</v>
      </c>
      <c r="E142" s="35"/>
      <c r="F142" s="178" t="s">
        <v>1189</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2" customFormat="1" ht="37.9" customHeight="1">
      <c r="A143" s="33"/>
      <c r="B143" s="34"/>
      <c r="C143" s="182" t="s">
        <v>253</v>
      </c>
      <c r="D143" s="182" t="s">
        <v>243</v>
      </c>
      <c r="E143" s="183" t="s">
        <v>1191</v>
      </c>
      <c r="F143" s="184" t="s">
        <v>1192</v>
      </c>
      <c r="G143" s="185" t="s">
        <v>228</v>
      </c>
      <c r="H143" s="186">
        <v>650</v>
      </c>
      <c r="I143" s="187"/>
      <c r="J143" s="188">
        <f>ROUND(I143*H143,2)</f>
        <v>0</v>
      </c>
      <c r="K143" s="184" t="s">
        <v>222</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82</v>
      </c>
      <c r="AT143" s="175" t="s">
        <v>243</v>
      </c>
      <c r="AU143" s="175" t="s">
        <v>75</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82</v>
      </c>
      <c r="BM143" s="175" t="s">
        <v>1193</v>
      </c>
    </row>
    <row r="144" spans="1:65" s="2" customFormat="1" ht="68.25">
      <c r="A144" s="33"/>
      <c r="B144" s="34"/>
      <c r="C144" s="35"/>
      <c r="D144" s="177" t="s">
        <v>225</v>
      </c>
      <c r="E144" s="35"/>
      <c r="F144" s="178" t="s">
        <v>1194</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75</v>
      </c>
    </row>
    <row r="145" spans="1:65" s="2" customFormat="1" ht="37.9" customHeight="1">
      <c r="A145" s="33"/>
      <c r="B145" s="34"/>
      <c r="C145" s="182" t="s">
        <v>329</v>
      </c>
      <c r="D145" s="182" t="s">
        <v>243</v>
      </c>
      <c r="E145" s="183" t="s">
        <v>1195</v>
      </c>
      <c r="F145" s="184" t="s">
        <v>1196</v>
      </c>
      <c r="G145" s="185" t="s">
        <v>228</v>
      </c>
      <c r="H145" s="186">
        <v>420</v>
      </c>
      <c r="I145" s="187"/>
      <c r="J145" s="188">
        <f>ROUND(I145*H145,2)</f>
        <v>0</v>
      </c>
      <c r="K145" s="184" t="s">
        <v>222</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82</v>
      </c>
      <c r="AT145" s="175" t="s">
        <v>243</v>
      </c>
      <c r="AU145" s="175" t="s">
        <v>75</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82</v>
      </c>
      <c r="BM145" s="175" t="s">
        <v>1197</v>
      </c>
    </row>
    <row r="146" spans="1:65" s="2" customFormat="1" ht="68.25">
      <c r="A146" s="33"/>
      <c r="B146" s="34"/>
      <c r="C146" s="35"/>
      <c r="D146" s="177" t="s">
        <v>225</v>
      </c>
      <c r="E146" s="35"/>
      <c r="F146" s="178" t="s">
        <v>1198</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75</v>
      </c>
    </row>
    <row r="147" spans="1:65" s="2" customFormat="1" ht="37.9" customHeight="1">
      <c r="A147" s="33"/>
      <c r="B147" s="34"/>
      <c r="C147" s="182" t="s">
        <v>334</v>
      </c>
      <c r="D147" s="182" t="s">
        <v>243</v>
      </c>
      <c r="E147" s="183" t="s">
        <v>1199</v>
      </c>
      <c r="F147" s="184" t="s">
        <v>1200</v>
      </c>
      <c r="G147" s="185" t="s">
        <v>228</v>
      </c>
      <c r="H147" s="186">
        <v>1080</v>
      </c>
      <c r="I147" s="187"/>
      <c r="J147" s="188">
        <f>ROUND(I147*H147,2)</f>
        <v>0</v>
      </c>
      <c r="K147" s="184" t="s">
        <v>222</v>
      </c>
      <c r="L147" s="38"/>
      <c r="M147" s="189" t="s">
        <v>1</v>
      </c>
      <c r="N147" s="190"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82</v>
      </c>
      <c r="AT147" s="175" t="s">
        <v>243</v>
      </c>
      <c r="AU147" s="175" t="s">
        <v>75</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1201</v>
      </c>
    </row>
    <row r="148" spans="1:65" s="2" customFormat="1" ht="68.25">
      <c r="A148" s="33"/>
      <c r="B148" s="34"/>
      <c r="C148" s="35"/>
      <c r="D148" s="177" t="s">
        <v>225</v>
      </c>
      <c r="E148" s="35"/>
      <c r="F148" s="178" t="s">
        <v>1202</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75</v>
      </c>
    </row>
    <row r="149" spans="1:65" s="2" customFormat="1" ht="24.2" customHeight="1">
      <c r="A149" s="33"/>
      <c r="B149" s="34"/>
      <c r="C149" s="182" t="s">
        <v>284</v>
      </c>
      <c r="D149" s="182" t="s">
        <v>243</v>
      </c>
      <c r="E149" s="183" t="s">
        <v>1203</v>
      </c>
      <c r="F149" s="184" t="s">
        <v>1204</v>
      </c>
      <c r="G149" s="185" t="s">
        <v>221</v>
      </c>
      <c r="H149" s="186">
        <v>5</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82</v>
      </c>
      <c r="AT149" s="175" t="s">
        <v>243</v>
      </c>
      <c r="AU149" s="175" t="s">
        <v>75</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82</v>
      </c>
      <c r="BM149" s="175" t="s">
        <v>1205</v>
      </c>
    </row>
    <row r="150" spans="1:65" s="2" customFormat="1" ht="87.75">
      <c r="A150" s="33"/>
      <c r="B150" s="34"/>
      <c r="C150" s="35"/>
      <c r="D150" s="177" t="s">
        <v>225</v>
      </c>
      <c r="E150" s="35"/>
      <c r="F150" s="178" t="s">
        <v>1206</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75</v>
      </c>
    </row>
    <row r="151" spans="1:65" s="2" customFormat="1" ht="24.2" customHeight="1">
      <c r="A151" s="33"/>
      <c r="B151" s="34"/>
      <c r="C151" s="182" t="s">
        <v>288</v>
      </c>
      <c r="D151" s="182" t="s">
        <v>243</v>
      </c>
      <c r="E151" s="183" t="s">
        <v>1207</v>
      </c>
      <c r="F151" s="184" t="s">
        <v>1208</v>
      </c>
      <c r="G151" s="185" t="s">
        <v>228</v>
      </c>
      <c r="H151" s="186">
        <v>50</v>
      </c>
      <c r="I151" s="187"/>
      <c r="J151" s="188">
        <f>ROUND(I151*H151,2)</f>
        <v>0</v>
      </c>
      <c r="K151" s="184" t="s">
        <v>222</v>
      </c>
      <c r="L151" s="38"/>
      <c r="M151" s="189" t="s">
        <v>1</v>
      </c>
      <c r="N151" s="190"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82</v>
      </c>
      <c r="AT151" s="175" t="s">
        <v>243</v>
      </c>
      <c r="AU151" s="175" t="s">
        <v>75</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82</v>
      </c>
      <c r="BM151" s="175" t="s">
        <v>1209</v>
      </c>
    </row>
    <row r="152" spans="1:65" s="2" customFormat="1">
      <c r="A152" s="33"/>
      <c r="B152" s="34"/>
      <c r="C152" s="35"/>
      <c r="D152" s="177" t="s">
        <v>225</v>
      </c>
      <c r="E152" s="35"/>
      <c r="F152" s="178" t="s">
        <v>1208</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75</v>
      </c>
    </row>
    <row r="153" spans="1:65" s="2" customFormat="1" ht="24.2" customHeight="1">
      <c r="A153" s="33"/>
      <c r="B153" s="34"/>
      <c r="C153" s="182" t="s">
        <v>293</v>
      </c>
      <c r="D153" s="182" t="s">
        <v>243</v>
      </c>
      <c r="E153" s="183" t="s">
        <v>1210</v>
      </c>
      <c r="F153" s="184" t="s">
        <v>1211</v>
      </c>
      <c r="G153" s="185" t="s">
        <v>221</v>
      </c>
      <c r="H153" s="186">
        <v>35</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82</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82</v>
      </c>
      <c r="BM153" s="175" t="s">
        <v>1212</v>
      </c>
    </row>
    <row r="154" spans="1:65" s="2" customFormat="1" ht="39">
      <c r="A154" s="33"/>
      <c r="B154" s="34"/>
      <c r="C154" s="35"/>
      <c r="D154" s="177" t="s">
        <v>225</v>
      </c>
      <c r="E154" s="35"/>
      <c r="F154" s="178" t="s">
        <v>1213</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2" customFormat="1" ht="24.2" customHeight="1">
      <c r="A155" s="33"/>
      <c r="B155" s="34"/>
      <c r="C155" s="182" t="s">
        <v>7</v>
      </c>
      <c r="D155" s="182" t="s">
        <v>243</v>
      </c>
      <c r="E155" s="183" t="s">
        <v>1214</v>
      </c>
      <c r="F155" s="184" t="s">
        <v>1215</v>
      </c>
      <c r="G155" s="185" t="s">
        <v>228</v>
      </c>
      <c r="H155" s="186">
        <v>600</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82</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82</v>
      </c>
      <c r="BM155" s="175" t="s">
        <v>1216</v>
      </c>
    </row>
    <row r="156" spans="1:65" s="2" customFormat="1">
      <c r="A156" s="33"/>
      <c r="B156" s="34"/>
      <c r="C156" s="35"/>
      <c r="D156" s="177" t="s">
        <v>225</v>
      </c>
      <c r="E156" s="35"/>
      <c r="F156" s="178" t="s">
        <v>1215</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2" customFormat="1" ht="24.2" customHeight="1">
      <c r="A157" s="33"/>
      <c r="B157" s="34"/>
      <c r="C157" s="163" t="s">
        <v>432</v>
      </c>
      <c r="D157" s="163" t="s">
        <v>218</v>
      </c>
      <c r="E157" s="164" t="s">
        <v>1217</v>
      </c>
      <c r="F157" s="165" t="s">
        <v>1218</v>
      </c>
      <c r="G157" s="166" t="s">
        <v>228</v>
      </c>
      <c r="H157" s="167">
        <v>600</v>
      </c>
      <c r="I157" s="168"/>
      <c r="J157" s="169">
        <f>ROUND(I157*H157,2)</f>
        <v>0</v>
      </c>
      <c r="K157" s="165" t="s">
        <v>222</v>
      </c>
      <c r="L157" s="170"/>
      <c r="M157" s="171" t="s">
        <v>1</v>
      </c>
      <c r="N157" s="172"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415</v>
      </c>
      <c r="AT157" s="175" t="s">
        <v>218</v>
      </c>
      <c r="AU157" s="175" t="s">
        <v>75</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415</v>
      </c>
      <c r="BM157" s="175" t="s">
        <v>1219</v>
      </c>
    </row>
    <row r="158" spans="1:65" s="2" customFormat="1" ht="19.5">
      <c r="A158" s="33"/>
      <c r="B158" s="34"/>
      <c r="C158" s="35"/>
      <c r="D158" s="177" t="s">
        <v>225</v>
      </c>
      <c r="E158" s="35"/>
      <c r="F158" s="178" t="s">
        <v>1218</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75</v>
      </c>
    </row>
    <row r="159" spans="1:65" s="2" customFormat="1" ht="49.15" customHeight="1">
      <c r="A159" s="33"/>
      <c r="B159" s="34"/>
      <c r="C159" s="163" t="s">
        <v>298</v>
      </c>
      <c r="D159" s="163" t="s">
        <v>218</v>
      </c>
      <c r="E159" s="164" t="s">
        <v>1220</v>
      </c>
      <c r="F159" s="165" t="s">
        <v>1221</v>
      </c>
      <c r="G159" s="166" t="s">
        <v>221</v>
      </c>
      <c r="H159" s="167">
        <v>35</v>
      </c>
      <c r="I159" s="168"/>
      <c r="J159" s="169">
        <f>ROUND(I159*H159,2)</f>
        <v>0</v>
      </c>
      <c r="K159" s="165" t="s">
        <v>222</v>
      </c>
      <c r="L159" s="170"/>
      <c r="M159" s="171" t="s">
        <v>1</v>
      </c>
      <c r="N159" s="172"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415</v>
      </c>
      <c r="AT159" s="175" t="s">
        <v>218</v>
      </c>
      <c r="AU159" s="175" t="s">
        <v>75</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415</v>
      </c>
      <c r="BM159" s="175" t="s">
        <v>1222</v>
      </c>
    </row>
    <row r="160" spans="1:65" s="2" customFormat="1" ht="29.25">
      <c r="A160" s="33"/>
      <c r="B160" s="34"/>
      <c r="C160" s="35"/>
      <c r="D160" s="177" t="s">
        <v>225</v>
      </c>
      <c r="E160" s="35"/>
      <c r="F160" s="178" t="s">
        <v>1221</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75</v>
      </c>
    </row>
    <row r="161" spans="1:65" s="2" customFormat="1" ht="24.2" customHeight="1">
      <c r="A161" s="33"/>
      <c r="B161" s="34"/>
      <c r="C161" s="182" t="s">
        <v>303</v>
      </c>
      <c r="D161" s="182" t="s">
        <v>243</v>
      </c>
      <c r="E161" s="183" t="s">
        <v>1223</v>
      </c>
      <c r="F161" s="184" t="s">
        <v>1224</v>
      </c>
      <c r="G161" s="185" t="s">
        <v>221</v>
      </c>
      <c r="H161" s="186">
        <v>1</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82</v>
      </c>
      <c r="AT161" s="175" t="s">
        <v>243</v>
      </c>
      <c r="AU161" s="175" t="s">
        <v>75</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82</v>
      </c>
      <c r="BM161" s="175" t="s">
        <v>1225</v>
      </c>
    </row>
    <row r="162" spans="1:65" s="2" customFormat="1" ht="19.5">
      <c r="A162" s="33"/>
      <c r="B162" s="34"/>
      <c r="C162" s="35"/>
      <c r="D162" s="177" t="s">
        <v>225</v>
      </c>
      <c r="E162" s="35"/>
      <c r="F162" s="178" t="s">
        <v>1226</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75</v>
      </c>
    </row>
    <row r="163" spans="1:65" s="2" customFormat="1" ht="24.2" customHeight="1">
      <c r="A163" s="33"/>
      <c r="B163" s="34"/>
      <c r="C163" s="182" t="s">
        <v>308</v>
      </c>
      <c r="D163" s="182" t="s">
        <v>243</v>
      </c>
      <c r="E163" s="183" t="s">
        <v>1227</v>
      </c>
      <c r="F163" s="184" t="s">
        <v>1228</v>
      </c>
      <c r="G163" s="185" t="s">
        <v>1229</v>
      </c>
      <c r="H163" s="186">
        <v>120</v>
      </c>
      <c r="I163" s="187"/>
      <c r="J163" s="188">
        <f>ROUND(I163*H163,2)</f>
        <v>0</v>
      </c>
      <c r="K163" s="184" t="s">
        <v>222</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82</v>
      </c>
      <c r="AT163" s="175" t="s">
        <v>243</v>
      </c>
      <c r="AU163" s="175" t="s">
        <v>75</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82</v>
      </c>
      <c r="BM163" s="175" t="s">
        <v>1230</v>
      </c>
    </row>
    <row r="164" spans="1:65" s="2" customFormat="1">
      <c r="A164" s="33"/>
      <c r="B164" s="34"/>
      <c r="C164" s="35"/>
      <c r="D164" s="177" t="s">
        <v>225</v>
      </c>
      <c r="E164" s="35"/>
      <c r="F164" s="178" t="s">
        <v>1228</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75</v>
      </c>
    </row>
    <row r="165" spans="1:65" s="2" customFormat="1" ht="24.2" customHeight="1">
      <c r="A165" s="33"/>
      <c r="B165" s="34"/>
      <c r="C165" s="163" t="s">
        <v>437</v>
      </c>
      <c r="D165" s="163" t="s">
        <v>218</v>
      </c>
      <c r="E165" s="164" t="s">
        <v>1231</v>
      </c>
      <c r="F165" s="165" t="s">
        <v>1232</v>
      </c>
      <c r="G165" s="166" t="s">
        <v>228</v>
      </c>
      <c r="H165" s="167">
        <v>200</v>
      </c>
      <c r="I165" s="168"/>
      <c r="J165" s="169">
        <f>ROUND(I165*H165,2)</f>
        <v>0</v>
      </c>
      <c r="K165" s="165" t="s">
        <v>222</v>
      </c>
      <c r="L165" s="170"/>
      <c r="M165" s="171" t="s">
        <v>1</v>
      </c>
      <c r="N165" s="172"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84</v>
      </c>
      <c r="AT165" s="175" t="s">
        <v>218</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82</v>
      </c>
      <c r="BM165" s="175" t="s">
        <v>1233</v>
      </c>
    </row>
    <row r="166" spans="1:65" s="2" customFormat="1" ht="19.5">
      <c r="A166" s="33"/>
      <c r="B166" s="34"/>
      <c r="C166" s="35"/>
      <c r="D166" s="177" t="s">
        <v>225</v>
      </c>
      <c r="E166" s="35"/>
      <c r="F166" s="178" t="s">
        <v>1232</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75</v>
      </c>
    </row>
    <row r="167" spans="1:65" s="2" customFormat="1" ht="24.2" customHeight="1">
      <c r="A167" s="33"/>
      <c r="B167" s="34"/>
      <c r="C167" s="163" t="s">
        <v>442</v>
      </c>
      <c r="D167" s="163" t="s">
        <v>218</v>
      </c>
      <c r="E167" s="164" t="s">
        <v>1234</v>
      </c>
      <c r="F167" s="165" t="s">
        <v>1235</v>
      </c>
      <c r="G167" s="166" t="s">
        <v>228</v>
      </c>
      <c r="H167" s="167">
        <v>230</v>
      </c>
      <c r="I167" s="168"/>
      <c r="J167" s="169">
        <f>ROUND(I167*H167,2)</f>
        <v>0</v>
      </c>
      <c r="K167" s="165" t="s">
        <v>222</v>
      </c>
      <c r="L167" s="170"/>
      <c r="M167" s="171" t="s">
        <v>1</v>
      </c>
      <c r="N167" s="172"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84</v>
      </c>
      <c r="AT167" s="175" t="s">
        <v>218</v>
      </c>
      <c r="AU167" s="175" t="s">
        <v>75</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82</v>
      </c>
      <c r="BM167" s="175" t="s">
        <v>1236</v>
      </c>
    </row>
    <row r="168" spans="1:65" s="2" customFormat="1" ht="19.5">
      <c r="A168" s="33"/>
      <c r="B168" s="34"/>
      <c r="C168" s="35"/>
      <c r="D168" s="177" t="s">
        <v>225</v>
      </c>
      <c r="E168" s="35"/>
      <c r="F168" s="178" t="s">
        <v>1235</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75</v>
      </c>
    </row>
    <row r="169" spans="1:65" s="2" customFormat="1" ht="24.2" customHeight="1">
      <c r="A169" s="33"/>
      <c r="B169" s="34"/>
      <c r="C169" s="163" t="s">
        <v>1237</v>
      </c>
      <c r="D169" s="163" t="s">
        <v>218</v>
      </c>
      <c r="E169" s="164" t="s">
        <v>1238</v>
      </c>
      <c r="F169" s="165" t="s">
        <v>1239</v>
      </c>
      <c r="G169" s="166" t="s">
        <v>228</v>
      </c>
      <c r="H169" s="167">
        <v>690</v>
      </c>
      <c r="I169" s="168"/>
      <c r="J169" s="169">
        <f>ROUND(I169*H169,2)</f>
        <v>0</v>
      </c>
      <c r="K169" s="165" t="s">
        <v>222</v>
      </c>
      <c r="L169" s="170"/>
      <c r="M169" s="171" t="s">
        <v>1</v>
      </c>
      <c r="N169" s="172"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84</v>
      </c>
      <c r="AT169" s="175" t="s">
        <v>218</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82</v>
      </c>
      <c r="BM169" s="175" t="s">
        <v>1240</v>
      </c>
    </row>
    <row r="170" spans="1:65" s="2" customFormat="1" ht="19.5">
      <c r="A170" s="33"/>
      <c r="B170" s="34"/>
      <c r="C170" s="35"/>
      <c r="D170" s="177" t="s">
        <v>225</v>
      </c>
      <c r="E170" s="35"/>
      <c r="F170" s="178" t="s">
        <v>1239</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24.2" customHeight="1">
      <c r="A171" s="33"/>
      <c r="B171" s="34"/>
      <c r="C171" s="163" t="s">
        <v>1241</v>
      </c>
      <c r="D171" s="163" t="s">
        <v>218</v>
      </c>
      <c r="E171" s="164" t="s">
        <v>1242</v>
      </c>
      <c r="F171" s="165" t="s">
        <v>1243</v>
      </c>
      <c r="G171" s="166" t="s">
        <v>228</v>
      </c>
      <c r="H171" s="167">
        <v>650</v>
      </c>
      <c r="I171" s="168"/>
      <c r="J171" s="169">
        <f>ROUND(I171*H171,2)</f>
        <v>0</v>
      </c>
      <c r="K171" s="165" t="s">
        <v>222</v>
      </c>
      <c r="L171" s="170"/>
      <c r="M171" s="171" t="s">
        <v>1</v>
      </c>
      <c r="N171" s="172"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84</v>
      </c>
      <c r="AT171" s="175" t="s">
        <v>218</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82</v>
      </c>
      <c r="BM171" s="175" t="s">
        <v>1244</v>
      </c>
    </row>
    <row r="172" spans="1:65" s="2" customFormat="1" ht="19.5">
      <c r="A172" s="33"/>
      <c r="B172" s="34"/>
      <c r="C172" s="35"/>
      <c r="D172" s="177" t="s">
        <v>225</v>
      </c>
      <c r="E172" s="35"/>
      <c r="F172" s="178" t="s">
        <v>1243</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63" t="s">
        <v>447</v>
      </c>
      <c r="D173" s="163" t="s">
        <v>218</v>
      </c>
      <c r="E173" s="164" t="s">
        <v>1245</v>
      </c>
      <c r="F173" s="165" t="s">
        <v>1246</v>
      </c>
      <c r="G173" s="166" t="s">
        <v>228</v>
      </c>
      <c r="H173" s="167">
        <v>420</v>
      </c>
      <c r="I173" s="168"/>
      <c r="J173" s="169">
        <f>ROUND(I173*H173,2)</f>
        <v>0</v>
      </c>
      <c r="K173" s="165" t="s">
        <v>222</v>
      </c>
      <c r="L173" s="170"/>
      <c r="M173" s="171" t="s">
        <v>1</v>
      </c>
      <c r="N173" s="172"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84</v>
      </c>
      <c r="AT173" s="175" t="s">
        <v>218</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82</v>
      </c>
      <c r="BM173" s="175" t="s">
        <v>1247</v>
      </c>
    </row>
    <row r="174" spans="1:65" s="2" customFormat="1" ht="19.5">
      <c r="A174" s="33"/>
      <c r="B174" s="34"/>
      <c r="C174" s="35"/>
      <c r="D174" s="177" t="s">
        <v>225</v>
      </c>
      <c r="E174" s="35"/>
      <c r="F174" s="178" t="s">
        <v>1246</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63" t="s">
        <v>451</v>
      </c>
      <c r="D175" s="163" t="s">
        <v>218</v>
      </c>
      <c r="E175" s="164" t="s">
        <v>1248</v>
      </c>
      <c r="F175" s="165" t="s">
        <v>1249</v>
      </c>
      <c r="G175" s="166" t="s">
        <v>221</v>
      </c>
      <c r="H175" s="167">
        <v>2</v>
      </c>
      <c r="I175" s="168"/>
      <c r="J175" s="169">
        <f>ROUND(I175*H175,2)</f>
        <v>0</v>
      </c>
      <c r="K175" s="165" t="s">
        <v>222</v>
      </c>
      <c r="L175" s="170"/>
      <c r="M175" s="171" t="s">
        <v>1</v>
      </c>
      <c r="N175" s="172"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84</v>
      </c>
      <c r="AT175" s="175" t="s">
        <v>218</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82</v>
      </c>
      <c r="BM175" s="175" t="s">
        <v>1250</v>
      </c>
    </row>
    <row r="176" spans="1:65" s="2" customFormat="1" ht="19.5">
      <c r="A176" s="33"/>
      <c r="B176" s="34"/>
      <c r="C176" s="35"/>
      <c r="D176" s="177" t="s">
        <v>225</v>
      </c>
      <c r="E176" s="35"/>
      <c r="F176" s="178" t="s">
        <v>1249</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2" customFormat="1" ht="24.2" customHeight="1">
      <c r="A177" s="33"/>
      <c r="B177" s="34"/>
      <c r="C177" s="182" t="s">
        <v>465</v>
      </c>
      <c r="D177" s="182" t="s">
        <v>243</v>
      </c>
      <c r="E177" s="183" t="s">
        <v>1251</v>
      </c>
      <c r="F177" s="184" t="s">
        <v>1252</v>
      </c>
      <c r="G177" s="185" t="s">
        <v>221</v>
      </c>
      <c r="H177" s="186">
        <v>2</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82</v>
      </c>
      <c r="AT177" s="175" t="s">
        <v>243</v>
      </c>
      <c r="AU177" s="175" t="s">
        <v>75</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82</v>
      </c>
      <c r="BM177" s="175" t="s">
        <v>1253</v>
      </c>
    </row>
    <row r="178" spans="1:65" s="2" customFormat="1" ht="39">
      <c r="A178" s="33"/>
      <c r="B178" s="34"/>
      <c r="C178" s="35"/>
      <c r="D178" s="177" t="s">
        <v>225</v>
      </c>
      <c r="E178" s="35"/>
      <c r="F178" s="178" t="s">
        <v>1254</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75</v>
      </c>
    </row>
    <row r="179" spans="1:65" s="2" customFormat="1" ht="24.2" customHeight="1">
      <c r="A179" s="33"/>
      <c r="B179" s="34"/>
      <c r="C179" s="182" t="s">
        <v>469</v>
      </c>
      <c r="D179" s="182" t="s">
        <v>243</v>
      </c>
      <c r="E179" s="183" t="s">
        <v>1255</v>
      </c>
      <c r="F179" s="184" t="s">
        <v>1256</v>
      </c>
      <c r="G179" s="185" t="s">
        <v>221</v>
      </c>
      <c r="H179" s="186">
        <v>2</v>
      </c>
      <c r="I179" s="187"/>
      <c r="J179" s="188">
        <f>ROUND(I179*H179,2)</f>
        <v>0</v>
      </c>
      <c r="K179" s="184" t="s">
        <v>222</v>
      </c>
      <c r="L179" s="38"/>
      <c r="M179" s="189" t="s">
        <v>1</v>
      </c>
      <c r="N179" s="190"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82</v>
      </c>
      <c r="AT179" s="175" t="s">
        <v>243</v>
      </c>
      <c r="AU179" s="175" t="s">
        <v>75</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82</v>
      </c>
      <c r="BM179" s="175" t="s">
        <v>1257</v>
      </c>
    </row>
    <row r="180" spans="1:65" s="2" customFormat="1">
      <c r="A180" s="33"/>
      <c r="B180" s="34"/>
      <c r="C180" s="35"/>
      <c r="D180" s="177" t="s">
        <v>225</v>
      </c>
      <c r="E180" s="35"/>
      <c r="F180" s="178" t="s">
        <v>1256</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75</v>
      </c>
    </row>
    <row r="181" spans="1:65" s="2" customFormat="1" ht="24.2" customHeight="1">
      <c r="A181" s="33"/>
      <c r="B181" s="34"/>
      <c r="C181" s="182" t="s">
        <v>474</v>
      </c>
      <c r="D181" s="182" t="s">
        <v>243</v>
      </c>
      <c r="E181" s="183" t="s">
        <v>1258</v>
      </c>
      <c r="F181" s="184" t="s">
        <v>1259</v>
      </c>
      <c r="G181" s="185" t="s">
        <v>1229</v>
      </c>
      <c r="H181" s="186">
        <v>210</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82</v>
      </c>
      <c r="AT181" s="175" t="s">
        <v>243</v>
      </c>
      <c r="AU181" s="175" t="s">
        <v>75</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82</v>
      </c>
      <c r="BM181" s="175" t="s">
        <v>1260</v>
      </c>
    </row>
    <row r="182" spans="1:65" s="2" customFormat="1" ht="29.25">
      <c r="A182" s="33"/>
      <c r="B182" s="34"/>
      <c r="C182" s="35"/>
      <c r="D182" s="177" t="s">
        <v>225</v>
      </c>
      <c r="E182" s="35"/>
      <c r="F182" s="178" t="s">
        <v>1261</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75</v>
      </c>
    </row>
    <row r="183" spans="1:65" s="2" customFormat="1" ht="24.2" customHeight="1">
      <c r="A183" s="33"/>
      <c r="B183" s="34"/>
      <c r="C183" s="163" t="s">
        <v>478</v>
      </c>
      <c r="D183" s="163" t="s">
        <v>218</v>
      </c>
      <c r="E183" s="164" t="s">
        <v>1262</v>
      </c>
      <c r="F183" s="165" t="s">
        <v>1263</v>
      </c>
      <c r="G183" s="166" t="s">
        <v>221</v>
      </c>
      <c r="H183" s="167">
        <v>1</v>
      </c>
      <c r="I183" s="168"/>
      <c r="J183" s="169">
        <f>ROUND(I183*H183,2)</f>
        <v>0</v>
      </c>
      <c r="K183" s="165" t="s">
        <v>222</v>
      </c>
      <c r="L183" s="170"/>
      <c r="M183" s="171" t="s">
        <v>1</v>
      </c>
      <c r="N183" s="172" t="s">
        <v>40</v>
      </c>
      <c r="O183" s="70"/>
      <c r="P183" s="173">
        <f>O183*H183</f>
        <v>0</v>
      </c>
      <c r="Q183" s="173">
        <v>0</v>
      </c>
      <c r="R183" s="173">
        <f>Q183*H183</f>
        <v>0</v>
      </c>
      <c r="S183" s="173">
        <v>0</v>
      </c>
      <c r="T183" s="174">
        <f>S183*H183</f>
        <v>0</v>
      </c>
      <c r="U183" s="33"/>
      <c r="V183" s="33"/>
      <c r="W183" s="33"/>
      <c r="X183" s="33"/>
      <c r="Y183" s="33"/>
      <c r="Z183" s="33"/>
      <c r="AA183" s="33"/>
      <c r="AB183" s="33"/>
      <c r="AC183" s="33"/>
      <c r="AD183" s="33"/>
      <c r="AE183" s="33"/>
      <c r="AR183" s="175" t="s">
        <v>415</v>
      </c>
      <c r="AT183" s="175" t="s">
        <v>218</v>
      </c>
      <c r="AU183" s="175" t="s">
        <v>75</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415</v>
      </c>
      <c r="BM183" s="175" t="s">
        <v>1264</v>
      </c>
    </row>
    <row r="184" spans="1:65" s="2" customFormat="1" ht="19.5">
      <c r="A184" s="33"/>
      <c r="B184" s="34"/>
      <c r="C184" s="35"/>
      <c r="D184" s="177" t="s">
        <v>225</v>
      </c>
      <c r="E184" s="35"/>
      <c r="F184" s="178" t="s">
        <v>1263</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75</v>
      </c>
    </row>
    <row r="185" spans="1:65" s="2" customFormat="1" ht="24.2" customHeight="1">
      <c r="A185" s="33"/>
      <c r="B185" s="34"/>
      <c r="C185" s="163" t="s">
        <v>822</v>
      </c>
      <c r="D185" s="163" t="s">
        <v>218</v>
      </c>
      <c r="E185" s="164" t="s">
        <v>1265</v>
      </c>
      <c r="F185" s="165" t="s">
        <v>1266</v>
      </c>
      <c r="G185" s="166" t="s">
        <v>221</v>
      </c>
      <c r="H185" s="167">
        <v>1</v>
      </c>
      <c r="I185" s="168"/>
      <c r="J185" s="169">
        <f>ROUND(I185*H185,2)</f>
        <v>0</v>
      </c>
      <c r="K185" s="165" t="s">
        <v>222</v>
      </c>
      <c r="L185" s="170"/>
      <c r="M185" s="171" t="s">
        <v>1</v>
      </c>
      <c r="N185" s="172"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84</v>
      </c>
      <c r="AT185" s="175" t="s">
        <v>218</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82</v>
      </c>
      <c r="BM185" s="175" t="s">
        <v>1267</v>
      </c>
    </row>
    <row r="186" spans="1:65" s="2" customFormat="1">
      <c r="A186" s="33"/>
      <c r="B186" s="34"/>
      <c r="C186" s="35"/>
      <c r="D186" s="177" t="s">
        <v>225</v>
      </c>
      <c r="E186" s="35"/>
      <c r="F186" s="178" t="s">
        <v>1266</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2" customFormat="1" ht="24.2" customHeight="1">
      <c r="A187" s="33"/>
      <c r="B187" s="34"/>
      <c r="C187" s="163" t="s">
        <v>482</v>
      </c>
      <c r="D187" s="163" t="s">
        <v>218</v>
      </c>
      <c r="E187" s="164" t="s">
        <v>1268</v>
      </c>
      <c r="F187" s="165" t="s">
        <v>1269</v>
      </c>
      <c r="G187" s="166" t="s">
        <v>228</v>
      </c>
      <c r="H187" s="167">
        <v>100</v>
      </c>
      <c r="I187" s="168"/>
      <c r="J187" s="169">
        <f>ROUND(I187*H187,2)</f>
        <v>0</v>
      </c>
      <c r="K187" s="165" t="s">
        <v>222</v>
      </c>
      <c r="L187" s="170"/>
      <c r="M187" s="171" t="s">
        <v>1</v>
      </c>
      <c r="N187" s="172"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84</v>
      </c>
      <c r="AT187" s="175" t="s">
        <v>218</v>
      </c>
      <c r="AU187" s="175" t="s">
        <v>75</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82</v>
      </c>
      <c r="BM187" s="175" t="s">
        <v>1270</v>
      </c>
    </row>
    <row r="188" spans="1:65" s="2" customFormat="1" ht="19.5">
      <c r="A188" s="33"/>
      <c r="B188" s="34"/>
      <c r="C188" s="35"/>
      <c r="D188" s="177" t="s">
        <v>225</v>
      </c>
      <c r="E188" s="35"/>
      <c r="F188" s="178" t="s">
        <v>1269</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75</v>
      </c>
    </row>
    <row r="189" spans="1:65" s="2" customFormat="1" ht="24.2" customHeight="1">
      <c r="A189" s="33"/>
      <c r="B189" s="34"/>
      <c r="C189" s="182" t="s">
        <v>486</v>
      </c>
      <c r="D189" s="182" t="s">
        <v>243</v>
      </c>
      <c r="E189" s="183" t="s">
        <v>1271</v>
      </c>
      <c r="F189" s="184" t="s">
        <v>1272</v>
      </c>
      <c r="G189" s="185" t="s">
        <v>228</v>
      </c>
      <c r="H189" s="186">
        <v>100</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82</v>
      </c>
      <c r="AT189" s="175" t="s">
        <v>243</v>
      </c>
      <c r="AU189" s="175" t="s">
        <v>75</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82</v>
      </c>
      <c r="BM189" s="175" t="s">
        <v>1273</v>
      </c>
    </row>
    <row r="190" spans="1:65" s="2" customFormat="1" ht="19.5">
      <c r="A190" s="33"/>
      <c r="B190" s="34"/>
      <c r="C190" s="35"/>
      <c r="D190" s="177" t="s">
        <v>225</v>
      </c>
      <c r="E190" s="35"/>
      <c r="F190" s="178" t="s">
        <v>1274</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75</v>
      </c>
    </row>
    <row r="191" spans="1:65" s="2" customFormat="1" ht="24.2" customHeight="1">
      <c r="A191" s="33"/>
      <c r="B191" s="34"/>
      <c r="C191" s="182" t="s">
        <v>715</v>
      </c>
      <c r="D191" s="182" t="s">
        <v>243</v>
      </c>
      <c r="E191" s="183" t="s">
        <v>1275</v>
      </c>
      <c r="F191" s="184" t="s">
        <v>1276</v>
      </c>
      <c r="G191" s="185" t="s">
        <v>221</v>
      </c>
      <c r="H191" s="186">
        <v>2</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82</v>
      </c>
      <c r="AT191" s="175" t="s">
        <v>243</v>
      </c>
      <c r="AU191" s="175" t="s">
        <v>75</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82</v>
      </c>
      <c r="BM191" s="175" t="s">
        <v>1277</v>
      </c>
    </row>
    <row r="192" spans="1:65" s="2" customFormat="1" ht="58.5">
      <c r="A192" s="33"/>
      <c r="B192" s="34"/>
      <c r="C192" s="35"/>
      <c r="D192" s="177" t="s">
        <v>225</v>
      </c>
      <c r="E192" s="35"/>
      <c r="F192" s="178" t="s">
        <v>1278</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75</v>
      </c>
    </row>
    <row r="193" spans="1:65" s="2" customFormat="1" ht="24.2" customHeight="1">
      <c r="A193" s="33"/>
      <c r="B193" s="34"/>
      <c r="C193" s="182" t="s">
        <v>540</v>
      </c>
      <c r="D193" s="182" t="s">
        <v>243</v>
      </c>
      <c r="E193" s="183" t="s">
        <v>1279</v>
      </c>
      <c r="F193" s="184" t="s">
        <v>1280</v>
      </c>
      <c r="G193" s="185" t="s">
        <v>221</v>
      </c>
      <c r="H193" s="186">
        <v>5</v>
      </c>
      <c r="I193" s="187"/>
      <c r="J193" s="188">
        <f>ROUND(I193*H193,2)</f>
        <v>0</v>
      </c>
      <c r="K193" s="184" t="s">
        <v>222</v>
      </c>
      <c r="L193" s="38"/>
      <c r="M193" s="189" t="s">
        <v>1</v>
      </c>
      <c r="N193" s="190" t="s">
        <v>40</v>
      </c>
      <c r="O193" s="70"/>
      <c r="P193" s="173">
        <f>O193*H193</f>
        <v>0</v>
      </c>
      <c r="Q193" s="173">
        <v>0</v>
      </c>
      <c r="R193" s="173">
        <f>Q193*H193</f>
        <v>0</v>
      </c>
      <c r="S193" s="173">
        <v>0</v>
      </c>
      <c r="T193" s="174">
        <f>S193*H193</f>
        <v>0</v>
      </c>
      <c r="U193" s="33"/>
      <c r="V193" s="33"/>
      <c r="W193" s="33"/>
      <c r="X193" s="33"/>
      <c r="Y193" s="33"/>
      <c r="Z193" s="33"/>
      <c r="AA193" s="33"/>
      <c r="AB193" s="33"/>
      <c r="AC193" s="33"/>
      <c r="AD193" s="33"/>
      <c r="AE193" s="33"/>
      <c r="AR193" s="175" t="s">
        <v>82</v>
      </c>
      <c r="AT193" s="175" t="s">
        <v>243</v>
      </c>
      <c r="AU193" s="175" t="s">
        <v>75</v>
      </c>
      <c r="AY193" s="16" t="s">
        <v>223</v>
      </c>
      <c r="BE193" s="176">
        <f>IF(N193="základní",J193,0)</f>
        <v>0</v>
      </c>
      <c r="BF193" s="176">
        <f>IF(N193="snížená",J193,0)</f>
        <v>0</v>
      </c>
      <c r="BG193" s="176">
        <f>IF(N193="zákl. přenesená",J193,0)</f>
        <v>0</v>
      </c>
      <c r="BH193" s="176">
        <f>IF(N193="sníž. přenesená",J193,0)</f>
        <v>0</v>
      </c>
      <c r="BI193" s="176">
        <f>IF(N193="nulová",J193,0)</f>
        <v>0</v>
      </c>
      <c r="BJ193" s="16" t="s">
        <v>82</v>
      </c>
      <c r="BK193" s="176">
        <f>ROUND(I193*H193,2)</f>
        <v>0</v>
      </c>
      <c r="BL193" s="16" t="s">
        <v>82</v>
      </c>
      <c r="BM193" s="175" t="s">
        <v>1281</v>
      </c>
    </row>
    <row r="194" spans="1:65" s="2" customFormat="1">
      <c r="A194" s="33"/>
      <c r="B194" s="34"/>
      <c r="C194" s="35"/>
      <c r="D194" s="177" t="s">
        <v>225</v>
      </c>
      <c r="E194" s="35"/>
      <c r="F194" s="178" t="s">
        <v>1280</v>
      </c>
      <c r="G194" s="35"/>
      <c r="H194" s="35"/>
      <c r="I194" s="179"/>
      <c r="J194" s="35"/>
      <c r="K194" s="35"/>
      <c r="L194" s="38"/>
      <c r="M194" s="180"/>
      <c r="N194" s="181"/>
      <c r="O194" s="70"/>
      <c r="P194" s="70"/>
      <c r="Q194" s="70"/>
      <c r="R194" s="70"/>
      <c r="S194" s="70"/>
      <c r="T194" s="71"/>
      <c r="U194" s="33"/>
      <c r="V194" s="33"/>
      <c r="W194" s="33"/>
      <c r="X194" s="33"/>
      <c r="Y194" s="33"/>
      <c r="Z194" s="33"/>
      <c r="AA194" s="33"/>
      <c r="AB194" s="33"/>
      <c r="AC194" s="33"/>
      <c r="AD194" s="33"/>
      <c r="AE194" s="33"/>
      <c r="AT194" s="16" t="s">
        <v>225</v>
      </c>
      <c r="AU194" s="16" t="s">
        <v>75</v>
      </c>
    </row>
    <row r="195" spans="1:65" s="2" customFormat="1" ht="24.2" customHeight="1">
      <c r="A195" s="33"/>
      <c r="B195" s="34"/>
      <c r="C195" s="182" t="s">
        <v>497</v>
      </c>
      <c r="D195" s="182" t="s">
        <v>243</v>
      </c>
      <c r="E195" s="183" t="s">
        <v>1282</v>
      </c>
      <c r="F195" s="184" t="s">
        <v>1283</v>
      </c>
      <c r="G195" s="185" t="s">
        <v>221</v>
      </c>
      <c r="H195" s="186">
        <v>5</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82</v>
      </c>
      <c r="AT195" s="175" t="s">
        <v>243</v>
      </c>
      <c r="AU195" s="175" t="s">
        <v>75</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82</v>
      </c>
      <c r="BM195" s="175" t="s">
        <v>1284</v>
      </c>
    </row>
    <row r="196" spans="1:65" s="2" customFormat="1" ht="19.5">
      <c r="A196" s="33"/>
      <c r="B196" s="34"/>
      <c r="C196" s="35"/>
      <c r="D196" s="177" t="s">
        <v>225</v>
      </c>
      <c r="E196" s="35"/>
      <c r="F196" s="178" t="s">
        <v>1283</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75</v>
      </c>
    </row>
    <row r="197" spans="1:65" s="2" customFormat="1" ht="24.2" customHeight="1">
      <c r="A197" s="33"/>
      <c r="B197" s="34"/>
      <c r="C197" s="182" t="s">
        <v>501</v>
      </c>
      <c r="D197" s="182" t="s">
        <v>243</v>
      </c>
      <c r="E197" s="183" t="s">
        <v>1285</v>
      </c>
      <c r="F197" s="184" t="s">
        <v>1286</v>
      </c>
      <c r="G197" s="185" t="s">
        <v>221</v>
      </c>
      <c r="H197" s="186">
        <v>5</v>
      </c>
      <c r="I197" s="187"/>
      <c r="J197" s="188">
        <f>ROUND(I197*H197,2)</f>
        <v>0</v>
      </c>
      <c r="K197" s="184" t="s">
        <v>222</v>
      </c>
      <c r="L197" s="38"/>
      <c r="M197" s="189" t="s">
        <v>1</v>
      </c>
      <c r="N197" s="190" t="s">
        <v>40</v>
      </c>
      <c r="O197" s="70"/>
      <c r="P197" s="173">
        <f>O197*H197</f>
        <v>0</v>
      </c>
      <c r="Q197" s="173">
        <v>0</v>
      </c>
      <c r="R197" s="173">
        <f>Q197*H197</f>
        <v>0</v>
      </c>
      <c r="S197" s="173">
        <v>0</v>
      </c>
      <c r="T197" s="174">
        <f>S197*H197</f>
        <v>0</v>
      </c>
      <c r="U197" s="33"/>
      <c r="V197" s="33"/>
      <c r="W197" s="33"/>
      <c r="X197" s="33"/>
      <c r="Y197" s="33"/>
      <c r="Z197" s="33"/>
      <c r="AA197" s="33"/>
      <c r="AB197" s="33"/>
      <c r="AC197" s="33"/>
      <c r="AD197" s="33"/>
      <c r="AE197" s="33"/>
      <c r="AR197" s="175" t="s">
        <v>82</v>
      </c>
      <c r="AT197" s="175" t="s">
        <v>243</v>
      </c>
      <c r="AU197" s="175" t="s">
        <v>75</v>
      </c>
      <c r="AY197" s="16" t="s">
        <v>223</v>
      </c>
      <c r="BE197" s="176">
        <f>IF(N197="základní",J197,0)</f>
        <v>0</v>
      </c>
      <c r="BF197" s="176">
        <f>IF(N197="snížená",J197,0)</f>
        <v>0</v>
      </c>
      <c r="BG197" s="176">
        <f>IF(N197="zákl. přenesená",J197,0)</f>
        <v>0</v>
      </c>
      <c r="BH197" s="176">
        <f>IF(N197="sníž. přenesená",J197,0)</f>
        <v>0</v>
      </c>
      <c r="BI197" s="176">
        <f>IF(N197="nulová",J197,0)</f>
        <v>0</v>
      </c>
      <c r="BJ197" s="16" t="s">
        <v>82</v>
      </c>
      <c r="BK197" s="176">
        <f>ROUND(I197*H197,2)</f>
        <v>0</v>
      </c>
      <c r="BL197" s="16" t="s">
        <v>82</v>
      </c>
      <c r="BM197" s="175" t="s">
        <v>1287</v>
      </c>
    </row>
    <row r="198" spans="1:65" s="2" customFormat="1" ht="19.5">
      <c r="A198" s="33"/>
      <c r="B198" s="34"/>
      <c r="C198" s="35"/>
      <c r="D198" s="177" t="s">
        <v>225</v>
      </c>
      <c r="E198" s="35"/>
      <c r="F198" s="178" t="s">
        <v>1286</v>
      </c>
      <c r="G198" s="35"/>
      <c r="H198" s="35"/>
      <c r="I198" s="179"/>
      <c r="J198" s="35"/>
      <c r="K198" s="35"/>
      <c r="L198" s="38"/>
      <c r="M198" s="180"/>
      <c r="N198" s="181"/>
      <c r="O198" s="70"/>
      <c r="P198" s="70"/>
      <c r="Q198" s="70"/>
      <c r="R198" s="70"/>
      <c r="S198" s="70"/>
      <c r="T198" s="71"/>
      <c r="U198" s="33"/>
      <c r="V198" s="33"/>
      <c r="W198" s="33"/>
      <c r="X198" s="33"/>
      <c r="Y198" s="33"/>
      <c r="Z198" s="33"/>
      <c r="AA198" s="33"/>
      <c r="AB198" s="33"/>
      <c r="AC198" s="33"/>
      <c r="AD198" s="33"/>
      <c r="AE198" s="33"/>
      <c r="AT198" s="16" t="s">
        <v>225</v>
      </c>
      <c r="AU198" s="16" t="s">
        <v>75</v>
      </c>
    </row>
    <row r="199" spans="1:65" s="2" customFormat="1" ht="24.2" customHeight="1">
      <c r="A199" s="33"/>
      <c r="B199" s="34"/>
      <c r="C199" s="182" t="s">
        <v>509</v>
      </c>
      <c r="D199" s="182" t="s">
        <v>243</v>
      </c>
      <c r="E199" s="183" t="s">
        <v>1288</v>
      </c>
      <c r="F199" s="184" t="s">
        <v>1289</v>
      </c>
      <c r="G199" s="185" t="s">
        <v>221</v>
      </c>
      <c r="H199" s="186">
        <v>5</v>
      </c>
      <c r="I199" s="187"/>
      <c r="J199" s="188">
        <f>ROUND(I199*H199,2)</f>
        <v>0</v>
      </c>
      <c r="K199" s="184" t="s">
        <v>222</v>
      </c>
      <c r="L199" s="38"/>
      <c r="M199" s="189" t="s">
        <v>1</v>
      </c>
      <c r="N199" s="190" t="s">
        <v>40</v>
      </c>
      <c r="O199" s="70"/>
      <c r="P199" s="173">
        <f>O199*H199</f>
        <v>0</v>
      </c>
      <c r="Q199" s="173">
        <v>0</v>
      </c>
      <c r="R199" s="173">
        <f>Q199*H199</f>
        <v>0</v>
      </c>
      <c r="S199" s="173">
        <v>0</v>
      </c>
      <c r="T199" s="174">
        <f>S199*H199</f>
        <v>0</v>
      </c>
      <c r="U199" s="33"/>
      <c r="V199" s="33"/>
      <c r="W199" s="33"/>
      <c r="X199" s="33"/>
      <c r="Y199" s="33"/>
      <c r="Z199" s="33"/>
      <c r="AA199" s="33"/>
      <c r="AB199" s="33"/>
      <c r="AC199" s="33"/>
      <c r="AD199" s="33"/>
      <c r="AE199" s="33"/>
      <c r="AR199" s="175" t="s">
        <v>82</v>
      </c>
      <c r="AT199" s="175" t="s">
        <v>243</v>
      </c>
      <c r="AU199" s="175" t="s">
        <v>75</v>
      </c>
      <c r="AY199" s="16" t="s">
        <v>223</v>
      </c>
      <c r="BE199" s="176">
        <f>IF(N199="základní",J199,0)</f>
        <v>0</v>
      </c>
      <c r="BF199" s="176">
        <f>IF(N199="snížená",J199,0)</f>
        <v>0</v>
      </c>
      <c r="BG199" s="176">
        <f>IF(N199="zákl. přenesená",J199,0)</f>
        <v>0</v>
      </c>
      <c r="BH199" s="176">
        <f>IF(N199="sníž. přenesená",J199,0)</f>
        <v>0</v>
      </c>
      <c r="BI199" s="176">
        <f>IF(N199="nulová",J199,0)</f>
        <v>0</v>
      </c>
      <c r="BJ199" s="16" t="s">
        <v>82</v>
      </c>
      <c r="BK199" s="176">
        <f>ROUND(I199*H199,2)</f>
        <v>0</v>
      </c>
      <c r="BL199" s="16" t="s">
        <v>82</v>
      </c>
      <c r="BM199" s="175" t="s">
        <v>1290</v>
      </c>
    </row>
    <row r="200" spans="1:65" s="2" customFormat="1" ht="19.5">
      <c r="A200" s="33"/>
      <c r="B200" s="34"/>
      <c r="C200" s="35"/>
      <c r="D200" s="177" t="s">
        <v>225</v>
      </c>
      <c r="E200" s="35"/>
      <c r="F200" s="178" t="s">
        <v>1289</v>
      </c>
      <c r="G200" s="35"/>
      <c r="H200" s="35"/>
      <c r="I200" s="179"/>
      <c r="J200" s="35"/>
      <c r="K200" s="35"/>
      <c r="L200" s="38"/>
      <c r="M200" s="180"/>
      <c r="N200" s="181"/>
      <c r="O200" s="70"/>
      <c r="P200" s="70"/>
      <c r="Q200" s="70"/>
      <c r="R200" s="70"/>
      <c r="S200" s="70"/>
      <c r="T200" s="71"/>
      <c r="U200" s="33"/>
      <c r="V200" s="33"/>
      <c r="W200" s="33"/>
      <c r="X200" s="33"/>
      <c r="Y200" s="33"/>
      <c r="Z200" s="33"/>
      <c r="AA200" s="33"/>
      <c r="AB200" s="33"/>
      <c r="AC200" s="33"/>
      <c r="AD200" s="33"/>
      <c r="AE200" s="33"/>
      <c r="AT200" s="16" t="s">
        <v>225</v>
      </c>
      <c r="AU200" s="16" t="s">
        <v>75</v>
      </c>
    </row>
    <row r="201" spans="1:65" s="2" customFormat="1" ht="24.2" customHeight="1">
      <c r="A201" s="33"/>
      <c r="B201" s="34"/>
      <c r="C201" s="182" t="s">
        <v>703</v>
      </c>
      <c r="D201" s="182" t="s">
        <v>243</v>
      </c>
      <c r="E201" s="183" t="s">
        <v>1291</v>
      </c>
      <c r="F201" s="184" t="s">
        <v>1292</v>
      </c>
      <c r="G201" s="185" t="s">
        <v>221</v>
      </c>
      <c r="H201" s="186">
        <v>5</v>
      </c>
      <c r="I201" s="187"/>
      <c r="J201" s="188">
        <f>ROUND(I201*H201,2)</f>
        <v>0</v>
      </c>
      <c r="K201" s="184" t="s">
        <v>222</v>
      </c>
      <c r="L201" s="38"/>
      <c r="M201" s="189" t="s">
        <v>1</v>
      </c>
      <c r="N201" s="190" t="s">
        <v>40</v>
      </c>
      <c r="O201" s="70"/>
      <c r="P201" s="173">
        <f>O201*H201</f>
        <v>0</v>
      </c>
      <c r="Q201" s="173">
        <v>0</v>
      </c>
      <c r="R201" s="173">
        <f>Q201*H201</f>
        <v>0</v>
      </c>
      <c r="S201" s="173">
        <v>0</v>
      </c>
      <c r="T201" s="174">
        <f>S201*H201</f>
        <v>0</v>
      </c>
      <c r="U201" s="33"/>
      <c r="V201" s="33"/>
      <c r="W201" s="33"/>
      <c r="X201" s="33"/>
      <c r="Y201" s="33"/>
      <c r="Z201" s="33"/>
      <c r="AA201" s="33"/>
      <c r="AB201" s="33"/>
      <c r="AC201" s="33"/>
      <c r="AD201" s="33"/>
      <c r="AE201" s="33"/>
      <c r="AR201" s="175" t="s">
        <v>82</v>
      </c>
      <c r="AT201" s="175" t="s">
        <v>243</v>
      </c>
      <c r="AU201" s="175" t="s">
        <v>75</v>
      </c>
      <c r="AY201" s="16" t="s">
        <v>223</v>
      </c>
      <c r="BE201" s="176">
        <f>IF(N201="základní",J201,0)</f>
        <v>0</v>
      </c>
      <c r="BF201" s="176">
        <f>IF(N201="snížená",J201,0)</f>
        <v>0</v>
      </c>
      <c r="BG201" s="176">
        <f>IF(N201="zákl. přenesená",J201,0)</f>
        <v>0</v>
      </c>
      <c r="BH201" s="176">
        <f>IF(N201="sníž. přenesená",J201,0)</f>
        <v>0</v>
      </c>
      <c r="BI201" s="176">
        <f>IF(N201="nulová",J201,0)</f>
        <v>0</v>
      </c>
      <c r="BJ201" s="16" t="s">
        <v>82</v>
      </c>
      <c r="BK201" s="176">
        <f>ROUND(I201*H201,2)</f>
        <v>0</v>
      </c>
      <c r="BL201" s="16" t="s">
        <v>82</v>
      </c>
      <c r="BM201" s="175" t="s">
        <v>1293</v>
      </c>
    </row>
    <row r="202" spans="1:65" s="2" customFormat="1" ht="19.5">
      <c r="A202" s="33"/>
      <c r="B202" s="34"/>
      <c r="C202" s="35"/>
      <c r="D202" s="177" t="s">
        <v>225</v>
      </c>
      <c r="E202" s="35"/>
      <c r="F202" s="178" t="s">
        <v>1294</v>
      </c>
      <c r="G202" s="35"/>
      <c r="H202" s="35"/>
      <c r="I202" s="179"/>
      <c r="J202" s="35"/>
      <c r="K202" s="35"/>
      <c r="L202" s="38"/>
      <c r="M202" s="180"/>
      <c r="N202" s="181"/>
      <c r="O202" s="70"/>
      <c r="P202" s="70"/>
      <c r="Q202" s="70"/>
      <c r="R202" s="70"/>
      <c r="S202" s="70"/>
      <c r="T202" s="71"/>
      <c r="U202" s="33"/>
      <c r="V202" s="33"/>
      <c r="W202" s="33"/>
      <c r="X202" s="33"/>
      <c r="Y202" s="33"/>
      <c r="Z202" s="33"/>
      <c r="AA202" s="33"/>
      <c r="AB202" s="33"/>
      <c r="AC202" s="33"/>
      <c r="AD202" s="33"/>
      <c r="AE202" s="33"/>
      <c r="AT202" s="16" t="s">
        <v>225</v>
      </c>
      <c r="AU202" s="16" t="s">
        <v>75</v>
      </c>
    </row>
    <row r="203" spans="1:65" s="2" customFormat="1" ht="24.2" customHeight="1">
      <c r="A203" s="33"/>
      <c r="B203" s="34"/>
      <c r="C203" s="182" t="s">
        <v>527</v>
      </c>
      <c r="D203" s="182" t="s">
        <v>243</v>
      </c>
      <c r="E203" s="183" t="s">
        <v>1295</v>
      </c>
      <c r="F203" s="184" t="s">
        <v>1296</v>
      </c>
      <c r="G203" s="185" t="s">
        <v>221</v>
      </c>
      <c r="H203" s="186">
        <v>5</v>
      </c>
      <c r="I203" s="187"/>
      <c r="J203" s="188">
        <f>ROUND(I203*H203,2)</f>
        <v>0</v>
      </c>
      <c r="K203" s="184" t="s">
        <v>222</v>
      </c>
      <c r="L203" s="38"/>
      <c r="M203" s="189" t="s">
        <v>1</v>
      </c>
      <c r="N203" s="190" t="s">
        <v>40</v>
      </c>
      <c r="O203" s="70"/>
      <c r="P203" s="173">
        <f>O203*H203</f>
        <v>0</v>
      </c>
      <c r="Q203" s="173">
        <v>0</v>
      </c>
      <c r="R203" s="173">
        <f>Q203*H203</f>
        <v>0</v>
      </c>
      <c r="S203" s="173">
        <v>0</v>
      </c>
      <c r="T203" s="174">
        <f>S203*H203</f>
        <v>0</v>
      </c>
      <c r="U203" s="33"/>
      <c r="V203" s="33"/>
      <c r="W203" s="33"/>
      <c r="X203" s="33"/>
      <c r="Y203" s="33"/>
      <c r="Z203" s="33"/>
      <c r="AA203" s="33"/>
      <c r="AB203" s="33"/>
      <c r="AC203" s="33"/>
      <c r="AD203" s="33"/>
      <c r="AE203" s="33"/>
      <c r="AR203" s="175" t="s">
        <v>82</v>
      </c>
      <c r="AT203" s="175" t="s">
        <v>243</v>
      </c>
      <c r="AU203" s="175" t="s">
        <v>75</v>
      </c>
      <c r="AY203" s="16" t="s">
        <v>223</v>
      </c>
      <c r="BE203" s="176">
        <f>IF(N203="základní",J203,0)</f>
        <v>0</v>
      </c>
      <c r="BF203" s="176">
        <f>IF(N203="snížená",J203,0)</f>
        <v>0</v>
      </c>
      <c r="BG203" s="176">
        <f>IF(N203="zákl. přenesená",J203,0)</f>
        <v>0</v>
      </c>
      <c r="BH203" s="176">
        <f>IF(N203="sníž. přenesená",J203,0)</f>
        <v>0</v>
      </c>
      <c r="BI203" s="176">
        <f>IF(N203="nulová",J203,0)</f>
        <v>0</v>
      </c>
      <c r="BJ203" s="16" t="s">
        <v>82</v>
      </c>
      <c r="BK203" s="176">
        <f>ROUND(I203*H203,2)</f>
        <v>0</v>
      </c>
      <c r="BL203" s="16" t="s">
        <v>82</v>
      </c>
      <c r="BM203" s="175" t="s">
        <v>1297</v>
      </c>
    </row>
    <row r="204" spans="1:65" s="2" customFormat="1" ht="19.5">
      <c r="A204" s="33"/>
      <c r="B204" s="34"/>
      <c r="C204" s="35"/>
      <c r="D204" s="177" t="s">
        <v>225</v>
      </c>
      <c r="E204" s="35"/>
      <c r="F204" s="178" t="s">
        <v>1296</v>
      </c>
      <c r="G204" s="35"/>
      <c r="H204" s="35"/>
      <c r="I204" s="179"/>
      <c r="J204" s="35"/>
      <c r="K204" s="35"/>
      <c r="L204" s="38"/>
      <c r="M204" s="180"/>
      <c r="N204" s="181"/>
      <c r="O204" s="70"/>
      <c r="P204" s="70"/>
      <c r="Q204" s="70"/>
      <c r="R204" s="70"/>
      <c r="S204" s="70"/>
      <c r="T204" s="71"/>
      <c r="U204" s="33"/>
      <c r="V204" s="33"/>
      <c r="W204" s="33"/>
      <c r="X204" s="33"/>
      <c r="Y204" s="33"/>
      <c r="Z204" s="33"/>
      <c r="AA204" s="33"/>
      <c r="AB204" s="33"/>
      <c r="AC204" s="33"/>
      <c r="AD204" s="33"/>
      <c r="AE204" s="33"/>
      <c r="AT204" s="16" t="s">
        <v>225</v>
      </c>
      <c r="AU204" s="16" t="s">
        <v>75</v>
      </c>
    </row>
    <row r="205" spans="1:65" s="2" customFormat="1" ht="24.2" customHeight="1">
      <c r="A205" s="33"/>
      <c r="B205" s="34"/>
      <c r="C205" s="182" t="s">
        <v>531</v>
      </c>
      <c r="D205" s="182" t="s">
        <v>243</v>
      </c>
      <c r="E205" s="183" t="s">
        <v>1298</v>
      </c>
      <c r="F205" s="184" t="s">
        <v>1299</v>
      </c>
      <c r="G205" s="185" t="s">
        <v>221</v>
      </c>
      <c r="H205" s="186">
        <v>5</v>
      </c>
      <c r="I205" s="187"/>
      <c r="J205" s="188">
        <f>ROUND(I205*H205,2)</f>
        <v>0</v>
      </c>
      <c r="K205" s="184" t="s">
        <v>222</v>
      </c>
      <c r="L205" s="38"/>
      <c r="M205" s="189" t="s">
        <v>1</v>
      </c>
      <c r="N205" s="190" t="s">
        <v>40</v>
      </c>
      <c r="O205" s="70"/>
      <c r="P205" s="173">
        <f>O205*H205</f>
        <v>0</v>
      </c>
      <c r="Q205" s="173">
        <v>0</v>
      </c>
      <c r="R205" s="173">
        <f>Q205*H205</f>
        <v>0</v>
      </c>
      <c r="S205" s="173">
        <v>0</v>
      </c>
      <c r="T205" s="174">
        <f>S205*H205</f>
        <v>0</v>
      </c>
      <c r="U205" s="33"/>
      <c r="V205" s="33"/>
      <c r="W205" s="33"/>
      <c r="X205" s="33"/>
      <c r="Y205" s="33"/>
      <c r="Z205" s="33"/>
      <c r="AA205" s="33"/>
      <c r="AB205" s="33"/>
      <c r="AC205" s="33"/>
      <c r="AD205" s="33"/>
      <c r="AE205" s="33"/>
      <c r="AR205" s="175" t="s">
        <v>82</v>
      </c>
      <c r="AT205" s="175" t="s">
        <v>243</v>
      </c>
      <c r="AU205" s="175" t="s">
        <v>75</v>
      </c>
      <c r="AY205" s="16" t="s">
        <v>223</v>
      </c>
      <c r="BE205" s="176">
        <f>IF(N205="základní",J205,0)</f>
        <v>0</v>
      </c>
      <c r="BF205" s="176">
        <f>IF(N205="snížená",J205,0)</f>
        <v>0</v>
      </c>
      <c r="BG205" s="176">
        <f>IF(N205="zákl. přenesená",J205,0)</f>
        <v>0</v>
      </c>
      <c r="BH205" s="176">
        <f>IF(N205="sníž. přenesená",J205,0)</f>
        <v>0</v>
      </c>
      <c r="BI205" s="176">
        <f>IF(N205="nulová",J205,0)</f>
        <v>0</v>
      </c>
      <c r="BJ205" s="16" t="s">
        <v>82</v>
      </c>
      <c r="BK205" s="176">
        <f>ROUND(I205*H205,2)</f>
        <v>0</v>
      </c>
      <c r="BL205" s="16" t="s">
        <v>82</v>
      </c>
      <c r="BM205" s="175" t="s">
        <v>1300</v>
      </c>
    </row>
    <row r="206" spans="1:65" s="2" customFormat="1" ht="19.5">
      <c r="A206" s="33"/>
      <c r="B206" s="34"/>
      <c r="C206" s="35"/>
      <c r="D206" s="177" t="s">
        <v>225</v>
      </c>
      <c r="E206" s="35"/>
      <c r="F206" s="178" t="s">
        <v>1299</v>
      </c>
      <c r="G206" s="35"/>
      <c r="H206" s="35"/>
      <c r="I206" s="179"/>
      <c r="J206" s="35"/>
      <c r="K206" s="35"/>
      <c r="L206" s="38"/>
      <c r="M206" s="180"/>
      <c r="N206" s="181"/>
      <c r="O206" s="70"/>
      <c r="P206" s="70"/>
      <c r="Q206" s="70"/>
      <c r="R206" s="70"/>
      <c r="S206" s="70"/>
      <c r="T206" s="71"/>
      <c r="U206" s="33"/>
      <c r="V206" s="33"/>
      <c r="W206" s="33"/>
      <c r="X206" s="33"/>
      <c r="Y206" s="33"/>
      <c r="Z206" s="33"/>
      <c r="AA206" s="33"/>
      <c r="AB206" s="33"/>
      <c r="AC206" s="33"/>
      <c r="AD206" s="33"/>
      <c r="AE206" s="33"/>
      <c r="AT206" s="16" t="s">
        <v>225</v>
      </c>
      <c r="AU206" s="16" t="s">
        <v>75</v>
      </c>
    </row>
    <row r="207" spans="1:65" s="2" customFormat="1" ht="24.2" customHeight="1">
      <c r="A207" s="33"/>
      <c r="B207" s="34"/>
      <c r="C207" s="182" t="s">
        <v>455</v>
      </c>
      <c r="D207" s="182" t="s">
        <v>243</v>
      </c>
      <c r="E207" s="183" t="s">
        <v>1301</v>
      </c>
      <c r="F207" s="184" t="s">
        <v>1302</v>
      </c>
      <c r="G207" s="185" t="s">
        <v>221</v>
      </c>
      <c r="H207" s="186">
        <v>5</v>
      </c>
      <c r="I207" s="187"/>
      <c r="J207" s="188">
        <f>ROUND(I207*H207,2)</f>
        <v>0</v>
      </c>
      <c r="K207" s="184" t="s">
        <v>222</v>
      </c>
      <c r="L207" s="38"/>
      <c r="M207" s="189" t="s">
        <v>1</v>
      </c>
      <c r="N207" s="190" t="s">
        <v>40</v>
      </c>
      <c r="O207" s="70"/>
      <c r="P207" s="173">
        <f>O207*H207</f>
        <v>0</v>
      </c>
      <c r="Q207" s="173">
        <v>0</v>
      </c>
      <c r="R207" s="173">
        <f>Q207*H207</f>
        <v>0</v>
      </c>
      <c r="S207" s="173">
        <v>0</v>
      </c>
      <c r="T207" s="174">
        <f>S207*H207</f>
        <v>0</v>
      </c>
      <c r="U207" s="33"/>
      <c r="V207" s="33"/>
      <c r="W207" s="33"/>
      <c r="X207" s="33"/>
      <c r="Y207" s="33"/>
      <c r="Z207" s="33"/>
      <c r="AA207" s="33"/>
      <c r="AB207" s="33"/>
      <c r="AC207" s="33"/>
      <c r="AD207" s="33"/>
      <c r="AE207" s="33"/>
      <c r="AR207" s="175" t="s">
        <v>82</v>
      </c>
      <c r="AT207" s="175" t="s">
        <v>243</v>
      </c>
      <c r="AU207" s="175" t="s">
        <v>75</v>
      </c>
      <c r="AY207" s="16" t="s">
        <v>223</v>
      </c>
      <c r="BE207" s="176">
        <f>IF(N207="základní",J207,0)</f>
        <v>0</v>
      </c>
      <c r="BF207" s="176">
        <f>IF(N207="snížená",J207,0)</f>
        <v>0</v>
      </c>
      <c r="BG207" s="176">
        <f>IF(N207="zákl. přenesená",J207,0)</f>
        <v>0</v>
      </c>
      <c r="BH207" s="176">
        <f>IF(N207="sníž. přenesená",J207,0)</f>
        <v>0</v>
      </c>
      <c r="BI207" s="176">
        <f>IF(N207="nulová",J207,0)</f>
        <v>0</v>
      </c>
      <c r="BJ207" s="16" t="s">
        <v>82</v>
      </c>
      <c r="BK207" s="176">
        <f>ROUND(I207*H207,2)</f>
        <v>0</v>
      </c>
      <c r="BL207" s="16" t="s">
        <v>82</v>
      </c>
      <c r="BM207" s="175" t="s">
        <v>1303</v>
      </c>
    </row>
    <row r="208" spans="1:65" s="2" customFormat="1" ht="19.5">
      <c r="A208" s="33"/>
      <c r="B208" s="34"/>
      <c r="C208" s="35"/>
      <c r="D208" s="177" t="s">
        <v>225</v>
      </c>
      <c r="E208" s="35"/>
      <c r="F208" s="178" t="s">
        <v>1302</v>
      </c>
      <c r="G208" s="35"/>
      <c r="H208" s="35"/>
      <c r="I208" s="179"/>
      <c r="J208" s="35"/>
      <c r="K208" s="35"/>
      <c r="L208" s="38"/>
      <c r="M208" s="180"/>
      <c r="N208" s="181"/>
      <c r="O208" s="70"/>
      <c r="P208" s="70"/>
      <c r="Q208" s="70"/>
      <c r="R208" s="70"/>
      <c r="S208" s="70"/>
      <c r="T208" s="71"/>
      <c r="U208" s="33"/>
      <c r="V208" s="33"/>
      <c r="W208" s="33"/>
      <c r="X208" s="33"/>
      <c r="Y208" s="33"/>
      <c r="Z208" s="33"/>
      <c r="AA208" s="33"/>
      <c r="AB208" s="33"/>
      <c r="AC208" s="33"/>
      <c r="AD208" s="33"/>
      <c r="AE208" s="33"/>
      <c r="AT208" s="16" t="s">
        <v>225</v>
      </c>
      <c r="AU208" s="16" t="s">
        <v>75</v>
      </c>
    </row>
    <row r="209" spans="1:65" s="2" customFormat="1" ht="24.2" customHeight="1">
      <c r="A209" s="33"/>
      <c r="B209" s="34"/>
      <c r="C209" s="182" t="s">
        <v>460</v>
      </c>
      <c r="D209" s="182" t="s">
        <v>243</v>
      </c>
      <c r="E209" s="183" t="s">
        <v>1304</v>
      </c>
      <c r="F209" s="184" t="s">
        <v>1305</v>
      </c>
      <c r="G209" s="185" t="s">
        <v>221</v>
      </c>
      <c r="H209" s="186">
        <v>1</v>
      </c>
      <c r="I209" s="187"/>
      <c r="J209" s="188">
        <f>ROUND(I209*H209,2)</f>
        <v>0</v>
      </c>
      <c r="K209" s="184" t="s">
        <v>222</v>
      </c>
      <c r="L209" s="38"/>
      <c r="M209" s="189" t="s">
        <v>1</v>
      </c>
      <c r="N209" s="190" t="s">
        <v>40</v>
      </c>
      <c r="O209" s="70"/>
      <c r="P209" s="173">
        <f>O209*H209</f>
        <v>0</v>
      </c>
      <c r="Q209" s="173">
        <v>0</v>
      </c>
      <c r="R209" s="173">
        <f>Q209*H209</f>
        <v>0</v>
      </c>
      <c r="S209" s="173">
        <v>0</v>
      </c>
      <c r="T209" s="174">
        <f>S209*H209</f>
        <v>0</v>
      </c>
      <c r="U209" s="33"/>
      <c r="V209" s="33"/>
      <c r="W209" s="33"/>
      <c r="X209" s="33"/>
      <c r="Y209" s="33"/>
      <c r="Z209" s="33"/>
      <c r="AA209" s="33"/>
      <c r="AB209" s="33"/>
      <c r="AC209" s="33"/>
      <c r="AD209" s="33"/>
      <c r="AE209" s="33"/>
      <c r="AR209" s="175" t="s">
        <v>82</v>
      </c>
      <c r="AT209" s="175" t="s">
        <v>243</v>
      </c>
      <c r="AU209" s="175" t="s">
        <v>75</v>
      </c>
      <c r="AY209" s="16" t="s">
        <v>223</v>
      </c>
      <c r="BE209" s="176">
        <f>IF(N209="základní",J209,0)</f>
        <v>0</v>
      </c>
      <c r="BF209" s="176">
        <f>IF(N209="snížená",J209,0)</f>
        <v>0</v>
      </c>
      <c r="BG209" s="176">
        <f>IF(N209="zákl. přenesená",J209,0)</f>
        <v>0</v>
      </c>
      <c r="BH209" s="176">
        <f>IF(N209="sníž. přenesená",J209,0)</f>
        <v>0</v>
      </c>
      <c r="BI209" s="176">
        <f>IF(N209="nulová",J209,0)</f>
        <v>0</v>
      </c>
      <c r="BJ209" s="16" t="s">
        <v>82</v>
      </c>
      <c r="BK209" s="176">
        <f>ROUND(I209*H209,2)</f>
        <v>0</v>
      </c>
      <c r="BL209" s="16" t="s">
        <v>82</v>
      </c>
      <c r="BM209" s="175" t="s">
        <v>1306</v>
      </c>
    </row>
    <row r="210" spans="1:65" s="2" customFormat="1">
      <c r="A210" s="33"/>
      <c r="B210" s="34"/>
      <c r="C210" s="35"/>
      <c r="D210" s="177" t="s">
        <v>225</v>
      </c>
      <c r="E210" s="35"/>
      <c r="F210" s="178" t="s">
        <v>1305</v>
      </c>
      <c r="G210" s="35"/>
      <c r="H210" s="35"/>
      <c r="I210" s="179"/>
      <c r="J210" s="35"/>
      <c r="K210" s="35"/>
      <c r="L210" s="38"/>
      <c r="M210" s="180"/>
      <c r="N210" s="181"/>
      <c r="O210" s="70"/>
      <c r="P210" s="70"/>
      <c r="Q210" s="70"/>
      <c r="R210" s="70"/>
      <c r="S210" s="70"/>
      <c r="T210" s="71"/>
      <c r="U210" s="33"/>
      <c r="V210" s="33"/>
      <c r="W210" s="33"/>
      <c r="X210" s="33"/>
      <c r="Y210" s="33"/>
      <c r="Z210" s="33"/>
      <c r="AA210" s="33"/>
      <c r="AB210" s="33"/>
      <c r="AC210" s="33"/>
      <c r="AD210" s="33"/>
      <c r="AE210" s="33"/>
      <c r="AT210" s="16" t="s">
        <v>225</v>
      </c>
      <c r="AU210" s="16" t="s">
        <v>75</v>
      </c>
    </row>
    <row r="211" spans="1:65" s="2" customFormat="1" ht="24.2" customHeight="1">
      <c r="A211" s="33"/>
      <c r="B211" s="34"/>
      <c r="C211" s="182" t="s">
        <v>353</v>
      </c>
      <c r="D211" s="182" t="s">
        <v>243</v>
      </c>
      <c r="E211" s="183" t="s">
        <v>1307</v>
      </c>
      <c r="F211" s="184" t="s">
        <v>1308</v>
      </c>
      <c r="G211" s="185" t="s">
        <v>221</v>
      </c>
      <c r="H211" s="186">
        <v>3</v>
      </c>
      <c r="I211" s="187"/>
      <c r="J211" s="188">
        <f>ROUND(I211*H211,2)</f>
        <v>0</v>
      </c>
      <c r="K211" s="184" t="s">
        <v>222</v>
      </c>
      <c r="L211" s="38"/>
      <c r="M211" s="189" t="s">
        <v>1</v>
      </c>
      <c r="N211" s="190" t="s">
        <v>40</v>
      </c>
      <c r="O211" s="70"/>
      <c r="P211" s="173">
        <f>O211*H211</f>
        <v>0</v>
      </c>
      <c r="Q211" s="173">
        <v>0</v>
      </c>
      <c r="R211" s="173">
        <f>Q211*H211</f>
        <v>0</v>
      </c>
      <c r="S211" s="173">
        <v>0</v>
      </c>
      <c r="T211" s="174">
        <f>S211*H211</f>
        <v>0</v>
      </c>
      <c r="U211" s="33"/>
      <c r="V211" s="33"/>
      <c r="W211" s="33"/>
      <c r="X211" s="33"/>
      <c r="Y211" s="33"/>
      <c r="Z211" s="33"/>
      <c r="AA211" s="33"/>
      <c r="AB211" s="33"/>
      <c r="AC211" s="33"/>
      <c r="AD211" s="33"/>
      <c r="AE211" s="33"/>
      <c r="AR211" s="175" t="s">
        <v>82</v>
      </c>
      <c r="AT211" s="175" t="s">
        <v>243</v>
      </c>
      <c r="AU211" s="175" t="s">
        <v>75</v>
      </c>
      <c r="AY211" s="16" t="s">
        <v>223</v>
      </c>
      <c r="BE211" s="176">
        <f>IF(N211="základní",J211,0)</f>
        <v>0</v>
      </c>
      <c r="BF211" s="176">
        <f>IF(N211="snížená",J211,0)</f>
        <v>0</v>
      </c>
      <c r="BG211" s="176">
        <f>IF(N211="zákl. přenesená",J211,0)</f>
        <v>0</v>
      </c>
      <c r="BH211" s="176">
        <f>IF(N211="sníž. přenesená",J211,0)</f>
        <v>0</v>
      </c>
      <c r="BI211" s="176">
        <f>IF(N211="nulová",J211,0)</f>
        <v>0</v>
      </c>
      <c r="BJ211" s="16" t="s">
        <v>82</v>
      </c>
      <c r="BK211" s="176">
        <f>ROUND(I211*H211,2)</f>
        <v>0</v>
      </c>
      <c r="BL211" s="16" t="s">
        <v>82</v>
      </c>
      <c r="BM211" s="175" t="s">
        <v>1309</v>
      </c>
    </row>
    <row r="212" spans="1:65" s="2" customFormat="1">
      <c r="A212" s="33"/>
      <c r="B212" s="34"/>
      <c r="C212" s="35"/>
      <c r="D212" s="177" t="s">
        <v>225</v>
      </c>
      <c r="E212" s="35"/>
      <c r="F212" s="178" t="s">
        <v>1308</v>
      </c>
      <c r="G212" s="35"/>
      <c r="H212" s="35"/>
      <c r="I212" s="179"/>
      <c r="J212" s="35"/>
      <c r="K212" s="35"/>
      <c r="L212" s="38"/>
      <c r="M212" s="180"/>
      <c r="N212" s="181"/>
      <c r="O212" s="70"/>
      <c r="P212" s="70"/>
      <c r="Q212" s="70"/>
      <c r="R212" s="70"/>
      <c r="S212" s="70"/>
      <c r="T212" s="71"/>
      <c r="U212" s="33"/>
      <c r="V212" s="33"/>
      <c r="W212" s="33"/>
      <c r="X212" s="33"/>
      <c r="Y212" s="33"/>
      <c r="Z212" s="33"/>
      <c r="AA212" s="33"/>
      <c r="AB212" s="33"/>
      <c r="AC212" s="33"/>
      <c r="AD212" s="33"/>
      <c r="AE212" s="33"/>
      <c r="AT212" s="16" t="s">
        <v>225</v>
      </c>
      <c r="AU212" s="16" t="s">
        <v>75</v>
      </c>
    </row>
    <row r="213" spans="1:65" s="2" customFormat="1" ht="24.2" customHeight="1">
      <c r="A213" s="33"/>
      <c r="B213" s="34"/>
      <c r="C213" s="182" t="s">
        <v>357</v>
      </c>
      <c r="D213" s="182" t="s">
        <v>243</v>
      </c>
      <c r="E213" s="183" t="s">
        <v>1310</v>
      </c>
      <c r="F213" s="184" t="s">
        <v>1311</v>
      </c>
      <c r="G213" s="185" t="s">
        <v>221</v>
      </c>
      <c r="H213" s="186">
        <v>20</v>
      </c>
      <c r="I213" s="187"/>
      <c r="J213" s="188">
        <f>ROUND(I213*H213,2)</f>
        <v>0</v>
      </c>
      <c r="K213" s="184" t="s">
        <v>222</v>
      </c>
      <c r="L213" s="38"/>
      <c r="M213" s="189" t="s">
        <v>1</v>
      </c>
      <c r="N213" s="190" t="s">
        <v>40</v>
      </c>
      <c r="O213" s="70"/>
      <c r="P213" s="173">
        <f>O213*H213</f>
        <v>0</v>
      </c>
      <c r="Q213" s="173">
        <v>0</v>
      </c>
      <c r="R213" s="173">
        <f>Q213*H213</f>
        <v>0</v>
      </c>
      <c r="S213" s="173">
        <v>0</v>
      </c>
      <c r="T213" s="174">
        <f>S213*H213</f>
        <v>0</v>
      </c>
      <c r="U213" s="33"/>
      <c r="V213" s="33"/>
      <c r="W213" s="33"/>
      <c r="X213" s="33"/>
      <c r="Y213" s="33"/>
      <c r="Z213" s="33"/>
      <c r="AA213" s="33"/>
      <c r="AB213" s="33"/>
      <c r="AC213" s="33"/>
      <c r="AD213" s="33"/>
      <c r="AE213" s="33"/>
      <c r="AR213" s="175" t="s">
        <v>82</v>
      </c>
      <c r="AT213" s="175" t="s">
        <v>243</v>
      </c>
      <c r="AU213" s="175" t="s">
        <v>75</v>
      </c>
      <c r="AY213" s="16" t="s">
        <v>223</v>
      </c>
      <c r="BE213" s="176">
        <f>IF(N213="základní",J213,0)</f>
        <v>0</v>
      </c>
      <c r="BF213" s="176">
        <f>IF(N213="snížená",J213,0)</f>
        <v>0</v>
      </c>
      <c r="BG213" s="176">
        <f>IF(N213="zákl. přenesená",J213,0)</f>
        <v>0</v>
      </c>
      <c r="BH213" s="176">
        <f>IF(N213="sníž. přenesená",J213,0)</f>
        <v>0</v>
      </c>
      <c r="BI213" s="176">
        <f>IF(N213="nulová",J213,0)</f>
        <v>0</v>
      </c>
      <c r="BJ213" s="16" t="s">
        <v>82</v>
      </c>
      <c r="BK213" s="176">
        <f>ROUND(I213*H213,2)</f>
        <v>0</v>
      </c>
      <c r="BL213" s="16" t="s">
        <v>82</v>
      </c>
      <c r="BM213" s="175" t="s">
        <v>1312</v>
      </c>
    </row>
    <row r="214" spans="1:65" s="2" customFormat="1">
      <c r="A214" s="33"/>
      <c r="B214" s="34"/>
      <c r="C214" s="35"/>
      <c r="D214" s="177" t="s">
        <v>225</v>
      </c>
      <c r="E214" s="35"/>
      <c r="F214" s="178" t="s">
        <v>1311</v>
      </c>
      <c r="G214" s="35"/>
      <c r="H214" s="35"/>
      <c r="I214" s="179"/>
      <c r="J214" s="35"/>
      <c r="K214" s="35"/>
      <c r="L214" s="38"/>
      <c r="M214" s="180"/>
      <c r="N214" s="181"/>
      <c r="O214" s="70"/>
      <c r="P214" s="70"/>
      <c r="Q214" s="70"/>
      <c r="R214" s="70"/>
      <c r="S214" s="70"/>
      <c r="T214" s="71"/>
      <c r="U214" s="33"/>
      <c r="V214" s="33"/>
      <c r="W214" s="33"/>
      <c r="X214" s="33"/>
      <c r="Y214" s="33"/>
      <c r="Z214" s="33"/>
      <c r="AA214" s="33"/>
      <c r="AB214" s="33"/>
      <c r="AC214" s="33"/>
      <c r="AD214" s="33"/>
      <c r="AE214" s="33"/>
      <c r="AT214" s="16" t="s">
        <v>225</v>
      </c>
      <c r="AU214" s="16" t="s">
        <v>75</v>
      </c>
    </row>
    <row r="215" spans="1:65" s="2" customFormat="1" ht="24.2" customHeight="1">
      <c r="A215" s="33"/>
      <c r="B215" s="34"/>
      <c r="C215" s="182" t="s">
        <v>536</v>
      </c>
      <c r="D215" s="182" t="s">
        <v>243</v>
      </c>
      <c r="E215" s="183" t="s">
        <v>1313</v>
      </c>
      <c r="F215" s="184" t="s">
        <v>1314</v>
      </c>
      <c r="G215" s="185" t="s">
        <v>221</v>
      </c>
      <c r="H215" s="186">
        <v>20</v>
      </c>
      <c r="I215" s="187"/>
      <c r="J215" s="188">
        <f>ROUND(I215*H215,2)</f>
        <v>0</v>
      </c>
      <c r="K215" s="184" t="s">
        <v>222</v>
      </c>
      <c r="L215" s="38"/>
      <c r="M215" s="189" t="s">
        <v>1</v>
      </c>
      <c r="N215" s="190" t="s">
        <v>40</v>
      </c>
      <c r="O215" s="70"/>
      <c r="P215" s="173">
        <f>O215*H215</f>
        <v>0</v>
      </c>
      <c r="Q215" s="173">
        <v>0</v>
      </c>
      <c r="R215" s="173">
        <f>Q215*H215</f>
        <v>0</v>
      </c>
      <c r="S215" s="173">
        <v>0</v>
      </c>
      <c r="T215" s="174">
        <f>S215*H215</f>
        <v>0</v>
      </c>
      <c r="U215" s="33"/>
      <c r="V215" s="33"/>
      <c r="W215" s="33"/>
      <c r="X215" s="33"/>
      <c r="Y215" s="33"/>
      <c r="Z215" s="33"/>
      <c r="AA215" s="33"/>
      <c r="AB215" s="33"/>
      <c r="AC215" s="33"/>
      <c r="AD215" s="33"/>
      <c r="AE215" s="33"/>
      <c r="AR215" s="175" t="s">
        <v>82</v>
      </c>
      <c r="AT215" s="175" t="s">
        <v>243</v>
      </c>
      <c r="AU215" s="175" t="s">
        <v>75</v>
      </c>
      <c r="AY215" s="16" t="s">
        <v>223</v>
      </c>
      <c r="BE215" s="176">
        <f>IF(N215="základní",J215,0)</f>
        <v>0</v>
      </c>
      <c r="BF215" s="176">
        <f>IF(N215="snížená",J215,0)</f>
        <v>0</v>
      </c>
      <c r="BG215" s="176">
        <f>IF(N215="zákl. přenesená",J215,0)</f>
        <v>0</v>
      </c>
      <c r="BH215" s="176">
        <f>IF(N215="sníž. přenesená",J215,0)</f>
        <v>0</v>
      </c>
      <c r="BI215" s="176">
        <f>IF(N215="nulová",J215,0)</f>
        <v>0</v>
      </c>
      <c r="BJ215" s="16" t="s">
        <v>82</v>
      </c>
      <c r="BK215" s="176">
        <f>ROUND(I215*H215,2)</f>
        <v>0</v>
      </c>
      <c r="BL215" s="16" t="s">
        <v>82</v>
      </c>
      <c r="BM215" s="175" t="s">
        <v>1315</v>
      </c>
    </row>
    <row r="216" spans="1:65" s="2" customFormat="1">
      <c r="A216" s="33"/>
      <c r="B216" s="34"/>
      <c r="C216" s="35"/>
      <c r="D216" s="177" t="s">
        <v>225</v>
      </c>
      <c r="E216" s="35"/>
      <c r="F216" s="178" t="s">
        <v>1314</v>
      </c>
      <c r="G216" s="35"/>
      <c r="H216" s="35"/>
      <c r="I216" s="179"/>
      <c r="J216" s="35"/>
      <c r="K216" s="35"/>
      <c r="L216" s="38"/>
      <c r="M216" s="180"/>
      <c r="N216" s="181"/>
      <c r="O216" s="70"/>
      <c r="P216" s="70"/>
      <c r="Q216" s="70"/>
      <c r="R216" s="70"/>
      <c r="S216" s="70"/>
      <c r="T216" s="71"/>
      <c r="U216" s="33"/>
      <c r="V216" s="33"/>
      <c r="W216" s="33"/>
      <c r="X216" s="33"/>
      <c r="Y216" s="33"/>
      <c r="Z216" s="33"/>
      <c r="AA216" s="33"/>
      <c r="AB216" s="33"/>
      <c r="AC216" s="33"/>
      <c r="AD216" s="33"/>
      <c r="AE216" s="33"/>
      <c r="AT216" s="16" t="s">
        <v>225</v>
      </c>
      <c r="AU216" s="16" t="s">
        <v>75</v>
      </c>
    </row>
    <row r="217" spans="1:65" s="2" customFormat="1" ht="24.2" customHeight="1">
      <c r="A217" s="33"/>
      <c r="B217" s="34"/>
      <c r="C217" s="182" t="s">
        <v>544</v>
      </c>
      <c r="D217" s="182" t="s">
        <v>243</v>
      </c>
      <c r="E217" s="183" t="s">
        <v>1316</v>
      </c>
      <c r="F217" s="184" t="s">
        <v>1317</v>
      </c>
      <c r="G217" s="185" t="s">
        <v>221</v>
      </c>
      <c r="H217" s="186">
        <v>1</v>
      </c>
      <c r="I217" s="187"/>
      <c r="J217" s="188">
        <f>ROUND(I217*H217,2)</f>
        <v>0</v>
      </c>
      <c r="K217" s="184" t="s">
        <v>222</v>
      </c>
      <c r="L217" s="38"/>
      <c r="M217" s="189" t="s">
        <v>1</v>
      </c>
      <c r="N217" s="190" t="s">
        <v>40</v>
      </c>
      <c r="O217" s="70"/>
      <c r="P217" s="173">
        <f>O217*H217</f>
        <v>0</v>
      </c>
      <c r="Q217" s="173">
        <v>0</v>
      </c>
      <c r="R217" s="173">
        <f>Q217*H217</f>
        <v>0</v>
      </c>
      <c r="S217" s="173">
        <v>0</v>
      </c>
      <c r="T217" s="174">
        <f>S217*H217</f>
        <v>0</v>
      </c>
      <c r="U217" s="33"/>
      <c r="V217" s="33"/>
      <c r="W217" s="33"/>
      <c r="X217" s="33"/>
      <c r="Y217" s="33"/>
      <c r="Z217" s="33"/>
      <c r="AA217" s="33"/>
      <c r="AB217" s="33"/>
      <c r="AC217" s="33"/>
      <c r="AD217" s="33"/>
      <c r="AE217" s="33"/>
      <c r="AR217" s="175" t="s">
        <v>82</v>
      </c>
      <c r="AT217" s="175" t="s">
        <v>243</v>
      </c>
      <c r="AU217" s="175" t="s">
        <v>75</v>
      </c>
      <c r="AY217" s="16" t="s">
        <v>223</v>
      </c>
      <c r="BE217" s="176">
        <f>IF(N217="základní",J217,0)</f>
        <v>0</v>
      </c>
      <c r="BF217" s="176">
        <f>IF(N217="snížená",J217,0)</f>
        <v>0</v>
      </c>
      <c r="BG217" s="176">
        <f>IF(N217="zákl. přenesená",J217,0)</f>
        <v>0</v>
      </c>
      <c r="BH217" s="176">
        <f>IF(N217="sníž. přenesená",J217,0)</f>
        <v>0</v>
      </c>
      <c r="BI217" s="176">
        <f>IF(N217="nulová",J217,0)</f>
        <v>0</v>
      </c>
      <c r="BJ217" s="16" t="s">
        <v>82</v>
      </c>
      <c r="BK217" s="176">
        <f>ROUND(I217*H217,2)</f>
        <v>0</v>
      </c>
      <c r="BL217" s="16" t="s">
        <v>82</v>
      </c>
      <c r="BM217" s="175" t="s">
        <v>1318</v>
      </c>
    </row>
    <row r="218" spans="1:65" s="2" customFormat="1">
      <c r="A218" s="33"/>
      <c r="B218" s="34"/>
      <c r="C218" s="35"/>
      <c r="D218" s="177" t="s">
        <v>225</v>
      </c>
      <c r="E218" s="35"/>
      <c r="F218" s="178" t="s">
        <v>1317</v>
      </c>
      <c r="G218" s="35"/>
      <c r="H218" s="35"/>
      <c r="I218" s="179"/>
      <c r="J218" s="35"/>
      <c r="K218" s="35"/>
      <c r="L218" s="38"/>
      <c r="M218" s="180"/>
      <c r="N218" s="181"/>
      <c r="O218" s="70"/>
      <c r="P218" s="70"/>
      <c r="Q218" s="70"/>
      <c r="R218" s="70"/>
      <c r="S218" s="70"/>
      <c r="T218" s="71"/>
      <c r="U218" s="33"/>
      <c r="V218" s="33"/>
      <c r="W218" s="33"/>
      <c r="X218" s="33"/>
      <c r="Y218" s="33"/>
      <c r="Z218" s="33"/>
      <c r="AA218" s="33"/>
      <c r="AB218" s="33"/>
      <c r="AC218" s="33"/>
      <c r="AD218" s="33"/>
      <c r="AE218" s="33"/>
      <c r="AT218" s="16" t="s">
        <v>225</v>
      </c>
      <c r="AU218" s="16" t="s">
        <v>75</v>
      </c>
    </row>
    <row r="219" spans="1:65" s="2" customFormat="1" ht="24.2" customHeight="1">
      <c r="A219" s="33"/>
      <c r="B219" s="34"/>
      <c r="C219" s="182" t="s">
        <v>548</v>
      </c>
      <c r="D219" s="182" t="s">
        <v>243</v>
      </c>
      <c r="E219" s="183" t="s">
        <v>1319</v>
      </c>
      <c r="F219" s="184" t="s">
        <v>1320</v>
      </c>
      <c r="G219" s="185" t="s">
        <v>221</v>
      </c>
      <c r="H219" s="186">
        <v>2</v>
      </c>
      <c r="I219" s="187"/>
      <c r="J219" s="188">
        <f>ROUND(I219*H219,2)</f>
        <v>0</v>
      </c>
      <c r="K219" s="184" t="s">
        <v>222</v>
      </c>
      <c r="L219" s="38"/>
      <c r="M219" s="189" t="s">
        <v>1</v>
      </c>
      <c r="N219" s="190" t="s">
        <v>40</v>
      </c>
      <c r="O219" s="70"/>
      <c r="P219" s="173">
        <f>O219*H219</f>
        <v>0</v>
      </c>
      <c r="Q219" s="173">
        <v>0</v>
      </c>
      <c r="R219" s="173">
        <f>Q219*H219</f>
        <v>0</v>
      </c>
      <c r="S219" s="173">
        <v>0</v>
      </c>
      <c r="T219" s="174">
        <f>S219*H219</f>
        <v>0</v>
      </c>
      <c r="U219" s="33"/>
      <c r="V219" s="33"/>
      <c r="W219" s="33"/>
      <c r="X219" s="33"/>
      <c r="Y219" s="33"/>
      <c r="Z219" s="33"/>
      <c r="AA219" s="33"/>
      <c r="AB219" s="33"/>
      <c r="AC219" s="33"/>
      <c r="AD219" s="33"/>
      <c r="AE219" s="33"/>
      <c r="AR219" s="175" t="s">
        <v>82</v>
      </c>
      <c r="AT219" s="175" t="s">
        <v>243</v>
      </c>
      <c r="AU219" s="175" t="s">
        <v>75</v>
      </c>
      <c r="AY219" s="16" t="s">
        <v>223</v>
      </c>
      <c r="BE219" s="176">
        <f>IF(N219="základní",J219,0)</f>
        <v>0</v>
      </c>
      <c r="BF219" s="176">
        <f>IF(N219="snížená",J219,0)</f>
        <v>0</v>
      </c>
      <c r="BG219" s="176">
        <f>IF(N219="zákl. přenesená",J219,0)</f>
        <v>0</v>
      </c>
      <c r="BH219" s="176">
        <f>IF(N219="sníž. přenesená",J219,0)</f>
        <v>0</v>
      </c>
      <c r="BI219" s="176">
        <f>IF(N219="nulová",J219,0)</f>
        <v>0</v>
      </c>
      <c r="BJ219" s="16" t="s">
        <v>82</v>
      </c>
      <c r="BK219" s="176">
        <f>ROUND(I219*H219,2)</f>
        <v>0</v>
      </c>
      <c r="BL219" s="16" t="s">
        <v>82</v>
      </c>
      <c r="BM219" s="175" t="s">
        <v>1321</v>
      </c>
    </row>
    <row r="220" spans="1:65" s="2" customFormat="1">
      <c r="A220" s="33"/>
      <c r="B220" s="34"/>
      <c r="C220" s="35"/>
      <c r="D220" s="177" t="s">
        <v>225</v>
      </c>
      <c r="E220" s="35"/>
      <c r="F220" s="178" t="s">
        <v>1320</v>
      </c>
      <c r="G220" s="35"/>
      <c r="H220" s="35"/>
      <c r="I220" s="179"/>
      <c r="J220" s="35"/>
      <c r="K220" s="35"/>
      <c r="L220" s="38"/>
      <c r="M220" s="180"/>
      <c r="N220" s="181"/>
      <c r="O220" s="70"/>
      <c r="P220" s="70"/>
      <c r="Q220" s="70"/>
      <c r="R220" s="70"/>
      <c r="S220" s="70"/>
      <c r="T220" s="71"/>
      <c r="U220" s="33"/>
      <c r="V220" s="33"/>
      <c r="W220" s="33"/>
      <c r="X220" s="33"/>
      <c r="Y220" s="33"/>
      <c r="Z220" s="33"/>
      <c r="AA220" s="33"/>
      <c r="AB220" s="33"/>
      <c r="AC220" s="33"/>
      <c r="AD220" s="33"/>
      <c r="AE220" s="33"/>
      <c r="AT220" s="16" t="s">
        <v>225</v>
      </c>
      <c r="AU220" s="16" t="s">
        <v>75</v>
      </c>
    </row>
    <row r="221" spans="1:65" s="2" customFormat="1" ht="24.2" customHeight="1">
      <c r="A221" s="33"/>
      <c r="B221" s="34"/>
      <c r="C221" s="182" t="s">
        <v>550</v>
      </c>
      <c r="D221" s="182" t="s">
        <v>243</v>
      </c>
      <c r="E221" s="183" t="s">
        <v>1322</v>
      </c>
      <c r="F221" s="184" t="s">
        <v>1323</v>
      </c>
      <c r="G221" s="185" t="s">
        <v>221</v>
      </c>
      <c r="H221" s="186">
        <v>2</v>
      </c>
      <c r="I221" s="187"/>
      <c r="J221" s="188">
        <f>ROUND(I221*H221,2)</f>
        <v>0</v>
      </c>
      <c r="K221" s="184" t="s">
        <v>222</v>
      </c>
      <c r="L221" s="38"/>
      <c r="M221" s="189" t="s">
        <v>1</v>
      </c>
      <c r="N221" s="190" t="s">
        <v>40</v>
      </c>
      <c r="O221" s="70"/>
      <c r="P221" s="173">
        <f>O221*H221</f>
        <v>0</v>
      </c>
      <c r="Q221" s="173">
        <v>0</v>
      </c>
      <c r="R221" s="173">
        <f>Q221*H221</f>
        <v>0</v>
      </c>
      <c r="S221" s="173">
        <v>0</v>
      </c>
      <c r="T221" s="174">
        <f>S221*H221</f>
        <v>0</v>
      </c>
      <c r="U221" s="33"/>
      <c r="V221" s="33"/>
      <c r="W221" s="33"/>
      <c r="X221" s="33"/>
      <c r="Y221" s="33"/>
      <c r="Z221" s="33"/>
      <c r="AA221" s="33"/>
      <c r="AB221" s="33"/>
      <c r="AC221" s="33"/>
      <c r="AD221" s="33"/>
      <c r="AE221" s="33"/>
      <c r="AR221" s="175" t="s">
        <v>82</v>
      </c>
      <c r="AT221" s="175" t="s">
        <v>243</v>
      </c>
      <c r="AU221" s="175" t="s">
        <v>75</v>
      </c>
      <c r="AY221" s="16" t="s">
        <v>223</v>
      </c>
      <c r="BE221" s="176">
        <f>IF(N221="základní",J221,0)</f>
        <v>0</v>
      </c>
      <c r="BF221" s="176">
        <f>IF(N221="snížená",J221,0)</f>
        <v>0</v>
      </c>
      <c r="BG221" s="176">
        <f>IF(N221="zákl. přenesená",J221,0)</f>
        <v>0</v>
      </c>
      <c r="BH221" s="176">
        <f>IF(N221="sníž. přenesená",J221,0)</f>
        <v>0</v>
      </c>
      <c r="BI221" s="176">
        <f>IF(N221="nulová",J221,0)</f>
        <v>0</v>
      </c>
      <c r="BJ221" s="16" t="s">
        <v>82</v>
      </c>
      <c r="BK221" s="176">
        <f>ROUND(I221*H221,2)</f>
        <v>0</v>
      </c>
      <c r="BL221" s="16" t="s">
        <v>82</v>
      </c>
      <c r="BM221" s="175" t="s">
        <v>1324</v>
      </c>
    </row>
    <row r="222" spans="1:65" s="2" customFormat="1">
      <c r="A222" s="33"/>
      <c r="B222" s="34"/>
      <c r="C222" s="35"/>
      <c r="D222" s="177" t="s">
        <v>225</v>
      </c>
      <c r="E222" s="35"/>
      <c r="F222" s="178" t="s">
        <v>1323</v>
      </c>
      <c r="G222" s="35"/>
      <c r="H222" s="35"/>
      <c r="I222" s="179"/>
      <c r="J222" s="35"/>
      <c r="K222" s="35"/>
      <c r="L222" s="38"/>
      <c r="M222" s="180"/>
      <c r="N222" s="181"/>
      <c r="O222" s="70"/>
      <c r="P222" s="70"/>
      <c r="Q222" s="70"/>
      <c r="R222" s="70"/>
      <c r="S222" s="70"/>
      <c r="T222" s="71"/>
      <c r="U222" s="33"/>
      <c r="V222" s="33"/>
      <c r="W222" s="33"/>
      <c r="X222" s="33"/>
      <c r="Y222" s="33"/>
      <c r="Z222" s="33"/>
      <c r="AA222" s="33"/>
      <c r="AB222" s="33"/>
      <c r="AC222" s="33"/>
      <c r="AD222" s="33"/>
      <c r="AE222" s="33"/>
      <c r="AT222" s="16" t="s">
        <v>225</v>
      </c>
      <c r="AU222" s="16" t="s">
        <v>75</v>
      </c>
    </row>
    <row r="223" spans="1:65" s="2" customFormat="1" ht="24.2" customHeight="1">
      <c r="A223" s="33"/>
      <c r="B223" s="34"/>
      <c r="C223" s="182" t="s">
        <v>552</v>
      </c>
      <c r="D223" s="182" t="s">
        <v>243</v>
      </c>
      <c r="E223" s="183" t="s">
        <v>1325</v>
      </c>
      <c r="F223" s="184" t="s">
        <v>1326</v>
      </c>
      <c r="G223" s="185" t="s">
        <v>221</v>
      </c>
      <c r="H223" s="186">
        <v>200</v>
      </c>
      <c r="I223" s="187"/>
      <c r="J223" s="188">
        <f>ROUND(I223*H223,2)</f>
        <v>0</v>
      </c>
      <c r="K223" s="184" t="s">
        <v>222</v>
      </c>
      <c r="L223" s="38"/>
      <c r="M223" s="189" t="s">
        <v>1</v>
      </c>
      <c r="N223" s="190" t="s">
        <v>40</v>
      </c>
      <c r="O223" s="70"/>
      <c r="P223" s="173">
        <f>O223*H223</f>
        <v>0</v>
      </c>
      <c r="Q223" s="173">
        <v>0</v>
      </c>
      <c r="R223" s="173">
        <f>Q223*H223</f>
        <v>0</v>
      </c>
      <c r="S223" s="173">
        <v>0</v>
      </c>
      <c r="T223" s="174">
        <f>S223*H223</f>
        <v>0</v>
      </c>
      <c r="U223" s="33"/>
      <c r="V223" s="33"/>
      <c r="W223" s="33"/>
      <c r="X223" s="33"/>
      <c r="Y223" s="33"/>
      <c r="Z223" s="33"/>
      <c r="AA223" s="33"/>
      <c r="AB223" s="33"/>
      <c r="AC223" s="33"/>
      <c r="AD223" s="33"/>
      <c r="AE223" s="33"/>
      <c r="AR223" s="175" t="s">
        <v>82</v>
      </c>
      <c r="AT223" s="175" t="s">
        <v>243</v>
      </c>
      <c r="AU223" s="175" t="s">
        <v>75</v>
      </c>
      <c r="AY223" s="16" t="s">
        <v>223</v>
      </c>
      <c r="BE223" s="176">
        <f>IF(N223="základní",J223,0)</f>
        <v>0</v>
      </c>
      <c r="BF223" s="176">
        <f>IF(N223="snížená",J223,0)</f>
        <v>0</v>
      </c>
      <c r="BG223" s="176">
        <f>IF(N223="zákl. přenesená",J223,0)</f>
        <v>0</v>
      </c>
      <c r="BH223" s="176">
        <f>IF(N223="sníž. přenesená",J223,0)</f>
        <v>0</v>
      </c>
      <c r="BI223" s="176">
        <f>IF(N223="nulová",J223,0)</f>
        <v>0</v>
      </c>
      <c r="BJ223" s="16" t="s">
        <v>82</v>
      </c>
      <c r="BK223" s="176">
        <f>ROUND(I223*H223,2)</f>
        <v>0</v>
      </c>
      <c r="BL223" s="16" t="s">
        <v>82</v>
      </c>
      <c r="BM223" s="175" t="s">
        <v>1327</v>
      </c>
    </row>
    <row r="224" spans="1:65" s="2" customFormat="1">
      <c r="A224" s="33"/>
      <c r="B224" s="34"/>
      <c r="C224" s="35"/>
      <c r="D224" s="177" t="s">
        <v>225</v>
      </c>
      <c r="E224" s="35"/>
      <c r="F224" s="178" t="s">
        <v>1326</v>
      </c>
      <c r="G224" s="35"/>
      <c r="H224" s="35"/>
      <c r="I224" s="179"/>
      <c r="J224" s="35"/>
      <c r="K224" s="35"/>
      <c r="L224" s="38"/>
      <c r="M224" s="180"/>
      <c r="N224" s="181"/>
      <c r="O224" s="70"/>
      <c r="P224" s="70"/>
      <c r="Q224" s="70"/>
      <c r="R224" s="70"/>
      <c r="S224" s="70"/>
      <c r="T224" s="71"/>
      <c r="U224" s="33"/>
      <c r="V224" s="33"/>
      <c r="W224" s="33"/>
      <c r="X224" s="33"/>
      <c r="Y224" s="33"/>
      <c r="Z224" s="33"/>
      <c r="AA224" s="33"/>
      <c r="AB224" s="33"/>
      <c r="AC224" s="33"/>
      <c r="AD224" s="33"/>
      <c r="AE224" s="33"/>
      <c r="AT224" s="16" t="s">
        <v>225</v>
      </c>
      <c r="AU224" s="16" t="s">
        <v>75</v>
      </c>
    </row>
    <row r="225" spans="1:65" s="2" customFormat="1" ht="24.2" customHeight="1">
      <c r="A225" s="33"/>
      <c r="B225" s="34"/>
      <c r="C225" s="182" t="s">
        <v>568</v>
      </c>
      <c r="D225" s="182" t="s">
        <v>243</v>
      </c>
      <c r="E225" s="183" t="s">
        <v>1328</v>
      </c>
      <c r="F225" s="184" t="s">
        <v>1329</v>
      </c>
      <c r="G225" s="185" t="s">
        <v>221</v>
      </c>
      <c r="H225" s="186">
        <v>2</v>
      </c>
      <c r="I225" s="187"/>
      <c r="J225" s="188">
        <f>ROUND(I225*H225,2)</f>
        <v>0</v>
      </c>
      <c r="K225" s="184" t="s">
        <v>222</v>
      </c>
      <c r="L225" s="38"/>
      <c r="M225" s="189" t="s">
        <v>1</v>
      </c>
      <c r="N225" s="190" t="s">
        <v>40</v>
      </c>
      <c r="O225" s="70"/>
      <c r="P225" s="173">
        <f>O225*H225</f>
        <v>0</v>
      </c>
      <c r="Q225" s="173">
        <v>0</v>
      </c>
      <c r="R225" s="173">
        <f>Q225*H225</f>
        <v>0</v>
      </c>
      <c r="S225" s="173">
        <v>0</v>
      </c>
      <c r="T225" s="174">
        <f>S225*H225</f>
        <v>0</v>
      </c>
      <c r="U225" s="33"/>
      <c r="V225" s="33"/>
      <c r="W225" s="33"/>
      <c r="X225" s="33"/>
      <c r="Y225" s="33"/>
      <c r="Z225" s="33"/>
      <c r="AA225" s="33"/>
      <c r="AB225" s="33"/>
      <c r="AC225" s="33"/>
      <c r="AD225" s="33"/>
      <c r="AE225" s="33"/>
      <c r="AR225" s="175" t="s">
        <v>82</v>
      </c>
      <c r="AT225" s="175" t="s">
        <v>243</v>
      </c>
      <c r="AU225" s="175" t="s">
        <v>75</v>
      </c>
      <c r="AY225" s="16" t="s">
        <v>223</v>
      </c>
      <c r="BE225" s="176">
        <f>IF(N225="základní",J225,0)</f>
        <v>0</v>
      </c>
      <c r="BF225" s="176">
        <f>IF(N225="snížená",J225,0)</f>
        <v>0</v>
      </c>
      <c r="BG225" s="176">
        <f>IF(N225="zákl. přenesená",J225,0)</f>
        <v>0</v>
      </c>
      <c r="BH225" s="176">
        <f>IF(N225="sníž. přenesená",J225,0)</f>
        <v>0</v>
      </c>
      <c r="BI225" s="176">
        <f>IF(N225="nulová",J225,0)</f>
        <v>0</v>
      </c>
      <c r="BJ225" s="16" t="s">
        <v>82</v>
      </c>
      <c r="BK225" s="176">
        <f>ROUND(I225*H225,2)</f>
        <v>0</v>
      </c>
      <c r="BL225" s="16" t="s">
        <v>82</v>
      </c>
      <c r="BM225" s="175" t="s">
        <v>1330</v>
      </c>
    </row>
    <row r="226" spans="1:65" s="2" customFormat="1">
      <c r="A226" s="33"/>
      <c r="B226" s="34"/>
      <c r="C226" s="35"/>
      <c r="D226" s="177" t="s">
        <v>225</v>
      </c>
      <c r="E226" s="35"/>
      <c r="F226" s="178" t="s">
        <v>1329</v>
      </c>
      <c r="G226" s="35"/>
      <c r="H226" s="35"/>
      <c r="I226" s="179"/>
      <c r="J226" s="35"/>
      <c r="K226" s="35"/>
      <c r="L226" s="38"/>
      <c r="M226" s="180"/>
      <c r="N226" s="181"/>
      <c r="O226" s="70"/>
      <c r="P226" s="70"/>
      <c r="Q226" s="70"/>
      <c r="R226" s="70"/>
      <c r="S226" s="70"/>
      <c r="T226" s="71"/>
      <c r="U226" s="33"/>
      <c r="V226" s="33"/>
      <c r="W226" s="33"/>
      <c r="X226" s="33"/>
      <c r="Y226" s="33"/>
      <c r="Z226" s="33"/>
      <c r="AA226" s="33"/>
      <c r="AB226" s="33"/>
      <c r="AC226" s="33"/>
      <c r="AD226" s="33"/>
      <c r="AE226" s="33"/>
      <c r="AT226" s="16" t="s">
        <v>225</v>
      </c>
      <c r="AU226" s="16" t="s">
        <v>75</v>
      </c>
    </row>
    <row r="227" spans="1:65" s="2" customFormat="1" ht="24.2" customHeight="1">
      <c r="A227" s="33"/>
      <c r="B227" s="34"/>
      <c r="C227" s="182" t="s">
        <v>570</v>
      </c>
      <c r="D227" s="182" t="s">
        <v>243</v>
      </c>
      <c r="E227" s="183" t="s">
        <v>1331</v>
      </c>
      <c r="F227" s="184" t="s">
        <v>1332</v>
      </c>
      <c r="G227" s="185" t="s">
        <v>221</v>
      </c>
      <c r="H227" s="186">
        <v>70</v>
      </c>
      <c r="I227" s="187"/>
      <c r="J227" s="188">
        <f>ROUND(I227*H227,2)</f>
        <v>0</v>
      </c>
      <c r="K227" s="184" t="s">
        <v>222</v>
      </c>
      <c r="L227" s="38"/>
      <c r="M227" s="189" t="s">
        <v>1</v>
      </c>
      <c r="N227" s="190" t="s">
        <v>40</v>
      </c>
      <c r="O227" s="70"/>
      <c r="P227" s="173">
        <f>O227*H227</f>
        <v>0</v>
      </c>
      <c r="Q227" s="173">
        <v>0</v>
      </c>
      <c r="R227" s="173">
        <f>Q227*H227</f>
        <v>0</v>
      </c>
      <c r="S227" s="173">
        <v>0</v>
      </c>
      <c r="T227" s="174">
        <f>S227*H227</f>
        <v>0</v>
      </c>
      <c r="U227" s="33"/>
      <c r="V227" s="33"/>
      <c r="W227" s="33"/>
      <c r="X227" s="33"/>
      <c r="Y227" s="33"/>
      <c r="Z227" s="33"/>
      <c r="AA227" s="33"/>
      <c r="AB227" s="33"/>
      <c r="AC227" s="33"/>
      <c r="AD227" s="33"/>
      <c r="AE227" s="33"/>
      <c r="AR227" s="175" t="s">
        <v>82</v>
      </c>
      <c r="AT227" s="175" t="s">
        <v>243</v>
      </c>
      <c r="AU227" s="175" t="s">
        <v>75</v>
      </c>
      <c r="AY227" s="16" t="s">
        <v>223</v>
      </c>
      <c r="BE227" s="176">
        <f>IF(N227="základní",J227,0)</f>
        <v>0</v>
      </c>
      <c r="BF227" s="176">
        <f>IF(N227="snížená",J227,0)</f>
        <v>0</v>
      </c>
      <c r="BG227" s="176">
        <f>IF(N227="zákl. přenesená",J227,0)</f>
        <v>0</v>
      </c>
      <c r="BH227" s="176">
        <f>IF(N227="sníž. přenesená",J227,0)</f>
        <v>0</v>
      </c>
      <c r="BI227" s="176">
        <f>IF(N227="nulová",J227,0)</f>
        <v>0</v>
      </c>
      <c r="BJ227" s="16" t="s">
        <v>82</v>
      </c>
      <c r="BK227" s="176">
        <f>ROUND(I227*H227,2)</f>
        <v>0</v>
      </c>
      <c r="BL227" s="16" t="s">
        <v>82</v>
      </c>
      <c r="BM227" s="175" t="s">
        <v>1333</v>
      </c>
    </row>
    <row r="228" spans="1:65" s="2" customFormat="1">
      <c r="A228" s="33"/>
      <c r="B228" s="34"/>
      <c r="C228" s="35"/>
      <c r="D228" s="177" t="s">
        <v>225</v>
      </c>
      <c r="E228" s="35"/>
      <c r="F228" s="178" t="s">
        <v>1332</v>
      </c>
      <c r="G228" s="35"/>
      <c r="H228" s="35"/>
      <c r="I228" s="179"/>
      <c r="J228" s="35"/>
      <c r="K228" s="35"/>
      <c r="L228" s="38"/>
      <c r="M228" s="180"/>
      <c r="N228" s="181"/>
      <c r="O228" s="70"/>
      <c r="P228" s="70"/>
      <c r="Q228" s="70"/>
      <c r="R228" s="70"/>
      <c r="S228" s="70"/>
      <c r="T228" s="71"/>
      <c r="U228" s="33"/>
      <c r="V228" s="33"/>
      <c r="W228" s="33"/>
      <c r="X228" s="33"/>
      <c r="Y228" s="33"/>
      <c r="Z228" s="33"/>
      <c r="AA228" s="33"/>
      <c r="AB228" s="33"/>
      <c r="AC228" s="33"/>
      <c r="AD228" s="33"/>
      <c r="AE228" s="33"/>
      <c r="AT228" s="16" t="s">
        <v>225</v>
      </c>
      <c r="AU228" s="16" t="s">
        <v>75</v>
      </c>
    </row>
    <row r="229" spans="1:65" s="2" customFormat="1" ht="24.2" customHeight="1">
      <c r="A229" s="33"/>
      <c r="B229" s="34"/>
      <c r="C229" s="182" t="s">
        <v>574</v>
      </c>
      <c r="D229" s="182" t="s">
        <v>243</v>
      </c>
      <c r="E229" s="183" t="s">
        <v>1334</v>
      </c>
      <c r="F229" s="184" t="s">
        <v>1335</v>
      </c>
      <c r="G229" s="185" t="s">
        <v>221</v>
      </c>
      <c r="H229" s="186">
        <v>1</v>
      </c>
      <c r="I229" s="187"/>
      <c r="J229" s="188">
        <f>ROUND(I229*H229,2)</f>
        <v>0</v>
      </c>
      <c r="K229" s="184" t="s">
        <v>222</v>
      </c>
      <c r="L229" s="38"/>
      <c r="M229" s="189" t="s">
        <v>1</v>
      </c>
      <c r="N229" s="190" t="s">
        <v>40</v>
      </c>
      <c r="O229" s="70"/>
      <c r="P229" s="173">
        <f>O229*H229</f>
        <v>0</v>
      </c>
      <c r="Q229" s="173">
        <v>0</v>
      </c>
      <c r="R229" s="173">
        <f>Q229*H229</f>
        <v>0</v>
      </c>
      <c r="S229" s="173">
        <v>0</v>
      </c>
      <c r="T229" s="174">
        <f>S229*H229</f>
        <v>0</v>
      </c>
      <c r="U229" s="33"/>
      <c r="V229" s="33"/>
      <c r="W229" s="33"/>
      <c r="X229" s="33"/>
      <c r="Y229" s="33"/>
      <c r="Z229" s="33"/>
      <c r="AA229" s="33"/>
      <c r="AB229" s="33"/>
      <c r="AC229" s="33"/>
      <c r="AD229" s="33"/>
      <c r="AE229" s="33"/>
      <c r="AR229" s="175" t="s">
        <v>82</v>
      </c>
      <c r="AT229" s="175" t="s">
        <v>243</v>
      </c>
      <c r="AU229" s="175" t="s">
        <v>75</v>
      </c>
      <c r="AY229" s="16" t="s">
        <v>223</v>
      </c>
      <c r="BE229" s="176">
        <f>IF(N229="základní",J229,0)</f>
        <v>0</v>
      </c>
      <c r="BF229" s="176">
        <f>IF(N229="snížená",J229,0)</f>
        <v>0</v>
      </c>
      <c r="BG229" s="176">
        <f>IF(N229="zákl. přenesená",J229,0)</f>
        <v>0</v>
      </c>
      <c r="BH229" s="176">
        <f>IF(N229="sníž. přenesená",J229,0)</f>
        <v>0</v>
      </c>
      <c r="BI229" s="176">
        <f>IF(N229="nulová",J229,0)</f>
        <v>0</v>
      </c>
      <c r="BJ229" s="16" t="s">
        <v>82</v>
      </c>
      <c r="BK229" s="176">
        <f>ROUND(I229*H229,2)</f>
        <v>0</v>
      </c>
      <c r="BL229" s="16" t="s">
        <v>82</v>
      </c>
      <c r="BM229" s="175" t="s">
        <v>1336</v>
      </c>
    </row>
    <row r="230" spans="1:65" s="2" customFormat="1">
      <c r="A230" s="33"/>
      <c r="B230" s="34"/>
      <c r="C230" s="35"/>
      <c r="D230" s="177" t="s">
        <v>225</v>
      </c>
      <c r="E230" s="35"/>
      <c r="F230" s="178" t="s">
        <v>1335</v>
      </c>
      <c r="G230" s="35"/>
      <c r="H230" s="35"/>
      <c r="I230" s="179"/>
      <c r="J230" s="35"/>
      <c r="K230" s="35"/>
      <c r="L230" s="38"/>
      <c r="M230" s="180"/>
      <c r="N230" s="181"/>
      <c r="O230" s="70"/>
      <c r="P230" s="70"/>
      <c r="Q230" s="70"/>
      <c r="R230" s="70"/>
      <c r="S230" s="70"/>
      <c r="T230" s="71"/>
      <c r="U230" s="33"/>
      <c r="V230" s="33"/>
      <c r="W230" s="33"/>
      <c r="X230" s="33"/>
      <c r="Y230" s="33"/>
      <c r="Z230" s="33"/>
      <c r="AA230" s="33"/>
      <c r="AB230" s="33"/>
      <c r="AC230" s="33"/>
      <c r="AD230" s="33"/>
      <c r="AE230" s="33"/>
      <c r="AT230" s="16" t="s">
        <v>225</v>
      </c>
      <c r="AU230" s="16" t="s">
        <v>75</v>
      </c>
    </row>
    <row r="231" spans="1:65" s="2" customFormat="1" ht="24.2" customHeight="1">
      <c r="A231" s="33"/>
      <c r="B231" s="34"/>
      <c r="C231" s="182" t="s">
        <v>578</v>
      </c>
      <c r="D231" s="182" t="s">
        <v>243</v>
      </c>
      <c r="E231" s="183" t="s">
        <v>1337</v>
      </c>
      <c r="F231" s="184" t="s">
        <v>1338</v>
      </c>
      <c r="G231" s="185" t="s">
        <v>221</v>
      </c>
      <c r="H231" s="186">
        <v>3</v>
      </c>
      <c r="I231" s="187"/>
      <c r="J231" s="188">
        <f>ROUND(I231*H231,2)</f>
        <v>0</v>
      </c>
      <c r="K231" s="184" t="s">
        <v>222</v>
      </c>
      <c r="L231" s="38"/>
      <c r="M231" s="189" t="s">
        <v>1</v>
      </c>
      <c r="N231" s="190" t="s">
        <v>40</v>
      </c>
      <c r="O231" s="70"/>
      <c r="P231" s="173">
        <f>O231*H231</f>
        <v>0</v>
      </c>
      <c r="Q231" s="173">
        <v>0</v>
      </c>
      <c r="R231" s="173">
        <f>Q231*H231</f>
        <v>0</v>
      </c>
      <c r="S231" s="173">
        <v>0</v>
      </c>
      <c r="T231" s="174">
        <f>S231*H231</f>
        <v>0</v>
      </c>
      <c r="U231" s="33"/>
      <c r="V231" s="33"/>
      <c r="W231" s="33"/>
      <c r="X231" s="33"/>
      <c r="Y231" s="33"/>
      <c r="Z231" s="33"/>
      <c r="AA231" s="33"/>
      <c r="AB231" s="33"/>
      <c r="AC231" s="33"/>
      <c r="AD231" s="33"/>
      <c r="AE231" s="33"/>
      <c r="AR231" s="175" t="s">
        <v>82</v>
      </c>
      <c r="AT231" s="175" t="s">
        <v>243</v>
      </c>
      <c r="AU231" s="175" t="s">
        <v>75</v>
      </c>
      <c r="AY231" s="16" t="s">
        <v>223</v>
      </c>
      <c r="BE231" s="176">
        <f>IF(N231="základní",J231,0)</f>
        <v>0</v>
      </c>
      <c r="BF231" s="176">
        <f>IF(N231="snížená",J231,0)</f>
        <v>0</v>
      </c>
      <c r="BG231" s="176">
        <f>IF(N231="zákl. přenesená",J231,0)</f>
        <v>0</v>
      </c>
      <c r="BH231" s="176">
        <f>IF(N231="sníž. přenesená",J231,0)</f>
        <v>0</v>
      </c>
      <c r="BI231" s="176">
        <f>IF(N231="nulová",J231,0)</f>
        <v>0</v>
      </c>
      <c r="BJ231" s="16" t="s">
        <v>82</v>
      </c>
      <c r="BK231" s="176">
        <f>ROUND(I231*H231,2)</f>
        <v>0</v>
      </c>
      <c r="BL231" s="16" t="s">
        <v>82</v>
      </c>
      <c r="BM231" s="175" t="s">
        <v>1339</v>
      </c>
    </row>
    <row r="232" spans="1:65" s="2" customFormat="1" ht="29.25">
      <c r="A232" s="33"/>
      <c r="B232" s="34"/>
      <c r="C232" s="35"/>
      <c r="D232" s="177" t="s">
        <v>225</v>
      </c>
      <c r="E232" s="35"/>
      <c r="F232" s="178" t="s">
        <v>1340</v>
      </c>
      <c r="G232" s="35"/>
      <c r="H232" s="35"/>
      <c r="I232" s="179"/>
      <c r="J232" s="35"/>
      <c r="K232" s="35"/>
      <c r="L232" s="38"/>
      <c r="M232" s="180"/>
      <c r="N232" s="181"/>
      <c r="O232" s="70"/>
      <c r="P232" s="70"/>
      <c r="Q232" s="70"/>
      <c r="R232" s="70"/>
      <c r="S232" s="70"/>
      <c r="T232" s="71"/>
      <c r="U232" s="33"/>
      <c r="V232" s="33"/>
      <c r="W232" s="33"/>
      <c r="X232" s="33"/>
      <c r="Y232" s="33"/>
      <c r="Z232" s="33"/>
      <c r="AA232" s="33"/>
      <c r="AB232" s="33"/>
      <c r="AC232" s="33"/>
      <c r="AD232" s="33"/>
      <c r="AE232" s="33"/>
      <c r="AT232" s="16" t="s">
        <v>225</v>
      </c>
      <c r="AU232" s="16" t="s">
        <v>75</v>
      </c>
    </row>
    <row r="233" spans="1:65" s="2" customFormat="1" ht="24.2" customHeight="1">
      <c r="A233" s="33"/>
      <c r="B233" s="34"/>
      <c r="C233" s="182" t="s">
        <v>582</v>
      </c>
      <c r="D233" s="182" t="s">
        <v>243</v>
      </c>
      <c r="E233" s="183" t="s">
        <v>1341</v>
      </c>
      <c r="F233" s="184" t="s">
        <v>1342</v>
      </c>
      <c r="G233" s="185" t="s">
        <v>221</v>
      </c>
      <c r="H233" s="186">
        <v>2</v>
      </c>
      <c r="I233" s="187"/>
      <c r="J233" s="188">
        <f>ROUND(I233*H233,2)</f>
        <v>0</v>
      </c>
      <c r="K233" s="184" t="s">
        <v>222</v>
      </c>
      <c r="L233" s="38"/>
      <c r="M233" s="189" t="s">
        <v>1</v>
      </c>
      <c r="N233" s="190" t="s">
        <v>40</v>
      </c>
      <c r="O233" s="70"/>
      <c r="P233" s="173">
        <f>O233*H233</f>
        <v>0</v>
      </c>
      <c r="Q233" s="173">
        <v>0</v>
      </c>
      <c r="R233" s="173">
        <f>Q233*H233</f>
        <v>0</v>
      </c>
      <c r="S233" s="173">
        <v>0</v>
      </c>
      <c r="T233" s="174">
        <f>S233*H233</f>
        <v>0</v>
      </c>
      <c r="U233" s="33"/>
      <c r="V233" s="33"/>
      <c r="W233" s="33"/>
      <c r="X233" s="33"/>
      <c r="Y233" s="33"/>
      <c r="Z233" s="33"/>
      <c r="AA233" s="33"/>
      <c r="AB233" s="33"/>
      <c r="AC233" s="33"/>
      <c r="AD233" s="33"/>
      <c r="AE233" s="33"/>
      <c r="AR233" s="175" t="s">
        <v>82</v>
      </c>
      <c r="AT233" s="175" t="s">
        <v>243</v>
      </c>
      <c r="AU233" s="175" t="s">
        <v>75</v>
      </c>
      <c r="AY233" s="16" t="s">
        <v>223</v>
      </c>
      <c r="BE233" s="176">
        <f>IF(N233="základní",J233,0)</f>
        <v>0</v>
      </c>
      <c r="BF233" s="176">
        <f>IF(N233="snížená",J233,0)</f>
        <v>0</v>
      </c>
      <c r="BG233" s="176">
        <f>IF(N233="zákl. přenesená",J233,0)</f>
        <v>0</v>
      </c>
      <c r="BH233" s="176">
        <f>IF(N233="sníž. přenesená",J233,0)</f>
        <v>0</v>
      </c>
      <c r="BI233" s="176">
        <f>IF(N233="nulová",J233,0)</f>
        <v>0</v>
      </c>
      <c r="BJ233" s="16" t="s">
        <v>82</v>
      </c>
      <c r="BK233" s="176">
        <f>ROUND(I233*H233,2)</f>
        <v>0</v>
      </c>
      <c r="BL233" s="16" t="s">
        <v>82</v>
      </c>
      <c r="BM233" s="175" t="s">
        <v>1343</v>
      </c>
    </row>
    <row r="234" spans="1:65" s="2" customFormat="1">
      <c r="A234" s="33"/>
      <c r="B234" s="34"/>
      <c r="C234" s="35"/>
      <c r="D234" s="177" t="s">
        <v>225</v>
      </c>
      <c r="E234" s="35"/>
      <c r="F234" s="178" t="s">
        <v>1342</v>
      </c>
      <c r="G234" s="35"/>
      <c r="H234" s="35"/>
      <c r="I234" s="179"/>
      <c r="J234" s="35"/>
      <c r="K234" s="35"/>
      <c r="L234" s="38"/>
      <c r="M234" s="180"/>
      <c r="N234" s="181"/>
      <c r="O234" s="70"/>
      <c r="P234" s="70"/>
      <c r="Q234" s="70"/>
      <c r="R234" s="70"/>
      <c r="S234" s="70"/>
      <c r="T234" s="71"/>
      <c r="U234" s="33"/>
      <c r="V234" s="33"/>
      <c r="W234" s="33"/>
      <c r="X234" s="33"/>
      <c r="Y234" s="33"/>
      <c r="Z234" s="33"/>
      <c r="AA234" s="33"/>
      <c r="AB234" s="33"/>
      <c r="AC234" s="33"/>
      <c r="AD234" s="33"/>
      <c r="AE234" s="33"/>
      <c r="AT234" s="16" t="s">
        <v>225</v>
      </c>
      <c r="AU234" s="16" t="s">
        <v>75</v>
      </c>
    </row>
    <row r="235" spans="1:65" s="2" customFormat="1" ht="24.2" customHeight="1">
      <c r="A235" s="33"/>
      <c r="B235" s="34"/>
      <c r="C235" s="182" t="s">
        <v>707</v>
      </c>
      <c r="D235" s="182" t="s">
        <v>243</v>
      </c>
      <c r="E235" s="183" t="s">
        <v>1344</v>
      </c>
      <c r="F235" s="184" t="s">
        <v>1345</v>
      </c>
      <c r="G235" s="185" t="s">
        <v>221</v>
      </c>
      <c r="H235" s="186">
        <v>3</v>
      </c>
      <c r="I235" s="187"/>
      <c r="J235" s="188">
        <f>ROUND(I235*H235,2)</f>
        <v>0</v>
      </c>
      <c r="K235" s="184" t="s">
        <v>222</v>
      </c>
      <c r="L235" s="38"/>
      <c r="M235" s="189" t="s">
        <v>1</v>
      </c>
      <c r="N235" s="190" t="s">
        <v>40</v>
      </c>
      <c r="O235" s="70"/>
      <c r="P235" s="173">
        <f>O235*H235</f>
        <v>0</v>
      </c>
      <c r="Q235" s="173">
        <v>0</v>
      </c>
      <c r="R235" s="173">
        <f>Q235*H235</f>
        <v>0</v>
      </c>
      <c r="S235" s="173">
        <v>0</v>
      </c>
      <c r="T235" s="174">
        <f>S235*H235</f>
        <v>0</v>
      </c>
      <c r="U235" s="33"/>
      <c r="V235" s="33"/>
      <c r="W235" s="33"/>
      <c r="X235" s="33"/>
      <c r="Y235" s="33"/>
      <c r="Z235" s="33"/>
      <c r="AA235" s="33"/>
      <c r="AB235" s="33"/>
      <c r="AC235" s="33"/>
      <c r="AD235" s="33"/>
      <c r="AE235" s="33"/>
      <c r="AR235" s="175" t="s">
        <v>82</v>
      </c>
      <c r="AT235" s="175" t="s">
        <v>243</v>
      </c>
      <c r="AU235" s="175" t="s">
        <v>75</v>
      </c>
      <c r="AY235" s="16" t="s">
        <v>223</v>
      </c>
      <c r="BE235" s="176">
        <f>IF(N235="základní",J235,0)</f>
        <v>0</v>
      </c>
      <c r="BF235" s="176">
        <f>IF(N235="snížená",J235,0)</f>
        <v>0</v>
      </c>
      <c r="BG235" s="176">
        <f>IF(N235="zákl. přenesená",J235,0)</f>
        <v>0</v>
      </c>
      <c r="BH235" s="176">
        <f>IF(N235="sníž. přenesená",J235,0)</f>
        <v>0</v>
      </c>
      <c r="BI235" s="176">
        <f>IF(N235="nulová",J235,0)</f>
        <v>0</v>
      </c>
      <c r="BJ235" s="16" t="s">
        <v>82</v>
      </c>
      <c r="BK235" s="176">
        <f>ROUND(I235*H235,2)</f>
        <v>0</v>
      </c>
      <c r="BL235" s="16" t="s">
        <v>82</v>
      </c>
      <c r="BM235" s="175" t="s">
        <v>1346</v>
      </c>
    </row>
    <row r="236" spans="1:65" s="2" customFormat="1" ht="19.5">
      <c r="A236" s="33"/>
      <c r="B236" s="34"/>
      <c r="C236" s="35"/>
      <c r="D236" s="177" t="s">
        <v>225</v>
      </c>
      <c r="E236" s="35"/>
      <c r="F236" s="178" t="s">
        <v>1345</v>
      </c>
      <c r="G236" s="35"/>
      <c r="H236" s="35"/>
      <c r="I236" s="179"/>
      <c r="J236" s="35"/>
      <c r="K236" s="35"/>
      <c r="L236" s="38"/>
      <c r="M236" s="180"/>
      <c r="N236" s="181"/>
      <c r="O236" s="70"/>
      <c r="P236" s="70"/>
      <c r="Q236" s="70"/>
      <c r="R236" s="70"/>
      <c r="S236" s="70"/>
      <c r="T236" s="71"/>
      <c r="U236" s="33"/>
      <c r="V236" s="33"/>
      <c r="W236" s="33"/>
      <c r="X236" s="33"/>
      <c r="Y236" s="33"/>
      <c r="Z236" s="33"/>
      <c r="AA236" s="33"/>
      <c r="AB236" s="33"/>
      <c r="AC236" s="33"/>
      <c r="AD236" s="33"/>
      <c r="AE236" s="33"/>
      <c r="AT236" s="16" t="s">
        <v>225</v>
      </c>
      <c r="AU236" s="16" t="s">
        <v>75</v>
      </c>
    </row>
    <row r="237" spans="1:65" s="2" customFormat="1" ht="24.2" customHeight="1">
      <c r="A237" s="33"/>
      <c r="B237" s="34"/>
      <c r="C237" s="182" t="s">
        <v>711</v>
      </c>
      <c r="D237" s="182" t="s">
        <v>243</v>
      </c>
      <c r="E237" s="183" t="s">
        <v>1347</v>
      </c>
      <c r="F237" s="184" t="s">
        <v>1348</v>
      </c>
      <c r="G237" s="185" t="s">
        <v>221</v>
      </c>
      <c r="H237" s="186">
        <v>1</v>
      </c>
      <c r="I237" s="187"/>
      <c r="J237" s="188">
        <f>ROUND(I237*H237,2)</f>
        <v>0</v>
      </c>
      <c r="K237" s="184" t="s">
        <v>222</v>
      </c>
      <c r="L237" s="38"/>
      <c r="M237" s="189" t="s">
        <v>1</v>
      </c>
      <c r="N237" s="190" t="s">
        <v>40</v>
      </c>
      <c r="O237" s="70"/>
      <c r="P237" s="173">
        <f>O237*H237</f>
        <v>0</v>
      </c>
      <c r="Q237" s="173">
        <v>0</v>
      </c>
      <c r="R237" s="173">
        <f>Q237*H237</f>
        <v>0</v>
      </c>
      <c r="S237" s="173">
        <v>0</v>
      </c>
      <c r="T237" s="174">
        <f>S237*H237</f>
        <v>0</v>
      </c>
      <c r="U237" s="33"/>
      <c r="V237" s="33"/>
      <c r="W237" s="33"/>
      <c r="X237" s="33"/>
      <c r="Y237" s="33"/>
      <c r="Z237" s="33"/>
      <c r="AA237" s="33"/>
      <c r="AB237" s="33"/>
      <c r="AC237" s="33"/>
      <c r="AD237" s="33"/>
      <c r="AE237" s="33"/>
      <c r="AR237" s="175" t="s">
        <v>82</v>
      </c>
      <c r="AT237" s="175" t="s">
        <v>243</v>
      </c>
      <c r="AU237" s="175" t="s">
        <v>75</v>
      </c>
      <c r="AY237" s="16" t="s">
        <v>223</v>
      </c>
      <c r="BE237" s="176">
        <f>IF(N237="základní",J237,0)</f>
        <v>0</v>
      </c>
      <c r="BF237" s="176">
        <f>IF(N237="snížená",J237,0)</f>
        <v>0</v>
      </c>
      <c r="BG237" s="176">
        <f>IF(N237="zákl. přenesená",J237,0)</f>
        <v>0</v>
      </c>
      <c r="BH237" s="176">
        <f>IF(N237="sníž. přenesená",J237,0)</f>
        <v>0</v>
      </c>
      <c r="BI237" s="176">
        <f>IF(N237="nulová",J237,0)</f>
        <v>0</v>
      </c>
      <c r="BJ237" s="16" t="s">
        <v>82</v>
      </c>
      <c r="BK237" s="176">
        <f>ROUND(I237*H237,2)</f>
        <v>0</v>
      </c>
      <c r="BL237" s="16" t="s">
        <v>82</v>
      </c>
      <c r="BM237" s="175" t="s">
        <v>1349</v>
      </c>
    </row>
    <row r="238" spans="1:65" s="2" customFormat="1">
      <c r="A238" s="33"/>
      <c r="B238" s="34"/>
      <c r="C238" s="35"/>
      <c r="D238" s="177" t="s">
        <v>225</v>
      </c>
      <c r="E238" s="35"/>
      <c r="F238" s="178" t="s">
        <v>1348</v>
      </c>
      <c r="G238" s="35"/>
      <c r="H238" s="35"/>
      <c r="I238" s="179"/>
      <c r="J238" s="35"/>
      <c r="K238" s="35"/>
      <c r="L238" s="38"/>
      <c r="M238" s="180"/>
      <c r="N238" s="181"/>
      <c r="O238" s="70"/>
      <c r="P238" s="70"/>
      <c r="Q238" s="70"/>
      <c r="R238" s="70"/>
      <c r="S238" s="70"/>
      <c r="T238" s="71"/>
      <c r="U238" s="33"/>
      <c r="V238" s="33"/>
      <c r="W238" s="33"/>
      <c r="X238" s="33"/>
      <c r="Y238" s="33"/>
      <c r="Z238" s="33"/>
      <c r="AA238" s="33"/>
      <c r="AB238" s="33"/>
      <c r="AC238" s="33"/>
      <c r="AD238" s="33"/>
      <c r="AE238" s="33"/>
      <c r="AT238" s="16" t="s">
        <v>225</v>
      </c>
      <c r="AU238" s="16" t="s">
        <v>75</v>
      </c>
    </row>
    <row r="239" spans="1:65" s="2" customFormat="1" ht="24.2" customHeight="1">
      <c r="A239" s="33"/>
      <c r="B239" s="34"/>
      <c r="C239" s="163" t="s">
        <v>586</v>
      </c>
      <c r="D239" s="163" t="s">
        <v>218</v>
      </c>
      <c r="E239" s="164" t="s">
        <v>1350</v>
      </c>
      <c r="F239" s="165" t="s">
        <v>1351</v>
      </c>
      <c r="G239" s="166" t="s">
        <v>221</v>
      </c>
      <c r="H239" s="167">
        <v>34</v>
      </c>
      <c r="I239" s="168"/>
      <c r="J239" s="169">
        <f>ROUND(I239*H239,2)</f>
        <v>0</v>
      </c>
      <c r="K239" s="165" t="s">
        <v>222</v>
      </c>
      <c r="L239" s="170"/>
      <c r="M239" s="171" t="s">
        <v>1</v>
      </c>
      <c r="N239" s="172" t="s">
        <v>40</v>
      </c>
      <c r="O239" s="70"/>
      <c r="P239" s="173">
        <f>O239*H239</f>
        <v>0</v>
      </c>
      <c r="Q239" s="173">
        <v>0</v>
      </c>
      <c r="R239" s="173">
        <f>Q239*H239</f>
        <v>0</v>
      </c>
      <c r="S239" s="173">
        <v>0</v>
      </c>
      <c r="T239" s="174">
        <f>S239*H239</f>
        <v>0</v>
      </c>
      <c r="U239" s="33"/>
      <c r="V239" s="33"/>
      <c r="W239" s="33"/>
      <c r="X239" s="33"/>
      <c r="Y239" s="33"/>
      <c r="Z239" s="33"/>
      <c r="AA239" s="33"/>
      <c r="AB239" s="33"/>
      <c r="AC239" s="33"/>
      <c r="AD239" s="33"/>
      <c r="AE239" s="33"/>
      <c r="AR239" s="175" t="s">
        <v>415</v>
      </c>
      <c r="AT239" s="175" t="s">
        <v>218</v>
      </c>
      <c r="AU239" s="175" t="s">
        <v>75</v>
      </c>
      <c r="AY239" s="16" t="s">
        <v>223</v>
      </c>
      <c r="BE239" s="176">
        <f>IF(N239="základní",J239,0)</f>
        <v>0</v>
      </c>
      <c r="BF239" s="176">
        <f>IF(N239="snížená",J239,0)</f>
        <v>0</v>
      </c>
      <c r="BG239" s="176">
        <f>IF(N239="zákl. přenesená",J239,0)</f>
        <v>0</v>
      </c>
      <c r="BH239" s="176">
        <f>IF(N239="sníž. přenesená",J239,0)</f>
        <v>0</v>
      </c>
      <c r="BI239" s="176">
        <f>IF(N239="nulová",J239,0)</f>
        <v>0</v>
      </c>
      <c r="BJ239" s="16" t="s">
        <v>82</v>
      </c>
      <c r="BK239" s="176">
        <f>ROUND(I239*H239,2)</f>
        <v>0</v>
      </c>
      <c r="BL239" s="16" t="s">
        <v>415</v>
      </c>
      <c r="BM239" s="175" t="s">
        <v>1352</v>
      </c>
    </row>
    <row r="240" spans="1:65" s="2" customFormat="1" ht="19.5">
      <c r="A240" s="33"/>
      <c r="B240" s="34"/>
      <c r="C240" s="35"/>
      <c r="D240" s="177" t="s">
        <v>225</v>
      </c>
      <c r="E240" s="35"/>
      <c r="F240" s="178" t="s">
        <v>1351</v>
      </c>
      <c r="G240" s="35"/>
      <c r="H240" s="35"/>
      <c r="I240" s="179"/>
      <c r="J240" s="35"/>
      <c r="K240" s="35"/>
      <c r="L240" s="38"/>
      <c r="M240" s="180"/>
      <c r="N240" s="181"/>
      <c r="O240" s="70"/>
      <c r="P240" s="70"/>
      <c r="Q240" s="70"/>
      <c r="R240" s="70"/>
      <c r="S240" s="70"/>
      <c r="T240" s="71"/>
      <c r="U240" s="33"/>
      <c r="V240" s="33"/>
      <c r="W240" s="33"/>
      <c r="X240" s="33"/>
      <c r="Y240" s="33"/>
      <c r="Z240" s="33"/>
      <c r="AA240" s="33"/>
      <c r="AB240" s="33"/>
      <c r="AC240" s="33"/>
      <c r="AD240" s="33"/>
      <c r="AE240" s="33"/>
      <c r="AT240" s="16" t="s">
        <v>225</v>
      </c>
      <c r="AU240" s="16" t="s">
        <v>75</v>
      </c>
    </row>
    <row r="241" spans="1:65" s="2" customFormat="1" ht="24.2" customHeight="1">
      <c r="A241" s="33"/>
      <c r="B241" s="34"/>
      <c r="C241" s="182" t="s">
        <v>590</v>
      </c>
      <c r="D241" s="182" t="s">
        <v>243</v>
      </c>
      <c r="E241" s="183" t="s">
        <v>1353</v>
      </c>
      <c r="F241" s="184" t="s">
        <v>1354</v>
      </c>
      <c r="G241" s="185" t="s">
        <v>221</v>
      </c>
      <c r="H241" s="186">
        <v>34</v>
      </c>
      <c r="I241" s="187"/>
      <c r="J241" s="188">
        <f>ROUND(I241*H241,2)</f>
        <v>0</v>
      </c>
      <c r="K241" s="184" t="s">
        <v>222</v>
      </c>
      <c r="L241" s="38"/>
      <c r="M241" s="189" t="s">
        <v>1</v>
      </c>
      <c r="N241" s="190" t="s">
        <v>40</v>
      </c>
      <c r="O241" s="70"/>
      <c r="P241" s="173">
        <f>O241*H241</f>
        <v>0</v>
      </c>
      <c r="Q241" s="173">
        <v>0</v>
      </c>
      <c r="R241" s="173">
        <f>Q241*H241</f>
        <v>0</v>
      </c>
      <c r="S241" s="173">
        <v>0</v>
      </c>
      <c r="T241" s="174">
        <f>S241*H241</f>
        <v>0</v>
      </c>
      <c r="U241" s="33"/>
      <c r="V241" s="33"/>
      <c r="W241" s="33"/>
      <c r="X241" s="33"/>
      <c r="Y241" s="33"/>
      <c r="Z241" s="33"/>
      <c r="AA241" s="33"/>
      <c r="AB241" s="33"/>
      <c r="AC241" s="33"/>
      <c r="AD241" s="33"/>
      <c r="AE241" s="33"/>
      <c r="AR241" s="175" t="s">
        <v>82</v>
      </c>
      <c r="AT241" s="175" t="s">
        <v>243</v>
      </c>
      <c r="AU241" s="175" t="s">
        <v>75</v>
      </c>
      <c r="AY241" s="16" t="s">
        <v>223</v>
      </c>
      <c r="BE241" s="176">
        <f>IF(N241="základní",J241,0)</f>
        <v>0</v>
      </c>
      <c r="BF241" s="176">
        <f>IF(N241="snížená",J241,0)</f>
        <v>0</v>
      </c>
      <c r="BG241" s="176">
        <f>IF(N241="zákl. přenesená",J241,0)</f>
        <v>0</v>
      </c>
      <c r="BH241" s="176">
        <f>IF(N241="sníž. přenesená",J241,0)</f>
        <v>0</v>
      </c>
      <c r="BI241" s="176">
        <f>IF(N241="nulová",J241,0)</f>
        <v>0</v>
      </c>
      <c r="BJ241" s="16" t="s">
        <v>82</v>
      </c>
      <c r="BK241" s="176">
        <f>ROUND(I241*H241,2)</f>
        <v>0</v>
      </c>
      <c r="BL241" s="16" t="s">
        <v>82</v>
      </c>
      <c r="BM241" s="175" t="s">
        <v>1355</v>
      </c>
    </row>
    <row r="242" spans="1:65" s="2" customFormat="1" ht="19.5">
      <c r="A242" s="33"/>
      <c r="B242" s="34"/>
      <c r="C242" s="35"/>
      <c r="D242" s="177" t="s">
        <v>225</v>
      </c>
      <c r="E242" s="35"/>
      <c r="F242" s="178" t="s">
        <v>1354</v>
      </c>
      <c r="G242" s="35"/>
      <c r="H242" s="35"/>
      <c r="I242" s="179"/>
      <c r="J242" s="35"/>
      <c r="K242" s="35"/>
      <c r="L242" s="38"/>
      <c r="M242" s="180"/>
      <c r="N242" s="181"/>
      <c r="O242" s="70"/>
      <c r="P242" s="70"/>
      <c r="Q242" s="70"/>
      <c r="R242" s="70"/>
      <c r="S242" s="70"/>
      <c r="T242" s="71"/>
      <c r="U242" s="33"/>
      <c r="V242" s="33"/>
      <c r="W242" s="33"/>
      <c r="X242" s="33"/>
      <c r="Y242" s="33"/>
      <c r="Z242" s="33"/>
      <c r="AA242" s="33"/>
      <c r="AB242" s="33"/>
      <c r="AC242" s="33"/>
      <c r="AD242" s="33"/>
      <c r="AE242" s="33"/>
      <c r="AT242" s="16" t="s">
        <v>225</v>
      </c>
      <c r="AU242" s="16" t="s">
        <v>75</v>
      </c>
    </row>
    <row r="243" spans="1:65" s="2" customFormat="1" ht="24.2" customHeight="1">
      <c r="A243" s="33"/>
      <c r="B243" s="34"/>
      <c r="C243" s="182" t="s">
        <v>594</v>
      </c>
      <c r="D243" s="182" t="s">
        <v>243</v>
      </c>
      <c r="E243" s="183" t="s">
        <v>1356</v>
      </c>
      <c r="F243" s="184" t="s">
        <v>1357</v>
      </c>
      <c r="G243" s="185" t="s">
        <v>221</v>
      </c>
      <c r="H243" s="186">
        <v>30</v>
      </c>
      <c r="I243" s="187"/>
      <c r="J243" s="188">
        <f>ROUND(I243*H243,2)</f>
        <v>0</v>
      </c>
      <c r="K243" s="184" t="s">
        <v>222</v>
      </c>
      <c r="L243" s="38"/>
      <c r="M243" s="189" t="s">
        <v>1</v>
      </c>
      <c r="N243" s="190" t="s">
        <v>40</v>
      </c>
      <c r="O243" s="70"/>
      <c r="P243" s="173">
        <f>O243*H243</f>
        <v>0</v>
      </c>
      <c r="Q243" s="173">
        <v>0</v>
      </c>
      <c r="R243" s="173">
        <f>Q243*H243</f>
        <v>0</v>
      </c>
      <c r="S243" s="173">
        <v>0</v>
      </c>
      <c r="T243" s="174">
        <f>S243*H243</f>
        <v>0</v>
      </c>
      <c r="U243" s="33"/>
      <c r="V243" s="33"/>
      <c r="W243" s="33"/>
      <c r="X243" s="33"/>
      <c r="Y243" s="33"/>
      <c r="Z243" s="33"/>
      <c r="AA243" s="33"/>
      <c r="AB243" s="33"/>
      <c r="AC243" s="33"/>
      <c r="AD243" s="33"/>
      <c r="AE243" s="33"/>
      <c r="AR243" s="175" t="s">
        <v>82</v>
      </c>
      <c r="AT243" s="175" t="s">
        <v>243</v>
      </c>
      <c r="AU243" s="175" t="s">
        <v>75</v>
      </c>
      <c r="AY243" s="16" t="s">
        <v>223</v>
      </c>
      <c r="BE243" s="176">
        <f>IF(N243="základní",J243,0)</f>
        <v>0</v>
      </c>
      <c r="BF243" s="176">
        <f>IF(N243="snížená",J243,0)</f>
        <v>0</v>
      </c>
      <c r="BG243" s="176">
        <f>IF(N243="zákl. přenesená",J243,0)</f>
        <v>0</v>
      </c>
      <c r="BH243" s="176">
        <f>IF(N243="sníž. přenesená",J243,0)</f>
        <v>0</v>
      </c>
      <c r="BI243" s="176">
        <f>IF(N243="nulová",J243,0)</f>
        <v>0</v>
      </c>
      <c r="BJ243" s="16" t="s">
        <v>82</v>
      </c>
      <c r="BK243" s="176">
        <f>ROUND(I243*H243,2)</f>
        <v>0</v>
      </c>
      <c r="BL243" s="16" t="s">
        <v>82</v>
      </c>
      <c r="BM243" s="175" t="s">
        <v>1358</v>
      </c>
    </row>
    <row r="244" spans="1:65" s="2" customFormat="1" ht="19.5">
      <c r="A244" s="33"/>
      <c r="B244" s="34"/>
      <c r="C244" s="35"/>
      <c r="D244" s="177" t="s">
        <v>225</v>
      </c>
      <c r="E244" s="35"/>
      <c r="F244" s="178" t="s">
        <v>1357</v>
      </c>
      <c r="G244" s="35"/>
      <c r="H244" s="35"/>
      <c r="I244" s="179"/>
      <c r="J244" s="35"/>
      <c r="K244" s="35"/>
      <c r="L244" s="38"/>
      <c r="M244" s="180"/>
      <c r="N244" s="181"/>
      <c r="O244" s="70"/>
      <c r="P244" s="70"/>
      <c r="Q244" s="70"/>
      <c r="R244" s="70"/>
      <c r="S244" s="70"/>
      <c r="T244" s="71"/>
      <c r="U244" s="33"/>
      <c r="V244" s="33"/>
      <c r="W244" s="33"/>
      <c r="X244" s="33"/>
      <c r="Y244" s="33"/>
      <c r="Z244" s="33"/>
      <c r="AA244" s="33"/>
      <c r="AB244" s="33"/>
      <c r="AC244" s="33"/>
      <c r="AD244" s="33"/>
      <c r="AE244" s="33"/>
      <c r="AT244" s="16" t="s">
        <v>225</v>
      </c>
      <c r="AU244" s="16" t="s">
        <v>75</v>
      </c>
    </row>
    <row r="245" spans="1:65" s="2" customFormat="1" ht="24.2" customHeight="1">
      <c r="A245" s="33"/>
      <c r="B245" s="34"/>
      <c r="C245" s="182" t="s">
        <v>719</v>
      </c>
      <c r="D245" s="182" t="s">
        <v>243</v>
      </c>
      <c r="E245" s="183" t="s">
        <v>1359</v>
      </c>
      <c r="F245" s="184" t="s">
        <v>1360</v>
      </c>
      <c r="G245" s="185" t="s">
        <v>221</v>
      </c>
      <c r="H245" s="186">
        <v>6</v>
      </c>
      <c r="I245" s="187"/>
      <c r="J245" s="188">
        <f>ROUND(I245*H245,2)</f>
        <v>0</v>
      </c>
      <c r="K245" s="184" t="s">
        <v>222</v>
      </c>
      <c r="L245" s="38"/>
      <c r="M245" s="189" t="s">
        <v>1</v>
      </c>
      <c r="N245" s="190" t="s">
        <v>40</v>
      </c>
      <c r="O245" s="70"/>
      <c r="P245" s="173">
        <f>O245*H245</f>
        <v>0</v>
      </c>
      <c r="Q245" s="173">
        <v>0</v>
      </c>
      <c r="R245" s="173">
        <f>Q245*H245</f>
        <v>0</v>
      </c>
      <c r="S245" s="173">
        <v>0</v>
      </c>
      <c r="T245" s="174">
        <f>S245*H245</f>
        <v>0</v>
      </c>
      <c r="U245" s="33"/>
      <c r="V245" s="33"/>
      <c r="W245" s="33"/>
      <c r="X245" s="33"/>
      <c r="Y245" s="33"/>
      <c r="Z245" s="33"/>
      <c r="AA245" s="33"/>
      <c r="AB245" s="33"/>
      <c r="AC245" s="33"/>
      <c r="AD245" s="33"/>
      <c r="AE245" s="33"/>
      <c r="AR245" s="175" t="s">
        <v>82</v>
      </c>
      <c r="AT245" s="175" t="s">
        <v>243</v>
      </c>
      <c r="AU245" s="175" t="s">
        <v>75</v>
      </c>
      <c r="AY245" s="16" t="s">
        <v>223</v>
      </c>
      <c r="BE245" s="176">
        <f>IF(N245="základní",J245,0)</f>
        <v>0</v>
      </c>
      <c r="BF245" s="176">
        <f>IF(N245="snížená",J245,0)</f>
        <v>0</v>
      </c>
      <c r="BG245" s="176">
        <f>IF(N245="zákl. přenesená",J245,0)</f>
        <v>0</v>
      </c>
      <c r="BH245" s="176">
        <f>IF(N245="sníž. přenesená",J245,0)</f>
        <v>0</v>
      </c>
      <c r="BI245" s="176">
        <f>IF(N245="nulová",J245,0)</f>
        <v>0</v>
      </c>
      <c r="BJ245" s="16" t="s">
        <v>82</v>
      </c>
      <c r="BK245" s="176">
        <f>ROUND(I245*H245,2)</f>
        <v>0</v>
      </c>
      <c r="BL245" s="16" t="s">
        <v>82</v>
      </c>
      <c r="BM245" s="175" t="s">
        <v>1361</v>
      </c>
    </row>
    <row r="246" spans="1:65" s="2" customFormat="1">
      <c r="A246" s="33"/>
      <c r="B246" s="34"/>
      <c r="C246" s="35"/>
      <c r="D246" s="177" t="s">
        <v>225</v>
      </c>
      <c r="E246" s="35"/>
      <c r="F246" s="178" t="s">
        <v>1360</v>
      </c>
      <c r="G246" s="35"/>
      <c r="H246" s="35"/>
      <c r="I246" s="179"/>
      <c r="J246" s="35"/>
      <c r="K246" s="35"/>
      <c r="L246" s="38"/>
      <c r="M246" s="180"/>
      <c r="N246" s="181"/>
      <c r="O246" s="70"/>
      <c r="P246" s="70"/>
      <c r="Q246" s="70"/>
      <c r="R246" s="70"/>
      <c r="S246" s="70"/>
      <c r="T246" s="71"/>
      <c r="U246" s="33"/>
      <c r="V246" s="33"/>
      <c r="W246" s="33"/>
      <c r="X246" s="33"/>
      <c r="Y246" s="33"/>
      <c r="Z246" s="33"/>
      <c r="AA246" s="33"/>
      <c r="AB246" s="33"/>
      <c r="AC246" s="33"/>
      <c r="AD246" s="33"/>
      <c r="AE246" s="33"/>
      <c r="AT246" s="16" t="s">
        <v>225</v>
      </c>
      <c r="AU246" s="16" t="s">
        <v>75</v>
      </c>
    </row>
    <row r="247" spans="1:65" s="2" customFormat="1" ht="24.2" customHeight="1">
      <c r="A247" s="33"/>
      <c r="B247" s="34"/>
      <c r="C247" s="182" t="s">
        <v>723</v>
      </c>
      <c r="D247" s="182" t="s">
        <v>243</v>
      </c>
      <c r="E247" s="183" t="s">
        <v>1362</v>
      </c>
      <c r="F247" s="184" t="s">
        <v>1363</v>
      </c>
      <c r="G247" s="185" t="s">
        <v>221</v>
      </c>
      <c r="H247" s="186">
        <v>8</v>
      </c>
      <c r="I247" s="187"/>
      <c r="J247" s="188">
        <f>ROUND(I247*H247,2)</f>
        <v>0</v>
      </c>
      <c r="K247" s="184" t="s">
        <v>222</v>
      </c>
      <c r="L247" s="38"/>
      <c r="M247" s="189" t="s">
        <v>1</v>
      </c>
      <c r="N247" s="190" t="s">
        <v>40</v>
      </c>
      <c r="O247" s="70"/>
      <c r="P247" s="173">
        <f>O247*H247</f>
        <v>0</v>
      </c>
      <c r="Q247" s="173">
        <v>0</v>
      </c>
      <c r="R247" s="173">
        <f>Q247*H247</f>
        <v>0</v>
      </c>
      <c r="S247" s="173">
        <v>0</v>
      </c>
      <c r="T247" s="174">
        <f>S247*H247</f>
        <v>0</v>
      </c>
      <c r="U247" s="33"/>
      <c r="V247" s="33"/>
      <c r="W247" s="33"/>
      <c r="X247" s="33"/>
      <c r="Y247" s="33"/>
      <c r="Z247" s="33"/>
      <c r="AA247" s="33"/>
      <c r="AB247" s="33"/>
      <c r="AC247" s="33"/>
      <c r="AD247" s="33"/>
      <c r="AE247" s="33"/>
      <c r="AR247" s="175" t="s">
        <v>560</v>
      </c>
      <c r="AT247" s="175" t="s">
        <v>243</v>
      </c>
      <c r="AU247" s="175" t="s">
        <v>75</v>
      </c>
      <c r="AY247" s="16" t="s">
        <v>223</v>
      </c>
      <c r="BE247" s="176">
        <f>IF(N247="základní",J247,0)</f>
        <v>0</v>
      </c>
      <c r="BF247" s="176">
        <f>IF(N247="snížená",J247,0)</f>
        <v>0</v>
      </c>
      <c r="BG247" s="176">
        <f>IF(N247="zákl. přenesená",J247,0)</f>
        <v>0</v>
      </c>
      <c r="BH247" s="176">
        <f>IF(N247="sníž. přenesená",J247,0)</f>
        <v>0</v>
      </c>
      <c r="BI247" s="176">
        <f>IF(N247="nulová",J247,0)</f>
        <v>0</v>
      </c>
      <c r="BJ247" s="16" t="s">
        <v>82</v>
      </c>
      <c r="BK247" s="176">
        <f>ROUND(I247*H247,2)</f>
        <v>0</v>
      </c>
      <c r="BL247" s="16" t="s">
        <v>560</v>
      </c>
      <c r="BM247" s="175" t="s">
        <v>1364</v>
      </c>
    </row>
    <row r="248" spans="1:65" s="2" customFormat="1">
      <c r="A248" s="33"/>
      <c r="B248" s="34"/>
      <c r="C248" s="35"/>
      <c r="D248" s="177" t="s">
        <v>225</v>
      </c>
      <c r="E248" s="35"/>
      <c r="F248" s="178" t="s">
        <v>1363</v>
      </c>
      <c r="G248" s="35"/>
      <c r="H248" s="35"/>
      <c r="I248" s="179"/>
      <c r="J248" s="35"/>
      <c r="K248" s="35"/>
      <c r="L248" s="38"/>
      <c r="M248" s="180"/>
      <c r="N248" s="181"/>
      <c r="O248" s="70"/>
      <c r="P248" s="70"/>
      <c r="Q248" s="70"/>
      <c r="R248" s="70"/>
      <c r="S248" s="70"/>
      <c r="T248" s="71"/>
      <c r="U248" s="33"/>
      <c r="V248" s="33"/>
      <c r="W248" s="33"/>
      <c r="X248" s="33"/>
      <c r="Y248" s="33"/>
      <c r="Z248" s="33"/>
      <c r="AA248" s="33"/>
      <c r="AB248" s="33"/>
      <c r="AC248" s="33"/>
      <c r="AD248" s="33"/>
      <c r="AE248" s="33"/>
      <c r="AT248" s="16" t="s">
        <v>225</v>
      </c>
      <c r="AU248" s="16" t="s">
        <v>75</v>
      </c>
    </row>
    <row r="249" spans="1:65" s="2" customFormat="1" ht="24.2" customHeight="1">
      <c r="A249" s="33"/>
      <c r="B249" s="34"/>
      <c r="C249" s="182" t="s">
        <v>727</v>
      </c>
      <c r="D249" s="182" t="s">
        <v>243</v>
      </c>
      <c r="E249" s="183" t="s">
        <v>1365</v>
      </c>
      <c r="F249" s="184" t="s">
        <v>1366</v>
      </c>
      <c r="G249" s="185" t="s">
        <v>221</v>
      </c>
      <c r="H249" s="186">
        <v>8</v>
      </c>
      <c r="I249" s="187"/>
      <c r="J249" s="188">
        <f>ROUND(I249*H249,2)</f>
        <v>0</v>
      </c>
      <c r="K249" s="184" t="s">
        <v>222</v>
      </c>
      <c r="L249" s="38"/>
      <c r="M249" s="189" t="s">
        <v>1</v>
      </c>
      <c r="N249" s="190" t="s">
        <v>40</v>
      </c>
      <c r="O249" s="70"/>
      <c r="P249" s="173">
        <f>O249*H249</f>
        <v>0</v>
      </c>
      <c r="Q249" s="173">
        <v>0</v>
      </c>
      <c r="R249" s="173">
        <f>Q249*H249</f>
        <v>0</v>
      </c>
      <c r="S249" s="173">
        <v>0</v>
      </c>
      <c r="T249" s="174">
        <f>S249*H249</f>
        <v>0</v>
      </c>
      <c r="U249" s="33"/>
      <c r="V249" s="33"/>
      <c r="W249" s="33"/>
      <c r="X249" s="33"/>
      <c r="Y249" s="33"/>
      <c r="Z249" s="33"/>
      <c r="AA249" s="33"/>
      <c r="AB249" s="33"/>
      <c r="AC249" s="33"/>
      <c r="AD249" s="33"/>
      <c r="AE249" s="33"/>
      <c r="AR249" s="175" t="s">
        <v>560</v>
      </c>
      <c r="AT249" s="175" t="s">
        <v>243</v>
      </c>
      <c r="AU249" s="175" t="s">
        <v>75</v>
      </c>
      <c r="AY249" s="16" t="s">
        <v>223</v>
      </c>
      <c r="BE249" s="176">
        <f>IF(N249="základní",J249,0)</f>
        <v>0</v>
      </c>
      <c r="BF249" s="176">
        <f>IF(N249="snížená",J249,0)</f>
        <v>0</v>
      </c>
      <c r="BG249" s="176">
        <f>IF(N249="zákl. přenesená",J249,0)</f>
        <v>0</v>
      </c>
      <c r="BH249" s="176">
        <f>IF(N249="sníž. přenesená",J249,0)</f>
        <v>0</v>
      </c>
      <c r="BI249" s="176">
        <f>IF(N249="nulová",J249,0)</f>
        <v>0</v>
      </c>
      <c r="BJ249" s="16" t="s">
        <v>82</v>
      </c>
      <c r="BK249" s="176">
        <f>ROUND(I249*H249,2)</f>
        <v>0</v>
      </c>
      <c r="BL249" s="16" t="s">
        <v>560</v>
      </c>
      <c r="BM249" s="175" t="s">
        <v>1367</v>
      </c>
    </row>
    <row r="250" spans="1:65" s="2" customFormat="1">
      <c r="A250" s="33"/>
      <c r="B250" s="34"/>
      <c r="C250" s="35"/>
      <c r="D250" s="177" t="s">
        <v>225</v>
      </c>
      <c r="E250" s="35"/>
      <c r="F250" s="178" t="s">
        <v>1366</v>
      </c>
      <c r="G250" s="35"/>
      <c r="H250" s="35"/>
      <c r="I250" s="179"/>
      <c r="J250" s="35"/>
      <c r="K250" s="35"/>
      <c r="L250" s="38"/>
      <c r="M250" s="180"/>
      <c r="N250" s="181"/>
      <c r="O250" s="70"/>
      <c r="P250" s="70"/>
      <c r="Q250" s="70"/>
      <c r="R250" s="70"/>
      <c r="S250" s="70"/>
      <c r="T250" s="71"/>
      <c r="U250" s="33"/>
      <c r="V250" s="33"/>
      <c r="W250" s="33"/>
      <c r="X250" s="33"/>
      <c r="Y250" s="33"/>
      <c r="Z250" s="33"/>
      <c r="AA250" s="33"/>
      <c r="AB250" s="33"/>
      <c r="AC250" s="33"/>
      <c r="AD250" s="33"/>
      <c r="AE250" s="33"/>
      <c r="AT250" s="16" t="s">
        <v>225</v>
      </c>
      <c r="AU250" s="16" t="s">
        <v>75</v>
      </c>
    </row>
    <row r="251" spans="1:65" s="2" customFormat="1" ht="24.2" customHeight="1">
      <c r="A251" s="33"/>
      <c r="B251" s="34"/>
      <c r="C251" s="182" t="s">
        <v>731</v>
      </c>
      <c r="D251" s="182" t="s">
        <v>243</v>
      </c>
      <c r="E251" s="183" t="s">
        <v>1016</v>
      </c>
      <c r="F251" s="184" t="s">
        <v>1017</v>
      </c>
      <c r="G251" s="185" t="s">
        <v>221</v>
      </c>
      <c r="H251" s="186">
        <v>8</v>
      </c>
      <c r="I251" s="187"/>
      <c r="J251" s="188">
        <f>ROUND(I251*H251,2)</f>
        <v>0</v>
      </c>
      <c r="K251" s="184" t="s">
        <v>222</v>
      </c>
      <c r="L251" s="38"/>
      <c r="M251" s="189" t="s">
        <v>1</v>
      </c>
      <c r="N251" s="190" t="s">
        <v>40</v>
      </c>
      <c r="O251" s="70"/>
      <c r="P251" s="173">
        <f>O251*H251</f>
        <v>0</v>
      </c>
      <c r="Q251" s="173">
        <v>0</v>
      </c>
      <c r="R251" s="173">
        <f>Q251*H251</f>
        <v>0</v>
      </c>
      <c r="S251" s="173">
        <v>0</v>
      </c>
      <c r="T251" s="174">
        <f>S251*H251</f>
        <v>0</v>
      </c>
      <c r="U251" s="33"/>
      <c r="V251" s="33"/>
      <c r="W251" s="33"/>
      <c r="X251" s="33"/>
      <c r="Y251" s="33"/>
      <c r="Z251" s="33"/>
      <c r="AA251" s="33"/>
      <c r="AB251" s="33"/>
      <c r="AC251" s="33"/>
      <c r="AD251" s="33"/>
      <c r="AE251" s="33"/>
      <c r="AR251" s="175" t="s">
        <v>560</v>
      </c>
      <c r="AT251" s="175" t="s">
        <v>243</v>
      </c>
      <c r="AU251" s="175" t="s">
        <v>75</v>
      </c>
      <c r="AY251" s="16" t="s">
        <v>223</v>
      </c>
      <c r="BE251" s="176">
        <f>IF(N251="základní",J251,0)</f>
        <v>0</v>
      </c>
      <c r="BF251" s="176">
        <f>IF(N251="snížená",J251,0)</f>
        <v>0</v>
      </c>
      <c r="BG251" s="176">
        <f>IF(N251="zákl. přenesená",J251,0)</f>
        <v>0</v>
      </c>
      <c r="BH251" s="176">
        <f>IF(N251="sníž. přenesená",J251,0)</f>
        <v>0</v>
      </c>
      <c r="BI251" s="176">
        <f>IF(N251="nulová",J251,0)</f>
        <v>0</v>
      </c>
      <c r="BJ251" s="16" t="s">
        <v>82</v>
      </c>
      <c r="BK251" s="176">
        <f>ROUND(I251*H251,2)</f>
        <v>0</v>
      </c>
      <c r="BL251" s="16" t="s">
        <v>560</v>
      </c>
      <c r="BM251" s="175" t="s">
        <v>1368</v>
      </c>
    </row>
    <row r="252" spans="1:65" s="2" customFormat="1" ht="29.25">
      <c r="A252" s="33"/>
      <c r="B252" s="34"/>
      <c r="C252" s="35"/>
      <c r="D252" s="177" t="s">
        <v>225</v>
      </c>
      <c r="E252" s="35"/>
      <c r="F252" s="178" t="s">
        <v>1019</v>
      </c>
      <c r="G252" s="35"/>
      <c r="H252" s="35"/>
      <c r="I252" s="179"/>
      <c r="J252" s="35"/>
      <c r="K252" s="35"/>
      <c r="L252" s="38"/>
      <c r="M252" s="180"/>
      <c r="N252" s="181"/>
      <c r="O252" s="70"/>
      <c r="P252" s="70"/>
      <c r="Q252" s="70"/>
      <c r="R252" s="70"/>
      <c r="S252" s="70"/>
      <c r="T252" s="71"/>
      <c r="U252" s="33"/>
      <c r="V252" s="33"/>
      <c r="W252" s="33"/>
      <c r="X252" s="33"/>
      <c r="Y252" s="33"/>
      <c r="Z252" s="33"/>
      <c r="AA252" s="33"/>
      <c r="AB252" s="33"/>
      <c r="AC252" s="33"/>
      <c r="AD252" s="33"/>
      <c r="AE252" s="33"/>
      <c r="AT252" s="16" t="s">
        <v>225</v>
      </c>
      <c r="AU252" s="16" t="s">
        <v>75</v>
      </c>
    </row>
    <row r="253" spans="1:65" s="2" customFormat="1" ht="24.2" customHeight="1">
      <c r="A253" s="33"/>
      <c r="B253" s="34"/>
      <c r="C253" s="182" t="s">
        <v>735</v>
      </c>
      <c r="D253" s="182" t="s">
        <v>243</v>
      </c>
      <c r="E253" s="183" t="s">
        <v>1369</v>
      </c>
      <c r="F253" s="184" t="s">
        <v>1370</v>
      </c>
      <c r="G253" s="185" t="s">
        <v>221</v>
      </c>
      <c r="H253" s="186">
        <v>2</v>
      </c>
      <c r="I253" s="187"/>
      <c r="J253" s="188">
        <f>ROUND(I253*H253,2)</f>
        <v>0</v>
      </c>
      <c r="K253" s="184" t="s">
        <v>222</v>
      </c>
      <c r="L253" s="38"/>
      <c r="M253" s="189" t="s">
        <v>1</v>
      </c>
      <c r="N253" s="190" t="s">
        <v>40</v>
      </c>
      <c r="O253" s="70"/>
      <c r="P253" s="173">
        <f>O253*H253</f>
        <v>0</v>
      </c>
      <c r="Q253" s="173">
        <v>0</v>
      </c>
      <c r="R253" s="173">
        <f>Q253*H253</f>
        <v>0</v>
      </c>
      <c r="S253" s="173">
        <v>0</v>
      </c>
      <c r="T253" s="174">
        <f>S253*H253</f>
        <v>0</v>
      </c>
      <c r="U253" s="33"/>
      <c r="V253" s="33"/>
      <c r="W253" s="33"/>
      <c r="X253" s="33"/>
      <c r="Y253" s="33"/>
      <c r="Z253" s="33"/>
      <c r="AA253" s="33"/>
      <c r="AB253" s="33"/>
      <c r="AC253" s="33"/>
      <c r="AD253" s="33"/>
      <c r="AE253" s="33"/>
      <c r="AR253" s="175" t="s">
        <v>1371</v>
      </c>
      <c r="AT253" s="175" t="s">
        <v>243</v>
      </c>
      <c r="AU253" s="175" t="s">
        <v>75</v>
      </c>
      <c r="AY253" s="16" t="s">
        <v>223</v>
      </c>
      <c r="BE253" s="176">
        <f>IF(N253="základní",J253,0)</f>
        <v>0</v>
      </c>
      <c r="BF253" s="176">
        <f>IF(N253="snížená",J253,0)</f>
        <v>0</v>
      </c>
      <c r="BG253" s="176">
        <f>IF(N253="zákl. přenesená",J253,0)</f>
        <v>0</v>
      </c>
      <c r="BH253" s="176">
        <f>IF(N253="sníž. přenesená",J253,0)</f>
        <v>0</v>
      </c>
      <c r="BI253" s="176">
        <f>IF(N253="nulová",J253,0)</f>
        <v>0</v>
      </c>
      <c r="BJ253" s="16" t="s">
        <v>82</v>
      </c>
      <c r="BK253" s="176">
        <f>ROUND(I253*H253,2)</f>
        <v>0</v>
      </c>
      <c r="BL253" s="16" t="s">
        <v>1371</v>
      </c>
      <c r="BM253" s="175" t="s">
        <v>1372</v>
      </c>
    </row>
    <row r="254" spans="1:65" s="2" customFormat="1" ht="19.5">
      <c r="A254" s="33"/>
      <c r="B254" s="34"/>
      <c r="C254" s="35"/>
      <c r="D254" s="177" t="s">
        <v>225</v>
      </c>
      <c r="E254" s="35"/>
      <c r="F254" s="178" t="s">
        <v>1370</v>
      </c>
      <c r="G254" s="35"/>
      <c r="H254" s="35"/>
      <c r="I254" s="179"/>
      <c r="J254" s="35"/>
      <c r="K254" s="35"/>
      <c r="L254" s="38"/>
      <c r="M254" s="180"/>
      <c r="N254" s="181"/>
      <c r="O254" s="70"/>
      <c r="P254" s="70"/>
      <c r="Q254" s="70"/>
      <c r="R254" s="70"/>
      <c r="S254" s="70"/>
      <c r="T254" s="71"/>
      <c r="U254" s="33"/>
      <c r="V254" s="33"/>
      <c r="W254" s="33"/>
      <c r="X254" s="33"/>
      <c r="Y254" s="33"/>
      <c r="Z254" s="33"/>
      <c r="AA254" s="33"/>
      <c r="AB254" s="33"/>
      <c r="AC254" s="33"/>
      <c r="AD254" s="33"/>
      <c r="AE254" s="33"/>
      <c r="AT254" s="16" t="s">
        <v>225</v>
      </c>
      <c r="AU254" s="16" t="s">
        <v>75</v>
      </c>
    </row>
    <row r="255" spans="1:65" s="2" customFormat="1" ht="24.2" customHeight="1">
      <c r="A255" s="33"/>
      <c r="B255" s="34"/>
      <c r="C255" s="182" t="s">
        <v>739</v>
      </c>
      <c r="D255" s="182" t="s">
        <v>243</v>
      </c>
      <c r="E255" s="183" t="s">
        <v>1373</v>
      </c>
      <c r="F255" s="184" t="s">
        <v>1374</v>
      </c>
      <c r="G255" s="185" t="s">
        <v>221</v>
      </c>
      <c r="H255" s="186">
        <v>2</v>
      </c>
      <c r="I255" s="187"/>
      <c r="J255" s="188">
        <f>ROUND(I255*H255,2)</f>
        <v>0</v>
      </c>
      <c r="K255" s="184" t="s">
        <v>222</v>
      </c>
      <c r="L255" s="38"/>
      <c r="M255" s="189" t="s">
        <v>1</v>
      </c>
      <c r="N255" s="190" t="s">
        <v>40</v>
      </c>
      <c r="O255" s="70"/>
      <c r="P255" s="173">
        <f>O255*H255</f>
        <v>0</v>
      </c>
      <c r="Q255" s="173">
        <v>0</v>
      </c>
      <c r="R255" s="173">
        <f>Q255*H255</f>
        <v>0</v>
      </c>
      <c r="S255" s="173">
        <v>0</v>
      </c>
      <c r="T255" s="174">
        <f>S255*H255</f>
        <v>0</v>
      </c>
      <c r="U255" s="33"/>
      <c r="V255" s="33"/>
      <c r="W255" s="33"/>
      <c r="X255" s="33"/>
      <c r="Y255" s="33"/>
      <c r="Z255" s="33"/>
      <c r="AA255" s="33"/>
      <c r="AB255" s="33"/>
      <c r="AC255" s="33"/>
      <c r="AD255" s="33"/>
      <c r="AE255" s="33"/>
      <c r="AR255" s="175" t="s">
        <v>1371</v>
      </c>
      <c r="AT255" s="175" t="s">
        <v>243</v>
      </c>
      <c r="AU255" s="175" t="s">
        <v>75</v>
      </c>
      <c r="AY255" s="16" t="s">
        <v>223</v>
      </c>
      <c r="BE255" s="176">
        <f>IF(N255="základní",J255,0)</f>
        <v>0</v>
      </c>
      <c r="BF255" s="176">
        <f>IF(N255="snížená",J255,0)</f>
        <v>0</v>
      </c>
      <c r="BG255" s="176">
        <f>IF(N255="zákl. přenesená",J255,0)</f>
        <v>0</v>
      </c>
      <c r="BH255" s="176">
        <f>IF(N255="sníž. přenesená",J255,0)</f>
        <v>0</v>
      </c>
      <c r="BI255" s="176">
        <f>IF(N255="nulová",J255,0)</f>
        <v>0</v>
      </c>
      <c r="BJ255" s="16" t="s">
        <v>82</v>
      </c>
      <c r="BK255" s="176">
        <f>ROUND(I255*H255,2)</f>
        <v>0</v>
      </c>
      <c r="BL255" s="16" t="s">
        <v>1371</v>
      </c>
      <c r="BM255" s="175" t="s">
        <v>1375</v>
      </c>
    </row>
    <row r="256" spans="1:65" s="2" customFormat="1">
      <c r="A256" s="33"/>
      <c r="B256" s="34"/>
      <c r="C256" s="35"/>
      <c r="D256" s="177" t="s">
        <v>225</v>
      </c>
      <c r="E256" s="35"/>
      <c r="F256" s="178" t="s">
        <v>1374</v>
      </c>
      <c r="G256" s="35"/>
      <c r="H256" s="35"/>
      <c r="I256" s="179"/>
      <c r="J256" s="35"/>
      <c r="K256" s="35"/>
      <c r="L256" s="38"/>
      <c r="M256" s="180"/>
      <c r="N256" s="181"/>
      <c r="O256" s="70"/>
      <c r="P256" s="70"/>
      <c r="Q256" s="70"/>
      <c r="R256" s="70"/>
      <c r="S256" s="70"/>
      <c r="T256" s="71"/>
      <c r="U256" s="33"/>
      <c r="V256" s="33"/>
      <c r="W256" s="33"/>
      <c r="X256" s="33"/>
      <c r="Y256" s="33"/>
      <c r="Z256" s="33"/>
      <c r="AA256" s="33"/>
      <c r="AB256" s="33"/>
      <c r="AC256" s="33"/>
      <c r="AD256" s="33"/>
      <c r="AE256" s="33"/>
      <c r="AT256" s="16" t="s">
        <v>225</v>
      </c>
      <c r="AU256" s="16" t="s">
        <v>75</v>
      </c>
    </row>
    <row r="257" spans="1:65" s="2" customFormat="1" ht="24.2" customHeight="1">
      <c r="A257" s="33"/>
      <c r="B257" s="34"/>
      <c r="C257" s="182" t="s">
        <v>743</v>
      </c>
      <c r="D257" s="182" t="s">
        <v>243</v>
      </c>
      <c r="E257" s="183" t="s">
        <v>1376</v>
      </c>
      <c r="F257" s="184" t="s">
        <v>1377</v>
      </c>
      <c r="G257" s="185" t="s">
        <v>221</v>
      </c>
      <c r="H257" s="186">
        <v>2</v>
      </c>
      <c r="I257" s="187"/>
      <c r="J257" s="188">
        <f>ROUND(I257*H257,2)</f>
        <v>0</v>
      </c>
      <c r="K257" s="184" t="s">
        <v>222</v>
      </c>
      <c r="L257" s="38"/>
      <c r="M257" s="189" t="s">
        <v>1</v>
      </c>
      <c r="N257" s="190" t="s">
        <v>40</v>
      </c>
      <c r="O257" s="70"/>
      <c r="P257" s="173">
        <f>O257*H257</f>
        <v>0</v>
      </c>
      <c r="Q257" s="173">
        <v>0</v>
      </c>
      <c r="R257" s="173">
        <f>Q257*H257</f>
        <v>0</v>
      </c>
      <c r="S257" s="173">
        <v>0</v>
      </c>
      <c r="T257" s="174">
        <f>S257*H257</f>
        <v>0</v>
      </c>
      <c r="U257" s="33"/>
      <c r="V257" s="33"/>
      <c r="W257" s="33"/>
      <c r="X257" s="33"/>
      <c r="Y257" s="33"/>
      <c r="Z257" s="33"/>
      <c r="AA257" s="33"/>
      <c r="AB257" s="33"/>
      <c r="AC257" s="33"/>
      <c r="AD257" s="33"/>
      <c r="AE257" s="33"/>
      <c r="AR257" s="175" t="s">
        <v>1371</v>
      </c>
      <c r="AT257" s="175" t="s">
        <v>243</v>
      </c>
      <c r="AU257" s="175" t="s">
        <v>75</v>
      </c>
      <c r="AY257" s="16" t="s">
        <v>223</v>
      </c>
      <c r="BE257" s="176">
        <f>IF(N257="základní",J257,0)</f>
        <v>0</v>
      </c>
      <c r="BF257" s="176">
        <f>IF(N257="snížená",J257,0)</f>
        <v>0</v>
      </c>
      <c r="BG257" s="176">
        <f>IF(N257="zákl. přenesená",J257,0)</f>
        <v>0</v>
      </c>
      <c r="BH257" s="176">
        <f>IF(N257="sníž. přenesená",J257,0)</f>
        <v>0</v>
      </c>
      <c r="BI257" s="176">
        <f>IF(N257="nulová",J257,0)</f>
        <v>0</v>
      </c>
      <c r="BJ257" s="16" t="s">
        <v>82</v>
      </c>
      <c r="BK257" s="176">
        <f>ROUND(I257*H257,2)</f>
        <v>0</v>
      </c>
      <c r="BL257" s="16" t="s">
        <v>1371</v>
      </c>
      <c r="BM257" s="175" t="s">
        <v>1378</v>
      </c>
    </row>
    <row r="258" spans="1:65" s="2" customFormat="1">
      <c r="A258" s="33"/>
      <c r="B258" s="34"/>
      <c r="C258" s="35"/>
      <c r="D258" s="177" t="s">
        <v>225</v>
      </c>
      <c r="E258" s="35"/>
      <c r="F258" s="178" t="s">
        <v>1377</v>
      </c>
      <c r="G258" s="35"/>
      <c r="H258" s="35"/>
      <c r="I258" s="179"/>
      <c r="J258" s="35"/>
      <c r="K258" s="35"/>
      <c r="L258" s="38"/>
      <c r="M258" s="180"/>
      <c r="N258" s="181"/>
      <c r="O258" s="70"/>
      <c r="P258" s="70"/>
      <c r="Q258" s="70"/>
      <c r="R258" s="70"/>
      <c r="S258" s="70"/>
      <c r="T258" s="71"/>
      <c r="U258" s="33"/>
      <c r="V258" s="33"/>
      <c r="W258" s="33"/>
      <c r="X258" s="33"/>
      <c r="Y258" s="33"/>
      <c r="Z258" s="33"/>
      <c r="AA258" s="33"/>
      <c r="AB258" s="33"/>
      <c r="AC258" s="33"/>
      <c r="AD258" s="33"/>
      <c r="AE258" s="33"/>
      <c r="AT258" s="16" t="s">
        <v>225</v>
      </c>
      <c r="AU258" s="16" t="s">
        <v>75</v>
      </c>
    </row>
    <row r="259" spans="1:65" s="2" customFormat="1" ht="24.2" customHeight="1">
      <c r="A259" s="33"/>
      <c r="B259" s="34"/>
      <c r="C259" s="182" t="s">
        <v>747</v>
      </c>
      <c r="D259" s="182" t="s">
        <v>243</v>
      </c>
      <c r="E259" s="183" t="s">
        <v>1379</v>
      </c>
      <c r="F259" s="184" t="s">
        <v>1380</v>
      </c>
      <c r="G259" s="185" t="s">
        <v>221</v>
      </c>
      <c r="H259" s="186">
        <v>2</v>
      </c>
      <c r="I259" s="187"/>
      <c r="J259" s="188">
        <f>ROUND(I259*H259,2)</f>
        <v>0</v>
      </c>
      <c r="K259" s="184" t="s">
        <v>222</v>
      </c>
      <c r="L259" s="38"/>
      <c r="M259" s="189" t="s">
        <v>1</v>
      </c>
      <c r="N259" s="190" t="s">
        <v>40</v>
      </c>
      <c r="O259" s="70"/>
      <c r="P259" s="173">
        <f>O259*H259</f>
        <v>0</v>
      </c>
      <c r="Q259" s="173">
        <v>0</v>
      </c>
      <c r="R259" s="173">
        <f>Q259*H259</f>
        <v>0</v>
      </c>
      <c r="S259" s="173">
        <v>0</v>
      </c>
      <c r="T259" s="174">
        <f>S259*H259</f>
        <v>0</v>
      </c>
      <c r="U259" s="33"/>
      <c r="V259" s="33"/>
      <c r="W259" s="33"/>
      <c r="X259" s="33"/>
      <c r="Y259" s="33"/>
      <c r="Z259" s="33"/>
      <c r="AA259" s="33"/>
      <c r="AB259" s="33"/>
      <c r="AC259" s="33"/>
      <c r="AD259" s="33"/>
      <c r="AE259" s="33"/>
      <c r="AR259" s="175" t="s">
        <v>1371</v>
      </c>
      <c r="AT259" s="175" t="s">
        <v>243</v>
      </c>
      <c r="AU259" s="175" t="s">
        <v>75</v>
      </c>
      <c r="AY259" s="16" t="s">
        <v>223</v>
      </c>
      <c r="BE259" s="176">
        <f>IF(N259="základní",J259,0)</f>
        <v>0</v>
      </c>
      <c r="BF259" s="176">
        <f>IF(N259="snížená",J259,0)</f>
        <v>0</v>
      </c>
      <c r="BG259" s="176">
        <f>IF(N259="zákl. přenesená",J259,0)</f>
        <v>0</v>
      </c>
      <c r="BH259" s="176">
        <f>IF(N259="sníž. přenesená",J259,0)</f>
        <v>0</v>
      </c>
      <c r="BI259" s="176">
        <f>IF(N259="nulová",J259,0)</f>
        <v>0</v>
      </c>
      <c r="BJ259" s="16" t="s">
        <v>82</v>
      </c>
      <c r="BK259" s="176">
        <f>ROUND(I259*H259,2)</f>
        <v>0</v>
      </c>
      <c r="BL259" s="16" t="s">
        <v>1371</v>
      </c>
      <c r="BM259" s="175" t="s">
        <v>1381</v>
      </c>
    </row>
    <row r="260" spans="1:65" s="2" customFormat="1">
      <c r="A260" s="33"/>
      <c r="B260" s="34"/>
      <c r="C260" s="35"/>
      <c r="D260" s="177" t="s">
        <v>225</v>
      </c>
      <c r="E260" s="35"/>
      <c r="F260" s="178" t="s">
        <v>1380</v>
      </c>
      <c r="G260" s="35"/>
      <c r="H260" s="35"/>
      <c r="I260" s="179"/>
      <c r="J260" s="35"/>
      <c r="K260" s="35"/>
      <c r="L260" s="38"/>
      <c r="M260" s="180"/>
      <c r="N260" s="181"/>
      <c r="O260" s="70"/>
      <c r="P260" s="70"/>
      <c r="Q260" s="70"/>
      <c r="R260" s="70"/>
      <c r="S260" s="70"/>
      <c r="T260" s="71"/>
      <c r="U260" s="33"/>
      <c r="V260" s="33"/>
      <c r="W260" s="33"/>
      <c r="X260" s="33"/>
      <c r="Y260" s="33"/>
      <c r="Z260" s="33"/>
      <c r="AA260" s="33"/>
      <c r="AB260" s="33"/>
      <c r="AC260" s="33"/>
      <c r="AD260" s="33"/>
      <c r="AE260" s="33"/>
      <c r="AT260" s="16" t="s">
        <v>225</v>
      </c>
      <c r="AU260" s="16" t="s">
        <v>75</v>
      </c>
    </row>
    <row r="261" spans="1:65" s="2" customFormat="1" ht="24.2" customHeight="1">
      <c r="A261" s="33"/>
      <c r="B261" s="34"/>
      <c r="C261" s="182" t="s">
        <v>751</v>
      </c>
      <c r="D261" s="182" t="s">
        <v>243</v>
      </c>
      <c r="E261" s="183" t="s">
        <v>1382</v>
      </c>
      <c r="F261" s="184" t="s">
        <v>1383</v>
      </c>
      <c r="G261" s="185" t="s">
        <v>221</v>
      </c>
      <c r="H261" s="186">
        <v>21</v>
      </c>
      <c r="I261" s="187"/>
      <c r="J261" s="188">
        <f>ROUND(I261*H261,2)</f>
        <v>0</v>
      </c>
      <c r="K261" s="184" t="s">
        <v>222</v>
      </c>
      <c r="L261" s="38"/>
      <c r="M261" s="189" t="s">
        <v>1</v>
      </c>
      <c r="N261" s="190" t="s">
        <v>40</v>
      </c>
      <c r="O261" s="70"/>
      <c r="P261" s="173">
        <f>O261*H261</f>
        <v>0</v>
      </c>
      <c r="Q261" s="173">
        <v>0</v>
      </c>
      <c r="R261" s="173">
        <f>Q261*H261</f>
        <v>0</v>
      </c>
      <c r="S261" s="173">
        <v>0</v>
      </c>
      <c r="T261" s="174">
        <f>S261*H261</f>
        <v>0</v>
      </c>
      <c r="U261" s="33"/>
      <c r="V261" s="33"/>
      <c r="W261" s="33"/>
      <c r="X261" s="33"/>
      <c r="Y261" s="33"/>
      <c r="Z261" s="33"/>
      <c r="AA261" s="33"/>
      <c r="AB261" s="33"/>
      <c r="AC261" s="33"/>
      <c r="AD261" s="33"/>
      <c r="AE261" s="33"/>
      <c r="AR261" s="175" t="s">
        <v>1371</v>
      </c>
      <c r="AT261" s="175" t="s">
        <v>243</v>
      </c>
      <c r="AU261" s="175" t="s">
        <v>75</v>
      </c>
      <c r="AY261" s="16" t="s">
        <v>223</v>
      </c>
      <c r="BE261" s="176">
        <f>IF(N261="základní",J261,0)</f>
        <v>0</v>
      </c>
      <c r="BF261" s="176">
        <f>IF(N261="snížená",J261,0)</f>
        <v>0</v>
      </c>
      <c r="BG261" s="176">
        <f>IF(N261="zákl. přenesená",J261,0)</f>
        <v>0</v>
      </c>
      <c r="BH261" s="176">
        <f>IF(N261="sníž. přenesená",J261,0)</f>
        <v>0</v>
      </c>
      <c r="BI261" s="176">
        <f>IF(N261="nulová",J261,0)</f>
        <v>0</v>
      </c>
      <c r="BJ261" s="16" t="s">
        <v>82</v>
      </c>
      <c r="BK261" s="176">
        <f>ROUND(I261*H261,2)</f>
        <v>0</v>
      </c>
      <c r="BL261" s="16" t="s">
        <v>1371</v>
      </c>
      <c r="BM261" s="175" t="s">
        <v>1384</v>
      </c>
    </row>
    <row r="262" spans="1:65" s="2" customFormat="1">
      <c r="A262" s="33"/>
      <c r="B262" s="34"/>
      <c r="C262" s="35"/>
      <c r="D262" s="177" t="s">
        <v>225</v>
      </c>
      <c r="E262" s="35"/>
      <c r="F262" s="178" t="s">
        <v>1383</v>
      </c>
      <c r="G262" s="35"/>
      <c r="H262" s="35"/>
      <c r="I262" s="179"/>
      <c r="J262" s="35"/>
      <c r="K262" s="35"/>
      <c r="L262" s="38"/>
      <c r="M262" s="180"/>
      <c r="N262" s="181"/>
      <c r="O262" s="70"/>
      <c r="P262" s="70"/>
      <c r="Q262" s="70"/>
      <c r="R262" s="70"/>
      <c r="S262" s="70"/>
      <c r="T262" s="71"/>
      <c r="U262" s="33"/>
      <c r="V262" s="33"/>
      <c r="W262" s="33"/>
      <c r="X262" s="33"/>
      <c r="Y262" s="33"/>
      <c r="Z262" s="33"/>
      <c r="AA262" s="33"/>
      <c r="AB262" s="33"/>
      <c r="AC262" s="33"/>
      <c r="AD262" s="33"/>
      <c r="AE262" s="33"/>
      <c r="AT262" s="16" t="s">
        <v>225</v>
      </c>
      <c r="AU262" s="16" t="s">
        <v>75</v>
      </c>
    </row>
    <row r="263" spans="1:65" s="2" customFormat="1" ht="24.2" customHeight="1">
      <c r="A263" s="33"/>
      <c r="B263" s="34"/>
      <c r="C263" s="182" t="s">
        <v>755</v>
      </c>
      <c r="D263" s="182" t="s">
        <v>243</v>
      </c>
      <c r="E263" s="183" t="s">
        <v>1385</v>
      </c>
      <c r="F263" s="184" t="s">
        <v>1386</v>
      </c>
      <c r="G263" s="185" t="s">
        <v>221</v>
      </c>
      <c r="H263" s="186">
        <v>2</v>
      </c>
      <c r="I263" s="187"/>
      <c r="J263" s="188">
        <f>ROUND(I263*H263,2)</f>
        <v>0</v>
      </c>
      <c r="K263" s="184" t="s">
        <v>222</v>
      </c>
      <c r="L263" s="38"/>
      <c r="M263" s="189" t="s">
        <v>1</v>
      </c>
      <c r="N263" s="190" t="s">
        <v>40</v>
      </c>
      <c r="O263" s="70"/>
      <c r="P263" s="173">
        <f>O263*H263</f>
        <v>0</v>
      </c>
      <c r="Q263" s="173">
        <v>0</v>
      </c>
      <c r="R263" s="173">
        <f>Q263*H263</f>
        <v>0</v>
      </c>
      <c r="S263" s="173">
        <v>0</v>
      </c>
      <c r="T263" s="174">
        <f>S263*H263</f>
        <v>0</v>
      </c>
      <c r="U263" s="33"/>
      <c r="V263" s="33"/>
      <c r="W263" s="33"/>
      <c r="X263" s="33"/>
      <c r="Y263" s="33"/>
      <c r="Z263" s="33"/>
      <c r="AA263" s="33"/>
      <c r="AB263" s="33"/>
      <c r="AC263" s="33"/>
      <c r="AD263" s="33"/>
      <c r="AE263" s="33"/>
      <c r="AR263" s="175" t="s">
        <v>1371</v>
      </c>
      <c r="AT263" s="175" t="s">
        <v>243</v>
      </c>
      <c r="AU263" s="175" t="s">
        <v>75</v>
      </c>
      <c r="AY263" s="16" t="s">
        <v>223</v>
      </c>
      <c r="BE263" s="176">
        <f>IF(N263="základní",J263,0)</f>
        <v>0</v>
      </c>
      <c r="BF263" s="176">
        <f>IF(N263="snížená",J263,0)</f>
        <v>0</v>
      </c>
      <c r="BG263" s="176">
        <f>IF(N263="zákl. přenesená",J263,0)</f>
        <v>0</v>
      </c>
      <c r="BH263" s="176">
        <f>IF(N263="sníž. přenesená",J263,0)</f>
        <v>0</v>
      </c>
      <c r="BI263" s="176">
        <f>IF(N263="nulová",J263,0)</f>
        <v>0</v>
      </c>
      <c r="BJ263" s="16" t="s">
        <v>82</v>
      </c>
      <c r="BK263" s="176">
        <f>ROUND(I263*H263,2)</f>
        <v>0</v>
      </c>
      <c r="BL263" s="16" t="s">
        <v>1371</v>
      </c>
      <c r="BM263" s="175" t="s">
        <v>1387</v>
      </c>
    </row>
    <row r="264" spans="1:65" s="2" customFormat="1" ht="48.75">
      <c r="A264" s="33"/>
      <c r="B264" s="34"/>
      <c r="C264" s="35"/>
      <c r="D264" s="177" t="s">
        <v>225</v>
      </c>
      <c r="E264" s="35"/>
      <c r="F264" s="178" t="s">
        <v>1388</v>
      </c>
      <c r="G264" s="35"/>
      <c r="H264" s="35"/>
      <c r="I264" s="179"/>
      <c r="J264" s="35"/>
      <c r="K264" s="35"/>
      <c r="L264" s="38"/>
      <c r="M264" s="180"/>
      <c r="N264" s="181"/>
      <c r="O264" s="70"/>
      <c r="P264" s="70"/>
      <c r="Q264" s="70"/>
      <c r="R264" s="70"/>
      <c r="S264" s="70"/>
      <c r="T264" s="71"/>
      <c r="U264" s="33"/>
      <c r="V264" s="33"/>
      <c r="W264" s="33"/>
      <c r="X264" s="33"/>
      <c r="Y264" s="33"/>
      <c r="Z264" s="33"/>
      <c r="AA264" s="33"/>
      <c r="AB264" s="33"/>
      <c r="AC264" s="33"/>
      <c r="AD264" s="33"/>
      <c r="AE264" s="33"/>
      <c r="AT264" s="16" t="s">
        <v>225</v>
      </c>
      <c r="AU264" s="16" t="s">
        <v>75</v>
      </c>
    </row>
    <row r="265" spans="1:65" s="2" customFormat="1" ht="24.2" customHeight="1">
      <c r="A265" s="33"/>
      <c r="B265" s="34"/>
      <c r="C265" s="182" t="s">
        <v>759</v>
      </c>
      <c r="D265" s="182" t="s">
        <v>243</v>
      </c>
      <c r="E265" s="183" t="s">
        <v>1389</v>
      </c>
      <c r="F265" s="184" t="s">
        <v>1390</v>
      </c>
      <c r="G265" s="185" t="s">
        <v>221</v>
      </c>
      <c r="H265" s="186">
        <v>2</v>
      </c>
      <c r="I265" s="187"/>
      <c r="J265" s="188">
        <f>ROUND(I265*H265,2)</f>
        <v>0</v>
      </c>
      <c r="K265" s="184" t="s">
        <v>222</v>
      </c>
      <c r="L265" s="38"/>
      <c r="M265" s="189" t="s">
        <v>1</v>
      </c>
      <c r="N265" s="190" t="s">
        <v>40</v>
      </c>
      <c r="O265" s="70"/>
      <c r="P265" s="173">
        <f>O265*H265</f>
        <v>0</v>
      </c>
      <c r="Q265" s="173">
        <v>0</v>
      </c>
      <c r="R265" s="173">
        <f>Q265*H265</f>
        <v>0</v>
      </c>
      <c r="S265" s="173">
        <v>0</v>
      </c>
      <c r="T265" s="174">
        <f>S265*H265</f>
        <v>0</v>
      </c>
      <c r="U265" s="33"/>
      <c r="V265" s="33"/>
      <c r="W265" s="33"/>
      <c r="X265" s="33"/>
      <c r="Y265" s="33"/>
      <c r="Z265" s="33"/>
      <c r="AA265" s="33"/>
      <c r="AB265" s="33"/>
      <c r="AC265" s="33"/>
      <c r="AD265" s="33"/>
      <c r="AE265" s="33"/>
      <c r="AR265" s="175" t="s">
        <v>1371</v>
      </c>
      <c r="AT265" s="175" t="s">
        <v>243</v>
      </c>
      <c r="AU265" s="175" t="s">
        <v>75</v>
      </c>
      <c r="AY265" s="16" t="s">
        <v>223</v>
      </c>
      <c r="BE265" s="176">
        <f>IF(N265="základní",J265,0)</f>
        <v>0</v>
      </c>
      <c r="BF265" s="176">
        <f>IF(N265="snížená",J265,0)</f>
        <v>0</v>
      </c>
      <c r="BG265" s="176">
        <f>IF(N265="zákl. přenesená",J265,0)</f>
        <v>0</v>
      </c>
      <c r="BH265" s="176">
        <f>IF(N265="sníž. přenesená",J265,0)</f>
        <v>0</v>
      </c>
      <c r="BI265" s="176">
        <f>IF(N265="nulová",J265,0)</f>
        <v>0</v>
      </c>
      <c r="BJ265" s="16" t="s">
        <v>82</v>
      </c>
      <c r="BK265" s="176">
        <f>ROUND(I265*H265,2)</f>
        <v>0</v>
      </c>
      <c r="BL265" s="16" t="s">
        <v>1371</v>
      </c>
      <c r="BM265" s="175" t="s">
        <v>1391</v>
      </c>
    </row>
    <row r="266" spans="1:65" s="2" customFormat="1" ht="29.25">
      <c r="A266" s="33"/>
      <c r="B266" s="34"/>
      <c r="C266" s="35"/>
      <c r="D266" s="177" t="s">
        <v>225</v>
      </c>
      <c r="E266" s="35"/>
      <c r="F266" s="178" t="s">
        <v>1392</v>
      </c>
      <c r="G266" s="35"/>
      <c r="H266" s="35"/>
      <c r="I266" s="179"/>
      <c r="J266" s="35"/>
      <c r="K266" s="35"/>
      <c r="L266" s="38"/>
      <c r="M266" s="180"/>
      <c r="N266" s="181"/>
      <c r="O266" s="70"/>
      <c r="P266" s="70"/>
      <c r="Q266" s="70"/>
      <c r="R266" s="70"/>
      <c r="S266" s="70"/>
      <c r="T266" s="71"/>
      <c r="U266" s="33"/>
      <c r="V266" s="33"/>
      <c r="W266" s="33"/>
      <c r="X266" s="33"/>
      <c r="Y266" s="33"/>
      <c r="Z266" s="33"/>
      <c r="AA266" s="33"/>
      <c r="AB266" s="33"/>
      <c r="AC266" s="33"/>
      <c r="AD266" s="33"/>
      <c r="AE266" s="33"/>
      <c r="AT266" s="16" t="s">
        <v>225</v>
      </c>
      <c r="AU266" s="16" t="s">
        <v>75</v>
      </c>
    </row>
    <row r="267" spans="1:65" s="2" customFormat="1" ht="24.2" customHeight="1">
      <c r="A267" s="33"/>
      <c r="B267" s="34"/>
      <c r="C267" s="182" t="s">
        <v>763</v>
      </c>
      <c r="D267" s="182" t="s">
        <v>243</v>
      </c>
      <c r="E267" s="183" t="s">
        <v>1393</v>
      </c>
      <c r="F267" s="184" t="s">
        <v>1394</v>
      </c>
      <c r="G267" s="185" t="s">
        <v>221</v>
      </c>
      <c r="H267" s="186">
        <v>2</v>
      </c>
      <c r="I267" s="187"/>
      <c r="J267" s="188">
        <f>ROUND(I267*H267,2)</f>
        <v>0</v>
      </c>
      <c r="K267" s="184" t="s">
        <v>222</v>
      </c>
      <c r="L267" s="38"/>
      <c r="M267" s="189" t="s">
        <v>1</v>
      </c>
      <c r="N267" s="190" t="s">
        <v>40</v>
      </c>
      <c r="O267" s="70"/>
      <c r="P267" s="173">
        <f>O267*H267</f>
        <v>0</v>
      </c>
      <c r="Q267" s="173">
        <v>0</v>
      </c>
      <c r="R267" s="173">
        <f>Q267*H267</f>
        <v>0</v>
      </c>
      <c r="S267" s="173">
        <v>0</v>
      </c>
      <c r="T267" s="174">
        <f>S267*H267</f>
        <v>0</v>
      </c>
      <c r="U267" s="33"/>
      <c r="V267" s="33"/>
      <c r="W267" s="33"/>
      <c r="X267" s="33"/>
      <c r="Y267" s="33"/>
      <c r="Z267" s="33"/>
      <c r="AA267" s="33"/>
      <c r="AB267" s="33"/>
      <c r="AC267" s="33"/>
      <c r="AD267" s="33"/>
      <c r="AE267" s="33"/>
      <c r="AR267" s="175" t="s">
        <v>1371</v>
      </c>
      <c r="AT267" s="175" t="s">
        <v>243</v>
      </c>
      <c r="AU267" s="175" t="s">
        <v>75</v>
      </c>
      <c r="AY267" s="16" t="s">
        <v>223</v>
      </c>
      <c r="BE267" s="176">
        <f>IF(N267="základní",J267,0)</f>
        <v>0</v>
      </c>
      <c r="BF267" s="176">
        <f>IF(N267="snížená",J267,0)</f>
        <v>0</v>
      </c>
      <c r="BG267" s="176">
        <f>IF(N267="zákl. přenesená",J267,0)</f>
        <v>0</v>
      </c>
      <c r="BH267" s="176">
        <f>IF(N267="sníž. přenesená",J267,0)</f>
        <v>0</v>
      </c>
      <c r="BI267" s="176">
        <f>IF(N267="nulová",J267,0)</f>
        <v>0</v>
      </c>
      <c r="BJ267" s="16" t="s">
        <v>82</v>
      </c>
      <c r="BK267" s="176">
        <f>ROUND(I267*H267,2)</f>
        <v>0</v>
      </c>
      <c r="BL267" s="16" t="s">
        <v>1371</v>
      </c>
      <c r="BM267" s="175" t="s">
        <v>1395</v>
      </c>
    </row>
    <row r="268" spans="1:65" s="2" customFormat="1">
      <c r="A268" s="33"/>
      <c r="B268" s="34"/>
      <c r="C268" s="35"/>
      <c r="D268" s="177" t="s">
        <v>225</v>
      </c>
      <c r="E268" s="35"/>
      <c r="F268" s="178" t="s">
        <v>1394</v>
      </c>
      <c r="G268" s="35"/>
      <c r="H268" s="35"/>
      <c r="I268" s="179"/>
      <c r="J268" s="35"/>
      <c r="K268" s="35"/>
      <c r="L268" s="38"/>
      <c r="M268" s="180"/>
      <c r="N268" s="181"/>
      <c r="O268" s="70"/>
      <c r="P268" s="70"/>
      <c r="Q268" s="70"/>
      <c r="R268" s="70"/>
      <c r="S268" s="70"/>
      <c r="T268" s="71"/>
      <c r="U268" s="33"/>
      <c r="V268" s="33"/>
      <c r="W268" s="33"/>
      <c r="X268" s="33"/>
      <c r="Y268" s="33"/>
      <c r="Z268" s="33"/>
      <c r="AA268" s="33"/>
      <c r="AB268" s="33"/>
      <c r="AC268" s="33"/>
      <c r="AD268" s="33"/>
      <c r="AE268" s="33"/>
      <c r="AT268" s="16" t="s">
        <v>225</v>
      </c>
      <c r="AU268" s="16" t="s">
        <v>75</v>
      </c>
    </row>
    <row r="269" spans="1:65" s="2" customFormat="1" ht="24.2" customHeight="1">
      <c r="A269" s="33"/>
      <c r="B269" s="34"/>
      <c r="C269" s="182" t="s">
        <v>767</v>
      </c>
      <c r="D269" s="182" t="s">
        <v>243</v>
      </c>
      <c r="E269" s="183" t="s">
        <v>1396</v>
      </c>
      <c r="F269" s="184" t="s">
        <v>1397</v>
      </c>
      <c r="G269" s="185" t="s">
        <v>221</v>
      </c>
      <c r="H269" s="186">
        <v>2</v>
      </c>
      <c r="I269" s="187"/>
      <c r="J269" s="188">
        <f>ROUND(I269*H269,2)</f>
        <v>0</v>
      </c>
      <c r="K269" s="184" t="s">
        <v>222</v>
      </c>
      <c r="L269" s="38"/>
      <c r="M269" s="189" t="s">
        <v>1</v>
      </c>
      <c r="N269" s="190" t="s">
        <v>40</v>
      </c>
      <c r="O269" s="70"/>
      <c r="P269" s="173">
        <f>O269*H269</f>
        <v>0</v>
      </c>
      <c r="Q269" s="173">
        <v>0</v>
      </c>
      <c r="R269" s="173">
        <f>Q269*H269</f>
        <v>0</v>
      </c>
      <c r="S269" s="173">
        <v>0</v>
      </c>
      <c r="T269" s="174">
        <f>S269*H269</f>
        <v>0</v>
      </c>
      <c r="U269" s="33"/>
      <c r="V269" s="33"/>
      <c r="W269" s="33"/>
      <c r="X269" s="33"/>
      <c r="Y269" s="33"/>
      <c r="Z269" s="33"/>
      <c r="AA269" s="33"/>
      <c r="AB269" s="33"/>
      <c r="AC269" s="33"/>
      <c r="AD269" s="33"/>
      <c r="AE269" s="33"/>
      <c r="AR269" s="175" t="s">
        <v>1371</v>
      </c>
      <c r="AT269" s="175" t="s">
        <v>243</v>
      </c>
      <c r="AU269" s="175" t="s">
        <v>75</v>
      </c>
      <c r="AY269" s="16" t="s">
        <v>223</v>
      </c>
      <c r="BE269" s="176">
        <f>IF(N269="základní",J269,0)</f>
        <v>0</v>
      </c>
      <c r="BF269" s="176">
        <f>IF(N269="snížená",J269,0)</f>
        <v>0</v>
      </c>
      <c r="BG269" s="176">
        <f>IF(N269="zákl. přenesená",J269,0)</f>
        <v>0</v>
      </c>
      <c r="BH269" s="176">
        <f>IF(N269="sníž. přenesená",J269,0)</f>
        <v>0</v>
      </c>
      <c r="BI269" s="176">
        <f>IF(N269="nulová",J269,0)</f>
        <v>0</v>
      </c>
      <c r="BJ269" s="16" t="s">
        <v>82</v>
      </c>
      <c r="BK269" s="176">
        <f>ROUND(I269*H269,2)</f>
        <v>0</v>
      </c>
      <c r="BL269" s="16" t="s">
        <v>1371</v>
      </c>
      <c r="BM269" s="175" t="s">
        <v>1398</v>
      </c>
    </row>
    <row r="270" spans="1:65" s="2" customFormat="1">
      <c r="A270" s="33"/>
      <c r="B270" s="34"/>
      <c r="C270" s="35"/>
      <c r="D270" s="177" t="s">
        <v>225</v>
      </c>
      <c r="E270" s="35"/>
      <c r="F270" s="178" t="s">
        <v>1397</v>
      </c>
      <c r="G270" s="35"/>
      <c r="H270" s="35"/>
      <c r="I270" s="179"/>
      <c r="J270" s="35"/>
      <c r="K270" s="35"/>
      <c r="L270" s="38"/>
      <c r="M270" s="180"/>
      <c r="N270" s="181"/>
      <c r="O270" s="70"/>
      <c r="P270" s="70"/>
      <c r="Q270" s="70"/>
      <c r="R270" s="70"/>
      <c r="S270" s="70"/>
      <c r="T270" s="71"/>
      <c r="U270" s="33"/>
      <c r="V270" s="33"/>
      <c r="W270" s="33"/>
      <c r="X270" s="33"/>
      <c r="Y270" s="33"/>
      <c r="Z270" s="33"/>
      <c r="AA270" s="33"/>
      <c r="AB270" s="33"/>
      <c r="AC270" s="33"/>
      <c r="AD270" s="33"/>
      <c r="AE270" s="33"/>
      <c r="AT270" s="16" t="s">
        <v>225</v>
      </c>
      <c r="AU270" s="16" t="s">
        <v>75</v>
      </c>
    </row>
    <row r="271" spans="1:65" s="2" customFormat="1" ht="24.2" customHeight="1">
      <c r="A271" s="33"/>
      <c r="B271" s="34"/>
      <c r="C271" s="182" t="s">
        <v>602</v>
      </c>
      <c r="D271" s="182" t="s">
        <v>243</v>
      </c>
      <c r="E271" s="183" t="s">
        <v>1399</v>
      </c>
      <c r="F271" s="184" t="s">
        <v>1400</v>
      </c>
      <c r="G271" s="185" t="s">
        <v>221</v>
      </c>
      <c r="H271" s="186">
        <v>2</v>
      </c>
      <c r="I271" s="187"/>
      <c r="J271" s="188">
        <f>ROUND(I271*H271,2)</f>
        <v>0</v>
      </c>
      <c r="K271" s="184" t="s">
        <v>222</v>
      </c>
      <c r="L271" s="38"/>
      <c r="M271" s="189" t="s">
        <v>1</v>
      </c>
      <c r="N271" s="190" t="s">
        <v>40</v>
      </c>
      <c r="O271" s="70"/>
      <c r="P271" s="173">
        <f>O271*H271</f>
        <v>0</v>
      </c>
      <c r="Q271" s="173">
        <v>0</v>
      </c>
      <c r="R271" s="173">
        <f>Q271*H271</f>
        <v>0</v>
      </c>
      <c r="S271" s="173">
        <v>0</v>
      </c>
      <c r="T271" s="174">
        <f>S271*H271</f>
        <v>0</v>
      </c>
      <c r="U271" s="33"/>
      <c r="V271" s="33"/>
      <c r="W271" s="33"/>
      <c r="X271" s="33"/>
      <c r="Y271" s="33"/>
      <c r="Z271" s="33"/>
      <c r="AA271" s="33"/>
      <c r="AB271" s="33"/>
      <c r="AC271" s="33"/>
      <c r="AD271" s="33"/>
      <c r="AE271" s="33"/>
      <c r="AR271" s="175" t="s">
        <v>1371</v>
      </c>
      <c r="AT271" s="175" t="s">
        <v>243</v>
      </c>
      <c r="AU271" s="175" t="s">
        <v>75</v>
      </c>
      <c r="AY271" s="16" t="s">
        <v>223</v>
      </c>
      <c r="BE271" s="176">
        <f>IF(N271="základní",J271,0)</f>
        <v>0</v>
      </c>
      <c r="BF271" s="176">
        <f>IF(N271="snížená",J271,0)</f>
        <v>0</v>
      </c>
      <c r="BG271" s="176">
        <f>IF(N271="zákl. přenesená",J271,0)</f>
        <v>0</v>
      </c>
      <c r="BH271" s="176">
        <f>IF(N271="sníž. přenesená",J271,0)</f>
        <v>0</v>
      </c>
      <c r="BI271" s="176">
        <f>IF(N271="nulová",J271,0)</f>
        <v>0</v>
      </c>
      <c r="BJ271" s="16" t="s">
        <v>82</v>
      </c>
      <c r="BK271" s="176">
        <f>ROUND(I271*H271,2)</f>
        <v>0</v>
      </c>
      <c r="BL271" s="16" t="s">
        <v>1371</v>
      </c>
      <c r="BM271" s="175" t="s">
        <v>1401</v>
      </c>
    </row>
    <row r="272" spans="1:65" s="2" customFormat="1">
      <c r="A272" s="33"/>
      <c r="B272" s="34"/>
      <c r="C272" s="35"/>
      <c r="D272" s="177" t="s">
        <v>225</v>
      </c>
      <c r="E272" s="35"/>
      <c r="F272" s="178" t="s">
        <v>1400</v>
      </c>
      <c r="G272" s="35"/>
      <c r="H272" s="35"/>
      <c r="I272" s="179"/>
      <c r="J272" s="35"/>
      <c r="K272" s="35"/>
      <c r="L272" s="38"/>
      <c r="M272" s="180"/>
      <c r="N272" s="181"/>
      <c r="O272" s="70"/>
      <c r="P272" s="70"/>
      <c r="Q272" s="70"/>
      <c r="R272" s="70"/>
      <c r="S272" s="70"/>
      <c r="T272" s="71"/>
      <c r="U272" s="33"/>
      <c r="V272" s="33"/>
      <c r="W272" s="33"/>
      <c r="X272" s="33"/>
      <c r="Y272" s="33"/>
      <c r="Z272" s="33"/>
      <c r="AA272" s="33"/>
      <c r="AB272" s="33"/>
      <c r="AC272" s="33"/>
      <c r="AD272" s="33"/>
      <c r="AE272" s="33"/>
      <c r="AT272" s="16" t="s">
        <v>225</v>
      </c>
      <c r="AU272" s="16" t="s">
        <v>75</v>
      </c>
    </row>
    <row r="273" spans="1:65" s="2" customFormat="1" ht="24.2" customHeight="1">
      <c r="A273" s="33"/>
      <c r="B273" s="34"/>
      <c r="C273" s="182" t="s">
        <v>606</v>
      </c>
      <c r="D273" s="182" t="s">
        <v>243</v>
      </c>
      <c r="E273" s="183" t="s">
        <v>1402</v>
      </c>
      <c r="F273" s="184" t="s">
        <v>1403</v>
      </c>
      <c r="G273" s="185" t="s">
        <v>221</v>
      </c>
      <c r="H273" s="186">
        <v>2</v>
      </c>
      <c r="I273" s="187"/>
      <c r="J273" s="188">
        <f>ROUND(I273*H273,2)</f>
        <v>0</v>
      </c>
      <c r="K273" s="184" t="s">
        <v>222</v>
      </c>
      <c r="L273" s="38"/>
      <c r="M273" s="189" t="s">
        <v>1</v>
      </c>
      <c r="N273" s="190" t="s">
        <v>40</v>
      </c>
      <c r="O273" s="70"/>
      <c r="P273" s="173">
        <f>O273*H273</f>
        <v>0</v>
      </c>
      <c r="Q273" s="173">
        <v>0</v>
      </c>
      <c r="R273" s="173">
        <f>Q273*H273</f>
        <v>0</v>
      </c>
      <c r="S273" s="173">
        <v>0</v>
      </c>
      <c r="T273" s="174">
        <f>S273*H273</f>
        <v>0</v>
      </c>
      <c r="U273" s="33"/>
      <c r="V273" s="33"/>
      <c r="W273" s="33"/>
      <c r="X273" s="33"/>
      <c r="Y273" s="33"/>
      <c r="Z273" s="33"/>
      <c r="AA273" s="33"/>
      <c r="AB273" s="33"/>
      <c r="AC273" s="33"/>
      <c r="AD273" s="33"/>
      <c r="AE273" s="33"/>
      <c r="AR273" s="175" t="s">
        <v>1371</v>
      </c>
      <c r="AT273" s="175" t="s">
        <v>243</v>
      </c>
      <c r="AU273" s="175" t="s">
        <v>75</v>
      </c>
      <c r="AY273" s="16" t="s">
        <v>223</v>
      </c>
      <c r="BE273" s="176">
        <f>IF(N273="základní",J273,0)</f>
        <v>0</v>
      </c>
      <c r="BF273" s="176">
        <f>IF(N273="snížená",J273,0)</f>
        <v>0</v>
      </c>
      <c r="BG273" s="176">
        <f>IF(N273="zákl. přenesená",J273,0)</f>
        <v>0</v>
      </c>
      <c r="BH273" s="176">
        <f>IF(N273="sníž. přenesená",J273,0)</f>
        <v>0</v>
      </c>
      <c r="BI273" s="176">
        <f>IF(N273="nulová",J273,0)</f>
        <v>0</v>
      </c>
      <c r="BJ273" s="16" t="s">
        <v>82</v>
      </c>
      <c r="BK273" s="176">
        <f>ROUND(I273*H273,2)</f>
        <v>0</v>
      </c>
      <c r="BL273" s="16" t="s">
        <v>1371</v>
      </c>
      <c r="BM273" s="175" t="s">
        <v>1404</v>
      </c>
    </row>
    <row r="274" spans="1:65" s="2" customFormat="1">
      <c r="A274" s="33"/>
      <c r="B274" s="34"/>
      <c r="C274" s="35"/>
      <c r="D274" s="177" t="s">
        <v>225</v>
      </c>
      <c r="E274" s="35"/>
      <c r="F274" s="178" t="s">
        <v>1403</v>
      </c>
      <c r="G274" s="35"/>
      <c r="H274" s="35"/>
      <c r="I274" s="179"/>
      <c r="J274" s="35"/>
      <c r="K274" s="35"/>
      <c r="L274" s="38"/>
      <c r="M274" s="180"/>
      <c r="N274" s="181"/>
      <c r="O274" s="70"/>
      <c r="P274" s="70"/>
      <c r="Q274" s="70"/>
      <c r="R274" s="70"/>
      <c r="S274" s="70"/>
      <c r="T274" s="71"/>
      <c r="U274" s="33"/>
      <c r="V274" s="33"/>
      <c r="W274" s="33"/>
      <c r="X274" s="33"/>
      <c r="Y274" s="33"/>
      <c r="Z274" s="33"/>
      <c r="AA274" s="33"/>
      <c r="AB274" s="33"/>
      <c r="AC274" s="33"/>
      <c r="AD274" s="33"/>
      <c r="AE274" s="33"/>
      <c r="AT274" s="16" t="s">
        <v>225</v>
      </c>
      <c r="AU274" s="16" t="s">
        <v>75</v>
      </c>
    </row>
    <row r="275" spans="1:65" s="2" customFormat="1" ht="24.2" customHeight="1">
      <c r="A275" s="33"/>
      <c r="B275" s="34"/>
      <c r="C275" s="182" t="s">
        <v>611</v>
      </c>
      <c r="D275" s="182" t="s">
        <v>243</v>
      </c>
      <c r="E275" s="183" t="s">
        <v>1405</v>
      </c>
      <c r="F275" s="184" t="s">
        <v>1406</v>
      </c>
      <c r="G275" s="185" t="s">
        <v>221</v>
      </c>
      <c r="H275" s="186">
        <v>2</v>
      </c>
      <c r="I275" s="187"/>
      <c r="J275" s="188">
        <f>ROUND(I275*H275,2)</f>
        <v>0</v>
      </c>
      <c r="K275" s="184" t="s">
        <v>222</v>
      </c>
      <c r="L275" s="38"/>
      <c r="M275" s="189" t="s">
        <v>1</v>
      </c>
      <c r="N275" s="190" t="s">
        <v>40</v>
      </c>
      <c r="O275" s="70"/>
      <c r="P275" s="173">
        <f>O275*H275</f>
        <v>0</v>
      </c>
      <c r="Q275" s="173">
        <v>0</v>
      </c>
      <c r="R275" s="173">
        <f>Q275*H275</f>
        <v>0</v>
      </c>
      <c r="S275" s="173">
        <v>0</v>
      </c>
      <c r="T275" s="174">
        <f>S275*H275</f>
        <v>0</v>
      </c>
      <c r="U275" s="33"/>
      <c r="V275" s="33"/>
      <c r="W275" s="33"/>
      <c r="X275" s="33"/>
      <c r="Y275" s="33"/>
      <c r="Z275" s="33"/>
      <c r="AA275" s="33"/>
      <c r="AB275" s="33"/>
      <c r="AC275" s="33"/>
      <c r="AD275" s="33"/>
      <c r="AE275" s="33"/>
      <c r="AR275" s="175" t="s">
        <v>1371</v>
      </c>
      <c r="AT275" s="175" t="s">
        <v>243</v>
      </c>
      <c r="AU275" s="175" t="s">
        <v>75</v>
      </c>
      <c r="AY275" s="16" t="s">
        <v>223</v>
      </c>
      <c r="BE275" s="176">
        <f>IF(N275="základní",J275,0)</f>
        <v>0</v>
      </c>
      <c r="BF275" s="176">
        <f>IF(N275="snížená",J275,0)</f>
        <v>0</v>
      </c>
      <c r="BG275" s="176">
        <f>IF(N275="zákl. přenesená",J275,0)</f>
        <v>0</v>
      </c>
      <c r="BH275" s="176">
        <f>IF(N275="sníž. přenesená",J275,0)</f>
        <v>0</v>
      </c>
      <c r="BI275" s="176">
        <f>IF(N275="nulová",J275,0)</f>
        <v>0</v>
      </c>
      <c r="BJ275" s="16" t="s">
        <v>82</v>
      </c>
      <c r="BK275" s="176">
        <f>ROUND(I275*H275,2)</f>
        <v>0</v>
      </c>
      <c r="BL275" s="16" t="s">
        <v>1371</v>
      </c>
      <c r="BM275" s="175" t="s">
        <v>1407</v>
      </c>
    </row>
    <row r="276" spans="1:65" s="2" customFormat="1">
      <c r="A276" s="33"/>
      <c r="B276" s="34"/>
      <c r="C276" s="35"/>
      <c r="D276" s="177" t="s">
        <v>225</v>
      </c>
      <c r="E276" s="35"/>
      <c r="F276" s="178" t="s">
        <v>1406</v>
      </c>
      <c r="G276" s="35"/>
      <c r="H276" s="35"/>
      <c r="I276" s="179"/>
      <c r="J276" s="35"/>
      <c r="K276" s="35"/>
      <c r="L276" s="38"/>
      <c r="M276" s="180"/>
      <c r="N276" s="181"/>
      <c r="O276" s="70"/>
      <c r="P276" s="70"/>
      <c r="Q276" s="70"/>
      <c r="R276" s="70"/>
      <c r="S276" s="70"/>
      <c r="T276" s="71"/>
      <c r="U276" s="33"/>
      <c r="V276" s="33"/>
      <c r="W276" s="33"/>
      <c r="X276" s="33"/>
      <c r="Y276" s="33"/>
      <c r="Z276" s="33"/>
      <c r="AA276" s="33"/>
      <c r="AB276" s="33"/>
      <c r="AC276" s="33"/>
      <c r="AD276" s="33"/>
      <c r="AE276" s="33"/>
      <c r="AT276" s="16" t="s">
        <v>225</v>
      </c>
      <c r="AU276" s="16" t="s">
        <v>75</v>
      </c>
    </row>
    <row r="277" spans="1:65" s="2" customFormat="1" ht="24.2" customHeight="1">
      <c r="A277" s="33"/>
      <c r="B277" s="34"/>
      <c r="C277" s="182" t="s">
        <v>615</v>
      </c>
      <c r="D277" s="182" t="s">
        <v>243</v>
      </c>
      <c r="E277" s="183" t="s">
        <v>1408</v>
      </c>
      <c r="F277" s="184" t="s">
        <v>1409</v>
      </c>
      <c r="G277" s="185" t="s">
        <v>221</v>
      </c>
      <c r="H277" s="186">
        <v>2</v>
      </c>
      <c r="I277" s="187"/>
      <c r="J277" s="188">
        <f>ROUND(I277*H277,2)</f>
        <v>0</v>
      </c>
      <c r="K277" s="184" t="s">
        <v>222</v>
      </c>
      <c r="L277" s="38"/>
      <c r="M277" s="189" t="s">
        <v>1</v>
      </c>
      <c r="N277" s="190" t="s">
        <v>40</v>
      </c>
      <c r="O277" s="70"/>
      <c r="P277" s="173">
        <f>O277*H277</f>
        <v>0</v>
      </c>
      <c r="Q277" s="173">
        <v>0</v>
      </c>
      <c r="R277" s="173">
        <f>Q277*H277</f>
        <v>0</v>
      </c>
      <c r="S277" s="173">
        <v>0</v>
      </c>
      <c r="T277" s="174">
        <f>S277*H277</f>
        <v>0</v>
      </c>
      <c r="U277" s="33"/>
      <c r="V277" s="33"/>
      <c r="W277" s="33"/>
      <c r="X277" s="33"/>
      <c r="Y277" s="33"/>
      <c r="Z277" s="33"/>
      <c r="AA277" s="33"/>
      <c r="AB277" s="33"/>
      <c r="AC277" s="33"/>
      <c r="AD277" s="33"/>
      <c r="AE277" s="33"/>
      <c r="AR277" s="175" t="s">
        <v>1371</v>
      </c>
      <c r="AT277" s="175" t="s">
        <v>243</v>
      </c>
      <c r="AU277" s="175" t="s">
        <v>75</v>
      </c>
      <c r="AY277" s="16" t="s">
        <v>223</v>
      </c>
      <c r="BE277" s="176">
        <f>IF(N277="základní",J277,0)</f>
        <v>0</v>
      </c>
      <c r="BF277" s="176">
        <f>IF(N277="snížená",J277,0)</f>
        <v>0</v>
      </c>
      <c r="BG277" s="176">
        <f>IF(N277="zákl. přenesená",J277,0)</f>
        <v>0</v>
      </c>
      <c r="BH277" s="176">
        <f>IF(N277="sníž. přenesená",J277,0)</f>
        <v>0</v>
      </c>
      <c r="BI277" s="176">
        <f>IF(N277="nulová",J277,0)</f>
        <v>0</v>
      </c>
      <c r="BJ277" s="16" t="s">
        <v>82</v>
      </c>
      <c r="BK277" s="176">
        <f>ROUND(I277*H277,2)</f>
        <v>0</v>
      </c>
      <c r="BL277" s="16" t="s">
        <v>1371</v>
      </c>
      <c r="BM277" s="175" t="s">
        <v>1410</v>
      </c>
    </row>
    <row r="278" spans="1:65" s="2" customFormat="1">
      <c r="A278" s="33"/>
      <c r="B278" s="34"/>
      <c r="C278" s="35"/>
      <c r="D278" s="177" t="s">
        <v>225</v>
      </c>
      <c r="E278" s="35"/>
      <c r="F278" s="178" t="s">
        <v>1409</v>
      </c>
      <c r="G278" s="35"/>
      <c r="H278" s="35"/>
      <c r="I278" s="179"/>
      <c r="J278" s="35"/>
      <c r="K278" s="35"/>
      <c r="L278" s="38"/>
      <c r="M278" s="180"/>
      <c r="N278" s="181"/>
      <c r="O278" s="70"/>
      <c r="P278" s="70"/>
      <c r="Q278" s="70"/>
      <c r="R278" s="70"/>
      <c r="S278" s="70"/>
      <c r="T278" s="71"/>
      <c r="U278" s="33"/>
      <c r="V278" s="33"/>
      <c r="W278" s="33"/>
      <c r="X278" s="33"/>
      <c r="Y278" s="33"/>
      <c r="Z278" s="33"/>
      <c r="AA278" s="33"/>
      <c r="AB278" s="33"/>
      <c r="AC278" s="33"/>
      <c r="AD278" s="33"/>
      <c r="AE278" s="33"/>
      <c r="AT278" s="16" t="s">
        <v>225</v>
      </c>
      <c r="AU278" s="16" t="s">
        <v>75</v>
      </c>
    </row>
    <row r="279" spans="1:65" s="2" customFormat="1" ht="24.2" customHeight="1">
      <c r="A279" s="33"/>
      <c r="B279" s="34"/>
      <c r="C279" s="182" t="s">
        <v>619</v>
      </c>
      <c r="D279" s="182" t="s">
        <v>243</v>
      </c>
      <c r="E279" s="183" t="s">
        <v>1411</v>
      </c>
      <c r="F279" s="184" t="s">
        <v>1412</v>
      </c>
      <c r="G279" s="185" t="s">
        <v>221</v>
      </c>
      <c r="H279" s="186">
        <v>2</v>
      </c>
      <c r="I279" s="187"/>
      <c r="J279" s="188">
        <f>ROUND(I279*H279,2)</f>
        <v>0</v>
      </c>
      <c r="K279" s="184" t="s">
        <v>222</v>
      </c>
      <c r="L279" s="38"/>
      <c r="M279" s="189" t="s">
        <v>1</v>
      </c>
      <c r="N279" s="190" t="s">
        <v>40</v>
      </c>
      <c r="O279" s="70"/>
      <c r="P279" s="173">
        <f>O279*H279</f>
        <v>0</v>
      </c>
      <c r="Q279" s="173">
        <v>0</v>
      </c>
      <c r="R279" s="173">
        <f>Q279*H279</f>
        <v>0</v>
      </c>
      <c r="S279" s="173">
        <v>0</v>
      </c>
      <c r="T279" s="174">
        <f>S279*H279</f>
        <v>0</v>
      </c>
      <c r="U279" s="33"/>
      <c r="V279" s="33"/>
      <c r="W279" s="33"/>
      <c r="X279" s="33"/>
      <c r="Y279" s="33"/>
      <c r="Z279" s="33"/>
      <c r="AA279" s="33"/>
      <c r="AB279" s="33"/>
      <c r="AC279" s="33"/>
      <c r="AD279" s="33"/>
      <c r="AE279" s="33"/>
      <c r="AR279" s="175" t="s">
        <v>1371</v>
      </c>
      <c r="AT279" s="175" t="s">
        <v>243</v>
      </c>
      <c r="AU279" s="175" t="s">
        <v>75</v>
      </c>
      <c r="AY279" s="16" t="s">
        <v>223</v>
      </c>
      <c r="BE279" s="176">
        <f>IF(N279="základní",J279,0)</f>
        <v>0</v>
      </c>
      <c r="BF279" s="176">
        <f>IF(N279="snížená",J279,0)</f>
        <v>0</v>
      </c>
      <c r="BG279" s="176">
        <f>IF(N279="zákl. přenesená",J279,0)</f>
        <v>0</v>
      </c>
      <c r="BH279" s="176">
        <f>IF(N279="sníž. přenesená",J279,0)</f>
        <v>0</v>
      </c>
      <c r="BI279" s="176">
        <f>IF(N279="nulová",J279,0)</f>
        <v>0</v>
      </c>
      <c r="BJ279" s="16" t="s">
        <v>82</v>
      </c>
      <c r="BK279" s="176">
        <f>ROUND(I279*H279,2)</f>
        <v>0</v>
      </c>
      <c r="BL279" s="16" t="s">
        <v>1371</v>
      </c>
      <c r="BM279" s="175" t="s">
        <v>1413</v>
      </c>
    </row>
    <row r="280" spans="1:65" s="2" customFormat="1" ht="19.5">
      <c r="A280" s="33"/>
      <c r="B280" s="34"/>
      <c r="C280" s="35"/>
      <c r="D280" s="177" t="s">
        <v>225</v>
      </c>
      <c r="E280" s="35"/>
      <c r="F280" s="178" t="s">
        <v>1412</v>
      </c>
      <c r="G280" s="35"/>
      <c r="H280" s="35"/>
      <c r="I280" s="179"/>
      <c r="J280" s="35"/>
      <c r="K280" s="35"/>
      <c r="L280" s="38"/>
      <c r="M280" s="180"/>
      <c r="N280" s="181"/>
      <c r="O280" s="70"/>
      <c r="P280" s="70"/>
      <c r="Q280" s="70"/>
      <c r="R280" s="70"/>
      <c r="S280" s="70"/>
      <c r="T280" s="71"/>
      <c r="U280" s="33"/>
      <c r="V280" s="33"/>
      <c r="W280" s="33"/>
      <c r="X280" s="33"/>
      <c r="Y280" s="33"/>
      <c r="Z280" s="33"/>
      <c r="AA280" s="33"/>
      <c r="AB280" s="33"/>
      <c r="AC280" s="33"/>
      <c r="AD280" s="33"/>
      <c r="AE280" s="33"/>
      <c r="AT280" s="16" t="s">
        <v>225</v>
      </c>
      <c r="AU280" s="16" t="s">
        <v>75</v>
      </c>
    </row>
    <row r="281" spans="1:65" s="2" customFormat="1" ht="24.2" customHeight="1">
      <c r="A281" s="33"/>
      <c r="B281" s="34"/>
      <c r="C281" s="182" t="s">
        <v>624</v>
      </c>
      <c r="D281" s="182" t="s">
        <v>243</v>
      </c>
      <c r="E281" s="183" t="s">
        <v>1026</v>
      </c>
      <c r="F281" s="184" t="s">
        <v>1027</v>
      </c>
      <c r="G281" s="185" t="s">
        <v>221</v>
      </c>
      <c r="H281" s="186">
        <v>2</v>
      </c>
      <c r="I281" s="187"/>
      <c r="J281" s="188">
        <f>ROUND(I281*H281,2)</f>
        <v>0</v>
      </c>
      <c r="K281" s="184" t="s">
        <v>222</v>
      </c>
      <c r="L281" s="38"/>
      <c r="M281" s="189" t="s">
        <v>1</v>
      </c>
      <c r="N281" s="190" t="s">
        <v>40</v>
      </c>
      <c r="O281" s="70"/>
      <c r="P281" s="173">
        <f>O281*H281</f>
        <v>0</v>
      </c>
      <c r="Q281" s="173">
        <v>0</v>
      </c>
      <c r="R281" s="173">
        <f>Q281*H281</f>
        <v>0</v>
      </c>
      <c r="S281" s="173">
        <v>0</v>
      </c>
      <c r="T281" s="174">
        <f>S281*H281</f>
        <v>0</v>
      </c>
      <c r="U281" s="33"/>
      <c r="V281" s="33"/>
      <c r="W281" s="33"/>
      <c r="X281" s="33"/>
      <c r="Y281" s="33"/>
      <c r="Z281" s="33"/>
      <c r="AA281" s="33"/>
      <c r="AB281" s="33"/>
      <c r="AC281" s="33"/>
      <c r="AD281" s="33"/>
      <c r="AE281" s="33"/>
      <c r="AR281" s="175" t="s">
        <v>1371</v>
      </c>
      <c r="AT281" s="175" t="s">
        <v>243</v>
      </c>
      <c r="AU281" s="175" t="s">
        <v>75</v>
      </c>
      <c r="AY281" s="16" t="s">
        <v>223</v>
      </c>
      <c r="BE281" s="176">
        <f>IF(N281="základní",J281,0)</f>
        <v>0</v>
      </c>
      <c r="BF281" s="176">
        <f>IF(N281="snížená",J281,0)</f>
        <v>0</v>
      </c>
      <c r="BG281" s="176">
        <f>IF(N281="zákl. přenesená",J281,0)</f>
        <v>0</v>
      </c>
      <c r="BH281" s="176">
        <f>IF(N281="sníž. přenesená",J281,0)</f>
        <v>0</v>
      </c>
      <c r="BI281" s="176">
        <f>IF(N281="nulová",J281,0)</f>
        <v>0</v>
      </c>
      <c r="BJ281" s="16" t="s">
        <v>82</v>
      </c>
      <c r="BK281" s="176">
        <f>ROUND(I281*H281,2)</f>
        <v>0</v>
      </c>
      <c r="BL281" s="16" t="s">
        <v>1371</v>
      </c>
      <c r="BM281" s="175" t="s">
        <v>1414</v>
      </c>
    </row>
    <row r="282" spans="1:65" s="2" customFormat="1" ht="58.5">
      <c r="A282" s="33"/>
      <c r="B282" s="34"/>
      <c r="C282" s="35"/>
      <c r="D282" s="177" t="s">
        <v>225</v>
      </c>
      <c r="E282" s="35"/>
      <c r="F282" s="178" t="s">
        <v>1029</v>
      </c>
      <c r="G282" s="35"/>
      <c r="H282" s="35"/>
      <c r="I282" s="179"/>
      <c r="J282" s="35"/>
      <c r="K282" s="35"/>
      <c r="L282" s="38"/>
      <c r="M282" s="180"/>
      <c r="N282" s="181"/>
      <c r="O282" s="70"/>
      <c r="P282" s="70"/>
      <c r="Q282" s="70"/>
      <c r="R282" s="70"/>
      <c r="S282" s="70"/>
      <c r="T282" s="71"/>
      <c r="U282" s="33"/>
      <c r="V282" s="33"/>
      <c r="W282" s="33"/>
      <c r="X282" s="33"/>
      <c r="Y282" s="33"/>
      <c r="Z282" s="33"/>
      <c r="AA282" s="33"/>
      <c r="AB282" s="33"/>
      <c r="AC282" s="33"/>
      <c r="AD282" s="33"/>
      <c r="AE282" s="33"/>
      <c r="AT282" s="16" t="s">
        <v>225</v>
      </c>
      <c r="AU282" s="16" t="s">
        <v>75</v>
      </c>
    </row>
    <row r="283" spans="1:65" s="2" customFormat="1" ht="24.2" customHeight="1">
      <c r="A283" s="33"/>
      <c r="B283" s="34"/>
      <c r="C283" s="182" t="s">
        <v>629</v>
      </c>
      <c r="D283" s="182" t="s">
        <v>243</v>
      </c>
      <c r="E283" s="183" t="s">
        <v>1415</v>
      </c>
      <c r="F283" s="184" t="s">
        <v>1416</v>
      </c>
      <c r="G283" s="185" t="s">
        <v>221</v>
      </c>
      <c r="H283" s="186">
        <v>1</v>
      </c>
      <c r="I283" s="187"/>
      <c r="J283" s="188">
        <f>ROUND(I283*H283,2)</f>
        <v>0</v>
      </c>
      <c r="K283" s="184" t="s">
        <v>222</v>
      </c>
      <c r="L283" s="38"/>
      <c r="M283" s="189" t="s">
        <v>1</v>
      </c>
      <c r="N283" s="190" t="s">
        <v>40</v>
      </c>
      <c r="O283" s="70"/>
      <c r="P283" s="173">
        <f>O283*H283</f>
        <v>0</v>
      </c>
      <c r="Q283" s="173">
        <v>0</v>
      </c>
      <c r="R283" s="173">
        <f>Q283*H283</f>
        <v>0</v>
      </c>
      <c r="S283" s="173">
        <v>0</v>
      </c>
      <c r="T283" s="174">
        <f>S283*H283</f>
        <v>0</v>
      </c>
      <c r="U283" s="33"/>
      <c r="V283" s="33"/>
      <c r="W283" s="33"/>
      <c r="X283" s="33"/>
      <c r="Y283" s="33"/>
      <c r="Z283" s="33"/>
      <c r="AA283" s="33"/>
      <c r="AB283" s="33"/>
      <c r="AC283" s="33"/>
      <c r="AD283" s="33"/>
      <c r="AE283" s="33"/>
      <c r="AR283" s="175" t="s">
        <v>560</v>
      </c>
      <c r="AT283" s="175" t="s">
        <v>243</v>
      </c>
      <c r="AU283" s="175" t="s">
        <v>75</v>
      </c>
      <c r="AY283" s="16" t="s">
        <v>223</v>
      </c>
      <c r="BE283" s="176">
        <f>IF(N283="základní",J283,0)</f>
        <v>0</v>
      </c>
      <c r="BF283" s="176">
        <f>IF(N283="snížená",J283,0)</f>
        <v>0</v>
      </c>
      <c r="BG283" s="176">
        <f>IF(N283="zákl. přenesená",J283,0)</f>
        <v>0</v>
      </c>
      <c r="BH283" s="176">
        <f>IF(N283="sníž. přenesená",J283,0)</f>
        <v>0</v>
      </c>
      <c r="BI283" s="176">
        <f>IF(N283="nulová",J283,0)</f>
        <v>0</v>
      </c>
      <c r="BJ283" s="16" t="s">
        <v>82</v>
      </c>
      <c r="BK283" s="176">
        <f>ROUND(I283*H283,2)</f>
        <v>0</v>
      </c>
      <c r="BL283" s="16" t="s">
        <v>560</v>
      </c>
      <c r="BM283" s="175" t="s">
        <v>1417</v>
      </c>
    </row>
    <row r="284" spans="1:65" s="2" customFormat="1">
      <c r="A284" s="33"/>
      <c r="B284" s="34"/>
      <c r="C284" s="35"/>
      <c r="D284" s="177" t="s">
        <v>225</v>
      </c>
      <c r="E284" s="35"/>
      <c r="F284" s="178" t="s">
        <v>1416</v>
      </c>
      <c r="G284" s="35"/>
      <c r="H284" s="35"/>
      <c r="I284" s="179"/>
      <c r="J284" s="35"/>
      <c r="K284" s="35"/>
      <c r="L284" s="38"/>
      <c r="M284" s="180"/>
      <c r="N284" s="181"/>
      <c r="O284" s="70"/>
      <c r="P284" s="70"/>
      <c r="Q284" s="70"/>
      <c r="R284" s="70"/>
      <c r="S284" s="70"/>
      <c r="T284" s="71"/>
      <c r="U284" s="33"/>
      <c r="V284" s="33"/>
      <c r="W284" s="33"/>
      <c r="X284" s="33"/>
      <c r="Y284" s="33"/>
      <c r="Z284" s="33"/>
      <c r="AA284" s="33"/>
      <c r="AB284" s="33"/>
      <c r="AC284" s="33"/>
      <c r="AD284" s="33"/>
      <c r="AE284" s="33"/>
      <c r="AT284" s="16" t="s">
        <v>225</v>
      </c>
      <c r="AU284" s="16" t="s">
        <v>75</v>
      </c>
    </row>
    <row r="285" spans="1:65" s="2" customFormat="1" ht="24.2" customHeight="1">
      <c r="A285" s="33"/>
      <c r="B285" s="34"/>
      <c r="C285" s="182" t="s">
        <v>634</v>
      </c>
      <c r="D285" s="182" t="s">
        <v>243</v>
      </c>
      <c r="E285" s="183" t="s">
        <v>1418</v>
      </c>
      <c r="F285" s="184" t="s">
        <v>1419</v>
      </c>
      <c r="G285" s="185" t="s">
        <v>221</v>
      </c>
      <c r="H285" s="186">
        <v>2</v>
      </c>
      <c r="I285" s="187"/>
      <c r="J285" s="188">
        <f>ROUND(I285*H285,2)</f>
        <v>0</v>
      </c>
      <c r="K285" s="184" t="s">
        <v>222</v>
      </c>
      <c r="L285" s="38"/>
      <c r="M285" s="189" t="s">
        <v>1</v>
      </c>
      <c r="N285" s="190" t="s">
        <v>40</v>
      </c>
      <c r="O285" s="70"/>
      <c r="P285" s="173">
        <f>O285*H285</f>
        <v>0</v>
      </c>
      <c r="Q285" s="173">
        <v>0</v>
      </c>
      <c r="R285" s="173">
        <f>Q285*H285</f>
        <v>0</v>
      </c>
      <c r="S285" s="173">
        <v>0</v>
      </c>
      <c r="T285" s="174">
        <f>S285*H285</f>
        <v>0</v>
      </c>
      <c r="U285" s="33"/>
      <c r="V285" s="33"/>
      <c r="W285" s="33"/>
      <c r="X285" s="33"/>
      <c r="Y285" s="33"/>
      <c r="Z285" s="33"/>
      <c r="AA285" s="33"/>
      <c r="AB285" s="33"/>
      <c r="AC285" s="33"/>
      <c r="AD285" s="33"/>
      <c r="AE285" s="33"/>
      <c r="AR285" s="175" t="s">
        <v>560</v>
      </c>
      <c r="AT285" s="175" t="s">
        <v>243</v>
      </c>
      <c r="AU285" s="175" t="s">
        <v>75</v>
      </c>
      <c r="AY285" s="16" t="s">
        <v>223</v>
      </c>
      <c r="BE285" s="176">
        <f>IF(N285="základní",J285,0)</f>
        <v>0</v>
      </c>
      <c r="BF285" s="176">
        <f>IF(N285="snížená",J285,0)</f>
        <v>0</v>
      </c>
      <c r="BG285" s="176">
        <f>IF(N285="zákl. přenesená",J285,0)</f>
        <v>0</v>
      </c>
      <c r="BH285" s="176">
        <f>IF(N285="sníž. přenesená",J285,0)</f>
        <v>0</v>
      </c>
      <c r="BI285" s="176">
        <f>IF(N285="nulová",J285,0)</f>
        <v>0</v>
      </c>
      <c r="BJ285" s="16" t="s">
        <v>82</v>
      </c>
      <c r="BK285" s="176">
        <f>ROUND(I285*H285,2)</f>
        <v>0</v>
      </c>
      <c r="BL285" s="16" t="s">
        <v>560</v>
      </c>
      <c r="BM285" s="175" t="s">
        <v>1420</v>
      </c>
    </row>
    <row r="286" spans="1:65" s="2" customFormat="1">
      <c r="A286" s="33"/>
      <c r="B286" s="34"/>
      <c r="C286" s="35"/>
      <c r="D286" s="177" t="s">
        <v>225</v>
      </c>
      <c r="E286" s="35"/>
      <c r="F286" s="178" t="s">
        <v>1419</v>
      </c>
      <c r="G286" s="35"/>
      <c r="H286" s="35"/>
      <c r="I286" s="179"/>
      <c r="J286" s="35"/>
      <c r="K286" s="35"/>
      <c r="L286" s="38"/>
      <c r="M286" s="180"/>
      <c r="N286" s="181"/>
      <c r="O286" s="70"/>
      <c r="P286" s="70"/>
      <c r="Q286" s="70"/>
      <c r="R286" s="70"/>
      <c r="S286" s="70"/>
      <c r="T286" s="71"/>
      <c r="U286" s="33"/>
      <c r="V286" s="33"/>
      <c r="W286" s="33"/>
      <c r="X286" s="33"/>
      <c r="Y286" s="33"/>
      <c r="Z286" s="33"/>
      <c r="AA286" s="33"/>
      <c r="AB286" s="33"/>
      <c r="AC286" s="33"/>
      <c r="AD286" s="33"/>
      <c r="AE286" s="33"/>
      <c r="AT286" s="16" t="s">
        <v>225</v>
      </c>
      <c r="AU286" s="16" t="s">
        <v>75</v>
      </c>
    </row>
    <row r="287" spans="1:65" s="2" customFormat="1" ht="24.2" customHeight="1">
      <c r="A287" s="33"/>
      <c r="B287" s="34"/>
      <c r="C287" s="182" t="s">
        <v>639</v>
      </c>
      <c r="D287" s="182" t="s">
        <v>243</v>
      </c>
      <c r="E287" s="183" t="s">
        <v>1421</v>
      </c>
      <c r="F287" s="184" t="s">
        <v>1422</v>
      </c>
      <c r="G287" s="185" t="s">
        <v>221</v>
      </c>
      <c r="H287" s="186">
        <v>1</v>
      </c>
      <c r="I287" s="187"/>
      <c r="J287" s="188">
        <f>ROUND(I287*H287,2)</f>
        <v>0</v>
      </c>
      <c r="K287" s="184" t="s">
        <v>222</v>
      </c>
      <c r="L287" s="38"/>
      <c r="M287" s="189" t="s">
        <v>1</v>
      </c>
      <c r="N287" s="190" t="s">
        <v>40</v>
      </c>
      <c r="O287" s="70"/>
      <c r="P287" s="173">
        <f>O287*H287</f>
        <v>0</v>
      </c>
      <c r="Q287" s="173">
        <v>0</v>
      </c>
      <c r="R287" s="173">
        <f>Q287*H287</f>
        <v>0</v>
      </c>
      <c r="S287" s="173">
        <v>0</v>
      </c>
      <c r="T287" s="174">
        <f>S287*H287</f>
        <v>0</v>
      </c>
      <c r="U287" s="33"/>
      <c r="V287" s="33"/>
      <c r="W287" s="33"/>
      <c r="X287" s="33"/>
      <c r="Y287" s="33"/>
      <c r="Z287" s="33"/>
      <c r="AA287" s="33"/>
      <c r="AB287" s="33"/>
      <c r="AC287" s="33"/>
      <c r="AD287" s="33"/>
      <c r="AE287" s="33"/>
      <c r="AR287" s="175" t="s">
        <v>560</v>
      </c>
      <c r="AT287" s="175" t="s">
        <v>243</v>
      </c>
      <c r="AU287" s="175" t="s">
        <v>75</v>
      </c>
      <c r="AY287" s="16" t="s">
        <v>223</v>
      </c>
      <c r="BE287" s="176">
        <f>IF(N287="základní",J287,0)</f>
        <v>0</v>
      </c>
      <c r="BF287" s="176">
        <f>IF(N287="snížená",J287,0)</f>
        <v>0</v>
      </c>
      <c r="BG287" s="176">
        <f>IF(N287="zákl. přenesená",J287,0)</f>
        <v>0</v>
      </c>
      <c r="BH287" s="176">
        <f>IF(N287="sníž. přenesená",J287,0)</f>
        <v>0</v>
      </c>
      <c r="BI287" s="176">
        <f>IF(N287="nulová",J287,0)</f>
        <v>0</v>
      </c>
      <c r="BJ287" s="16" t="s">
        <v>82</v>
      </c>
      <c r="BK287" s="176">
        <f>ROUND(I287*H287,2)</f>
        <v>0</v>
      </c>
      <c r="BL287" s="16" t="s">
        <v>560</v>
      </c>
      <c r="BM287" s="175" t="s">
        <v>1423</v>
      </c>
    </row>
    <row r="288" spans="1:65" s="2" customFormat="1" ht="48.75">
      <c r="A288" s="33"/>
      <c r="B288" s="34"/>
      <c r="C288" s="35"/>
      <c r="D288" s="177" t="s">
        <v>225</v>
      </c>
      <c r="E288" s="35"/>
      <c r="F288" s="178" t="s">
        <v>1424</v>
      </c>
      <c r="G288" s="35"/>
      <c r="H288" s="35"/>
      <c r="I288" s="179"/>
      <c r="J288" s="35"/>
      <c r="K288" s="35"/>
      <c r="L288" s="38"/>
      <c r="M288" s="180"/>
      <c r="N288" s="181"/>
      <c r="O288" s="70"/>
      <c r="P288" s="70"/>
      <c r="Q288" s="70"/>
      <c r="R288" s="70"/>
      <c r="S288" s="70"/>
      <c r="T288" s="71"/>
      <c r="U288" s="33"/>
      <c r="V288" s="33"/>
      <c r="W288" s="33"/>
      <c r="X288" s="33"/>
      <c r="Y288" s="33"/>
      <c r="Z288" s="33"/>
      <c r="AA288" s="33"/>
      <c r="AB288" s="33"/>
      <c r="AC288" s="33"/>
      <c r="AD288" s="33"/>
      <c r="AE288" s="33"/>
      <c r="AT288" s="16" t="s">
        <v>225</v>
      </c>
      <c r="AU288" s="16" t="s">
        <v>75</v>
      </c>
    </row>
    <row r="289" spans="1:65" s="2" customFormat="1" ht="24.2" customHeight="1">
      <c r="A289" s="33"/>
      <c r="B289" s="34"/>
      <c r="C289" s="182" t="s">
        <v>771</v>
      </c>
      <c r="D289" s="182" t="s">
        <v>243</v>
      </c>
      <c r="E289" s="183" t="s">
        <v>1425</v>
      </c>
      <c r="F289" s="184" t="s">
        <v>1426</v>
      </c>
      <c r="G289" s="185" t="s">
        <v>221</v>
      </c>
      <c r="H289" s="186">
        <v>1</v>
      </c>
      <c r="I289" s="187"/>
      <c r="J289" s="188">
        <f>ROUND(I289*H289,2)</f>
        <v>0</v>
      </c>
      <c r="K289" s="184" t="s">
        <v>222</v>
      </c>
      <c r="L289" s="38"/>
      <c r="M289" s="189" t="s">
        <v>1</v>
      </c>
      <c r="N289" s="190" t="s">
        <v>40</v>
      </c>
      <c r="O289" s="70"/>
      <c r="P289" s="173">
        <f>O289*H289</f>
        <v>0</v>
      </c>
      <c r="Q289" s="173">
        <v>0</v>
      </c>
      <c r="R289" s="173">
        <f>Q289*H289</f>
        <v>0</v>
      </c>
      <c r="S289" s="173">
        <v>0</v>
      </c>
      <c r="T289" s="174">
        <f>S289*H289</f>
        <v>0</v>
      </c>
      <c r="U289" s="33"/>
      <c r="V289" s="33"/>
      <c r="W289" s="33"/>
      <c r="X289" s="33"/>
      <c r="Y289" s="33"/>
      <c r="Z289" s="33"/>
      <c r="AA289" s="33"/>
      <c r="AB289" s="33"/>
      <c r="AC289" s="33"/>
      <c r="AD289" s="33"/>
      <c r="AE289" s="33"/>
      <c r="AR289" s="175" t="s">
        <v>560</v>
      </c>
      <c r="AT289" s="175" t="s">
        <v>243</v>
      </c>
      <c r="AU289" s="175" t="s">
        <v>75</v>
      </c>
      <c r="AY289" s="16" t="s">
        <v>223</v>
      </c>
      <c r="BE289" s="176">
        <f>IF(N289="základní",J289,0)</f>
        <v>0</v>
      </c>
      <c r="BF289" s="176">
        <f>IF(N289="snížená",J289,0)</f>
        <v>0</v>
      </c>
      <c r="BG289" s="176">
        <f>IF(N289="zákl. přenesená",J289,0)</f>
        <v>0</v>
      </c>
      <c r="BH289" s="176">
        <f>IF(N289="sníž. přenesená",J289,0)</f>
        <v>0</v>
      </c>
      <c r="BI289" s="176">
        <f>IF(N289="nulová",J289,0)</f>
        <v>0</v>
      </c>
      <c r="BJ289" s="16" t="s">
        <v>82</v>
      </c>
      <c r="BK289" s="176">
        <f>ROUND(I289*H289,2)</f>
        <v>0</v>
      </c>
      <c r="BL289" s="16" t="s">
        <v>560</v>
      </c>
      <c r="BM289" s="175" t="s">
        <v>1427</v>
      </c>
    </row>
    <row r="290" spans="1:65" s="2" customFormat="1">
      <c r="A290" s="33"/>
      <c r="B290" s="34"/>
      <c r="C290" s="35"/>
      <c r="D290" s="177" t="s">
        <v>225</v>
      </c>
      <c r="E290" s="35"/>
      <c r="F290" s="178" t="s">
        <v>1426</v>
      </c>
      <c r="G290" s="35"/>
      <c r="H290" s="35"/>
      <c r="I290" s="179"/>
      <c r="J290" s="35"/>
      <c r="K290" s="35"/>
      <c r="L290" s="38"/>
      <c r="M290" s="180"/>
      <c r="N290" s="181"/>
      <c r="O290" s="70"/>
      <c r="P290" s="70"/>
      <c r="Q290" s="70"/>
      <c r="R290" s="70"/>
      <c r="S290" s="70"/>
      <c r="T290" s="71"/>
      <c r="U290" s="33"/>
      <c r="V290" s="33"/>
      <c r="W290" s="33"/>
      <c r="X290" s="33"/>
      <c r="Y290" s="33"/>
      <c r="Z290" s="33"/>
      <c r="AA290" s="33"/>
      <c r="AB290" s="33"/>
      <c r="AC290" s="33"/>
      <c r="AD290" s="33"/>
      <c r="AE290" s="33"/>
      <c r="AT290" s="16" t="s">
        <v>225</v>
      </c>
      <c r="AU290" s="16" t="s">
        <v>75</v>
      </c>
    </row>
    <row r="291" spans="1:65" s="2" customFormat="1" ht="24.2" customHeight="1">
      <c r="A291" s="33"/>
      <c r="B291" s="34"/>
      <c r="C291" s="182" t="s">
        <v>775</v>
      </c>
      <c r="D291" s="182" t="s">
        <v>243</v>
      </c>
      <c r="E291" s="183" t="s">
        <v>1428</v>
      </c>
      <c r="F291" s="184" t="s">
        <v>1429</v>
      </c>
      <c r="G291" s="185" t="s">
        <v>221</v>
      </c>
      <c r="H291" s="186">
        <v>1</v>
      </c>
      <c r="I291" s="187"/>
      <c r="J291" s="188">
        <f>ROUND(I291*H291,2)</f>
        <v>0</v>
      </c>
      <c r="K291" s="184" t="s">
        <v>222</v>
      </c>
      <c r="L291" s="38"/>
      <c r="M291" s="189" t="s">
        <v>1</v>
      </c>
      <c r="N291" s="190" t="s">
        <v>40</v>
      </c>
      <c r="O291" s="70"/>
      <c r="P291" s="173">
        <f>O291*H291</f>
        <v>0</v>
      </c>
      <c r="Q291" s="173">
        <v>0</v>
      </c>
      <c r="R291" s="173">
        <f>Q291*H291</f>
        <v>0</v>
      </c>
      <c r="S291" s="173">
        <v>0</v>
      </c>
      <c r="T291" s="174">
        <f>S291*H291</f>
        <v>0</v>
      </c>
      <c r="U291" s="33"/>
      <c r="V291" s="33"/>
      <c r="W291" s="33"/>
      <c r="X291" s="33"/>
      <c r="Y291" s="33"/>
      <c r="Z291" s="33"/>
      <c r="AA291" s="33"/>
      <c r="AB291" s="33"/>
      <c r="AC291" s="33"/>
      <c r="AD291" s="33"/>
      <c r="AE291" s="33"/>
      <c r="AR291" s="175" t="s">
        <v>560</v>
      </c>
      <c r="AT291" s="175" t="s">
        <v>243</v>
      </c>
      <c r="AU291" s="175" t="s">
        <v>75</v>
      </c>
      <c r="AY291" s="16" t="s">
        <v>223</v>
      </c>
      <c r="BE291" s="176">
        <f>IF(N291="základní",J291,0)</f>
        <v>0</v>
      </c>
      <c r="BF291" s="176">
        <f>IF(N291="snížená",J291,0)</f>
        <v>0</v>
      </c>
      <c r="BG291" s="176">
        <f>IF(N291="zákl. přenesená",J291,0)</f>
        <v>0</v>
      </c>
      <c r="BH291" s="176">
        <f>IF(N291="sníž. přenesená",J291,0)</f>
        <v>0</v>
      </c>
      <c r="BI291" s="176">
        <f>IF(N291="nulová",J291,0)</f>
        <v>0</v>
      </c>
      <c r="BJ291" s="16" t="s">
        <v>82</v>
      </c>
      <c r="BK291" s="176">
        <f>ROUND(I291*H291,2)</f>
        <v>0</v>
      </c>
      <c r="BL291" s="16" t="s">
        <v>560</v>
      </c>
      <c r="BM291" s="175" t="s">
        <v>1430</v>
      </c>
    </row>
    <row r="292" spans="1:65" s="2" customFormat="1" ht="48.75">
      <c r="A292" s="33"/>
      <c r="B292" s="34"/>
      <c r="C292" s="35"/>
      <c r="D292" s="177" t="s">
        <v>225</v>
      </c>
      <c r="E292" s="35"/>
      <c r="F292" s="178" t="s">
        <v>1431</v>
      </c>
      <c r="G292" s="35"/>
      <c r="H292" s="35"/>
      <c r="I292" s="179"/>
      <c r="J292" s="35"/>
      <c r="K292" s="35"/>
      <c r="L292" s="38"/>
      <c r="M292" s="180"/>
      <c r="N292" s="181"/>
      <c r="O292" s="70"/>
      <c r="P292" s="70"/>
      <c r="Q292" s="70"/>
      <c r="R292" s="70"/>
      <c r="S292" s="70"/>
      <c r="T292" s="71"/>
      <c r="U292" s="33"/>
      <c r="V292" s="33"/>
      <c r="W292" s="33"/>
      <c r="X292" s="33"/>
      <c r="Y292" s="33"/>
      <c r="Z292" s="33"/>
      <c r="AA292" s="33"/>
      <c r="AB292" s="33"/>
      <c r="AC292" s="33"/>
      <c r="AD292" s="33"/>
      <c r="AE292" s="33"/>
      <c r="AT292" s="16" t="s">
        <v>225</v>
      </c>
      <c r="AU292" s="16" t="s">
        <v>75</v>
      </c>
    </row>
    <row r="293" spans="1:65" s="2" customFormat="1" ht="24.2" customHeight="1">
      <c r="A293" s="33"/>
      <c r="B293" s="34"/>
      <c r="C293" s="163" t="s">
        <v>691</v>
      </c>
      <c r="D293" s="163" t="s">
        <v>218</v>
      </c>
      <c r="E293" s="164" t="s">
        <v>1432</v>
      </c>
      <c r="F293" s="165" t="s">
        <v>1433</v>
      </c>
      <c r="G293" s="166" t="s">
        <v>221</v>
      </c>
      <c r="H293" s="167">
        <v>1</v>
      </c>
      <c r="I293" s="168"/>
      <c r="J293" s="169">
        <f>ROUND(I293*H293,2)</f>
        <v>0</v>
      </c>
      <c r="K293" s="165" t="s">
        <v>222</v>
      </c>
      <c r="L293" s="170"/>
      <c r="M293" s="171" t="s">
        <v>1</v>
      </c>
      <c r="N293" s="172" t="s">
        <v>40</v>
      </c>
      <c r="O293" s="70"/>
      <c r="P293" s="173">
        <f>O293*H293</f>
        <v>0</v>
      </c>
      <c r="Q293" s="173">
        <v>0</v>
      </c>
      <c r="R293" s="173">
        <f>Q293*H293</f>
        <v>0</v>
      </c>
      <c r="S293" s="173">
        <v>0</v>
      </c>
      <c r="T293" s="174">
        <f>S293*H293</f>
        <v>0</v>
      </c>
      <c r="U293" s="33"/>
      <c r="V293" s="33"/>
      <c r="W293" s="33"/>
      <c r="X293" s="33"/>
      <c r="Y293" s="33"/>
      <c r="Z293" s="33"/>
      <c r="AA293" s="33"/>
      <c r="AB293" s="33"/>
      <c r="AC293" s="33"/>
      <c r="AD293" s="33"/>
      <c r="AE293" s="33"/>
      <c r="AR293" s="175" t="s">
        <v>415</v>
      </c>
      <c r="AT293" s="175" t="s">
        <v>218</v>
      </c>
      <c r="AU293" s="175" t="s">
        <v>75</v>
      </c>
      <c r="AY293" s="16" t="s">
        <v>223</v>
      </c>
      <c r="BE293" s="176">
        <f>IF(N293="základní",J293,0)</f>
        <v>0</v>
      </c>
      <c r="BF293" s="176">
        <f>IF(N293="snížená",J293,0)</f>
        <v>0</v>
      </c>
      <c r="BG293" s="176">
        <f>IF(N293="zákl. přenesená",J293,0)</f>
        <v>0</v>
      </c>
      <c r="BH293" s="176">
        <f>IF(N293="sníž. přenesená",J293,0)</f>
        <v>0</v>
      </c>
      <c r="BI293" s="176">
        <f>IF(N293="nulová",J293,0)</f>
        <v>0</v>
      </c>
      <c r="BJ293" s="16" t="s">
        <v>82</v>
      </c>
      <c r="BK293" s="176">
        <f>ROUND(I293*H293,2)</f>
        <v>0</v>
      </c>
      <c r="BL293" s="16" t="s">
        <v>415</v>
      </c>
      <c r="BM293" s="175" t="s">
        <v>1434</v>
      </c>
    </row>
    <row r="294" spans="1:65" s="2" customFormat="1">
      <c r="A294" s="33"/>
      <c r="B294" s="34"/>
      <c r="C294" s="35"/>
      <c r="D294" s="177" t="s">
        <v>225</v>
      </c>
      <c r="E294" s="35"/>
      <c r="F294" s="178" t="s">
        <v>1433</v>
      </c>
      <c r="G294" s="35"/>
      <c r="H294" s="35"/>
      <c r="I294" s="179"/>
      <c r="J294" s="35"/>
      <c r="K294" s="35"/>
      <c r="L294" s="38"/>
      <c r="M294" s="180"/>
      <c r="N294" s="181"/>
      <c r="O294" s="70"/>
      <c r="P294" s="70"/>
      <c r="Q294" s="70"/>
      <c r="R294" s="70"/>
      <c r="S294" s="70"/>
      <c r="T294" s="71"/>
      <c r="U294" s="33"/>
      <c r="V294" s="33"/>
      <c r="W294" s="33"/>
      <c r="X294" s="33"/>
      <c r="Y294" s="33"/>
      <c r="Z294" s="33"/>
      <c r="AA294" s="33"/>
      <c r="AB294" s="33"/>
      <c r="AC294" s="33"/>
      <c r="AD294" s="33"/>
      <c r="AE294" s="33"/>
      <c r="AT294" s="16" t="s">
        <v>225</v>
      </c>
      <c r="AU294" s="16" t="s">
        <v>75</v>
      </c>
    </row>
    <row r="295" spans="1:65" s="2" customFormat="1" ht="24.2" customHeight="1">
      <c r="A295" s="33"/>
      <c r="B295" s="34"/>
      <c r="C295" s="182" t="s">
        <v>779</v>
      </c>
      <c r="D295" s="182" t="s">
        <v>243</v>
      </c>
      <c r="E295" s="183" t="s">
        <v>1435</v>
      </c>
      <c r="F295" s="184" t="s">
        <v>1436</v>
      </c>
      <c r="G295" s="185" t="s">
        <v>221</v>
      </c>
      <c r="H295" s="186">
        <v>1</v>
      </c>
      <c r="I295" s="187"/>
      <c r="J295" s="188">
        <f>ROUND(I295*H295,2)</f>
        <v>0</v>
      </c>
      <c r="K295" s="184" t="s">
        <v>222</v>
      </c>
      <c r="L295" s="38"/>
      <c r="M295" s="189" t="s">
        <v>1</v>
      </c>
      <c r="N295" s="190" t="s">
        <v>40</v>
      </c>
      <c r="O295" s="70"/>
      <c r="P295" s="173">
        <f>O295*H295</f>
        <v>0</v>
      </c>
      <c r="Q295" s="173">
        <v>0</v>
      </c>
      <c r="R295" s="173">
        <f>Q295*H295</f>
        <v>0</v>
      </c>
      <c r="S295" s="173">
        <v>0</v>
      </c>
      <c r="T295" s="174">
        <f>S295*H295</f>
        <v>0</v>
      </c>
      <c r="U295" s="33"/>
      <c r="V295" s="33"/>
      <c r="W295" s="33"/>
      <c r="X295" s="33"/>
      <c r="Y295" s="33"/>
      <c r="Z295" s="33"/>
      <c r="AA295" s="33"/>
      <c r="AB295" s="33"/>
      <c r="AC295" s="33"/>
      <c r="AD295" s="33"/>
      <c r="AE295" s="33"/>
      <c r="AR295" s="175" t="s">
        <v>82</v>
      </c>
      <c r="AT295" s="175" t="s">
        <v>243</v>
      </c>
      <c r="AU295" s="175" t="s">
        <v>75</v>
      </c>
      <c r="AY295" s="16" t="s">
        <v>223</v>
      </c>
      <c r="BE295" s="176">
        <f>IF(N295="základní",J295,0)</f>
        <v>0</v>
      </c>
      <c r="BF295" s="176">
        <f>IF(N295="snížená",J295,0)</f>
        <v>0</v>
      </c>
      <c r="BG295" s="176">
        <f>IF(N295="zákl. přenesená",J295,0)</f>
        <v>0</v>
      </c>
      <c r="BH295" s="176">
        <f>IF(N295="sníž. přenesená",J295,0)</f>
        <v>0</v>
      </c>
      <c r="BI295" s="176">
        <f>IF(N295="nulová",J295,0)</f>
        <v>0</v>
      </c>
      <c r="BJ295" s="16" t="s">
        <v>82</v>
      </c>
      <c r="BK295" s="176">
        <f>ROUND(I295*H295,2)</f>
        <v>0</v>
      </c>
      <c r="BL295" s="16" t="s">
        <v>82</v>
      </c>
      <c r="BM295" s="175" t="s">
        <v>1437</v>
      </c>
    </row>
    <row r="296" spans="1:65" s="2" customFormat="1" ht="19.5">
      <c r="A296" s="33"/>
      <c r="B296" s="34"/>
      <c r="C296" s="35"/>
      <c r="D296" s="177" t="s">
        <v>225</v>
      </c>
      <c r="E296" s="35"/>
      <c r="F296" s="178" t="s">
        <v>1438</v>
      </c>
      <c r="G296" s="35"/>
      <c r="H296" s="35"/>
      <c r="I296" s="179"/>
      <c r="J296" s="35"/>
      <c r="K296" s="35"/>
      <c r="L296" s="38"/>
      <c r="M296" s="180"/>
      <c r="N296" s="181"/>
      <c r="O296" s="70"/>
      <c r="P296" s="70"/>
      <c r="Q296" s="70"/>
      <c r="R296" s="70"/>
      <c r="S296" s="70"/>
      <c r="T296" s="71"/>
      <c r="U296" s="33"/>
      <c r="V296" s="33"/>
      <c r="W296" s="33"/>
      <c r="X296" s="33"/>
      <c r="Y296" s="33"/>
      <c r="Z296" s="33"/>
      <c r="AA296" s="33"/>
      <c r="AB296" s="33"/>
      <c r="AC296" s="33"/>
      <c r="AD296" s="33"/>
      <c r="AE296" s="33"/>
      <c r="AT296" s="16" t="s">
        <v>225</v>
      </c>
      <c r="AU296" s="16" t="s">
        <v>75</v>
      </c>
    </row>
    <row r="297" spans="1:65" s="2" customFormat="1" ht="24.2" customHeight="1">
      <c r="A297" s="33"/>
      <c r="B297" s="34"/>
      <c r="C297" s="182" t="s">
        <v>783</v>
      </c>
      <c r="D297" s="182" t="s">
        <v>243</v>
      </c>
      <c r="E297" s="183" t="s">
        <v>1439</v>
      </c>
      <c r="F297" s="184" t="s">
        <v>1440</v>
      </c>
      <c r="G297" s="185" t="s">
        <v>221</v>
      </c>
      <c r="H297" s="186">
        <v>1</v>
      </c>
      <c r="I297" s="187"/>
      <c r="J297" s="188">
        <f>ROUND(I297*H297,2)</f>
        <v>0</v>
      </c>
      <c r="K297" s="184" t="s">
        <v>222</v>
      </c>
      <c r="L297" s="38"/>
      <c r="M297" s="189" t="s">
        <v>1</v>
      </c>
      <c r="N297" s="190" t="s">
        <v>40</v>
      </c>
      <c r="O297" s="70"/>
      <c r="P297" s="173">
        <f>O297*H297</f>
        <v>0</v>
      </c>
      <c r="Q297" s="173">
        <v>0</v>
      </c>
      <c r="R297" s="173">
        <f>Q297*H297</f>
        <v>0</v>
      </c>
      <c r="S297" s="173">
        <v>0</v>
      </c>
      <c r="T297" s="174">
        <f>S297*H297</f>
        <v>0</v>
      </c>
      <c r="U297" s="33"/>
      <c r="V297" s="33"/>
      <c r="W297" s="33"/>
      <c r="X297" s="33"/>
      <c r="Y297" s="33"/>
      <c r="Z297" s="33"/>
      <c r="AA297" s="33"/>
      <c r="AB297" s="33"/>
      <c r="AC297" s="33"/>
      <c r="AD297" s="33"/>
      <c r="AE297" s="33"/>
      <c r="AR297" s="175" t="s">
        <v>82</v>
      </c>
      <c r="AT297" s="175" t="s">
        <v>243</v>
      </c>
      <c r="AU297" s="175" t="s">
        <v>75</v>
      </c>
      <c r="AY297" s="16" t="s">
        <v>223</v>
      </c>
      <c r="BE297" s="176">
        <f>IF(N297="základní",J297,0)</f>
        <v>0</v>
      </c>
      <c r="BF297" s="176">
        <f>IF(N297="snížená",J297,0)</f>
        <v>0</v>
      </c>
      <c r="BG297" s="176">
        <f>IF(N297="zákl. přenesená",J297,0)</f>
        <v>0</v>
      </c>
      <c r="BH297" s="176">
        <f>IF(N297="sníž. přenesená",J297,0)</f>
        <v>0</v>
      </c>
      <c r="BI297" s="176">
        <f>IF(N297="nulová",J297,0)</f>
        <v>0</v>
      </c>
      <c r="BJ297" s="16" t="s">
        <v>82</v>
      </c>
      <c r="BK297" s="176">
        <f>ROUND(I297*H297,2)</f>
        <v>0</v>
      </c>
      <c r="BL297" s="16" t="s">
        <v>82</v>
      </c>
      <c r="BM297" s="175" t="s">
        <v>1441</v>
      </c>
    </row>
    <row r="298" spans="1:65" s="2" customFormat="1" ht="19.5">
      <c r="A298" s="33"/>
      <c r="B298" s="34"/>
      <c r="C298" s="35"/>
      <c r="D298" s="177" t="s">
        <v>225</v>
      </c>
      <c r="E298" s="35"/>
      <c r="F298" s="178" t="s">
        <v>1442</v>
      </c>
      <c r="G298" s="35"/>
      <c r="H298" s="35"/>
      <c r="I298" s="179"/>
      <c r="J298" s="35"/>
      <c r="K298" s="35"/>
      <c r="L298" s="38"/>
      <c r="M298" s="180"/>
      <c r="N298" s="181"/>
      <c r="O298" s="70"/>
      <c r="P298" s="70"/>
      <c r="Q298" s="70"/>
      <c r="R298" s="70"/>
      <c r="S298" s="70"/>
      <c r="T298" s="71"/>
      <c r="U298" s="33"/>
      <c r="V298" s="33"/>
      <c r="W298" s="33"/>
      <c r="X298" s="33"/>
      <c r="Y298" s="33"/>
      <c r="Z298" s="33"/>
      <c r="AA298" s="33"/>
      <c r="AB298" s="33"/>
      <c r="AC298" s="33"/>
      <c r="AD298" s="33"/>
      <c r="AE298" s="33"/>
      <c r="AT298" s="16" t="s">
        <v>225</v>
      </c>
      <c r="AU298" s="16" t="s">
        <v>75</v>
      </c>
    </row>
    <row r="299" spans="1:65" s="2" customFormat="1" ht="24.2" customHeight="1">
      <c r="A299" s="33"/>
      <c r="B299" s="34"/>
      <c r="C299" s="182" t="s">
        <v>787</v>
      </c>
      <c r="D299" s="182" t="s">
        <v>243</v>
      </c>
      <c r="E299" s="183" t="s">
        <v>1443</v>
      </c>
      <c r="F299" s="184" t="s">
        <v>1444</v>
      </c>
      <c r="G299" s="185" t="s">
        <v>221</v>
      </c>
      <c r="H299" s="186">
        <v>1</v>
      </c>
      <c r="I299" s="187"/>
      <c r="J299" s="188">
        <f>ROUND(I299*H299,2)</f>
        <v>0</v>
      </c>
      <c r="K299" s="184" t="s">
        <v>222</v>
      </c>
      <c r="L299" s="38"/>
      <c r="M299" s="189" t="s">
        <v>1</v>
      </c>
      <c r="N299" s="190" t="s">
        <v>40</v>
      </c>
      <c r="O299" s="70"/>
      <c r="P299" s="173">
        <f>O299*H299</f>
        <v>0</v>
      </c>
      <c r="Q299" s="173">
        <v>0</v>
      </c>
      <c r="R299" s="173">
        <f>Q299*H299</f>
        <v>0</v>
      </c>
      <c r="S299" s="173">
        <v>0</v>
      </c>
      <c r="T299" s="174">
        <f>S299*H299</f>
        <v>0</v>
      </c>
      <c r="U299" s="33"/>
      <c r="V299" s="33"/>
      <c r="W299" s="33"/>
      <c r="X299" s="33"/>
      <c r="Y299" s="33"/>
      <c r="Z299" s="33"/>
      <c r="AA299" s="33"/>
      <c r="AB299" s="33"/>
      <c r="AC299" s="33"/>
      <c r="AD299" s="33"/>
      <c r="AE299" s="33"/>
      <c r="AR299" s="175" t="s">
        <v>82</v>
      </c>
      <c r="AT299" s="175" t="s">
        <v>243</v>
      </c>
      <c r="AU299" s="175" t="s">
        <v>75</v>
      </c>
      <c r="AY299" s="16" t="s">
        <v>223</v>
      </c>
      <c r="BE299" s="176">
        <f>IF(N299="základní",J299,0)</f>
        <v>0</v>
      </c>
      <c r="BF299" s="176">
        <f>IF(N299="snížená",J299,0)</f>
        <v>0</v>
      </c>
      <c r="BG299" s="176">
        <f>IF(N299="zákl. přenesená",J299,0)</f>
        <v>0</v>
      </c>
      <c r="BH299" s="176">
        <f>IF(N299="sníž. přenesená",J299,0)</f>
        <v>0</v>
      </c>
      <c r="BI299" s="176">
        <f>IF(N299="nulová",J299,0)</f>
        <v>0</v>
      </c>
      <c r="BJ299" s="16" t="s">
        <v>82</v>
      </c>
      <c r="BK299" s="176">
        <f>ROUND(I299*H299,2)</f>
        <v>0</v>
      </c>
      <c r="BL299" s="16" t="s">
        <v>82</v>
      </c>
      <c r="BM299" s="175" t="s">
        <v>1445</v>
      </c>
    </row>
    <row r="300" spans="1:65" s="2" customFormat="1" ht="19.5">
      <c r="A300" s="33"/>
      <c r="B300" s="34"/>
      <c r="C300" s="35"/>
      <c r="D300" s="177" t="s">
        <v>225</v>
      </c>
      <c r="E300" s="35"/>
      <c r="F300" s="178" t="s">
        <v>1446</v>
      </c>
      <c r="G300" s="35"/>
      <c r="H300" s="35"/>
      <c r="I300" s="179"/>
      <c r="J300" s="35"/>
      <c r="K300" s="35"/>
      <c r="L300" s="38"/>
      <c r="M300" s="180"/>
      <c r="N300" s="181"/>
      <c r="O300" s="70"/>
      <c r="P300" s="70"/>
      <c r="Q300" s="70"/>
      <c r="R300" s="70"/>
      <c r="S300" s="70"/>
      <c r="T300" s="71"/>
      <c r="U300" s="33"/>
      <c r="V300" s="33"/>
      <c r="W300" s="33"/>
      <c r="X300" s="33"/>
      <c r="Y300" s="33"/>
      <c r="Z300" s="33"/>
      <c r="AA300" s="33"/>
      <c r="AB300" s="33"/>
      <c r="AC300" s="33"/>
      <c r="AD300" s="33"/>
      <c r="AE300" s="33"/>
      <c r="AT300" s="16" t="s">
        <v>225</v>
      </c>
      <c r="AU300" s="16" t="s">
        <v>75</v>
      </c>
    </row>
    <row r="301" spans="1:65" s="2" customFormat="1" ht="24.2" customHeight="1">
      <c r="A301" s="33"/>
      <c r="B301" s="34"/>
      <c r="C301" s="182" t="s">
        <v>791</v>
      </c>
      <c r="D301" s="182" t="s">
        <v>243</v>
      </c>
      <c r="E301" s="183" t="s">
        <v>1447</v>
      </c>
      <c r="F301" s="184" t="s">
        <v>1448</v>
      </c>
      <c r="G301" s="185" t="s">
        <v>221</v>
      </c>
      <c r="H301" s="186">
        <v>1</v>
      </c>
      <c r="I301" s="187"/>
      <c r="J301" s="188">
        <f>ROUND(I301*H301,2)</f>
        <v>0</v>
      </c>
      <c r="K301" s="184" t="s">
        <v>222</v>
      </c>
      <c r="L301" s="38"/>
      <c r="M301" s="189" t="s">
        <v>1</v>
      </c>
      <c r="N301" s="190" t="s">
        <v>40</v>
      </c>
      <c r="O301" s="70"/>
      <c r="P301" s="173">
        <f>O301*H301</f>
        <v>0</v>
      </c>
      <c r="Q301" s="173">
        <v>0</v>
      </c>
      <c r="R301" s="173">
        <f>Q301*H301</f>
        <v>0</v>
      </c>
      <c r="S301" s="173">
        <v>0</v>
      </c>
      <c r="T301" s="174">
        <f>S301*H301</f>
        <v>0</v>
      </c>
      <c r="U301" s="33"/>
      <c r="V301" s="33"/>
      <c r="W301" s="33"/>
      <c r="X301" s="33"/>
      <c r="Y301" s="33"/>
      <c r="Z301" s="33"/>
      <c r="AA301" s="33"/>
      <c r="AB301" s="33"/>
      <c r="AC301" s="33"/>
      <c r="AD301" s="33"/>
      <c r="AE301" s="33"/>
      <c r="AR301" s="175" t="s">
        <v>82</v>
      </c>
      <c r="AT301" s="175" t="s">
        <v>243</v>
      </c>
      <c r="AU301" s="175" t="s">
        <v>75</v>
      </c>
      <c r="AY301" s="16" t="s">
        <v>223</v>
      </c>
      <c r="BE301" s="176">
        <f>IF(N301="základní",J301,0)</f>
        <v>0</v>
      </c>
      <c r="BF301" s="176">
        <f>IF(N301="snížená",J301,0)</f>
        <v>0</v>
      </c>
      <c r="BG301" s="176">
        <f>IF(N301="zákl. přenesená",J301,0)</f>
        <v>0</v>
      </c>
      <c r="BH301" s="176">
        <f>IF(N301="sníž. přenesená",J301,0)</f>
        <v>0</v>
      </c>
      <c r="BI301" s="176">
        <f>IF(N301="nulová",J301,0)</f>
        <v>0</v>
      </c>
      <c r="BJ301" s="16" t="s">
        <v>82</v>
      </c>
      <c r="BK301" s="176">
        <f>ROUND(I301*H301,2)</f>
        <v>0</v>
      </c>
      <c r="BL301" s="16" t="s">
        <v>82</v>
      </c>
      <c r="BM301" s="175" t="s">
        <v>1449</v>
      </c>
    </row>
    <row r="302" spans="1:65" s="2" customFormat="1" ht="19.5">
      <c r="A302" s="33"/>
      <c r="B302" s="34"/>
      <c r="C302" s="35"/>
      <c r="D302" s="177" t="s">
        <v>225</v>
      </c>
      <c r="E302" s="35"/>
      <c r="F302" s="178" t="s">
        <v>1450</v>
      </c>
      <c r="G302" s="35"/>
      <c r="H302" s="35"/>
      <c r="I302" s="179"/>
      <c r="J302" s="35"/>
      <c r="K302" s="35"/>
      <c r="L302" s="38"/>
      <c r="M302" s="180"/>
      <c r="N302" s="181"/>
      <c r="O302" s="70"/>
      <c r="P302" s="70"/>
      <c r="Q302" s="70"/>
      <c r="R302" s="70"/>
      <c r="S302" s="70"/>
      <c r="T302" s="71"/>
      <c r="U302" s="33"/>
      <c r="V302" s="33"/>
      <c r="W302" s="33"/>
      <c r="X302" s="33"/>
      <c r="Y302" s="33"/>
      <c r="Z302" s="33"/>
      <c r="AA302" s="33"/>
      <c r="AB302" s="33"/>
      <c r="AC302" s="33"/>
      <c r="AD302" s="33"/>
      <c r="AE302" s="33"/>
      <c r="AT302" s="16" t="s">
        <v>225</v>
      </c>
      <c r="AU302" s="16" t="s">
        <v>75</v>
      </c>
    </row>
    <row r="303" spans="1:65" s="2" customFormat="1" ht="24.2" customHeight="1">
      <c r="A303" s="33"/>
      <c r="B303" s="34"/>
      <c r="C303" s="182" t="s">
        <v>795</v>
      </c>
      <c r="D303" s="182" t="s">
        <v>243</v>
      </c>
      <c r="E303" s="183" t="s">
        <v>1451</v>
      </c>
      <c r="F303" s="184" t="s">
        <v>1452</v>
      </c>
      <c r="G303" s="185" t="s">
        <v>221</v>
      </c>
      <c r="H303" s="186">
        <v>1</v>
      </c>
      <c r="I303" s="187"/>
      <c r="J303" s="188">
        <f>ROUND(I303*H303,2)</f>
        <v>0</v>
      </c>
      <c r="K303" s="184" t="s">
        <v>222</v>
      </c>
      <c r="L303" s="38"/>
      <c r="M303" s="189" t="s">
        <v>1</v>
      </c>
      <c r="N303" s="190" t="s">
        <v>40</v>
      </c>
      <c r="O303" s="70"/>
      <c r="P303" s="173">
        <f>O303*H303</f>
        <v>0</v>
      </c>
      <c r="Q303" s="173">
        <v>0</v>
      </c>
      <c r="R303" s="173">
        <f>Q303*H303</f>
        <v>0</v>
      </c>
      <c r="S303" s="173">
        <v>0</v>
      </c>
      <c r="T303" s="174">
        <f>S303*H303</f>
        <v>0</v>
      </c>
      <c r="U303" s="33"/>
      <c r="V303" s="33"/>
      <c r="W303" s="33"/>
      <c r="X303" s="33"/>
      <c r="Y303" s="33"/>
      <c r="Z303" s="33"/>
      <c r="AA303" s="33"/>
      <c r="AB303" s="33"/>
      <c r="AC303" s="33"/>
      <c r="AD303" s="33"/>
      <c r="AE303" s="33"/>
      <c r="AR303" s="175" t="s">
        <v>82</v>
      </c>
      <c r="AT303" s="175" t="s">
        <v>243</v>
      </c>
      <c r="AU303" s="175" t="s">
        <v>75</v>
      </c>
      <c r="AY303" s="16" t="s">
        <v>223</v>
      </c>
      <c r="BE303" s="176">
        <f>IF(N303="základní",J303,0)</f>
        <v>0</v>
      </c>
      <c r="BF303" s="176">
        <f>IF(N303="snížená",J303,0)</f>
        <v>0</v>
      </c>
      <c r="BG303" s="176">
        <f>IF(N303="zákl. přenesená",J303,0)</f>
        <v>0</v>
      </c>
      <c r="BH303" s="176">
        <f>IF(N303="sníž. přenesená",J303,0)</f>
        <v>0</v>
      </c>
      <c r="BI303" s="176">
        <f>IF(N303="nulová",J303,0)</f>
        <v>0</v>
      </c>
      <c r="BJ303" s="16" t="s">
        <v>82</v>
      </c>
      <c r="BK303" s="176">
        <f>ROUND(I303*H303,2)</f>
        <v>0</v>
      </c>
      <c r="BL303" s="16" t="s">
        <v>82</v>
      </c>
      <c r="BM303" s="175" t="s">
        <v>1453</v>
      </c>
    </row>
    <row r="304" spans="1:65" s="2" customFormat="1" ht="68.25">
      <c r="A304" s="33"/>
      <c r="B304" s="34"/>
      <c r="C304" s="35"/>
      <c r="D304" s="177" t="s">
        <v>225</v>
      </c>
      <c r="E304" s="35"/>
      <c r="F304" s="178" t="s">
        <v>1454</v>
      </c>
      <c r="G304" s="35"/>
      <c r="H304" s="35"/>
      <c r="I304" s="179"/>
      <c r="J304" s="35"/>
      <c r="K304" s="35"/>
      <c r="L304" s="38"/>
      <c r="M304" s="180"/>
      <c r="N304" s="181"/>
      <c r="O304" s="70"/>
      <c r="P304" s="70"/>
      <c r="Q304" s="70"/>
      <c r="R304" s="70"/>
      <c r="S304" s="70"/>
      <c r="T304" s="71"/>
      <c r="U304" s="33"/>
      <c r="V304" s="33"/>
      <c r="W304" s="33"/>
      <c r="X304" s="33"/>
      <c r="Y304" s="33"/>
      <c r="Z304" s="33"/>
      <c r="AA304" s="33"/>
      <c r="AB304" s="33"/>
      <c r="AC304" s="33"/>
      <c r="AD304" s="33"/>
      <c r="AE304" s="33"/>
      <c r="AT304" s="16" t="s">
        <v>225</v>
      </c>
      <c r="AU304" s="16" t="s">
        <v>75</v>
      </c>
    </row>
    <row r="305" spans="1:65" s="2" customFormat="1" ht="24.2" customHeight="1">
      <c r="A305" s="33"/>
      <c r="B305" s="34"/>
      <c r="C305" s="182" t="s">
        <v>817</v>
      </c>
      <c r="D305" s="182" t="s">
        <v>243</v>
      </c>
      <c r="E305" s="183" t="s">
        <v>1455</v>
      </c>
      <c r="F305" s="184" t="s">
        <v>1456</v>
      </c>
      <c r="G305" s="185" t="s">
        <v>221</v>
      </c>
      <c r="H305" s="186">
        <v>1</v>
      </c>
      <c r="I305" s="187"/>
      <c r="J305" s="188">
        <f>ROUND(I305*H305,2)</f>
        <v>0</v>
      </c>
      <c r="K305" s="184" t="s">
        <v>222</v>
      </c>
      <c r="L305" s="38"/>
      <c r="M305" s="189" t="s">
        <v>1</v>
      </c>
      <c r="N305" s="190" t="s">
        <v>40</v>
      </c>
      <c r="O305" s="70"/>
      <c r="P305" s="173">
        <f>O305*H305</f>
        <v>0</v>
      </c>
      <c r="Q305" s="173">
        <v>0</v>
      </c>
      <c r="R305" s="173">
        <f>Q305*H305</f>
        <v>0</v>
      </c>
      <c r="S305" s="173">
        <v>0</v>
      </c>
      <c r="T305" s="174">
        <f>S305*H305</f>
        <v>0</v>
      </c>
      <c r="U305" s="33"/>
      <c r="V305" s="33"/>
      <c r="W305" s="33"/>
      <c r="X305" s="33"/>
      <c r="Y305" s="33"/>
      <c r="Z305" s="33"/>
      <c r="AA305" s="33"/>
      <c r="AB305" s="33"/>
      <c r="AC305" s="33"/>
      <c r="AD305" s="33"/>
      <c r="AE305" s="33"/>
      <c r="AR305" s="175" t="s">
        <v>82</v>
      </c>
      <c r="AT305" s="175" t="s">
        <v>243</v>
      </c>
      <c r="AU305" s="175" t="s">
        <v>75</v>
      </c>
      <c r="AY305" s="16" t="s">
        <v>223</v>
      </c>
      <c r="BE305" s="176">
        <f>IF(N305="základní",J305,0)</f>
        <v>0</v>
      </c>
      <c r="BF305" s="176">
        <f>IF(N305="snížená",J305,0)</f>
        <v>0</v>
      </c>
      <c r="BG305" s="176">
        <f>IF(N305="zákl. přenesená",J305,0)</f>
        <v>0</v>
      </c>
      <c r="BH305" s="176">
        <f>IF(N305="sníž. přenesená",J305,0)</f>
        <v>0</v>
      </c>
      <c r="BI305" s="176">
        <f>IF(N305="nulová",J305,0)</f>
        <v>0</v>
      </c>
      <c r="BJ305" s="16" t="s">
        <v>82</v>
      </c>
      <c r="BK305" s="176">
        <f>ROUND(I305*H305,2)</f>
        <v>0</v>
      </c>
      <c r="BL305" s="16" t="s">
        <v>82</v>
      </c>
      <c r="BM305" s="175" t="s">
        <v>1457</v>
      </c>
    </row>
    <row r="306" spans="1:65" s="2" customFormat="1" ht="68.25">
      <c r="A306" s="33"/>
      <c r="B306" s="34"/>
      <c r="C306" s="35"/>
      <c r="D306" s="177" t="s">
        <v>225</v>
      </c>
      <c r="E306" s="35"/>
      <c r="F306" s="178" t="s">
        <v>1458</v>
      </c>
      <c r="G306" s="35"/>
      <c r="H306" s="35"/>
      <c r="I306" s="179"/>
      <c r="J306" s="35"/>
      <c r="K306" s="35"/>
      <c r="L306" s="38"/>
      <c r="M306" s="180"/>
      <c r="N306" s="181"/>
      <c r="O306" s="70"/>
      <c r="P306" s="70"/>
      <c r="Q306" s="70"/>
      <c r="R306" s="70"/>
      <c r="S306" s="70"/>
      <c r="T306" s="71"/>
      <c r="U306" s="33"/>
      <c r="V306" s="33"/>
      <c r="W306" s="33"/>
      <c r="X306" s="33"/>
      <c r="Y306" s="33"/>
      <c r="Z306" s="33"/>
      <c r="AA306" s="33"/>
      <c r="AB306" s="33"/>
      <c r="AC306" s="33"/>
      <c r="AD306" s="33"/>
      <c r="AE306" s="33"/>
      <c r="AT306" s="16" t="s">
        <v>225</v>
      </c>
      <c r="AU306" s="16" t="s">
        <v>75</v>
      </c>
    </row>
    <row r="307" spans="1:65" s="2" customFormat="1" ht="24.2" customHeight="1">
      <c r="A307" s="33"/>
      <c r="B307" s="34"/>
      <c r="C307" s="182" t="s">
        <v>838</v>
      </c>
      <c r="D307" s="182" t="s">
        <v>243</v>
      </c>
      <c r="E307" s="183" t="s">
        <v>1459</v>
      </c>
      <c r="F307" s="184" t="s">
        <v>1460</v>
      </c>
      <c r="G307" s="185" t="s">
        <v>221</v>
      </c>
      <c r="H307" s="186">
        <v>1</v>
      </c>
      <c r="I307" s="187"/>
      <c r="J307" s="188">
        <f>ROUND(I307*H307,2)</f>
        <v>0</v>
      </c>
      <c r="K307" s="184" t="s">
        <v>222</v>
      </c>
      <c r="L307" s="38"/>
      <c r="M307" s="189" t="s">
        <v>1</v>
      </c>
      <c r="N307" s="190" t="s">
        <v>40</v>
      </c>
      <c r="O307" s="70"/>
      <c r="P307" s="173">
        <f>O307*H307</f>
        <v>0</v>
      </c>
      <c r="Q307" s="173">
        <v>0</v>
      </c>
      <c r="R307" s="173">
        <f>Q307*H307</f>
        <v>0</v>
      </c>
      <c r="S307" s="173">
        <v>0</v>
      </c>
      <c r="T307" s="174">
        <f>S307*H307</f>
        <v>0</v>
      </c>
      <c r="U307" s="33"/>
      <c r="V307" s="33"/>
      <c r="W307" s="33"/>
      <c r="X307" s="33"/>
      <c r="Y307" s="33"/>
      <c r="Z307" s="33"/>
      <c r="AA307" s="33"/>
      <c r="AB307" s="33"/>
      <c r="AC307" s="33"/>
      <c r="AD307" s="33"/>
      <c r="AE307" s="33"/>
      <c r="AR307" s="175" t="s">
        <v>82</v>
      </c>
      <c r="AT307" s="175" t="s">
        <v>243</v>
      </c>
      <c r="AU307" s="175" t="s">
        <v>75</v>
      </c>
      <c r="AY307" s="16" t="s">
        <v>223</v>
      </c>
      <c r="BE307" s="176">
        <f>IF(N307="základní",J307,0)</f>
        <v>0</v>
      </c>
      <c r="BF307" s="176">
        <f>IF(N307="snížená",J307,0)</f>
        <v>0</v>
      </c>
      <c r="BG307" s="176">
        <f>IF(N307="zákl. přenesená",J307,0)</f>
        <v>0</v>
      </c>
      <c r="BH307" s="176">
        <f>IF(N307="sníž. přenesená",J307,0)</f>
        <v>0</v>
      </c>
      <c r="BI307" s="176">
        <f>IF(N307="nulová",J307,0)</f>
        <v>0</v>
      </c>
      <c r="BJ307" s="16" t="s">
        <v>82</v>
      </c>
      <c r="BK307" s="176">
        <f>ROUND(I307*H307,2)</f>
        <v>0</v>
      </c>
      <c r="BL307" s="16" t="s">
        <v>82</v>
      </c>
      <c r="BM307" s="175" t="s">
        <v>1461</v>
      </c>
    </row>
    <row r="308" spans="1:65" s="2" customFormat="1" ht="68.25">
      <c r="A308" s="33"/>
      <c r="B308" s="34"/>
      <c r="C308" s="35"/>
      <c r="D308" s="177" t="s">
        <v>225</v>
      </c>
      <c r="E308" s="35"/>
      <c r="F308" s="178" t="s">
        <v>1462</v>
      </c>
      <c r="G308" s="35"/>
      <c r="H308" s="35"/>
      <c r="I308" s="179"/>
      <c r="J308" s="35"/>
      <c r="K308" s="35"/>
      <c r="L308" s="38"/>
      <c r="M308" s="180"/>
      <c r="N308" s="181"/>
      <c r="O308" s="70"/>
      <c r="P308" s="70"/>
      <c r="Q308" s="70"/>
      <c r="R308" s="70"/>
      <c r="S308" s="70"/>
      <c r="T308" s="71"/>
      <c r="U308" s="33"/>
      <c r="V308" s="33"/>
      <c r="W308" s="33"/>
      <c r="X308" s="33"/>
      <c r="Y308" s="33"/>
      <c r="Z308" s="33"/>
      <c r="AA308" s="33"/>
      <c r="AB308" s="33"/>
      <c r="AC308" s="33"/>
      <c r="AD308" s="33"/>
      <c r="AE308" s="33"/>
      <c r="AT308" s="16" t="s">
        <v>225</v>
      </c>
      <c r="AU308" s="16" t="s">
        <v>75</v>
      </c>
    </row>
    <row r="309" spans="1:65" s="2" customFormat="1" ht="24.2" customHeight="1">
      <c r="A309" s="33"/>
      <c r="B309" s="34"/>
      <c r="C309" s="182" t="s">
        <v>843</v>
      </c>
      <c r="D309" s="182" t="s">
        <v>243</v>
      </c>
      <c r="E309" s="183" t="s">
        <v>1463</v>
      </c>
      <c r="F309" s="184" t="s">
        <v>1464</v>
      </c>
      <c r="G309" s="185" t="s">
        <v>221</v>
      </c>
      <c r="H309" s="186">
        <v>1</v>
      </c>
      <c r="I309" s="187"/>
      <c r="J309" s="188">
        <f>ROUND(I309*H309,2)</f>
        <v>0</v>
      </c>
      <c r="K309" s="184" t="s">
        <v>222</v>
      </c>
      <c r="L309" s="38"/>
      <c r="M309" s="189" t="s">
        <v>1</v>
      </c>
      <c r="N309" s="190" t="s">
        <v>40</v>
      </c>
      <c r="O309" s="70"/>
      <c r="P309" s="173">
        <f>O309*H309</f>
        <v>0</v>
      </c>
      <c r="Q309" s="173">
        <v>0</v>
      </c>
      <c r="R309" s="173">
        <f>Q309*H309</f>
        <v>0</v>
      </c>
      <c r="S309" s="173">
        <v>0</v>
      </c>
      <c r="T309" s="174">
        <f>S309*H309</f>
        <v>0</v>
      </c>
      <c r="U309" s="33"/>
      <c r="V309" s="33"/>
      <c r="W309" s="33"/>
      <c r="X309" s="33"/>
      <c r="Y309" s="33"/>
      <c r="Z309" s="33"/>
      <c r="AA309" s="33"/>
      <c r="AB309" s="33"/>
      <c r="AC309" s="33"/>
      <c r="AD309" s="33"/>
      <c r="AE309" s="33"/>
      <c r="AR309" s="175" t="s">
        <v>82</v>
      </c>
      <c r="AT309" s="175" t="s">
        <v>243</v>
      </c>
      <c r="AU309" s="175" t="s">
        <v>75</v>
      </c>
      <c r="AY309" s="16" t="s">
        <v>223</v>
      </c>
      <c r="BE309" s="176">
        <f>IF(N309="základní",J309,0)</f>
        <v>0</v>
      </c>
      <c r="BF309" s="176">
        <f>IF(N309="snížená",J309,0)</f>
        <v>0</v>
      </c>
      <c r="BG309" s="176">
        <f>IF(N309="zákl. přenesená",J309,0)</f>
        <v>0</v>
      </c>
      <c r="BH309" s="176">
        <f>IF(N309="sníž. přenesená",J309,0)</f>
        <v>0</v>
      </c>
      <c r="BI309" s="176">
        <f>IF(N309="nulová",J309,0)</f>
        <v>0</v>
      </c>
      <c r="BJ309" s="16" t="s">
        <v>82</v>
      </c>
      <c r="BK309" s="176">
        <f>ROUND(I309*H309,2)</f>
        <v>0</v>
      </c>
      <c r="BL309" s="16" t="s">
        <v>82</v>
      </c>
      <c r="BM309" s="175" t="s">
        <v>1465</v>
      </c>
    </row>
    <row r="310" spans="1:65" s="2" customFormat="1" ht="68.25">
      <c r="A310" s="33"/>
      <c r="B310" s="34"/>
      <c r="C310" s="35"/>
      <c r="D310" s="177" t="s">
        <v>225</v>
      </c>
      <c r="E310" s="35"/>
      <c r="F310" s="178" t="s">
        <v>1466</v>
      </c>
      <c r="G310" s="35"/>
      <c r="H310" s="35"/>
      <c r="I310" s="179"/>
      <c r="J310" s="35"/>
      <c r="K310" s="35"/>
      <c r="L310" s="38"/>
      <c r="M310" s="180"/>
      <c r="N310" s="181"/>
      <c r="O310" s="70"/>
      <c r="P310" s="70"/>
      <c r="Q310" s="70"/>
      <c r="R310" s="70"/>
      <c r="S310" s="70"/>
      <c r="T310" s="71"/>
      <c r="U310" s="33"/>
      <c r="V310" s="33"/>
      <c r="W310" s="33"/>
      <c r="X310" s="33"/>
      <c r="Y310" s="33"/>
      <c r="Z310" s="33"/>
      <c r="AA310" s="33"/>
      <c r="AB310" s="33"/>
      <c r="AC310" s="33"/>
      <c r="AD310" s="33"/>
      <c r="AE310" s="33"/>
      <c r="AT310" s="16" t="s">
        <v>225</v>
      </c>
      <c r="AU310" s="16" t="s">
        <v>75</v>
      </c>
    </row>
    <row r="311" spans="1:65" s="2" customFormat="1" ht="24.2" customHeight="1">
      <c r="A311" s="33"/>
      <c r="B311" s="34"/>
      <c r="C311" s="163" t="s">
        <v>852</v>
      </c>
      <c r="D311" s="163" t="s">
        <v>218</v>
      </c>
      <c r="E311" s="164" t="s">
        <v>1467</v>
      </c>
      <c r="F311" s="165" t="s">
        <v>1468</v>
      </c>
      <c r="G311" s="166" t="s">
        <v>221</v>
      </c>
      <c r="H311" s="167">
        <v>2</v>
      </c>
      <c r="I311" s="168"/>
      <c r="J311" s="169">
        <f>ROUND(I311*H311,2)</f>
        <v>0</v>
      </c>
      <c r="K311" s="165" t="s">
        <v>222</v>
      </c>
      <c r="L311" s="170"/>
      <c r="M311" s="171" t="s">
        <v>1</v>
      </c>
      <c r="N311" s="172" t="s">
        <v>40</v>
      </c>
      <c r="O311" s="70"/>
      <c r="P311" s="173">
        <f>O311*H311</f>
        <v>0</v>
      </c>
      <c r="Q311" s="173">
        <v>0</v>
      </c>
      <c r="R311" s="173">
        <f>Q311*H311</f>
        <v>0</v>
      </c>
      <c r="S311" s="173">
        <v>0</v>
      </c>
      <c r="T311" s="174">
        <f>S311*H311</f>
        <v>0</v>
      </c>
      <c r="U311" s="33"/>
      <c r="V311" s="33"/>
      <c r="W311" s="33"/>
      <c r="X311" s="33"/>
      <c r="Y311" s="33"/>
      <c r="Z311" s="33"/>
      <c r="AA311" s="33"/>
      <c r="AB311" s="33"/>
      <c r="AC311" s="33"/>
      <c r="AD311" s="33"/>
      <c r="AE311" s="33"/>
      <c r="AR311" s="175" t="s">
        <v>415</v>
      </c>
      <c r="AT311" s="175" t="s">
        <v>218</v>
      </c>
      <c r="AU311" s="175" t="s">
        <v>75</v>
      </c>
      <c r="AY311" s="16" t="s">
        <v>223</v>
      </c>
      <c r="BE311" s="176">
        <f>IF(N311="základní",J311,0)</f>
        <v>0</v>
      </c>
      <c r="BF311" s="176">
        <f>IF(N311="snížená",J311,0)</f>
        <v>0</v>
      </c>
      <c r="BG311" s="176">
        <f>IF(N311="zákl. přenesená",J311,0)</f>
        <v>0</v>
      </c>
      <c r="BH311" s="176">
        <f>IF(N311="sníž. přenesená",J311,0)</f>
        <v>0</v>
      </c>
      <c r="BI311" s="176">
        <f>IF(N311="nulová",J311,0)</f>
        <v>0</v>
      </c>
      <c r="BJ311" s="16" t="s">
        <v>82</v>
      </c>
      <c r="BK311" s="176">
        <f>ROUND(I311*H311,2)</f>
        <v>0</v>
      </c>
      <c r="BL311" s="16" t="s">
        <v>415</v>
      </c>
      <c r="BM311" s="175" t="s">
        <v>1469</v>
      </c>
    </row>
    <row r="312" spans="1:65" s="2" customFormat="1" ht="19.5">
      <c r="A312" s="33"/>
      <c r="B312" s="34"/>
      <c r="C312" s="35"/>
      <c r="D312" s="177" t="s">
        <v>225</v>
      </c>
      <c r="E312" s="35"/>
      <c r="F312" s="178" t="s">
        <v>1468</v>
      </c>
      <c r="G312" s="35"/>
      <c r="H312" s="35"/>
      <c r="I312" s="179"/>
      <c r="J312" s="35"/>
      <c r="K312" s="35"/>
      <c r="L312" s="38"/>
      <c r="M312" s="180"/>
      <c r="N312" s="181"/>
      <c r="O312" s="70"/>
      <c r="P312" s="70"/>
      <c r="Q312" s="70"/>
      <c r="R312" s="70"/>
      <c r="S312" s="70"/>
      <c r="T312" s="71"/>
      <c r="U312" s="33"/>
      <c r="V312" s="33"/>
      <c r="W312" s="33"/>
      <c r="X312" s="33"/>
      <c r="Y312" s="33"/>
      <c r="Z312" s="33"/>
      <c r="AA312" s="33"/>
      <c r="AB312" s="33"/>
      <c r="AC312" s="33"/>
      <c r="AD312" s="33"/>
      <c r="AE312" s="33"/>
      <c r="AT312" s="16" t="s">
        <v>225</v>
      </c>
      <c r="AU312" s="16" t="s">
        <v>75</v>
      </c>
    </row>
    <row r="313" spans="1:65" s="2" customFormat="1" ht="24.2" customHeight="1">
      <c r="A313" s="33"/>
      <c r="B313" s="34"/>
      <c r="C313" s="163" t="s">
        <v>856</v>
      </c>
      <c r="D313" s="163" t="s">
        <v>218</v>
      </c>
      <c r="E313" s="164" t="s">
        <v>1470</v>
      </c>
      <c r="F313" s="165" t="s">
        <v>1471</v>
      </c>
      <c r="G313" s="166" t="s">
        <v>221</v>
      </c>
      <c r="H313" s="167">
        <v>2</v>
      </c>
      <c r="I313" s="168"/>
      <c r="J313" s="169">
        <f>ROUND(I313*H313,2)</f>
        <v>0</v>
      </c>
      <c r="K313" s="165" t="s">
        <v>222</v>
      </c>
      <c r="L313" s="170"/>
      <c r="M313" s="171" t="s">
        <v>1</v>
      </c>
      <c r="N313" s="172" t="s">
        <v>40</v>
      </c>
      <c r="O313" s="70"/>
      <c r="P313" s="173">
        <f>O313*H313</f>
        <v>0</v>
      </c>
      <c r="Q313" s="173">
        <v>0</v>
      </c>
      <c r="R313" s="173">
        <f>Q313*H313</f>
        <v>0</v>
      </c>
      <c r="S313" s="173">
        <v>0</v>
      </c>
      <c r="T313" s="174">
        <f>S313*H313</f>
        <v>0</v>
      </c>
      <c r="U313" s="33"/>
      <c r="V313" s="33"/>
      <c r="W313" s="33"/>
      <c r="X313" s="33"/>
      <c r="Y313" s="33"/>
      <c r="Z313" s="33"/>
      <c r="AA313" s="33"/>
      <c r="AB313" s="33"/>
      <c r="AC313" s="33"/>
      <c r="AD313" s="33"/>
      <c r="AE313" s="33"/>
      <c r="AR313" s="175" t="s">
        <v>84</v>
      </c>
      <c r="AT313" s="175" t="s">
        <v>218</v>
      </c>
      <c r="AU313" s="175" t="s">
        <v>75</v>
      </c>
      <c r="AY313" s="16" t="s">
        <v>223</v>
      </c>
      <c r="BE313" s="176">
        <f>IF(N313="základní",J313,0)</f>
        <v>0</v>
      </c>
      <c r="BF313" s="176">
        <f>IF(N313="snížená",J313,0)</f>
        <v>0</v>
      </c>
      <c r="BG313" s="176">
        <f>IF(N313="zákl. přenesená",J313,0)</f>
        <v>0</v>
      </c>
      <c r="BH313" s="176">
        <f>IF(N313="sníž. přenesená",J313,0)</f>
        <v>0</v>
      </c>
      <c r="BI313" s="176">
        <f>IF(N313="nulová",J313,0)</f>
        <v>0</v>
      </c>
      <c r="BJ313" s="16" t="s">
        <v>82</v>
      </c>
      <c r="BK313" s="176">
        <f>ROUND(I313*H313,2)</f>
        <v>0</v>
      </c>
      <c r="BL313" s="16" t="s">
        <v>82</v>
      </c>
      <c r="BM313" s="175" t="s">
        <v>1472</v>
      </c>
    </row>
    <row r="314" spans="1:65" s="2" customFormat="1" ht="19.5">
      <c r="A314" s="33"/>
      <c r="B314" s="34"/>
      <c r="C314" s="35"/>
      <c r="D314" s="177" t="s">
        <v>225</v>
      </c>
      <c r="E314" s="35"/>
      <c r="F314" s="178" t="s">
        <v>1471</v>
      </c>
      <c r="G314" s="35"/>
      <c r="H314" s="35"/>
      <c r="I314" s="179"/>
      <c r="J314" s="35"/>
      <c r="K314" s="35"/>
      <c r="L314" s="38"/>
      <c r="M314" s="180"/>
      <c r="N314" s="181"/>
      <c r="O314" s="70"/>
      <c r="P314" s="70"/>
      <c r="Q314" s="70"/>
      <c r="R314" s="70"/>
      <c r="S314" s="70"/>
      <c r="T314" s="71"/>
      <c r="U314" s="33"/>
      <c r="V314" s="33"/>
      <c r="W314" s="33"/>
      <c r="X314" s="33"/>
      <c r="Y314" s="33"/>
      <c r="Z314" s="33"/>
      <c r="AA314" s="33"/>
      <c r="AB314" s="33"/>
      <c r="AC314" s="33"/>
      <c r="AD314" s="33"/>
      <c r="AE314" s="33"/>
      <c r="AT314" s="16" t="s">
        <v>225</v>
      </c>
      <c r="AU314" s="16" t="s">
        <v>75</v>
      </c>
    </row>
    <row r="315" spans="1:65" s="2" customFormat="1" ht="24.2" customHeight="1">
      <c r="A315" s="33"/>
      <c r="B315" s="34"/>
      <c r="C315" s="182" t="s">
        <v>1473</v>
      </c>
      <c r="D315" s="182" t="s">
        <v>243</v>
      </c>
      <c r="E315" s="183" t="s">
        <v>1031</v>
      </c>
      <c r="F315" s="184" t="s">
        <v>1032</v>
      </c>
      <c r="G315" s="185" t="s">
        <v>221</v>
      </c>
      <c r="H315" s="186">
        <v>4</v>
      </c>
      <c r="I315" s="187"/>
      <c r="J315" s="188">
        <f>ROUND(I315*H315,2)</f>
        <v>0</v>
      </c>
      <c r="K315" s="184" t="s">
        <v>222</v>
      </c>
      <c r="L315" s="38"/>
      <c r="M315" s="189" t="s">
        <v>1</v>
      </c>
      <c r="N315" s="190" t="s">
        <v>40</v>
      </c>
      <c r="O315" s="70"/>
      <c r="P315" s="173">
        <f>O315*H315</f>
        <v>0</v>
      </c>
      <c r="Q315" s="173">
        <v>0</v>
      </c>
      <c r="R315" s="173">
        <f>Q315*H315</f>
        <v>0</v>
      </c>
      <c r="S315" s="173">
        <v>0</v>
      </c>
      <c r="T315" s="174">
        <f>S315*H315</f>
        <v>0</v>
      </c>
      <c r="U315" s="33"/>
      <c r="V315" s="33"/>
      <c r="W315" s="33"/>
      <c r="X315" s="33"/>
      <c r="Y315" s="33"/>
      <c r="Z315" s="33"/>
      <c r="AA315" s="33"/>
      <c r="AB315" s="33"/>
      <c r="AC315" s="33"/>
      <c r="AD315" s="33"/>
      <c r="AE315" s="33"/>
      <c r="AR315" s="175" t="s">
        <v>82</v>
      </c>
      <c r="AT315" s="175" t="s">
        <v>243</v>
      </c>
      <c r="AU315" s="175" t="s">
        <v>75</v>
      </c>
      <c r="AY315" s="16" t="s">
        <v>223</v>
      </c>
      <c r="BE315" s="176">
        <f>IF(N315="základní",J315,0)</f>
        <v>0</v>
      </c>
      <c r="BF315" s="176">
        <f>IF(N315="snížená",J315,0)</f>
        <v>0</v>
      </c>
      <c r="BG315" s="176">
        <f>IF(N315="zákl. přenesená",J315,0)</f>
        <v>0</v>
      </c>
      <c r="BH315" s="176">
        <f>IF(N315="sníž. přenesená",J315,0)</f>
        <v>0</v>
      </c>
      <c r="BI315" s="176">
        <f>IF(N315="nulová",J315,0)</f>
        <v>0</v>
      </c>
      <c r="BJ315" s="16" t="s">
        <v>82</v>
      </c>
      <c r="BK315" s="176">
        <f>ROUND(I315*H315,2)</f>
        <v>0</v>
      </c>
      <c r="BL315" s="16" t="s">
        <v>82</v>
      </c>
      <c r="BM315" s="175" t="s">
        <v>1474</v>
      </c>
    </row>
    <row r="316" spans="1:65" s="2" customFormat="1" ht="39">
      <c r="A316" s="33"/>
      <c r="B316" s="34"/>
      <c r="C316" s="35"/>
      <c r="D316" s="177" t="s">
        <v>225</v>
      </c>
      <c r="E316" s="35"/>
      <c r="F316" s="178" t="s">
        <v>1034</v>
      </c>
      <c r="G316" s="35"/>
      <c r="H316" s="35"/>
      <c r="I316" s="179"/>
      <c r="J316" s="35"/>
      <c r="K316" s="35"/>
      <c r="L316" s="38"/>
      <c r="M316" s="180"/>
      <c r="N316" s="181"/>
      <c r="O316" s="70"/>
      <c r="P316" s="70"/>
      <c r="Q316" s="70"/>
      <c r="R316" s="70"/>
      <c r="S316" s="70"/>
      <c r="T316" s="71"/>
      <c r="U316" s="33"/>
      <c r="V316" s="33"/>
      <c r="W316" s="33"/>
      <c r="X316" s="33"/>
      <c r="Y316" s="33"/>
      <c r="Z316" s="33"/>
      <c r="AA316" s="33"/>
      <c r="AB316" s="33"/>
      <c r="AC316" s="33"/>
      <c r="AD316" s="33"/>
      <c r="AE316" s="33"/>
      <c r="AT316" s="16" t="s">
        <v>225</v>
      </c>
      <c r="AU316" s="16" t="s">
        <v>75</v>
      </c>
    </row>
    <row r="317" spans="1:65" s="2" customFormat="1" ht="24.2" customHeight="1">
      <c r="A317" s="33"/>
      <c r="B317" s="34"/>
      <c r="C317" s="182" t="s">
        <v>907</v>
      </c>
      <c r="D317" s="182" t="s">
        <v>243</v>
      </c>
      <c r="E317" s="183" t="s">
        <v>1475</v>
      </c>
      <c r="F317" s="184" t="s">
        <v>1476</v>
      </c>
      <c r="G317" s="185" t="s">
        <v>221</v>
      </c>
      <c r="H317" s="186">
        <v>7</v>
      </c>
      <c r="I317" s="187"/>
      <c r="J317" s="188">
        <f>ROUND(I317*H317,2)</f>
        <v>0</v>
      </c>
      <c r="K317" s="184" t="s">
        <v>222</v>
      </c>
      <c r="L317" s="38"/>
      <c r="M317" s="189" t="s">
        <v>1</v>
      </c>
      <c r="N317" s="190" t="s">
        <v>40</v>
      </c>
      <c r="O317" s="70"/>
      <c r="P317" s="173">
        <f>O317*H317</f>
        <v>0</v>
      </c>
      <c r="Q317" s="173">
        <v>0</v>
      </c>
      <c r="R317" s="173">
        <f>Q317*H317</f>
        <v>0</v>
      </c>
      <c r="S317" s="173">
        <v>0</v>
      </c>
      <c r="T317" s="174">
        <f>S317*H317</f>
        <v>0</v>
      </c>
      <c r="U317" s="33"/>
      <c r="V317" s="33"/>
      <c r="W317" s="33"/>
      <c r="X317" s="33"/>
      <c r="Y317" s="33"/>
      <c r="Z317" s="33"/>
      <c r="AA317" s="33"/>
      <c r="AB317" s="33"/>
      <c r="AC317" s="33"/>
      <c r="AD317" s="33"/>
      <c r="AE317" s="33"/>
      <c r="AR317" s="175" t="s">
        <v>82</v>
      </c>
      <c r="AT317" s="175" t="s">
        <v>243</v>
      </c>
      <c r="AU317" s="175" t="s">
        <v>75</v>
      </c>
      <c r="AY317" s="16" t="s">
        <v>223</v>
      </c>
      <c r="BE317" s="176">
        <f>IF(N317="základní",J317,0)</f>
        <v>0</v>
      </c>
      <c r="BF317" s="176">
        <f>IF(N317="snížená",J317,0)</f>
        <v>0</v>
      </c>
      <c r="BG317" s="176">
        <f>IF(N317="zákl. přenesená",J317,0)</f>
        <v>0</v>
      </c>
      <c r="BH317" s="176">
        <f>IF(N317="sníž. přenesená",J317,0)</f>
        <v>0</v>
      </c>
      <c r="BI317" s="176">
        <f>IF(N317="nulová",J317,0)</f>
        <v>0</v>
      </c>
      <c r="BJ317" s="16" t="s">
        <v>82</v>
      </c>
      <c r="BK317" s="176">
        <f>ROUND(I317*H317,2)</f>
        <v>0</v>
      </c>
      <c r="BL317" s="16" t="s">
        <v>82</v>
      </c>
      <c r="BM317" s="175" t="s">
        <v>1477</v>
      </c>
    </row>
    <row r="318" spans="1:65" s="2" customFormat="1">
      <c r="A318" s="33"/>
      <c r="B318" s="34"/>
      <c r="C318" s="35"/>
      <c r="D318" s="177" t="s">
        <v>225</v>
      </c>
      <c r="E318" s="35"/>
      <c r="F318" s="178" t="s">
        <v>1476</v>
      </c>
      <c r="G318" s="35"/>
      <c r="H318" s="35"/>
      <c r="I318" s="179"/>
      <c r="J318" s="35"/>
      <c r="K318" s="35"/>
      <c r="L318" s="38"/>
      <c r="M318" s="180"/>
      <c r="N318" s="181"/>
      <c r="O318" s="70"/>
      <c r="P318" s="70"/>
      <c r="Q318" s="70"/>
      <c r="R318" s="70"/>
      <c r="S318" s="70"/>
      <c r="T318" s="71"/>
      <c r="U318" s="33"/>
      <c r="V318" s="33"/>
      <c r="W318" s="33"/>
      <c r="X318" s="33"/>
      <c r="Y318" s="33"/>
      <c r="Z318" s="33"/>
      <c r="AA318" s="33"/>
      <c r="AB318" s="33"/>
      <c r="AC318" s="33"/>
      <c r="AD318" s="33"/>
      <c r="AE318" s="33"/>
      <c r="AT318" s="16" t="s">
        <v>225</v>
      </c>
      <c r="AU318" s="16" t="s">
        <v>75</v>
      </c>
    </row>
    <row r="319" spans="1:65" s="2" customFormat="1" ht="24.2" customHeight="1">
      <c r="A319" s="33"/>
      <c r="B319" s="34"/>
      <c r="C319" s="182" t="s">
        <v>911</v>
      </c>
      <c r="D319" s="182" t="s">
        <v>243</v>
      </c>
      <c r="E319" s="183" t="s">
        <v>1478</v>
      </c>
      <c r="F319" s="184" t="s">
        <v>1479</v>
      </c>
      <c r="G319" s="185" t="s">
        <v>221</v>
      </c>
      <c r="H319" s="186">
        <v>7</v>
      </c>
      <c r="I319" s="187"/>
      <c r="J319" s="188">
        <f>ROUND(I319*H319,2)</f>
        <v>0</v>
      </c>
      <c r="K319" s="184" t="s">
        <v>222</v>
      </c>
      <c r="L319" s="38"/>
      <c r="M319" s="189" t="s">
        <v>1</v>
      </c>
      <c r="N319" s="190" t="s">
        <v>40</v>
      </c>
      <c r="O319" s="70"/>
      <c r="P319" s="173">
        <f>O319*H319</f>
        <v>0</v>
      </c>
      <c r="Q319" s="173">
        <v>0</v>
      </c>
      <c r="R319" s="173">
        <f>Q319*H319</f>
        <v>0</v>
      </c>
      <c r="S319" s="173">
        <v>0</v>
      </c>
      <c r="T319" s="174">
        <f>S319*H319</f>
        <v>0</v>
      </c>
      <c r="U319" s="33"/>
      <c r="V319" s="33"/>
      <c r="W319" s="33"/>
      <c r="X319" s="33"/>
      <c r="Y319" s="33"/>
      <c r="Z319" s="33"/>
      <c r="AA319" s="33"/>
      <c r="AB319" s="33"/>
      <c r="AC319" s="33"/>
      <c r="AD319" s="33"/>
      <c r="AE319" s="33"/>
      <c r="AR319" s="175" t="s">
        <v>82</v>
      </c>
      <c r="AT319" s="175" t="s">
        <v>243</v>
      </c>
      <c r="AU319" s="175" t="s">
        <v>75</v>
      </c>
      <c r="AY319" s="16" t="s">
        <v>223</v>
      </c>
      <c r="BE319" s="176">
        <f>IF(N319="základní",J319,0)</f>
        <v>0</v>
      </c>
      <c r="BF319" s="176">
        <f>IF(N319="snížená",J319,0)</f>
        <v>0</v>
      </c>
      <c r="BG319" s="176">
        <f>IF(N319="zákl. přenesená",J319,0)</f>
        <v>0</v>
      </c>
      <c r="BH319" s="176">
        <f>IF(N319="sníž. přenesená",J319,0)</f>
        <v>0</v>
      </c>
      <c r="BI319" s="176">
        <f>IF(N319="nulová",J319,0)</f>
        <v>0</v>
      </c>
      <c r="BJ319" s="16" t="s">
        <v>82</v>
      </c>
      <c r="BK319" s="176">
        <f>ROUND(I319*H319,2)</f>
        <v>0</v>
      </c>
      <c r="BL319" s="16" t="s">
        <v>82</v>
      </c>
      <c r="BM319" s="175" t="s">
        <v>1480</v>
      </c>
    </row>
    <row r="320" spans="1:65" s="2" customFormat="1">
      <c r="A320" s="33"/>
      <c r="B320" s="34"/>
      <c r="C320" s="35"/>
      <c r="D320" s="177" t="s">
        <v>225</v>
      </c>
      <c r="E320" s="35"/>
      <c r="F320" s="178" t="s">
        <v>1479</v>
      </c>
      <c r="G320" s="35"/>
      <c r="H320" s="35"/>
      <c r="I320" s="179"/>
      <c r="J320" s="35"/>
      <c r="K320" s="35"/>
      <c r="L320" s="38"/>
      <c r="M320" s="191"/>
      <c r="N320" s="192"/>
      <c r="O320" s="193"/>
      <c r="P320" s="193"/>
      <c r="Q320" s="193"/>
      <c r="R320" s="193"/>
      <c r="S320" s="193"/>
      <c r="T320" s="194"/>
      <c r="U320" s="33"/>
      <c r="V320" s="33"/>
      <c r="W320" s="33"/>
      <c r="X320" s="33"/>
      <c r="Y320" s="33"/>
      <c r="Z320" s="33"/>
      <c r="AA320" s="33"/>
      <c r="AB320" s="33"/>
      <c r="AC320" s="33"/>
      <c r="AD320" s="33"/>
      <c r="AE320" s="33"/>
      <c r="AT320" s="16" t="s">
        <v>225</v>
      </c>
      <c r="AU320" s="16" t="s">
        <v>75</v>
      </c>
    </row>
    <row r="321" spans="1:31" s="2" customFormat="1" ht="6.95" customHeight="1">
      <c r="A321" s="33"/>
      <c r="B321" s="53"/>
      <c r="C321" s="54"/>
      <c r="D321" s="54"/>
      <c r="E321" s="54"/>
      <c r="F321" s="54"/>
      <c r="G321" s="54"/>
      <c r="H321" s="54"/>
      <c r="I321" s="54"/>
      <c r="J321" s="54"/>
      <c r="K321" s="54"/>
      <c r="L321" s="38"/>
      <c r="M321" s="33"/>
      <c r="O321" s="33"/>
      <c r="P321" s="33"/>
      <c r="Q321" s="33"/>
      <c r="R321" s="33"/>
      <c r="S321" s="33"/>
      <c r="T321" s="33"/>
      <c r="U321" s="33"/>
      <c r="V321" s="33"/>
      <c r="W321" s="33"/>
      <c r="X321" s="33"/>
      <c r="Y321" s="33"/>
      <c r="Z321" s="33"/>
      <c r="AA321" s="33"/>
      <c r="AB321" s="33"/>
      <c r="AC321" s="33"/>
      <c r="AD321" s="33"/>
      <c r="AE321" s="33"/>
    </row>
  </sheetData>
  <sheetProtection algorithmName="SHA-512" hashValue="XLmpzQZHUG/pGR93OPRnI0sb5+KiuhfLqqd0X0gsBOkZevLihHY8qctmCKCOfWgttwvqtt+vi+mXCpmBU2QdDg==" saltValue="+2Vo5glW8UnFP2J02qDsYqvyZF62uWruh/zCAuI/a0hiSx6g6aiA9rs2GcgKbJESvgQf05FTtH73GIxwNbx5qQ==" spinCount="100000" sheet="1" objects="1" scenarios="1" formatColumns="0" formatRows="0" autoFilter="0"/>
  <autoFilter ref="C119:K320"/>
  <mergeCells count="12">
    <mergeCell ref="E112:H112"/>
    <mergeCell ref="L2:V2"/>
    <mergeCell ref="E85:H85"/>
    <mergeCell ref="E87:H87"/>
    <mergeCell ref="E89:H89"/>
    <mergeCell ref="E108:H108"/>
    <mergeCell ref="E110:H11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57"/>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105</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1481</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ROUND(J121,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ROUND((SUM(BE121:BE156)),  2)</f>
        <v>0</v>
      </c>
      <c r="G35" s="33"/>
      <c r="H35" s="33"/>
      <c r="I35" s="129">
        <v>0.21</v>
      </c>
      <c r="J35" s="128">
        <f>ROUND(((SUM(BE121:BE156))*I35),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ROUND((SUM(BF121:BF156)),  2)</f>
        <v>0</v>
      </c>
      <c r="G36" s="33"/>
      <c r="H36" s="33"/>
      <c r="I36" s="129">
        <v>0.15</v>
      </c>
      <c r="J36" s="128">
        <f>ROUND(((SUM(BF121:BF156))*I36),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ROUND((SUM(BG121:BG156)),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ROUND((SUM(BH121:BH156)),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ROUND((SUM(BI121:BI156)),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01.3 - Oprava kabelizace, zemní práce</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J121</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1482</v>
      </c>
      <c r="E99" s="199"/>
      <c r="F99" s="199"/>
      <c r="G99" s="199"/>
      <c r="H99" s="199"/>
      <c r="I99" s="199"/>
      <c r="J99" s="200">
        <f>J122</f>
        <v>0</v>
      </c>
      <c r="K99" s="197"/>
      <c r="L99" s="201"/>
    </row>
    <row r="100" spans="1:47" s="2" customFormat="1" ht="21.75" hidden="1" customHeight="1">
      <c r="A100" s="33"/>
      <c r="B100" s="34"/>
      <c r="C100" s="35"/>
      <c r="D100" s="35"/>
      <c r="E100" s="35"/>
      <c r="F100" s="35"/>
      <c r="G100" s="35"/>
      <c r="H100" s="35"/>
      <c r="I100" s="35"/>
      <c r="J100" s="35"/>
      <c r="K100" s="35"/>
      <c r="L100" s="50"/>
      <c r="S100" s="33"/>
      <c r="T100" s="33"/>
      <c r="U100" s="33"/>
      <c r="V100" s="33"/>
      <c r="W100" s="33"/>
      <c r="X100" s="33"/>
      <c r="Y100" s="33"/>
      <c r="Z100" s="33"/>
      <c r="AA100" s="33"/>
      <c r="AB100" s="33"/>
      <c r="AC100" s="33"/>
      <c r="AD100" s="33"/>
      <c r="AE100" s="33"/>
    </row>
    <row r="101" spans="1:47" s="2" customFormat="1" ht="6.95" hidden="1" customHeight="1">
      <c r="A101" s="33"/>
      <c r="B101" s="53"/>
      <c r="C101" s="54"/>
      <c r="D101" s="54"/>
      <c r="E101" s="54"/>
      <c r="F101" s="54"/>
      <c r="G101" s="54"/>
      <c r="H101" s="54"/>
      <c r="I101" s="54"/>
      <c r="J101" s="54"/>
      <c r="K101" s="54"/>
      <c r="L101" s="50"/>
      <c r="S101" s="33"/>
      <c r="T101" s="33"/>
      <c r="U101" s="33"/>
      <c r="V101" s="33"/>
      <c r="W101" s="33"/>
      <c r="X101" s="33"/>
      <c r="Y101" s="33"/>
      <c r="Z101" s="33"/>
      <c r="AA101" s="33"/>
      <c r="AB101" s="33"/>
      <c r="AC101" s="33"/>
      <c r="AD101" s="33"/>
      <c r="AE101" s="33"/>
    </row>
    <row r="102" spans="1:47" hidden="1"/>
    <row r="103" spans="1:47" hidden="1"/>
    <row r="104" spans="1:47" hidden="1"/>
    <row r="105" spans="1:47" s="2" customFormat="1" ht="6.95" customHeight="1">
      <c r="A105" s="33"/>
      <c r="B105" s="55"/>
      <c r="C105" s="56"/>
      <c r="D105" s="56"/>
      <c r="E105" s="56"/>
      <c r="F105" s="56"/>
      <c r="G105" s="56"/>
      <c r="H105" s="56"/>
      <c r="I105" s="56"/>
      <c r="J105" s="56"/>
      <c r="K105" s="56"/>
      <c r="L105" s="50"/>
      <c r="S105" s="33"/>
      <c r="T105" s="33"/>
      <c r="U105" s="33"/>
      <c r="V105" s="33"/>
      <c r="W105" s="33"/>
      <c r="X105" s="33"/>
      <c r="Y105" s="33"/>
      <c r="Z105" s="33"/>
      <c r="AA105" s="33"/>
      <c r="AB105" s="33"/>
      <c r="AC105" s="33"/>
      <c r="AD105" s="33"/>
      <c r="AE105" s="33"/>
    </row>
    <row r="106" spans="1:47" s="2" customFormat="1" ht="24.95" customHeight="1">
      <c r="A106" s="33"/>
      <c r="B106" s="34"/>
      <c r="C106" s="22" t="s">
        <v>205</v>
      </c>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6.95" customHeight="1">
      <c r="A107" s="33"/>
      <c r="B107" s="34"/>
      <c r="C107" s="35"/>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2" customHeight="1">
      <c r="A108" s="33"/>
      <c r="B108" s="34"/>
      <c r="C108" s="28" t="s">
        <v>16</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6.5" customHeight="1">
      <c r="A109" s="33"/>
      <c r="B109" s="34"/>
      <c r="C109" s="35"/>
      <c r="D109" s="35"/>
      <c r="E109" s="295" t="str">
        <f>E7</f>
        <v>Oprava SZZ, kolejí a výhybek v žst. Pocínovice</v>
      </c>
      <c r="F109" s="296"/>
      <c r="G109" s="296"/>
      <c r="H109" s="296"/>
      <c r="I109" s="35"/>
      <c r="J109" s="35"/>
      <c r="K109" s="35"/>
      <c r="L109" s="50"/>
      <c r="S109" s="33"/>
      <c r="T109" s="33"/>
      <c r="U109" s="33"/>
      <c r="V109" s="33"/>
      <c r="W109" s="33"/>
      <c r="X109" s="33"/>
      <c r="Y109" s="33"/>
      <c r="Z109" s="33"/>
      <c r="AA109" s="33"/>
      <c r="AB109" s="33"/>
      <c r="AC109" s="33"/>
      <c r="AD109" s="33"/>
      <c r="AE109" s="33"/>
    </row>
    <row r="110" spans="1:47" s="1" customFormat="1" ht="12" customHeight="1">
      <c r="B110" s="20"/>
      <c r="C110" s="28" t="s">
        <v>194</v>
      </c>
      <c r="D110" s="21"/>
      <c r="E110" s="21"/>
      <c r="F110" s="21"/>
      <c r="G110" s="21"/>
      <c r="H110" s="21"/>
      <c r="I110" s="21"/>
      <c r="J110" s="21"/>
      <c r="K110" s="21"/>
      <c r="L110" s="19"/>
    </row>
    <row r="111" spans="1:47" s="2" customFormat="1" ht="16.5" customHeight="1">
      <c r="A111" s="33"/>
      <c r="B111" s="34"/>
      <c r="C111" s="35"/>
      <c r="D111" s="35"/>
      <c r="E111" s="295" t="s">
        <v>195</v>
      </c>
      <c r="F111" s="298"/>
      <c r="G111" s="298"/>
      <c r="H111" s="298"/>
      <c r="I111" s="35"/>
      <c r="J111" s="35"/>
      <c r="K111" s="35"/>
      <c r="L111" s="50"/>
      <c r="S111" s="33"/>
      <c r="T111" s="33"/>
      <c r="U111" s="33"/>
      <c r="V111" s="33"/>
      <c r="W111" s="33"/>
      <c r="X111" s="33"/>
      <c r="Y111" s="33"/>
      <c r="Z111" s="33"/>
      <c r="AA111" s="33"/>
      <c r="AB111" s="33"/>
      <c r="AC111" s="33"/>
      <c r="AD111" s="33"/>
      <c r="AE111" s="33"/>
    </row>
    <row r="112" spans="1:47" s="2" customFormat="1" ht="12" customHeight="1">
      <c r="A112" s="33"/>
      <c r="B112" s="34"/>
      <c r="C112" s="28" t="s">
        <v>196</v>
      </c>
      <c r="D112" s="35"/>
      <c r="E112" s="35"/>
      <c r="F112" s="35"/>
      <c r="G112" s="35"/>
      <c r="H112" s="35"/>
      <c r="I112" s="35"/>
      <c r="J112" s="35"/>
      <c r="K112" s="35"/>
      <c r="L112" s="50"/>
      <c r="S112" s="33"/>
      <c r="T112" s="33"/>
      <c r="U112" s="33"/>
      <c r="V112" s="33"/>
      <c r="W112" s="33"/>
      <c r="X112" s="33"/>
      <c r="Y112" s="33"/>
      <c r="Z112" s="33"/>
      <c r="AA112" s="33"/>
      <c r="AB112" s="33"/>
      <c r="AC112" s="33"/>
      <c r="AD112" s="33"/>
      <c r="AE112" s="33"/>
    </row>
    <row r="113" spans="1:65" s="2" customFormat="1" ht="16.5" customHeight="1">
      <c r="A113" s="33"/>
      <c r="B113" s="34"/>
      <c r="C113" s="35"/>
      <c r="D113" s="35"/>
      <c r="E113" s="267" t="str">
        <f>E11</f>
        <v>01.3 - Oprava kabelizace, zemní práce</v>
      </c>
      <c r="F113" s="298"/>
      <c r="G113" s="298"/>
      <c r="H113" s="298"/>
      <c r="I113" s="35"/>
      <c r="J113" s="35"/>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20</v>
      </c>
      <c r="D115" s="35"/>
      <c r="E115" s="35"/>
      <c r="F115" s="26" t="str">
        <f>F14</f>
        <v>Pocínovice</v>
      </c>
      <c r="G115" s="35"/>
      <c r="H115" s="35"/>
      <c r="I115" s="28" t="s">
        <v>22</v>
      </c>
      <c r="J115" s="65" t="str">
        <f>IF(J14="","",J14)</f>
        <v>21. 9. 2020</v>
      </c>
      <c r="K115" s="35"/>
      <c r="L115" s="50"/>
      <c r="S115" s="33"/>
      <c r="T115" s="33"/>
      <c r="U115" s="33"/>
      <c r="V115" s="33"/>
      <c r="W115" s="33"/>
      <c r="X115" s="33"/>
      <c r="Y115" s="33"/>
      <c r="Z115" s="33"/>
      <c r="AA115" s="33"/>
      <c r="AB115" s="33"/>
      <c r="AC115" s="33"/>
      <c r="AD115" s="33"/>
      <c r="AE115" s="33"/>
    </row>
    <row r="116" spans="1:65" s="2" customFormat="1" ht="6.95" customHeight="1">
      <c r="A116" s="33"/>
      <c r="B116" s="34"/>
      <c r="C116" s="35"/>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24</v>
      </c>
      <c r="D117" s="35"/>
      <c r="E117" s="35"/>
      <c r="F117" s="26" t="str">
        <f>E17</f>
        <v>Správa železnic, státní organizace</v>
      </c>
      <c r="G117" s="35"/>
      <c r="H117" s="35"/>
      <c r="I117" s="28" t="s">
        <v>30</v>
      </c>
      <c r="J117" s="31" t="str">
        <f>E23</f>
        <v xml:space="preserve"> </v>
      </c>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IF(E20="","",E20)</f>
        <v>Vyplň údaj</v>
      </c>
      <c r="G118" s="35"/>
      <c r="H118" s="35"/>
      <c r="I118" s="28" t="s">
        <v>33</v>
      </c>
      <c r="J118" s="31" t="str">
        <f>E26</f>
        <v xml:space="preserve"> </v>
      </c>
      <c r="K118" s="35"/>
      <c r="L118" s="50"/>
      <c r="S118" s="33"/>
      <c r="T118" s="33"/>
      <c r="U118" s="33"/>
      <c r="V118" s="33"/>
      <c r="W118" s="33"/>
      <c r="X118" s="33"/>
      <c r="Y118" s="33"/>
      <c r="Z118" s="33"/>
      <c r="AA118" s="33"/>
      <c r="AB118" s="33"/>
      <c r="AC118" s="33"/>
      <c r="AD118" s="33"/>
      <c r="AE118" s="33"/>
    </row>
    <row r="119" spans="1:65" s="2" customFormat="1" ht="10.3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9" customFormat="1" ht="29.25" customHeight="1">
      <c r="A120" s="152"/>
      <c r="B120" s="153"/>
      <c r="C120" s="154" t="s">
        <v>206</v>
      </c>
      <c r="D120" s="155" t="s">
        <v>60</v>
      </c>
      <c r="E120" s="155" t="s">
        <v>56</v>
      </c>
      <c r="F120" s="155" t="s">
        <v>57</v>
      </c>
      <c r="G120" s="155" t="s">
        <v>207</v>
      </c>
      <c r="H120" s="155" t="s">
        <v>208</v>
      </c>
      <c r="I120" s="155" t="s">
        <v>209</v>
      </c>
      <c r="J120" s="155" t="s">
        <v>202</v>
      </c>
      <c r="K120" s="156" t="s">
        <v>210</v>
      </c>
      <c r="L120" s="157"/>
      <c r="M120" s="74" t="s">
        <v>1</v>
      </c>
      <c r="N120" s="75" t="s">
        <v>39</v>
      </c>
      <c r="O120" s="75" t="s">
        <v>211</v>
      </c>
      <c r="P120" s="75" t="s">
        <v>212</v>
      </c>
      <c r="Q120" s="75" t="s">
        <v>213</v>
      </c>
      <c r="R120" s="75" t="s">
        <v>214</v>
      </c>
      <c r="S120" s="75" t="s">
        <v>215</v>
      </c>
      <c r="T120" s="76" t="s">
        <v>216</v>
      </c>
      <c r="U120" s="152"/>
      <c r="V120" s="152"/>
      <c r="W120" s="152"/>
      <c r="X120" s="152"/>
      <c r="Y120" s="152"/>
      <c r="Z120" s="152"/>
      <c r="AA120" s="152"/>
      <c r="AB120" s="152"/>
      <c r="AC120" s="152"/>
      <c r="AD120" s="152"/>
      <c r="AE120" s="152"/>
    </row>
    <row r="121" spans="1:65" s="2" customFormat="1" ht="22.9" customHeight="1">
      <c r="A121" s="33"/>
      <c r="B121" s="34"/>
      <c r="C121" s="81" t="s">
        <v>217</v>
      </c>
      <c r="D121" s="35"/>
      <c r="E121" s="35"/>
      <c r="F121" s="35"/>
      <c r="G121" s="35"/>
      <c r="H121" s="35"/>
      <c r="I121" s="35"/>
      <c r="J121" s="158">
        <f>BK121</f>
        <v>0</v>
      </c>
      <c r="K121" s="35"/>
      <c r="L121" s="38"/>
      <c r="M121" s="77"/>
      <c r="N121" s="159"/>
      <c r="O121" s="78"/>
      <c r="P121" s="160">
        <f>P122</f>
        <v>0</v>
      </c>
      <c r="Q121" s="78"/>
      <c r="R121" s="160">
        <f>R122</f>
        <v>0.22952</v>
      </c>
      <c r="S121" s="78"/>
      <c r="T121" s="161">
        <f>T122</f>
        <v>0</v>
      </c>
      <c r="U121" s="33"/>
      <c r="V121" s="33"/>
      <c r="W121" s="33"/>
      <c r="X121" s="33"/>
      <c r="Y121" s="33"/>
      <c r="Z121" s="33"/>
      <c r="AA121" s="33"/>
      <c r="AB121" s="33"/>
      <c r="AC121" s="33"/>
      <c r="AD121" s="33"/>
      <c r="AE121" s="33"/>
      <c r="AT121" s="16" t="s">
        <v>74</v>
      </c>
      <c r="AU121" s="16" t="s">
        <v>204</v>
      </c>
      <c r="BK121" s="162">
        <f>BK122</f>
        <v>0</v>
      </c>
    </row>
    <row r="122" spans="1:65" s="11" customFormat="1" ht="25.9" customHeight="1">
      <c r="B122" s="202"/>
      <c r="C122" s="203"/>
      <c r="D122" s="204" t="s">
        <v>74</v>
      </c>
      <c r="E122" s="205" t="s">
        <v>82</v>
      </c>
      <c r="F122" s="205" t="s">
        <v>104</v>
      </c>
      <c r="G122" s="203"/>
      <c r="H122" s="203"/>
      <c r="I122" s="206"/>
      <c r="J122" s="207">
        <f>BK122</f>
        <v>0</v>
      </c>
      <c r="K122" s="203"/>
      <c r="L122" s="208"/>
      <c r="M122" s="209"/>
      <c r="N122" s="210"/>
      <c r="O122" s="210"/>
      <c r="P122" s="211">
        <f>SUM(P123:P156)</f>
        <v>0</v>
      </c>
      <c r="Q122" s="210"/>
      <c r="R122" s="211">
        <f>SUM(R123:R156)</f>
        <v>0.22952</v>
      </c>
      <c r="S122" s="210"/>
      <c r="T122" s="212">
        <f>SUM(T123:T156)</f>
        <v>0</v>
      </c>
      <c r="AR122" s="213" t="s">
        <v>82</v>
      </c>
      <c r="AT122" s="214" t="s">
        <v>74</v>
      </c>
      <c r="AU122" s="214" t="s">
        <v>75</v>
      </c>
      <c r="AY122" s="213" t="s">
        <v>223</v>
      </c>
      <c r="BK122" s="215">
        <f>SUM(BK123:BK156)</f>
        <v>0</v>
      </c>
    </row>
    <row r="123" spans="1:65" s="2" customFormat="1" ht="24.2" customHeight="1">
      <c r="A123" s="33"/>
      <c r="B123" s="34"/>
      <c r="C123" s="182" t="s">
        <v>82</v>
      </c>
      <c r="D123" s="182" t="s">
        <v>243</v>
      </c>
      <c r="E123" s="183" t="s">
        <v>1483</v>
      </c>
      <c r="F123" s="184" t="s">
        <v>1484</v>
      </c>
      <c r="G123" s="185" t="s">
        <v>1485</v>
      </c>
      <c r="H123" s="186">
        <v>170</v>
      </c>
      <c r="I123" s="187"/>
      <c r="J123" s="188">
        <f>ROUND(I123*H123,2)</f>
        <v>0</v>
      </c>
      <c r="K123" s="184" t="s">
        <v>1486</v>
      </c>
      <c r="L123" s="38"/>
      <c r="M123" s="189" t="s">
        <v>1</v>
      </c>
      <c r="N123" s="190"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82</v>
      </c>
      <c r="AT123" s="175" t="s">
        <v>243</v>
      </c>
      <c r="AU123" s="175" t="s">
        <v>82</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82</v>
      </c>
      <c r="BM123" s="175" t="s">
        <v>1487</v>
      </c>
    </row>
    <row r="124" spans="1:65" s="2" customFormat="1" ht="29.25">
      <c r="A124" s="33"/>
      <c r="B124" s="34"/>
      <c r="C124" s="35"/>
      <c r="D124" s="177" t="s">
        <v>225</v>
      </c>
      <c r="E124" s="35"/>
      <c r="F124" s="178" t="s">
        <v>1488</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82</v>
      </c>
    </row>
    <row r="125" spans="1:65" s="2" customFormat="1" ht="24.2" customHeight="1">
      <c r="A125" s="33"/>
      <c r="B125" s="34"/>
      <c r="C125" s="182" t="s">
        <v>84</v>
      </c>
      <c r="D125" s="182" t="s">
        <v>243</v>
      </c>
      <c r="E125" s="183" t="s">
        <v>1489</v>
      </c>
      <c r="F125" s="184" t="s">
        <v>1490</v>
      </c>
      <c r="G125" s="185" t="s">
        <v>1485</v>
      </c>
      <c r="H125" s="186">
        <v>30</v>
      </c>
      <c r="I125" s="187"/>
      <c r="J125" s="188">
        <f>ROUND(I125*H125,2)</f>
        <v>0</v>
      </c>
      <c r="K125" s="184" t="s">
        <v>1486</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82</v>
      </c>
      <c r="AT125" s="175" t="s">
        <v>243</v>
      </c>
      <c r="AU125" s="175" t="s">
        <v>82</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1491</v>
      </c>
    </row>
    <row r="126" spans="1:65" s="2" customFormat="1" ht="29.25">
      <c r="A126" s="33"/>
      <c r="B126" s="34"/>
      <c r="C126" s="35"/>
      <c r="D126" s="177" t="s">
        <v>225</v>
      </c>
      <c r="E126" s="35"/>
      <c r="F126" s="178" t="s">
        <v>1492</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82</v>
      </c>
    </row>
    <row r="127" spans="1:65" s="2" customFormat="1" ht="24.2" customHeight="1">
      <c r="A127" s="33"/>
      <c r="B127" s="34"/>
      <c r="C127" s="182" t="s">
        <v>92</v>
      </c>
      <c r="D127" s="182" t="s">
        <v>243</v>
      </c>
      <c r="E127" s="183" t="s">
        <v>1493</v>
      </c>
      <c r="F127" s="184" t="s">
        <v>1494</v>
      </c>
      <c r="G127" s="185" t="s">
        <v>1485</v>
      </c>
      <c r="H127" s="186">
        <v>5</v>
      </c>
      <c r="I127" s="187"/>
      <c r="J127" s="188">
        <f>ROUND(I127*H127,2)</f>
        <v>0</v>
      </c>
      <c r="K127" s="184" t="s">
        <v>1486</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82</v>
      </c>
      <c r="AT127" s="175" t="s">
        <v>243</v>
      </c>
      <c r="AU127" s="175" t="s">
        <v>82</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1495</v>
      </c>
    </row>
    <row r="128" spans="1:65" s="2" customFormat="1" ht="29.25">
      <c r="A128" s="33"/>
      <c r="B128" s="34"/>
      <c r="C128" s="35"/>
      <c r="D128" s="177" t="s">
        <v>225</v>
      </c>
      <c r="E128" s="35"/>
      <c r="F128" s="178" t="s">
        <v>1496</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82</v>
      </c>
    </row>
    <row r="129" spans="1:65" s="2" customFormat="1" ht="24.2" customHeight="1">
      <c r="A129" s="33"/>
      <c r="B129" s="34"/>
      <c r="C129" s="182" t="s">
        <v>317</v>
      </c>
      <c r="D129" s="182" t="s">
        <v>243</v>
      </c>
      <c r="E129" s="183" t="s">
        <v>1497</v>
      </c>
      <c r="F129" s="184" t="s">
        <v>1498</v>
      </c>
      <c r="G129" s="185" t="s">
        <v>1485</v>
      </c>
      <c r="H129" s="186">
        <v>20</v>
      </c>
      <c r="I129" s="187"/>
      <c r="J129" s="188">
        <f>ROUND(I129*H129,2)</f>
        <v>0</v>
      </c>
      <c r="K129" s="184" t="s">
        <v>1486</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82</v>
      </c>
      <c r="AT129" s="175" t="s">
        <v>243</v>
      </c>
      <c r="AU129" s="175" t="s">
        <v>82</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1499</v>
      </c>
    </row>
    <row r="130" spans="1:65" s="2" customFormat="1" ht="29.25">
      <c r="A130" s="33"/>
      <c r="B130" s="34"/>
      <c r="C130" s="35"/>
      <c r="D130" s="177" t="s">
        <v>225</v>
      </c>
      <c r="E130" s="35"/>
      <c r="F130" s="178" t="s">
        <v>1500</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82</v>
      </c>
    </row>
    <row r="131" spans="1:65" s="2" customFormat="1" ht="24.2" customHeight="1">
      <c r="A131" s="33"/>
      <c r="B131" s="34"/>
      <c r="C131" s="182" t="s">
        <v>321</v>
      </c>
      <c r="D131" s="182" t="s">
        <v>243</v>
      </c>
      <c r="E131" s="183" t="s">
        <v>1501</v>
      </c>
      <c r="F131" s="184" t="s">
        <v>1502</v>
      </c>
      <c r="G131" s="185" t="s">
        <v>1485</v>
      </c>
      <c r="H131" s="186">
        <v>30</v>
      </c>
      <c r="I131" s="187"/>
      <c r="J131" s="188">
        <f>ROUND(I131*H131,2)</f>
        <v>0</v>
      </c>
      <c r="K131" s="184" t="s">
        <v>1486</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82</v>
      </c>
      <c r="AT131" s="175" t="s">
        <v>243</v>
      </c>
      <c r="AU131" s="175" t="s">
        <v>82</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1503</v>
      </c>
    </row>
    <row r="132" spans="1:65" s="2" customFormat="1" ht="29.25">
      <c r="A132" s="33"/>
      <c r="B132" s="34"/>
      <c r="C132" s="35"/>
      <c r="D132" s="177" t="s">
        <v>225</v>
      </c>
      <c r="E132" s="35"/>
      <c r="F132" s="178" t="s">
        <v>1504</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82</v>
      </c>
    </row>
    <row r="133" spans="1:65" s="2" customFormat="1" ht="24.2" customHeight="1">
      <c r="A133" s="33"/>
      <c r="B133" s="34"/>
      <c r="C133" s="182" t="s">
        <v>233</v>
      </c>
      <c r="D133" s="182" t="s">
        <v>243</v>
      </c>
      <c r="E133" s="183" t="s">
        <v>1505</v>
      </c>
      <c r="F133" s="184" t="s">
        <v>1506</v>
      </c>
      <c r="G133" s="185" t="s">
        <v>1485</v>
      </c>
      <c r="H133" s="186">
        <v>255</v>
      </c>
      <c r="I133" s="187"/>
      <c r="J133" s="188">
        <f>ROUND(I133*H133,2)</f>
        <v>0</v>
      </c>
      <c r="K133" s="184" t="s">
        <v>1486</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82</v>
      </c>
      <c r="AT133" s="175" t="s">
        <v>243</v>
      </c>
      <c r="AU133" s="175" t="s">
        <v>82</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1507</v>
      </c>
    </row>
    <row r="134" spans="1:65" s="2" customFormat="1" ht="29.25">
      <c r="A134" s="33"/>
      <c r="B134" s="34"/>
      <c r="C134" s="35"/>
      <c r="D134" s="177" t="s">
        <v>225</v>
      </c>
      <c r="E134" s="35"/>
      <c r="F134" s="178" t="s">
        <v>1508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82</v>
      </c>
    </row>
    <row r="135" spans="1:65" s="2" customFormat="1" ht="24.2" customHeight="1">
      <c r="A135" s="33"/>
      <c r="B135" s="34"/>
      <c r="C135" s="182" t="s">
        <v>288</v>
      </c>
      <c r="D135" s="182" t="s">
        <v>243</v>
      </c>
      <c r="E135" s="183" t="s">
        <v>1509</v>
      </c>
      <c r="F135" s="184" t="s">
        <v>1510</v>
      </c>
      <c r="G135" s="185" t="s">
        <v>1511</v>
      </c>
      <c r="H135" s="186">
        <v>300</v>
      </c>
      <c r="I135" s="187"/>
      <c r="J135" s="188">
        <f>ROUND(I135*H135,2)</f>
        <v>0</v>
      </c>
      <c r="K135" s="184" t="s">
        <v>1486</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82</v>
      </c>
      <c r="AT135" s="175" t="s">
        <v>243</v>
      </c>
      <c r="AU135" s="175" t="s">
        <v>82</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1512</v>
      </c>
    </row>
    <row r="136" spans="1:65" s="2" customFormat="1" ht="19.5">
      <c r="A136" s="33"/>
      <c r="B136" s="34"/>
      <c r="C136" s="35"/>
      <c r="D136" s="177" t="s">
        <v>225</v>
      </c>
      <c r="E136" s="35"/>
      <c r="F136" s="178" t="s">
        <v>1513</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82</v>
      </c>
    </row>
    <row r="137" spans="1:65" s="2" customFormat="1" ht="24.2" customHeight="1">
      <c r="A137" s="33"/>
      <c r="B137" s="34"/>
      <c r="C137" s="182" t="s">
        <v>308</v>
      </c>
      <c r="D137" s="182" t="s">
        <v>243</v>
      </c>
      <c r="E137" s="183" t="s">
        <v>1514</v>
      </c>
      <c r="F137" s="184" t="s">
        <v>1515</v>
      </c>
      <c r="G137" s="185" t="s">
        <v>1511</v>
      </c>
      <c r="H137" s="186">
        <v>300</v>
      </c>
      <c r="I137" s="187"/>
      <c r="J137" s="188">
        <f>ROUND(I137*H137,2)</f>
        <v>0</v>
      </c>
      <c r="K137" s="184" t="s">
        <v>1486</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82</v>
      </c>
      <c r="AT137" s="175" t="s">
        <v>243</v>
      </c>
      <c r="AU137" s="175" t="s">
        <v>82</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1516</v>
      </c>
    </row>
    <row r="138" spans="1:65" s="2" customFormat="1" ht="29.25">
      <c r="A138" s="33"/>
      <c r="B138" s="34"/>
      <c r="C138" s="35"/>
      <c r="D138" s="177" t="s">
        <v>225</v>
      </c>
      <c r="E138" s="35"/>
      <c r="F138" s="178" t="s">
        <v>1517</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82</v>
      </c>
    </row>
    <row r="139" spans="1:65" s="2" customFormat="1" ht="24.2" customHeight="1">
      <c r="A139" s="33"/>
      <c r="B139" s="34"/>
      <c r="C139" s="182" t="s">
        <v>293</v>
      </c>
      <c r="D139" s="182" t="s">
        <v>243</v>
      </c>
      <c r="E139" s="183" t="s">
        <v>1518</v>
      </c>
      <c r="F139" s="184" t="s">
        <v>1519</v>
      </c>
      <c r="G139" s="185" t="s">
        <v>221</v>
      </c>
      <c r="H139" s="186">
        <v>7</v>
      </c>
      <c r="I139" s="187"/>
      <c r="J139" s="188">
        <f>ROUND(I139*H139,2)</f>
        <v>0</v>
      </c>
      <c r="K139" s="184" t="s">
        <v>1486</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82</v>
      </c>
      <c r="AT139" s="175" t="s">
        <v>243</v>
      </c>
      <c r="AU139" s="175" t="s">
        <v>82</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1520</v>
      </c>
    </row>
    <row r="140" spans="1:65" s="2" customFormat="1" ht="29.25">
      <c r="A140" s="33"/>
      <c r="B140" s="34"/>
      <c r="C140" s="35"/>
      <c r="D140" s="177" t="s">
        <v>225</v>
      </c>
      <c r="E140" s="35"/>
      <c r="F140" s="178" t="s">
        <v>1521</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82</v>
      </c>
    </row>
    <row r="141" spans="1:65" s="2" customFormat="1" ht="24.2" customHeight="1">
      <c r="A141" s="33"/>
      <c r="B141" s="34"/>
      <c r="C141" s="182" t="s">
        <v>298</v>
      </c>
      <c r="D141" s="182" t="s">
        <v>243</v>
      </c>
      <c r="E141" s="183" t="s">
        <v>1522</v>
      </c>
      <c r="F141" s="184" t="s">
        <v>1523</v>
      </c>
      <c r="G141" s="185" t="s">
        <v>221</v>
      </c>
      <c r="H141" s="186">
        <v>12</v>
      </c>
      <c r="I141" s="187"/>
      <c r="J141" s="188">
        <f>ROUND(I141*H141,2)</f>
        <v>0</v>
      </c>
      <c r="K141" s="184" t="s">
        <v>1486</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82</v>
      </c>
      <c r="AT141" s="175" t="s">
        <v>243</v>
      </c>
      <c r="AU141" s="175" t="s">
        <v>82</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82</v>
      </c>
      <c r="BM141" s="175" t="s">
        <v>1524</v>
      </c>
    </row>
    <row r="142" spans="1:65" s="2" customFormat="1" ht="29.25">
      <c r="A142" s="33"/>
      <c r="B142" s="34"/>
      <c r="C142" s="35"/>
      <c r="D142" s="177" t="s">
        <v>225</v>
      </c>
      <c r="E142" s="35"/>
      <c r="F142" s="178" t="s">
        <v>1525</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82</v>
      </c>
    </row>
    <row r="143" spans="1:65" s="2" customFormat="1" ht="24.2" customHeight="1">
      <c r="A143" s="33"/>
      <c r="B143" s="34"/>
      <c r="C143" s="182" t="s">
        <v>303</v>
      </c>
      <c r="D143" s="182" t="s">
        <v>243</v>
      </c>
      <c r="E143" s="183" t="s">
        <v>1526</v>
      </c>
      <c r="F143" s="184" t="s">
        <v>1527</v>
      </c>
      <c r="G143" s="185" t="s">
        <v>221</v>
      </c>
      <c r="H143" s="186">
        <v>3</v>
      </c>
      <c r="I143" s="187"/>
      <c r="J143" s="188">
        <f>ROUND(I143*H143,2)</f>
        <v>0</v>
      </c>
      <c r="K143" s="184" t="s">
        <v>1486</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82</v>
      </c>
      <c r="AT143" s="175" t="s">
        <v>243</v>
      </c>
      <c r="AU143" s="175" t="s">
        <v>82</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82</v>
      </c>
      <c r="BM143" s="175" t="s">
        <v>1528</v>
      </c>
    </row>
    <row r="144" spans="1:65" s="2" customFormat="1" ht="29.25">
      <c r="A144" s="33"/>
      <c r="B144" s="34"/>
      <c r="C144" s="35"/>
      <c r="D144" s="177" t="s">
        <v>225</v>
      </c>
      <c r="E144" s="35"/>
      <c r="F144" s="178" t="s">
        <v>1529</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82</v>
      </c>
    </row>
    <row r="145" spans="1:65" s="2" customFormat="1" ht="14.45" customHeight="1">
      <c r="A145" s="33"/>
      <c r="B145" s="34"/>
      <c r="C145" s="182" t="s">
        <v>242</v>
      </c>
      <c r="D145" s="182" t="s">
        <v>243</v>
      </c>
      <c r="E145" s="183" t="s">
        <v>1530</v>
      </c>
      <c r="F145" s="184" t="s">
        <v>1531</v>
      </c>
      <c r="G145" s="185" t="s">
        <v>256</v>
      </c>
      <c r="H145" s="186">
        <v>40</v>
      </c>
      <c r="I145" s="187"/>
      <c r="J145" s="188">
        <f>ROUND(I145*H145,2)</f>
        <v>0</v>
      </c>
      <c r="K145" s="184" t="s">
        <v>1486</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82</v>
      </c>
      <c r="AT145" s="175" t="s">
        <v>243</v>
      </c>
      <c r="AU145" s="175" t="s">
        <v>82</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82</v>
      </c>
      <c r="BM145" s="175" t="s">
        <v>1532</v>
      </c>
    </row>
    <row r="146" spans="1:65" s="2" customFormat="1" ht="19.5">
      <c r="A146" s="33"/>
      <c r="B146" s="34"/>
      <c r="C146" s="35"/>
      <c r="D146" s="177" t="s">
        <v>225</v>
      </c>
      <c r="E146" s="35"/>
      <c r="F146" s="178" t="s">
        <v>1533</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82</v>
      </c>
    </row>
    <row r="147" spans="1:65" s="2" customFormat="1" ht="24.2" customHeight="1">
      <c r="A147" s="33"/>
      <c r="B147" s="34"/>
      <c r="C147" s="182" t="s">
        <v>248</v>
      </c>
      <c r="D147" s="182" t="s">
        <v>243</v>
      </c>
      <c r="E147" s="183" t="s">
        <v>1534</v>
      </c>
      <c r="F147" s="184" t="s">
        <v>1535</v>
      </c>
      <c r="G147" s="185" t="s">
        <v>1536</v>
      </c>
      <c r="H147" s="186">
        <v>0.8</v>
      </c>
      <c r="I147" s="187"/>
      <c r="J147" s="188">
        <f>ROUND(I147*H147,2)</f>
        <v>0</v>
      </c>
      <c r="K147" s="184" t="s">
        <v>1486</v>
      </c>
      <c r="L147" s="38"/>
      <c r="M147" s="189" t="s">
        <v>1</v>
      </c>
      <c r="N147" s="190" t="s">
        <v>40</v>
      </c>
      <c r="O147" s="70"/>
      <c r="P147" s="173">
        <f>O147*H147</f>
        <v>0</v>
      </c>
      <c r="Q147" s="173">
        <v>8.8000000000000005E-3</v>
      </c>
      <c r="R147" s="173">
        <f>Q147*H147</f>
        <v>7.0400000000000011E-3</v>
      </c>
      <c r="S147" s="173">
        <v>0</v>
      </c>
      <c r="T147" s="174">
        <f>S147*H147</f>
        <v>0</v>
      </c>
      <c r="U147" s="33"/>
      <c r="V147" s="33"/>
      <c r="W147" s="33"/>
      <c r="X147" s="33"/>
      <c r="Y147" s="33"/>
      <c r="Z147" s="33"/>
      <c r="AA147" s="33"/>
      <c r="AB147" s="33"/>
      <c r="AC147" s="33"/>
      <c r="AD147" s="33"/>
      <c r="AE147" s="33"/>
      <c r="AR147" s="175" t="s">
        <v>82</v>
      </c>
      <c r="AT147" s="175" t="s">
        <v>243</v>
      </c>
      <c r="AU147" s="175" t="s">
        <v>82</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1537</v>
      </c>
    </row>
    <row r="148" spans="1:65" s="2" customFormat="1" ht="19.5">
      <c r="A148" s="33"/>
      <c r="B148" s="34"/>
      <c r="C148" s="35"/>
      <c r="D148" s="177" t="s">
        <v>225</v>
      </c>
      <c r="E148" s="35"/>
      <c r="F148" s="178" t="s">
        <v>1538</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82</v>
      </c>
    </row>
    <row r="149" spans="1:65" s="2" customFormat="1" ht="24.2" customHeight="1">
      <c r="A149" s="33"/>
      <c r="B149" s="34"/>
      <c r="C149" s="163" t="s">
        <v>253</v>
      </c>
      <c r="D149" s="163" t="s">
        <v>218</v>
      </c>
      <c r="E149" s="164" t="s">
        <v>1539</v>
      </c>
      <c r="F149" s="165" t="s">
        <v>1540</v>
      </c>
      <c r="G149" s="166" t="s">
        <v>228</v>
      </c>
      <c r="H149" s="167">
        <v>10</v>
      </c>
      <c r="I149" s="168"/>
      <c r="J149" s="169">
        <f>ROUND(I149*H149,2)</f>
        <v>0</v>
      </c>
      <c r="K149" s="165" t="s">
        <v>1486</v>
      </c>
      <c r="L149" s="170"/>
      <c r="M149" s="171" t="s">
        <v>1</v>
      </c>
      <c r="N149" s="172" t="s">
        <v>40</v>
      </c>
      <c r="O149" s="70"/>
      <c r="P149" s="173">
        <f>O149*H149</f>
        <v>0</v>
      </c>
      <c r="Q149" s="173">
        <v>2.1899999999999999E-2</v>
      </c>
      <c r="R149" s="173">
        <f>Q149*H149</f>
        <v>0.219</v>
      </c>
      <c r="S149" s="173">
        <v>0</v>
      </c>
      <c r="T149" s="174">
        <f>S149*H149</f>
        <v>0</v>
      </c>
      <c r="U149" s="33"/>
      <c r="V149" s="33"/>
      <c r="W149" s="33"/>
      <c r="X149" s="33"/>
      <c r="Y149" s="33"/>
      <c r="Z149" s="33"/>
      <c r="AA149" s="33"/>
      <c r="AB149" s="33"/>
      <c r="AC149" s="33"/>
      <c r="AD149" s="33"/>
      <c r="AE149" s="33"/>
      <c r="AR149" s="175" t="s">
        <v>415</v>
      </c>
      <c r="AT149" s="175" t="s">
        <v>218</v>
      </c>
      <c r="AU149" s="175" t="s">
        <v>82</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415</v>
      </c>
      <c r="BM149" s="175" t="s">
        <v>1541</v>
      </c>
    </row>
    <row r="150" spans="1:65" s="2" customFormat="1">
      <c r="A150" s="33"/>
      <c r="B150" s="34"/>
      <c r="C150" s="35"/>
      <c r="D150" s="177" t="s">
        <v>225</v>
      </c>
      <c r="E150" s="35"/>
      <c r="F150" s="178" t="s">
        <v>1540</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82</v>
      </c>
    </row>
    <row r="151" spans="1:65" s="2" customFormat="1" ht="19.5">
      <c r="A151" s="33"/>
      <c r="B151" s="34"/>
      <c r="C151" s="35"/>
      <c r="D151" s="177" t="s">
        <v>365</v>
      </c>
      <c r="E151" s="35"/>
      <c r="F151" s="195" t="s">
        <v>1542</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365</v>
      </c>
      <c r="AU151" s="16" t="s">
        <v>82</v>
      </c>
    </row>
    <row r="152" spans="1:65" s="2" customFormat="1" ht="14.45" customHeight="1">
      <c r="A152" s="33"/>
      <c r="B152" s="34"/>
      <c r="C152" s="182" t="s">
        <v>284</v>
      </c>
      <c r="D152" s="182" t="s">
        <v>243</v>
      </c>
      <c r="E152" s="183" t="s">
        <v>1543</v>
      </c>
      <c r="F152" s="184" t="s">
        <v>1544</v>
      </c>
      <c r="G152" s="185" t="s">
        <v>256</v>
      </c>
      <c r="H152" s="186">
        <v>50</v>
      </c>
      <c r="I152" s="187"/>
      <c r="J152" s="188">
        <f>ROUND(I152*H152,2)</f>
        <v>0</v>
      </c>
      <c r="K152" s="184" t="s">
        <v>1486</v>
      </c>
      <c r="L152" s="38"/>
      <c r="M152" s="189" t="s">
        <v>1</v>
      </c>
      <c r="N152" s="190" t="s">
        <v>40</v>
      </c>
      <c r="O152" s="70"/>
      <c r="P152" s="173">
        <f>O152*H152</f>
        <v>0</v>
      </c>
      <c r="Q152" s="173">
        <v>0</v>
      </c>
      <c r="R152" s="173">
        <f>Q152*H152</f>
        <v>0</v>
      </c>
      <c r="S152" s="173">
        <v>0</v>
      </c>
      <c r="T152" s="174">
        <f>S152*H152</f>
        <v>0</v>
      </c>
      <c r="U152" s="33"/>
      <c r="V152" s="33"/>
      <c r="W152" s="33"/>
      <c r="X152" s="33"/>
      <c r="Y152" s="33"/>
      <c r="Z152" s="33"/>
      <c r="AA152" s="33"/>
      <c r="AB152" s="33"/>
      <c r="AC152" s="33"/>
      <c r="AD152" s="33"/>
      <c r="AE152" s="33"/>
      <c r="AR152" s="175" t="s">
        <v>82</v>
      </c>
      <c r="AT152" s="175" t="s">
        <v>243</v>
      </c>
      <c r="AU152" s="175" t="s">
        <v>82</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82</v>
      </c>
      <c r="BM152" s="175" t="s">
        <v>1545</v>
      </c>
    </row>
    <row r="153" spans="1:65" s="2" customFormat="1" ht="19.5">
      <c r="A153" s="33"/>
      <c r="B153" s="34"/>
      <c r="C153" s="35"/>
      <c r="D153" s="177" t="s">
        <v>225</v>
      </c>
      <c r="E153" s="35"/>
      <c r="F153" s="178" t="s">
        <v>1546</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82</v>
      </c>
    </row>
    <row r="154" spans="1:65" s="2" customFormat="1" ht="29.25">
      <c r="A154" s="33"/>
      <c r="B154" s="34"/>
      <c r="C154" s="35"/>
      <c r="D154" s="177" t="s">
        <v>365</v>
      </c>
      <c r="E154" s="35"/>
      <c r="F154" s="195" t="s">
        <v>1547</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365</v>
      </c>
      <c r="AU154" s="16" t="s">
        <v>82</v>
      </c>
    </row>
    <row r="155" spans="1:65" s="2" customFormat="1" ht="24.2" customHeight="1">
      <c r="A155" s="33"/>
      <c r="B155" s="34"/>
      <c r="C155" s="182" t="s">
        <v>8</v>
      </c>
      <c r="D155" s="182" t="s">
        <v>243</v>
      </c>
      <c r="E155" s="183" t="s">
        <v>1548</v>
      </c>
      <c r="F155" s="184" t="s">
        <v>1549</v>
      </c>
      <c r="G155" s="185" t="s">
        <v>221</v>
      </c>
      <c r="H155" s="186">
        <v>6</v>
      </c>
      <c r="I155" s="187"/>
      <c r="J155" s="188">
        <f>ROUND(I155*H155,2)</f>
        <v>0</v>
      </c>
      <c r="K155" s="184" t="s">
        <v>1486</v>
      </c>
      <c r="L155" s="38"/>
      <c r="M155" s="189" t="s">
        <v>1</v>
      </c>
      <c r="N155" s="190" t="s">
        <v>40</v>
      </c>
      <c r="O155" s="70"/>
      <c r="P155" s="173">
        <f>O155*H155</f>
        <v>0</v>
      </c>
      <c r="Q155" s="173">
        <v>5.8E-4</v>
      </c>
      <c r="R155" s="173">
        <f>Q155*H155</f>
        <v>3.48E-3</v>
      </c>
      <c r="S155" s="173">
        <v>0</v>
      </c>
      <c r="T155" s="174">
        <f>S155*H155</f>
        <v>0</v>
      </c>
      <c r="U155" s="33"/>
      <c r="V155" s="33"/>
      <c r="W155" s="33"/>
      <c r="X155" s="33"/>
      <c r="Y155" s="33"/>
      <c r="Z155" s="33"/>
      <c r="AA155" s="33"/>
      <c r="AB155" s="33"/>
      <c r="AC155" s="33"/>
      <c r="AD155" s="33"/>
      <c r="AE155" s="33"/>
      <c r="AR155" s="175" t="s">
        <v>82</v>
      </c>
      <c r="AT155" s="175" t="s">
        <v>243</v>
      </c>
      <c r="AU155" s="175" t="s">
        <v>82</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82</v>
      </c>
      <c r="BM155" s="175" t="s">
        <v>1550</v>
      </c>
    </row>
    <row r="156" spans="1:65" s="2" customFormat="1" ht="19.5">
      <c r="A156" s="33"/>
      <c r="B156" s="34"/>
      <c r="C156" s="35"/>
      <c r="D156" s="177" t="s">
        <v>225</v>
      </c>
      <c r="E156" s="35"/>
      <c r="F156" s="178" t="s">
        <v>1551</v>
      </c>
      <c r="G156" s="35"/>
      <c r="H156" s="35"/>
      <c r="I156" s="179"/>
      <c r="J156" s="35"/>
      <c r="K156" s="35"/>
      <c r="L156" s="38"/>
      <c r="M156" s="191"/>
      <c r="N156" s="192"/>
      <c r="O156" s="193"/>
      <c r="P156" s="193"/>
      <c r="Q156" s="193"/>
      <c r="R156" s="193"/>
      <c r="S156" s="193"/>
      <c r="T156" s="194"/>
      <c r="U156" s="33"/>
      <c r="V156" s="33"/>
      <c r="W156" s="33"/>
      <c r="X156" s="33"/>
      <c r="Y156" s="33"/>
      <c r="Z156" s="33"/>
      <c r="AA156" s="33"/>
      <c r="AB156" s="33"/>
      <c r="AC156" s="33"/>
      <c r="AD156" s="33"/>
      <c r="AE156" s="33"/>
      <c r="AT156" s="16" t="s">
        <v>225</v>
      </c>
      <c r="AU156" s="16" t="s">
        <v>82</v>
      </c>
    </row>
    <row r="157" spans="1:65" s="2" customFormat="1" ht="6.95" customHeight="1">
      <c r="A157" s="33"/>
      <c r="B157" s="53"/>
      <c r="C157" s="54"/>
      <c r="D157" s="54"/>
      <c r="E157" s="54"/>
      <c r="F157" s="54"/>
      <c r="G157" s="54"/>
      <c r="H157" s="54"/>
      <c r="I157" s="54"/>
      <c r="J157" s="54"/>
      <c r="K157" s="54"/>
      <c r="L157" s="38"/>
      <c r="M157" s="33"/>
      <c r="O157" s="33"/>
      <c r="P157" s="33"/>
      <c r="Q157" s="33"/>
      <c r="R157" s="33"/>
      <c r="S157" s="33"/>
      <c r="T157" s="33"/>
      <c r="U157" s="33"/>
      <c r="V157" s="33"/>
      <c r="W157" s="33"/>
      <c r="X157" s="33"/>
      <c r="Y157" s="33"/>
      <c r="Z157" s="33"/>
      <c r="AA157" s="33"/>
      <c r="AB157" s="33"/>
      <c r="AC157" s="33"/>
      <c r="AD157" s="33"/>
      <c r="AE157" s="33"/>
    </row>
  </sheetData>
  <sheetProtection algorithmName="SHA-512" hashValue="hHIRL/crY+cqaBr2BCzh6Bysk86mzo0yUlIEaByLo+bTu0fBWu4VaTDXtB24V1GWNk9BMg98hHsBLeNla3LGiQ==" saltValue="YVvI7qWIp2eR86RIRBDmMdSJj7Ll9v5/TI00O3QTPpSB8F47k2iWSI17jTPn2zIjRaylad4oBHx97XG1VVFySA==" spinCount="100000" sheet="1" objects="1" scenarios="1" formatColumns="0" formatRows="0" autoFilter="0"/>
  <autoFilter ref="C120:K156"/>
  <mergeCells count="12">
    <mergeCell ref="E113:H113"/>
    <mergeCell ref="L2:V2"/>
    <mergeCell ref="E85:H85"/>
    <mergeCell ref="E87:H87"/>
    <mergeCell ref="E89:H89"/>
    <mergeCell ref="E109:H109"/>
    <mergeCell ref="E111:H11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BM125"/>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108</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1552</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ROUND(J120,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ROUND((SUM(BE120:BE124)),  2)</f>
        <v>0</v>
      </c>
      <c r="G35" s="33"/>
      <c r="H35" s="33"/>
      <c r="I35" s="129">
        <v>0.21</v>
      </c>
      <c r="J35" s="128">
        <f>ROUND(((SUM(BE120:BE124))*I35),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ROUND((SUM(BF120:BF124)),  2)</f>
        <v>0</v>
      </c>
      <c r="G36" s="33"/>
      <c r="H36" s="33"/>
      <c r="I36" s="129">
        <v>0.15</v>
      </c>
      <c r="J36" s="128">
        <f>ROUND(((SUM(BF120:BF124))*I36),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ROUND((SUM(BG120:BG124)),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ROUND((SUM(BH120:BH124)),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ROUND((SUM(BI120:BI124)),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01.4 - Materiál zadavatele - NEOCEŇOVAT!</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J120</f>
        <v>0</v>
      </c>
      <c r="K98" s="35"/>
      <c r="L98" s="50"/>
      <c r="S98" s="33"/>
      <c r="T98" s="33"/>
      <c r="U98" s="33"/>
      <c r="V98" s="33"/>
      <c r="W98" s="33"/>
      <c r="X98" s="33"/>
      <c r="Y98" s="33"/>
      <c r="Z98" s="33"/>
      <c r="AA98" s="33"/>
      <c r="AB98" s="33"/>
      <c r="AC98" s="33"/>
      <c r="AD98" s="33"/>
      <c r="AE98" s="33"/>
      <c r="AU98" s="16" t="s">
        <v>204</v>
      </c>
    </row>
    <row r="99" spans="1:47" s="2" customFormat="1" ht="21.7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6.95" hidden="1" customHeight="1">
      <c r="A100" s="33"/>
      <c r="B100" s="53"/>
      <c r="C100" s="54"/>
      <c r="D100" s="54"/>
      <c r="E100" s="54"/>
      <c r="F100" s="54"/>
      <c r="G100" s="54"/>
      <c r="H100" s="54"/>
      <c r="I100" s="54"/>
      <c r="J100" s="54"/>
      <c r="K100" s="54"/>
      <c r="L100" s="50"/>
      <c r="S100" s="33"/>
      <c r="T100" s="33"/>
      <c r="U100" s="33"/>
      <c r="V100" s="33"/>
      <c r="W100" s="33"/>
      <c r="X100" s="33"/>
      <c r="Y100" s="33"/>
      <c r="Z100" s="33"/>
      <c r="AA100" s="33"/>
      <c r="AB100" s="33"/>
      <c r="AC100" s="33"/>
      <c r="AD100" s="33"/>
      <c r="AE100" s="33"/>
    </row>
    <row r="101" spans="1:47" hidden="1"/>
    <row r="102" spans="1:47" hidden="1"/>
    <row r="103" spans="1:47" hidden="1"/>
    <row r="104" spans="1:47" s="2" customFormat="1" ht="6.95" customHeight="1">
      <c r="A104" s="33"/>
      <c r="B104" s="55"/>
      <c r="C104" s="56"/>
      <c r="D104" s="56"/>
      <c r="E104" s="56"/>
      <c r="F104" s="56"/>
      <c r="G104" s="56"/>
      <c r="H104" s="56"/>
      <c r="I104" s="56"/>
      <c r="J104" s="56"/>
      <c r="K104" s="56"/>
      <c r="L104" s="50"/>
      <c r="S104" s="33"/>
      <c r="T104" s="33"/>
      <c r="U104" s="33"/>
      <c r="V104" s="33"/>
      <c r="W104" s="33"/>
      <c r="X104" s="33"/>
      <c r="Y104" s="33"/>
      <c r="Z104" s="33"/>
      <c r="AA104" s="33"/>
      <c r="AB104" s="33"/>
      <c r="AC104" s="33"/>
      <c r="AD104" s="33"/>
      <c r="AE104" s="33"/>
    </row>
    <row r="105" spans="1:47" s="2" customFormat="1" ht="24.95" customHeight="1">
      <c r="A105" s="33"/>
      <c r="B105" s="34"/>
      <c r="C105" s="22" t="s">
        <v>205</v>
      </c>
      <c r="D105" s="35"/>
      <c r="E105" s="35"/>
      <c r="F105" s="35"/>
      <c r="G105" s="35"/>
      <c r="H105" s="35"/>
      <c r="I105" s="35"/>
      <c r="J105" s="35"/>
      <c r="K105" s="35"/>
      <c r="L105" s="50"/>
      <c r="S105" s="33"/>
      <c r="T105" s="33"/>
      <c r="U105" s="33"/>
      <c r="V105" s="33"/>
      <c r="W105" s="33"/>
      <c r="X105" s="33"/>
      <c r="Y105" s="33"/>
      <c r="Z105" s="33"/>
      <c r="AA105" s="33"/>
      <c r="AB105" s="33"/>
      <c r="AC105" s="33"/>
      <c r="AD105" s="33"/>
      <c r="AE105" s="33"/>
    </row>
    <row r="106" spans="1:47" s="2" customFormat="1" ht="6.95" customHeight="1">
      <c r="A106" s="33"/>
      <c r="B106" s="34"/>
      <c r="C106" s="35"/>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12" customHeight="1">
      <c r="A107" s="33"/>
      <c r="B107" s="34"/>
      <c r="C107" s="28" t="s">
        <v>16</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6.5" customHeight="1">
      <c r="A108" s="33"/>
      <c r="B108" s="34"/>
      <c r="C108" s="35"/>
      <c r="D108" s="35"/>
      <c r="E108" s="295" t="str">
        <f>E7</f>
        <v>Oprava SZZ, kolejí a výhybek v žst. Pocínovice</v>
      </c>
      <c r="F108" s="296"/>
      <c r="G108" s="296"/>
      <c r="H108" s="296"/>
      <c r="I108" s="35"/>
      <c r="J108" s="35"/>
      <c r="K108" s="35"/>
      <c r="L108" s="50"/>
      <c r="S108" s="33"/>
      <c r="T108" s="33"/>
      <c r="U108" s="33"/>
      <c r="V108" s="33"/>
      <c r="W108" s="33"/>
      <c r="X108" s="33"/>
      <c r="Y108" s="33"/>
      <c r="Z108" s="33"/>
      <c r="AA108" s="33"/>
      <c r="AB108" s="33"/>
      <c r="AC108" s="33"/>
      <c r="AD108" s="33"/>
      <c r="AE108" s="33"/>
    </row>
    <row r="109" spans="1:47" s="1" customFormat="1" ht="12" customHeight="1">
      <c r="B109" s="20"/>
      <c r="C109" s="28" t="s">
        <v>194</v>
      </c>
      <c r="D109" s="21"/>
      <c r="E109" s="21"/>
      <c r="F109" s="21"/>
      <c r="G109" s="21"/>
      <c r="H109" s="21"/>
      <c r="I109" s="21"/>
      <c r="J109" s="21"/>
      <c r="K109" s="21"/>
      <c r="L109" s="19"/>
    </row>
    <row r="110" spans="1:47" s="2" customFormat="1" ht="16.5" customHeight="1">
      <c r="A110" s="33"/>
      <c r="B110" s="34"/>
      <c r="C110" s="35"/>
      <c r="D110" s="35"/>
      <c r="E110" s="295" t="s">
        <v>195</v>
      </c>
      <c r="F110" s="298"/>
      <c r="G110" s="298"/>
      <c r="H110" s="298"/>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196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67" t="str">
        <f>E11</f>
        <v>01.4 - Materiál zadavatele - NEOCEŇOVAT!</v>
      </c>
      <c r="F112" s="298"/>
      <c r="G112" s="298"/>
      <c r="H112" s="298"/>
      <c r="I112" s="35"/>
      <c r="J112" s="35"/>
      <c r="K112" s="35"/>
      <c r="L112" s="50"/>
      <c r="S112" s="33"/>
      <c r="T112" s="33"/>
      <c r="U112" s="33"/>
      <c r="V112" s="33"/>
      <c r="W112" s="33"/>
      <c r="X112" s="33"/>
      <c r="Y112" s="33"/>
      <c r="Z112" s="33"/>
      <c r="AA112" s="33"/>
      <c r="AB112" s="33"/>
      <c r="AC112" s="33"/>
      <c r="AD112" s="33"/>
      <c r="AE112" s="33"/>
    </row>
    <row r="113" spans="1:65" s="2" customFormat="1" ht="6.95" customHeight="1">
      <c r="A113" s="33"/>
      <c r="B113" s="34"/>
      <c r="C113" s="35"/>
      <c r="D113" s="35"/>
      <c r="E113" s="35"/>
      <c r="F113" s="35"/>
      <c r="G113" s="35"/>
      <c r="H113" s="35"/>
      <c r="I113" s="35"/>
      <c r="J113" s="35"/>
      <c r="K113" s="35"/>
      <c r="L113" s="50"/>
      <c r="S113" s="33"/>
      <c r="T113" s="33"/>
      <c r="U113" s="33"/>
      <c r="V113" s="33"/>
      <c r="W113" s="33"/>
      <c r="X113" s="33"/>
      <c r="Y113" s="33"/>
      <c r="Z113" s="33"/>
      <c r="AA113" s="33"/>
      <c r="AB113" s="33"/>
      <c r="AC113" s="33"/>
      <c r="AD113" s="33"/>
      <c r="AE113" s="33"/>
    </row>
    <row r="114" spans="1:65" s="2" customFormat="1" ht="12" customHeight="1">
      <c r="A114" s="33"/>
      <c r="B114" s="34"/>
      <c r="C114" s="28" t="s">
        <v>20</v>
      </c>
      <c r="D114" s="35"/>
      <c r="E114" s="35"/>
      <c r="F114" s="26" t="str">
        <f>F14</f>
        <v>Pocínovice</v>
      </c>
      <c r="G114" s="35"/>
      <c r="H114" s="35"/>
      <c r="I114" s="28" t="s">
        <v>22</v>
      </c>
      <c r="J114" s="65" t="str">
        <f>IF(J14="","",J14)</f>
        <v>21. 9. 2020</v>
      </c>
      <c r="K114" s="35"/>
      <c r="L114" s="50"/>
      <c r="S114" s="33"/>
      <c r="T114" s="33"/>
      <c r="U114" s="33"/>
      <c r="V114" s="33"/>
      <c r="W114" s="33"/>
      <c r="X114" s="33"/>
      <c r="Y114" s="33"/>
      <c r="Z114" s="33"/>
      <c r="AA114" s="33"/>
      <c r="AB114" s="33"/>
      <c r="AC114" s="33"/>
      <c r="AD114" s="33"/>
      <c r="AE114" s="33"/>
    </row>
    <row r="115" spans="1:65" s="2" customFormat="1" ht="6.95" customHeight="1">
      <c r="A115" s="33"/>
      <c r="B115" s="34"/>
      <c r="C115" s="35"/>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5.2" customHeight="1">
      <c r="A116" s="33"/>
      <c r="B116" s="34"/>
      <c r="C116" s="28" t="s">
        <v>24</v>
      </c>
      <c r="D116" s="35"/>
      <c r="E116" s="35"/>
      <c r="F116" s="26" t="str">
        <f>E17</f>
        <v>Správa železnic, státní organizace</v>
      </c>
      <c r="G116" s="35"/>
      <c r="H116" s="35"/>
      <c r="I116" s="28" t="s">
        <v>30</v>
      </c>
      <c r="J116" s="31" t="str">
        <f>E23</f>
        <v xml:space="preserve"> </v>
      </c>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28</v>
      </c>
      <c r="D117" s="35"/>
      <c r="E117" s="35"/>
      <c r="F117" s="26" t="str">
        <f>IF(E20="","",E20)</f>
        <v>Vyplň údaj</v>
      </c>
      <c r="G117" s="35"/>
      <c r="H117" s="35"/>
      <c r="I117" s="28" t="s">
        <v>33</v>
      </c>
      <c r="J117" s="31" t="str">
        <f>E26</f>
        <v xml:space="preserve"> </v>
      </c>
      <c r="K117" s="35"/>
      <c r="L117" s="50"/>
      <c r="S117" s="33"/>
      <c r="T117" s="33"/>
      <c r="U117" s="33"/>
      <c r="V117" s="33"/>
      <c r="W117" s="33"/>
      <c r="X117" s="33"/>
      <c r="Y117" s="33"/>
      <c r="Z117" s="33"/>
      <c r="AA117" s="33"/>
      <c r="AB117" s="33"/>
      <c r="AC117" s="33"/>
      <c r="AD117" s="33"/>
      <c r="AE117" s="33"/>
    </row>
    <row r="118" spans="1:65" s="2" customFormat="1" ht="10.35" customHeight="1">
      <c r="A118" s="33"/>
      <c r="B118" s="34"/>
      <c r="C118" s="35"/>
      <c r="D118" s="35"/>
      <c r="E118" s="35"/>
      <c r="F118" s="35"/>
      <c r="G118" s="35"/>
      <c r="H118" s="35"/>
      <c r="I118" s="35"/>
      <c r="J118" s="35"/>
      <c r="K118" s="35"/>
      <c r="L118" s="50"/>
      <c r="S118" s="33"/>
      <c r="T118" s="33"/>
      <c r="U118" s="33"/>
      <c r="V118" s="33"/>
      <c r="W118" s="33"/>
      <c r="X118" s="33"/>
      <c r="Y118" s="33"/>
      <c r="Z118" s="33"/>
      <c r="AA118" s="33"/>
      <c r="AB118" s="33"/>
      <c r="AC118" s="33"/>
      <c r="AD118" s="33"/>
      <c r="AE118" s="33"/>
    </row>
    <row r="119" spans="1:65" s="9" customFormat="1" ht="29.25" customHeight="1">
      <c r="A119" s="152"/>
      <c r="B119" s="153"/>
      <c r="C119" s="154" t="s">
        <v>206</v>
      </c>
      <c r="D119" s="155" t="s">
        <v>60</v>
      </c>
      <c r="E119" s="155" t="s">
        <v>56</v>
      </c>
      <c r="F119" s="155" t="s">
        <v>57</v>
      </c>
      <c r="G119" s="155" t="s">
        <v>207</v>
      </c>
      <c r="H119" s="155" t="s">
        <v>208</v>
      </c>
      <c r="I119" s="155" t="s">
        <v>209</v>
      </c>
      <c r="J119" s="155" t="s">
        <v>202</v>
      </c>
      <c r="K119" s="156" t="s">
        <v>210</v>
      </c>
      <c r="L119" s="157"/>
      <c r="M119" s="74" t="s">
        <v>1</v>
      </c>
      <c r="N119" s="75" t="s">
        <v>39</v>
      </c>
      <c r="O119" s="75" t="s">
        <v>211</v>
      </c>
      <c r="P119" s="75" t="s">
        <v>212</v>
      </c>
      <c r="Q119" s="75" t="s">
        <v>213</v>
      </c>
      <c r="R119" s="75" t="s">
        <v>214</v>
      </c>
      <c r="S119" s="75" t="s">
        <v>215</v>
      </c>
      <c r="T119" s="76" t="s">
        <v>216</v>
      </c>
      <c r="U119" s="152"/>
      <c r="V119" s="152"/>
      <c r="W119" s="152"/>
      <c r="X119" s="152"/>
      <c r="Y119" s="152"/>
      <c r="Z119" s="152"/>
      <c r="AA119" s="152"/>
      <c r="AB119" s="152"/>
      <c r="AC119" s="152"/>
      <c r="AD119" s="152"/>
      <c r="AE119" s="152"/>
    </row>
    <row r="120" spans="1:65" s="2" customFormat="1" ht="22.9" customHeight="1">
      <c r="A120" s="33"/>
      <c r="B120" s="34"/>
      <c r="C120" s="81" t="s">
        <v>217</v>
      </c>
      <c r="D120" s="35"/>
      <c r="E120" s="35"/>
      <c r="F120" s="35"/>
      <c r="G120" s="35"/>
      <c r="H120" s="35"/>
      <c r="I120" s="35"/>
      <c r="J120" s="158">
        <f>BK120</f>
        <v>0</v>
      </c>
      <c r="K120" s="35"/>
      <c r="L120" s="38"/>
      <c r="M120" s="77"/>
      <c r="N120" s="159"/>
      <c r="O120" s="78"/>
      <c r="P120" s="160">
        <f>SUM(P121:P124)</f>
        <v>0</v>
      </c>
      <c r="Q120" s="78"/>
      <c r="R120" s="160">
        <f>SUM(R121:R124)</f>
        <v>0</v>
      </c>
      <c r="S120" s="78"/>
      <c r="T120" s="161">
        <f>SUM(T121:T124)</f>
        <v>0</v>
      </c>
      <c r="U120" s="33"/>
      <c r="V120" s="33"/>
      <c r="W120" s="33"/>
      <c r="X120" s="33"/>
      <c r="Y120" s="33"/>
      <c r="Z120" s="33"/>
      <c r="AA120" s="33"/>
      <c r="AB120" s="33"/>
      <c r="AC120" s="33"/>
      <c r="AD120" s="33"/>
      <c r="AE120" s="33"/>
      <c r="AT120" s="16" t="s">
        <v>74</v>
      </c>
      <c r="AU120" s="16" t="s">
        <v>204</v>
      </c>
      <c r="BK120" s="162">
        <f>SUM(BK121:BK124)</f>
        <v>0</v>
      </c>
    </row>
    <row r="121" spans="1:65" s="2" customFormat="1" ht="24.2" customHeight="1">
      <c r="A121" s="33"/>
      <c r="B121" s="34"/>
      <c r="C121" s="163" t="s">
        <v>82</v>
      </c>
      <c r="D121" s="163" t="s">
        <v>218</v>
      </c>
      <c r="E121" s="164" t="s">
        <v>1553</v>
      </c>
      <c r="F121" s="165" t="s">
        <v>1554</v>
      </c>
      <c r="G121" s="166" t="s">
        <v>221</v>
      </c>
      <c r="H121" s="167">
        <v>2</v>
      </c>
      <c r="I121" s="307">
        <v>0</v>
      </c>
      <c r="J121" s="169">
        <f>ROUND(I121*H121,2)</f>
        <v>0</v>
      </c>
      <c r="K121" s="165" t="s">
        <v>222</v>
      </c>
      <c r="L121" s="170"/>
      <c r="M121" s="171" t="s">
        <v>1</v>
      </c>
      <c r="N121" s="172" t="s">
        <v>40</v>
      </c>
      <c r="O121" s="70"/>
      <c r="P121" s="173">
        <f>O121*H121</f>
        <v>0</v>
      </c>
      <c r="Q121" s="173">
        <v>0</v>
      </c>
      <c r="R121" s="173">
        <f>Q121*H121</f>
        <v>0</v>
      </c>
      <c r="S121" s="173">
        <v>0</v>
      </c>
      <c r="T121" s="174">
        <f>S121*H121</f>
        <v>0</v>
      </c>
      <c r="U121" s="33"/>
      <c r="V121" s="33"/>
      <c r="W121" s="33"/>
      <c r="X121" s="33"/>
      <c r="Y121" s="33"/>
      <c r="Z121" s="33"/>
      <c r="AA121" s="33"/>
      <c r="AB121" s="33"/>
      <c r="AC121" s="33"/>
      <c r="AD121" s="33"/>
      <c r="AE121" s="33"/>
      <c r="AR121" s="175" t="s">
        <v>84</v>
      </c>
      <c r="AT121" s="175" t="s">
        <v>218</v>
      </c>
      <c r="AU121" s="175" t="s">
        <v>75</v>
      </c>
      <c r="AY121" s="16" t="s">
        <v>223</v>
      </c>
      <c r="BE121" s="176">
        <f>IF(N121="základní",J121,0)</f>
        <v>0</v>
      </c>
      <c r="BF121" s="176">
        <f>IF(N121="snížená",J121,0)</f>
        <v>0</v>
      </c>
      <c r="BG121" s="176">
        <f>IF(N121="zákl. přenesená",J121,0)</f>
        <v>0</v>
      </c>
      <c r="BH121" s="176">
        <f>IF(N121="sníž. přenesená",J121,0)</f>
        <v>0</v>
      </c>
      <c r="BI121" s="176">
        <f>IF(N121="nulová",J121,0)</f>
        <v>0</v>
      </c>
      <c r="BJ121" s="16" t="s">
        <v>82</v>
      </c>
      <c r="BK121" s="176">
        <f>ROUND(I121*H121,2)</f>
        <v>0</v>
      </c>
      <c r="BL121" s="16" t="s">
        <v>82</v>
      </c>
      <c r="BM121" s="175" t="s">
        <v>1555</v>
      </c>
    </row>
    <row r="122" spans="1:65" s="2" customFormat="1" ht="19.5">
      <c r="A122" s="33"/>
      <c r="B122" s="34"/>
      <c r="C122" s="35"/>
      <c r="D122" s="177" t="s">
        <v>225</v>
      </c>
      <c r="E122" s="35"/>
      <c r="F122" s="178" t="s">
        <v>1554</v>
      </c>
      <c r="G122" s="35"/>
      <c r="H122" s="35"/>
      <c r="I122" s="179"/>
      <c r="J122" s="35"/>
      <c r="K122" s="35"/>
      <c r="L122" s="38"/>
      <c r="M122" s="180"/>
      <c r="N122" s="181"/>
      <c r="O122" s="70"/>
      <c r="P122" s="70"/>
      <c r="Q122" s="70"/>
      <c r="R122" s="70"/>
      <c r="S122" s="70"/>
      <c r="T122" s="71"/>
      <c r="U122" s="33"/>
      <c r="V122" s="33"/>
      <c r="W122" s="33"/>
      <c r="X122" s="33"/>
      <c r="Y122" s="33"/>
      <c r="Z122" s="33"/>
      <c r="AA122" s="33"/>
      <c r="AB122" s="33"/>
      <c r="AC122" s="33"/>
      <c r="AD122" s="33"/>
      <c r="AE122" s="33"/>
      <c r="AT122" s="16" t="s">
        <v>225</v>
      </c>
      <c r="AU122" s="16" t="s">
        <v>75</v>
      </c>
    </row>
    <row r="123" spans="1:65" s="2" customFormat="1" ht="24.2" customHeight="1">
      <c r="A123" s="33"/>
      <c r="B123" s="34"/>
      <c r="C123" s="163" t="s">
        <v>84</v>
      </c>
      <c r="D123" s="163" t="s">
        <v>218</v>
      </c>
      <c r="E123" s="164" t="s">
        <v>1556</v>
      </c>
      <c r="F123" s="165" t="s">
        <v>1557</v>
      </c>
      <c r="G123" s="166" t="s">
        <v>221</v>
      </c>
      <c r="H123" s="167">
        <v>2</v>
      </c>
      <c r="I123" s="307">
        <v>0</v>
      </c>
      <c r="J123" s="169">
        <f>ROUND(I123*H123,2)</f>
        <v>0</v>
      </c>
      <c r="K123" s="165" t="s">
        <v>222</v>
      </c>
      <c r="L123" s="170"/>
      <c r="M123" s="171" t="s">
        <v>1</v>
      </c>
      <c r="N123" s="172"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84</v>
      </c>
      <c r="AT123" s="175" t="s">
        <v>218</v>
      </c>
      <c r="AU123" s="175" t="s">
        <v>75</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82</v>
      </c>
      <c r="BM123" s="175" t="s">
        <v>1558</v>
      </c>
    </row>
    <row r="124" spans="1:65" s="2" customFormat="1" ht="19.5">
      <c r="A124" s="33"/>
      <c r="B124" s="34"/>
      <c r="C124" s="35"/>
      <c r="D124" s="177" t="s">
        <v>225</v>
      </c>
      <c r="E124" s="35"/>
      <c r="F124" s="178" t="s">
        <v>1557</v>
      </c>
      <c r="G124" s="35"/>
      <c r="H124" s="35"/>
      <c r="I124" s="179"/>
      <c r="J124" s="35"/>
      <c r="K124" s="35"/>
      <c r="L124" s="38"/>
      <c r="M124" s="191"/>
      <c r="N124" s="192"/>
      <c r="O124" s="193"/>
      <c r="P124" s="193"/>
      <c r="Q124" s="193"/>
      <c r="R124" s="193"/>
      <c r="S124" s="193"/>
      <c r="T124" s="194"/>
      <c r="U124" s="33"/>
      <c r="V124" s="33"/>
      <c r="W124" s="33"/>
      <c r="X124" s="33"/>
      <c r="Y124" s="33"/>
      <c r="Z124" s="33"/>
      <c r="AA124" s="33"/>
      <c r="AB124" s="33"/>
      <c r="AC124" s="33"/>
      <c r="AD124" s="33"/>
      <c r="AE124" s="33"/>
      <c r="AT124" s="16" t="s">
        <v>225</v>
      </c>
      <c r="AU124" s="16" t="s">
        <v>75</v>
      </c>
    </row>
    <row r="125" spans="1:65" s="2" customFormat="1" ht="6.95" customHeight="1">
      <c r="A125" s="33"/>
      <c r="B125" s="53"/>
      <c r="C125" s="54"/>
      <c r="D125" s="54"/>
      <c r="E125" s="54"/>
      <c r="F125" s="54"/>
      <c r="G125" s="54"/>
      <c r="H125" s="54"/>
      <c r="I125" s="54"/>
      <c r="J125" s="54"/>
      <c r="K125" s="54"/>
      <c r="L125" s="38"/>
      <c r="M125" s="33"/>
      <c r="O125" s="33"/>
      <c r="P125" s="33"/>
      <c r="Q125" s="33"/>
      <c r="R125" s="33"/>
      <c r="S125" s="33"/>
      <c r="T125" s="33"/>
      <c r="U125" s="33"/>
      <c r="V125" s="33"/>
      <c r="W125" s="33"/>
      <c r="X125" s="33"/>
      <c r="Y125" s="33"/>
      <c r="Z125" s="33"/>
      <c r="AA125" s="33"/>
      <c r="AB125" s="33"/>
      <c r="AC125" s="33"/>
      <c r="AD125" s="33"/>
      <c r="AE125" s="33"/>
    </row>
  </sheetData>
  <sheetProtection algorithmName="SHA-512" hashValue="ynODbFJBVnHgka7aJK2dNSn95SfrtMpkARWUl7hyF+zMf7PIbSzuGsC4ut9myx4HrIU6YSitZy/cS2c60gydyg==" saltValue="0AxJ1hWLge73xZpDURrTmpeevIl7LXouVT4+bg4Q/MJeyecSwzJpU4/bdoGWv4mG/RM1v3McNWdGdSGfKw4E6w==" spinCount="100000" sheet="1" objects="1" scenarios="1" formatColumns="0" formatRows="0" autoFilter="0"/>
  <autoFilter ref="C119:K124"/>
  <mergeCells count="12">
    <mergeCell ref="E112:H112"/>
    <mergeCell ref="L2:V2"/>
    <mergeCell ref="E85:H85"/>
    <mergeCell ref="E87:H87"/>
    <mergeCell ref="E89:H89"/>
    <mergeCell ref="E108:H108"/>
    <mergeCell ref="E110:H11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0"/>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111</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1559</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ROUND(J121,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ROUND((SUM(BE121:BE209)),  2)</f>
        <v>0</v>
      </c>
      <c r="G35" s="33"/>
      <c r="H35" s="33"/>
      <c r="I35" s="129">
        <v>0.21</v>
      </c>
      <c r="J35" s="128">
        <f>ROUND(((SUM(BE121:BE209))*I35),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ROUND((SUM(BF121:BF209)),  2)</f>
        <v>0</v>
      </c>
      <c r="G36" s="33"/>
      <c r="H36" s="33"/>
      <c r="I36" s="129">
        <v>0.15</v>
      </c>
      <c r="J36" s="128">
        <f>ROUND(((SUM(BF121:BF209))*I36),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ROUND((SUM(BG121:BG209)),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ROUND((SUM(BH121:BH209)),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ROUND((SUM(BI121:BI209)),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01.5 - Sdělovací zařízení</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J121</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1560</v>
      </c>
      <c r="E99" s="199"/>
      <c r="F99" s="199"/>
      <c r="G99" s="199"/>
      <c r="H99" s="199"/>
      <c r="I99" s="199"/>
      <c r="J99" s="200">
        <f>J122</f>
        <v>0</v>
      </c>
      <c r="K99" s="197"/>
      <c r="L99" s="201"/>
    </row>
    <row r="100" spans="1:47" s="2" customFormat="1" ht="21.75" hidden="1" customHeight="1">
      <c r="A100" s="33"/>
      <c r="B100" s="34"/>
      <c r="C100" s="35"/>
      <c r="D100" s="35"/>
      <c r="E100" s="35"/>
      <c r="F100" s="35"/>
      <c r="G100" s="35"/>
      <c r="H100" s="35"/>
      <c r="I100" s="35"/>
      <c r="J100" s="35"/>
      <c r="K100" s="35"/>
      <c r="L100" s="50"/>
      <c r="S100" s="33"/>
      <c r="T100" s="33"/>
      <c r="U100" s="33"/>
      <c r="V100" s="33"/>
      <c r="W100" s="33"/>
      <c r="X100" s="33"/>
      <c r="Y100" s="33"/>
      <c r="Z100" s="33"/>
      <c r="AA100" s="33"/>
      <c r="AB100" s="33"/>
      <c r="AC100" s="33"/>
      <c r="AD100" s="33"/>
      <c r="AE100" s="33"/>
    </row>
    <row r="101" spans="1:47" s="2" customFormat="1" ht="6.95" hidden="1" customHeight="1">
      <c r="A101" s="33"/>
      <c r="B101" s="53"/>
      <c r="C101" s="54"/>
      <c r="D101" s="54"/>
      <c r="E101" s="54"/>
      <c r="F101" s="54"/>
      <c r="G101" s="54"/>
      <c r="H101" s="54"/>
      <c r="I101" s="54"/>
      <c r="J101" s="54"/>
      <c r="K101" s="54"/>
      <c r="L101" s="50"/>
      <c r="S101" s="33"/>
      <c r="T101" s="33"/>
      <c r="U101" s="33"/>
      <c r="V101" s="33"/>
      <c r="W101" s="33"/>
      <c r="X101" s="33"/>
      <c r="Y101" s="33"/>
      <c r="Z101" s="33"/>
      <c r="AA101" s="33"/>
      <c r="AB101" s="33"/>
      <c r="AC101" s="33"/>
      <c r="AD101" s="33"/>
      <c r="AE101" s="33"/>
    </row>
    <row r="102" spans="1:47" hidden="1"/>
    <row r="103" spans="1:47" hidden="1"/>
    <row r="104" spans="1:47" hidden="1"/>
    <row r="105" spans="1:47" s="2" customFormat="1" ht="6.95" customHeight="1">
      <c r="A105" s="33"/>
      <c r="B105" s="55"/>
      <c r="C105" s="56"/>
      <c r="D105" s="56"/>
      <c r="E105" s="56"/>
      <c r="F105" s="56"/>
      <c r="G105" s="56"/>
      <c r="H105" s="56"/>
      <c r="I105" s="56"/>
      <c r="J105" s="56"/>
      <c r="K105" s="56"/>
      <c r="L105" s="50"/>
      <c r="S105" s="33"/>
      <c r="T105" s="33"/>
      <c r="U105" s="33"/>
      <c r="V105" s="33"/>
      <c r="W105" s="33"/>
      <c r="X105" s="33"/>
      <c r="Y105" s="33"/>
      <c r="Z105" s="33"/>
      <c r="AA105" s="33"/>
      <c r="AB105" s="33"/>
      <c r="AC105" s="33"/>
      <c r="AD105" s="33"/>
      <c r="AE105" s="33"/>
    </row>
    <row r="106" spans="1:47" s="2" customFormat="1" ht="24.95" customHeight="1">
      <c r="A106" s="33"/>
      <c r="B106" s="34"/>
      <c r="C106" s="22" t="s">
        <v>205</v>
      </c>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6.95" customHeight="1">
      <c r="A107" s="33"/>
      <c r="B107" s="34"/>
      <c r="C107" s="35"/>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2" customHeight="1">
      <c r="A108" s="33"/>
      <c r="B108" s="34"/>
      <c r="C108" s="28" t="s">
        <v>16</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6.5" customHeight="1">
      <c r="A109" s="33"/>
      <c r="B109" s="34"/>
      <c r="C109" s="35"/>
      <c r="D109" s="35"/>
      <c r="E109" s="295" t="str">
        <f>E7</f>
        <v>Oprava SZZ, kolejí a výhybek v žst. Pocínovice</v>
      </c>
      <c r="F109" s="296"/>
      <c r="G109" s="296"/>
      <c r="H109" s="296"/>
      <c r="I109" s="35"/>
      <c r="J109" s="35"/>
      <c r="K109" s="35"/>
      <c r="L109" s="50"/>
      <c r="S109" s="33"/>
      <c r="T109" s="33"/>
      <c r="U109" s="33"/>
      <c r="V109" s="33"/>
      <c r="W109" s="33"/>
      <c r="X109" s="33"/>
      <c r="Y109" s="33"/>
      <c r="Z109" s="33"/>
      <c r="AA109" s="33"/>
      <c r="AB109" s="33"/>
      <c r="AC109" s="33"/>
      <c r="AD109" s="33"/>
      <c r="AE109" s="33"/>
    </row>
    <row r="110" spans="1:47" s="1" customFormat="1" ht="12" customHeight="1">
      <c r="B110" s="20"/>
      <c r="C110" s="28" t="s">
        <v>194</v>
      </c>
      <c r="D110" s="21"/>
      <c r="E110" s="21"/>
      <c r="F110" s="21"/>
      <c r="G110" s="21"/>
      <c r="H110" s="21"/>
      <c r="I110" s="21"/>
      <c r="J110" s="21"/>
      <c r="K110" s="21"/>
      <c r="L110" s="19"/>
    </row>
    <row r="111" spans="1:47" s="2" customFormat="1" ht="16.5" customHeight="1">
      <c r="A111" s="33"/>
      <c r="B111" s="34"/>
      <c r="C111" s="35"/>
      <c r="D111" s="35"/>
      <c r="E111" s="295" t="s">
        <v>195</v>
      </c>
      <c r="F111" s="298"/>
      <c r="G111" s="298"/>
      <c r="H111" s="298"/>
      <c r="I111" s="35"/>
      <c r="J111" s="35"/>
      <c r="K111" s="35"/>
      <c r="L111" s="50"/>
      <c r="S111" s="33"/>
      <c r="T111" s="33"/>
      <c r="U111" s="33"/>
      <c r="V111" s="33"/>
      <c r="W111" s="33"/>
      <c r="X111" s="33"/>
      <c r="Y111" s="33"/>
      <c r="Z111" s="33"/>
      <c r="AA111" s="33"/>
      <c r="AB111" s="33"/>
      <c r="AC111" s="33"/>
      <c r="AD111" s="33"/>
      <c r="AE111" s="33"/>
    </row>
    <row r="112" spans="1:47" s="2" customFormat="1" ht="12" customHeight="1">
      <c r="A112" s="33"/>
      <c r="B112" s="34"/>
      <c r="C112" s="28" t="s">
        <v>196</v>
      </c>
      <c r="D112" s="35"/>
      <c r="E112" s="35"/>
      <c r="F112" s="35"/>
      <c r="G112" s="35"/>
      <c r="H112" s="35"/>
      <c r="I112" s="35"/>
      <c r="J112" s="35"/>
      <c r="K112" s="35"/>
      <c r="L112" s="50"/>
      <c r="S112" s="33"/>
      <c r="T112" s="33"/>
      <c r="U112" s="33"/>
      <c r="V112" s="33"/>
      <c r="W112" s="33"/>
      <c r="X112" s="33"/>
      <c r="Y112" s="33"/>
      <c r="Z112" s="33"/>
      <c r="AA112" s="33"/>
      <c r="AB112" s="33"/>
      <c r="AC112" s="33"/>
      <c r="AD112" s="33"/>
      <c r="AE112" s="33"/>
    </row>
    <row r="113" spans="1:65" s="2" customFormat="1" ht="16.5" customHeight="1">
      <c r="A113" s="33"/>
      <c r="B113" s="34"/>
      <c r="C113" s="35"/>
      <c r="D113" s="35"/>
      <c r="E113" s="267" t="str">
        <f>E11</f>
        <v>01.5 - Sdělovací zařízení</v>
      </c>
      <c r="F113" s="298"/>
      <c r="G113" s="298"/>
      <c r="H113" s="298"/>
      <c r="I113" s="35"/>
      <c r="J113" s="35"/>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20</v>
      </c>
      <c r="D115" s="35"/>
      <c r="E115" s="35"/>
      <c r="F115" s="26" t="str">
        <f>F14</f>
        <v>Pocínovice</v>
      </c>
      <c r="G115" s="35"/>
      <c r="H115" s="35"/>
      <c r="I115" s="28" t="s">
        <v>22</v>
      </c>
      <c r="J115" s="65" t="str">
        <f>IF(J14="","",J14)</f>
        <v>21. 9. 2020</v>
      </c>
      <c r="K115" s="35"/>
      <c r="L115" s="50"/>
      <c r="S115" s="33"/>
      <c r="T115" s="33"/>
      <c r="U115" s="33"/>
      <c r="V115" s="33"/>
      <c r="W115" s="33"/>
      <c r="X115" s="33"/>
      <c r="Y115" s="33"/>
      <c r="Z115" s="33"/>
      <c r="AA115" s="33"/>
      <c r="AB115" s="33"/>
      <c r="AC115" s="33"/>
      <c r="AD115" s="33"/>
      <c r="AE115" s="33"/>
    </row>
    <row r="116" spans="1:65" s="2" customFormat="1" ht="6.95" customHeight="1">
      <c r="A116" s="33"/>
      <c r="B116" s="34"/>
      <c r="C116" s="35"/>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24</v>
      </c>
      <c r="D117" s="35"/>
      <c r="E117" s="35"/>
      <c r="F117" s="26" t="str">
        <f>E17</f>
        <v>Správa železnic, státní organizace</v>
      </c>
      <c r="G117" s="35"/>
      <c r="H117" s="35"/>
      <c r="I117" s="28" t="s">
        <v>30</v>
      </c>
      <c r="J117" s="31" t="str">
        <f>E23</f>
        <v xml:space="preserve"> </v>
      </c>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IF(E20="","",E20)</f>
        <v>Vyplň údaj</v>
      </c>
      <c r="G118" s="35"/>
      <c r="H118" s="35"/>
      <c r="I118" s="28" t="s">
        <v>33</v>
      </c>
      <c r="J118" s="31" t="str">
        <f>E26</f>
        <v xml:space="preserve"> </v>
      </c>
      <c r="K118" s="35"/>
      <c r="L118" s="50"/>
      <c r="S118" s="33"/>
      <c r="T118" s="33"/>
      <c r="U118" s="33"/>
      <c r="V118" s="33"/>
      <c r="W118" s="33"/>
      <c r="X118" s="33"/>
      <c r="Y118" s="33"/>
      <c r="Z118" s="33"/>
      <c r="AA118" s="33"/>
      <c r="AB118" s="33"/>
      <c r="AC118" s="33"/>
      <c r="AD118" s="33"/>
      <c r="AE118" s="33"/>
    </row>
    <row r="119" spans="1:65" s="2" customFormat="1" ht="10.3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9" customFormat="1" ht="29.25" customHeight="1">
      <c r="A120" s="152"/>
      <c r="B120" s="153"/>
      <c r="C120" s="154" t="s">
        <v>206</v>
      </c>
      <c r="D120" s="155" t="s">
        <v>60</v>
      </c>
      <c r="E120" s="155" t="s">
        <v>56</v>
      </c>
      <c r="F120" s="155" t="s">
        <v>57</v>
      </c>
      <c r="G120" s="155" t="s">
        <v>207</v>
      </c>
      <c r="H120" s="155" t="s">
        <v>208</v>
      </c>
      <c r="I120" s="155" t="s">
        <v>209</v>
      </c>
      <c r="J120" s="155" t="s">
        <v>202</v>
      </c>
      <c r="K120" s="156" t="s">
        <v>210</v>
      </c>
      <c r="L120" s="157"/>
      <c r="M120" s="74" t="s">
        <v>1</v>
      </c>
      <c r="N120" s="75" t="s">
        <v>39</v>
      </c>
      <c r="O120" s="75" t="s">
        <v>211</v>
      </c>
      <c r="P120" s="75" t="s">
        <v>212</v>
      </c>
      <c r="Q120" s="75" t="s">
        <v>213</v>
      </c>
      <c r="R120" s="75" t="s">
        <v>214</v>
      </c>
      <c r="S120" s="75" t="s">
        <v>215</v>
      </c>
      <c r="T120" s="76" t="s">
        <v>216</v>
      </c>
      <c r="U120" s="152"/>
      <c r="V120" s="152"/>
      <c r="W120" s="152"/>
      <c r="X120" s="152"/>
      <c r="Y120" s="152"/>
      <c r="Z120" s="152"/>
      <c r="AA120" s="152"/>
      <c r="AB120" s="152"/>
      <c r="AC120" s="152"/>
      <c r="AD120" s="152"/>
      <c r="AE120" s="152"/>
    </row>
    <row r="121" spans="1:65" s="2" customFormat="1" ht="22.9" customHeight="1">
      <c r="A121" s="33"/>
      <c r="B121" s="34"/>
      <c r="C121" s="81" t="s">
        <v>217</v>
      </c>
      <c r="D121" s="35"/>
      <c r="E121" s="35"/>
      <c r="F121" s="35"/>
      <c r="G121" s="35"/>
      <c r="H121" s="35"/>
      <c r="I121" s="35"/>
      <c r="J121" s="158">
        <f>BK121</f>
        <v>0</v>
      </c>
      <c r="K121" s="35"/>
      <c r="L121" s="38"/>
      <c r="M121" s="77"/>
      <c r="N121" s="159"/>
      <c r="O121" s="78"/>
      <c r="P121" s="160">
        <f>P122</f>
        <v>0</v>
      </c>
      <c r="Q121" s="78"/>
      <c r="R121" s="160">
        <f>R122</f>
        <v>0</v>
      </c>
      <c r="S121" s="78"/>
      <c r="T121" s="161">
        <f>T122</f>
        <v>0</v>
      </c>
      <c r="U121" s="33"/>
      <c r="V121" s="33"/>
      <c r="W121" s="33"/>
      <c r="X121" s="33"/>
      <c r="Y121" s="33"/>
      <c r="Z121" s="33"/>
      <c r="AA121" s="33"/>
      <c r="AB121" s="33"/>
      <c r="AC121" s="33"/>
      <c r="AD121" s="33"/>
      <c r="AE121" s="33"/>
      <c r="AT121" s="16" t="s">
        <v>74</v>
      </c>
      <c r="AU121" s="16" t="s">
        <v>204</v>
      </c>
      <c r="BK121" s="162">
        <f>BK122</f>
        <v>0</v>
      </c>
    </row>
    <row r="122" spans="1:65" s="11" customFormat="1" ht="25.9" customHeight="1">
      <c r="B122" s="202"/>
      <c r="C122" s="203"/>
      <c r="D122" s="204" t="s">
        <v>74</v>
      </c>
      <c r="E122" s="205" t="s">
        <v>1561</v>
      </c>
      <c r="F122" s="205" t="s">
        <v>110</v>
      </c>
      <c r="G122" s="203"/>
      <c r="H122" s="203"/>
      <c r="I122" s="206"/>
      <c r="J122" s="207">
        <f>BK122</f>
        <v>0</v>
      </c>
      <c r="K122" s="203"/>
      <c r="L122" s="208"/>
      <c r="M122" s="209"/>
      <c r="N122" s="210"/>
      <c r="O122" s="210"/>
      <c r="P122" s="211">
        <f>SUM(P123:P209)</f>
        <v>0</v>
      </c>
      <c r="Q122" s="210"/>
      <c r="R122" s="211">
        <f>SUM(R123:R209)</f>
        <v>0</v>
      </c>
      <c r="S122" s="210"/>
      <c r="T122" s="212">
        <f>SUM(T123:T209)</f>
        <v>0</v>
      </c>
      <c r="AR122" s="213" t="s">
        <v>82</v>
      </c>
      <c r="AT122" s="214" t="s">
        <v>74</v>
      </c>
      <c r="AU122" s="214" t="s">
        <v>75</v>
      </c>
      <c r="AY122" s="213" t="s">
        <v>223</v>
      </c>
      <c r="BK122" s="215">
        <f>SUM(BK123:BK209)</f>
        <v>0</v>
      </c>
    </row>
    <row r="123" spans="1:65" s="2" customFormat="1" ht="24.2" customHeight="1">
      <c r="A123" s="33"/>
      <c r="B123" s="34"/>
      <c r="C123" s="182" t="s">
        <v>82</v>
      </c>
      <c r="D123" s="182" t="s">
        <v>243</v>
      </c>
      <c r="E123" s="183" t="s">
        <v>1562</v>
      </c>
      <c r="F123" s="184" t="s">
        <v>1563</v>
      </c>
      <c r="G123" s="185" t="s">
        <v>1485</v>
      </c>
      <c r="H123" s="186">
        <v>11.8</v>
      </c>
      <c r="I123" s="187"/>
      <c r="J123" s="188">
        <f>ROUND(I123*H123,2)</f>
        <v>0</v>
      </c>
      <c r="K123" s="184" t="s">
        <v>222</v>
      </c>
      <c r="L123" s="38"/>
      <c r="M123" s="189" t="s">
        <v>1</v>
      </c>
      <c r="N123" s="190"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82</v>
      </c>
      <c r="AT123" s="175" t="s">
        <v>243</v>
      </c>
      <c r="AU123" s="175" t="s">
        <v>82</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82</v>
      </c>
      <c r="BM123" s="175" t="s">
        <v>1564</v>
      </c>
    </row>
    <row r="124" spans="1:65" s="2" customFormat="1" ht="29.25">
      <c r="A124" s="33"/>
      <c r="B124" s="34"/>
      <c r="C124" s="35"/>
      <c r="D124" s="177" t="s">
        <v>225</v>
      </c>
      <c r="E124" s="35"/>
      <c r="F124" s="178" t="s">
        <v>1565</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82</v>
      </c>
    </row>
    <row r="125" spans="1:65" s="2" customFormat="1" ht="24.2" customHeight="1">
      <c r="A125" s="33"/>
      <c r="B125" s="34"/>
      <c r="C125" s="182" t="s">
        <v>84</v>
      </c>
      <c r="D125" s="182" t="s">
        <v>243</v>
      </c>
      <c r="E125" s="183" t="s">
        <v>1566</v>
      </c>
      <c r="F125" s="184" t="s">
        <v>1567</v>
      </c>
      <c r="G125" s="185" t="s">
        <v>1485</v>
      </c>
      <c r="H125" s="186">
        <v>11.8</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82</v>
      </c>
      <c r="AT125" s="175" t="s">
        <v>243</v>
      </c>
      <c r="AU125" s="175" t="s">
        <v>82</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1568</v>
      </c>
    </row>
    <row r="126" spans="1:65" s="2" customFormat="1" ht="29.25">
      <c r="A126" s="33"/>
      <c r="B126" s="34"/>
      <c r="C126" s="35"/>
      <c r="D126" s="177" t="s">
        <v>225</v>
      </c>
      <c r="E126" s="35"/>
      <c r="F126" s="178" t="s">
        <v>1569</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82</v>
      </c>
    </row>
    <row r="127" spans="1:65" s="2" customFormat="1" ht="37.9" customHeight="1">
      <c r="A127" s="33"/>
      <c r="B127" s="34"/>
      <c r="C127" s="163" t="s">
        <v>92</v>
      </c>
      <c r="D127" s="163" t="s">
        <v>218</v>
      </c>
      <c r="E127" s="164" t="s">
        <v>1570</v>
      </c>
      <c r="F127" s="165" t="s">
        <v>1571</v>
      </c>
      <c r="G127" s="166" t="s">
        <v>228</v>
      </c>
      <c r="H127" s="167">
        <v>80</v>
      </c>
      <c r="I127" s="168"/>
      <c r="J127" s="169">
        <f>ROUND(I127*H127,2)</f>
        <v>0</v>
      </c>
      <c r="K127" s="165" t="s">
        <v>222</v>
      </c>
      <c r="L127" s="170"/>
      <c r="M127" s="171" t="s">
        <v>1</v>
      </c>
      <c r="N127" s="172"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84</v>
      </c>
      <c r="AT127" s="175" t="s">
        <v>218</v>
      </c>
      <c r="AU127" s="175" t="s">
        <v>82</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1572</v>
      </c>
    </row>
    <row r="128" spans="1:65" s="2" customFormat="1" ht="19.5">
      <c r="A128" s="33"/>
      <c r="B128" s="34"/>
      <c r="C128" s="35"/>
      <c r="D128" s="177" t="s">
        <v>225</v>
      </c>
      <c r="E128" s="35"/>
      <c r="F128" s="178" t="s">
        <v>1571</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82</v>
      </c>
    </row>
    <row r="129" spans="1:65" s="2" customFormat="1" ht="24.2" customHeight="1">
      <c r="A129" s="33"/>
      <c r="B129" s="34"/>
      <c r="C129" s="182" t="s">
        <v>233</v>
      </c>
      <c r="D129" s="182" t="s">
        <v>243</v>
      </c>
      <c r="E129" s="183" t="s">
        <v>1573</v>
      </c>
      <c r="F129" s="184" t="s">
        <v>1574</v>
      </c>
      <c r="G129" s="185" t="s">
        <v>228</v>
      </c>
      <c r="H129" s="186">
        <v>80</v>
      </c>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82</v>
      </c>
      <c r="AT129" s="175" t="s">
        <v>243</v>
      </c>
      <c r="AU129" s="175" t="s">
        <v>82</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1575</v>
      </c>
    </row>
    <row r="130" spans="1:65" s="2" customFormat="1">
      <c r="A130" s="33"/>
      <c r="B130" s="34"/>
      <c r="C130" s="35"/>
      <c r="D130" s="177" t="s">
        <v>225</v>
      </c>
      <c r="E130" s="35"/>
      <c r="F130" s="178" t="s">
        <v>1574</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82</v>
      </c>
    </row>
    <row r="131" spans="1:65" s="2" customFormat="1" ht="24.2" customHeight="1">
      <c r="A131" s="33"/>
      <c r="B131" s="34"/>
      <c r="C131" s="182" t="s">
        <v>238</v>
      </c>
      <c r="D131" s="182" t="s">
        <v>243</v>
      </c>
      <c r="E131" s="183" t="s">
        <v>813</v>
      </c>
      <c r="F131" s="184" t="s">
        <v>814</v>
      </c>
      <c r="G131" s="185" t="s">
        <v>256</v>
      </c>
      <c r="H131" s="186">
        <v>18</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82</v>
      </c>
      <c r="AT131" s="175" t="s">
        <v>243</v>
      </c>
      <c r="AU131" s="175" t="s">
        <v>82</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1576</v>
      </c>
    </row>
    <row r="132" spans="1:65" s="2" customFormat="1">
      <c r="A132" s="33"/>
      <c r="B132" s="34"/>
      <c r="C132" s="35"/>
      <c r="D132" s="177" t="s">
        <v>225</v>
      </c>
      <c r="E132" s="35"/>
      <c r="F132" s="178" t="s">
        <v>814</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82</v>
      </c>
    </row>
    <row r="133" spans="1:65" s="2" customFormat="1" ht="37.9" customHeight="1">
      <c r="A133" s="33"/>
      <c r="B133" s="34"/>
      <c r="C133" s="163" t="s">
        <v>242</v>
      </c>
      <c r="D133" s="163" t="s">
        <v>218</v>
      </c>
      <c r="E133" s="164" t="s">
        <v>1577</v>
      </c>
      <c r="F133" s="165" t="s">
        <v>1578</v>
      </c>
      <c r="G133" s="166" t="s">
        <v>221</v>
      </c>
      <c r="H133" s="167">
        <v>2</v>
      </c>
      <c r="I133" s="168"/>
      <c r="J133" s="169">
        <f>ROUND(I133*H133,2)</f>
        <v>0</v>
      </c>
      <c r="K133" s="165" t="s">
        <v>222</v>
      </c>
      <c r="L133" s="170"/>
      <c r="M133" s="171" t="s">
        <v>1</v>
      </c>
      <c r="N133" s="172"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415</v>
      </c>
      <c r="AT133" s="175" t="s">
        <v>218</v>
      </c>
      <c r="AU133" s="175" t="s">
        <v>82</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415</v>
      </c>
      <c r="BM133" s="175" t="s">
        <v>1579</v>
      </c>
    </row>
    <row r="134" spans="1:65" s="2" customFormat="1" ht="19.5">
      <c r="A134" s="33"/>
      <c r="B134" s="34"/>
      <c r="C134" s="35"/>
      <c r="D134" s="177" t="s">
        <v>225</v>
      </c>
      <c r="E134" s="35"/>
      <c r="F134" s="178" t="s">
        <v>1578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82</v>
      </c>
    </row>
    <row r="135" spans="1:65" s="2" customFormat="1" ht="24.2" customHeight="1">
      <c r="A135" s="33"/>
      <c r="B135" s="34"/>
      <c r="C135" s="163" t="s">
        <v>248</v>
      </c>
      <c r="D135" s="163" t="s">
        <v>218</v>
      </c>
      <c r="E135" s="164" t="s">
        <v>1580</v>
      </c>
      <c r="F135" s="165" t="s">
        <v>1581</v>
      </c>
      <c r="G135" s="166" t="s">
        <v>221</v>
      </c>
      <c r="H135" s="167">
        <v>2</v>
      </c>
      <c r="I135" s="168"/>
      <c r="J135" s="169">
        <f>ROUND(I135*H135,2)</f>
        <v>0</v>
      </c>
      <c r="K135" s="165" t="s">
        <v>222</v>
      </c>
      <c r="L135" s="170"/>
      <c r="M135" s="171" t="s">
        <v>1</v>
      </c>
      <c r="N135" s="172"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84</v>
      </c>
      <c r="AT135" s="175" t="s">
        <v>218</v>
      </c>
      <c r="AU135" s="175" t="s">
        <v>82</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1582</v>
      </c>
    </row>
    <row r="136" spans="1:65" s="2" customFormat="1" ht="19.5">
      <c r="A136" s="33"/>
      <c r="B136" s="34"/>
      <c r="C136" s="35"/>
      <c r="D136" s="177" t="s">
        <v>225</v>
      </c>
      <c r="E136" s="35"/>
      <c r="F136" s="178" t="s">
        <v>1581</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82</v>
      </c>
    </row>
    <row r="137" spans="1:65" s="2" customFormat="1" ht="24.2" customHeight="1">
      <c r="A137" s="33"/>
      <c r="B137" s="34"/>
      <c r="C137" s="163" t="s">
        <v>253</v>
      </c>
      <c r="D137" s="163" t="s">
        <v>218</v>
      </c>
      <c r="E137" s="164" t="s">
        <v>1583</v>
      </c>
      <c r="F137" s="165" t="s">
        <v>1584</v>
      </c>
      <c r="G137" s="166" t="s">
        <v>221</v>
      </c>
      <c r="H137" s="167">
        <v>2</v>
      </c>
      <c r="I137" s="168"/>
      <c r="J137" s="169">
        <f>ROUND(I137*H137,2)</f>
        <v>0</v>
      </c>
      <c r="K137" s="165" t="s">
        <v>222</v>
      </c>
      <c r="L137" s="170"/>
      <c r="M137" s="171" t="s">
        <v>1</v>
      </c>
      <c r="N137" s="172"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84</v>
      </c>
      <c r="AT137" s="175" t="s">
        <v>218</v>
      </c>
      <c r="AU137" s="175" t="s">
        <v>82</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1585</v>
      </c>
    </row>
    <row r="138" spans="1:65" s="2" customFormat="1" ht="19.5">
      <c r="A138" s="33"/>
      <c r="B138" s="34"/>
      <c r="C138" s="35"/>
      <c r="D138" s="177" t="s">
        <v>225</v>
      </c>
      <c r="E138" s="35"/>
      <c r="F138" s="178" t="s">
        <v>1584</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82</v>
      </c>
    </row>
    <row r="139" spans="1:65" s="2" customFormat="1" ht="24.2" customHeight="1">
      <c r="A139" s="33"/>
      <c r="B139" s="34"/>
      <c r="C139" s="182" t="s">
        <v>284</v>
      </c>
      <c r="D139" s="182" t="s">
        <v>243</v>
      </c>
      <c r="E139" s="183" t="s">
        <v>1586</v>
      </c>
      <c r="F139" s="184" t="s">
        <v>1587</v>
      </c>
      <c r="G139" s="185" t="s">
        <v>221</v>
      </c>
      <c r="H139" s="186">
        <v>2</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82</v>
      </c>
      <c r="AT139" s="175" t="s">
        <v>243</v>
      </c>
      <c r="AU139" s="175" t="s">
        <v>82</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1588</v>
      </c>
    </row>
    <row r="140" spans="1:65" s="2" customFormat="1" ht="19.5">
      <c r="A140" s="33"/>
      <c r="B140" s="34"/>
      <c r="C140" s="35"/>
      <c r="D140" s="177" t="s">
        <v>225</v>
      </c>
      <c r="E140" s="35"/>
      <c r="F140" s="178" t="s">
        <v>1587</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82</v>
      </c>
    </row>
    <row r="141" spans="1:65" s="2" customFormat="1" ht="24.2" customHeight="1">
      <c r="A141" s="33"/>
      <c r="B141" s="34"/>
      <c r="C141" s="182" t="s">
        <v>288</v>
      </c>
      <c r="D141" s="182" t="s">
        <v>243</v>
      </c>
      <c r="E141" s="183" t="s">
        <v>1589</v>
      </c>
      <c r="F141" s="184" t="s">
        <v>1590</v>
      </c>
      <c r="G141" s="185" t="s">
        <v>221</v>
      </c>
      <c r="H141" s="186">
        <v>2</v>
      </c>
      <c r="I141" s="187"/>
      <c r="J141" s="188">
        <f>ROUND(I141*H141,2)</f>
        <v>0</v>
      </c>
      <c r="K141" s="184" t="s">
        <v>222</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82</v>
      </c>
      <c r="AT141" s="175" t="s">
        <v>243</v>
      </c>
      <c r="AU141" s="175" t="s">
        <v>82</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82</v>
      </c>
      <c r="BM141" s="175" t="s">
        <v>1591</v>
      </c>
    </row>
    <row r="142" spans="1:65" s="2" customFormat="1">
      <c r="A142" s="33"/>
      <c r="B142" s="34"/>
      <c r="C142" s="35"/>
      <c r="D142" s="177" t="s">
        <v>225</v>
      </c>
      <c r="E142" s="35"/>
      <c r="F142" s="178" t="s">
        <v>1590</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82</v>
      </c>
    </row>
    <row r="143" spans="1:65" s="2" customFormat="1" ht="24.2" customHeight="1">
      <c r="A143" s="33"/>
      <c r="B143" s="34"/>
      <c r="C143" s="182" t="s">
        <v>293</v>
      </c>
      <c r="D143" s="182" t="s">
        <v>243</v>
      </c>
      <c r="E143" s="183" t="s">
        <v>1592</v>
      </c>
      <c r="F143" s="184" t="s">
        <v>1593</v>
      </c>
      <c r="G143" s="185" t="s">
        <v>221</v>
      </c>
      <c r="H143" s="186">
        <v>2</v>
      </c>
      <c r="I143" s="187"/>
      <c r="J143" s="188">
        <f>ROUND(I143*H143,2)</f>
        <v>0</v>
      </c>
      <c r="K143" s="184" t="s">
        <v>222</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82</v>
      </c>
      <c r="AT143" s="175" t="s">
        <v>243</v>
      </c>
      <c r="AU143" s="175" t="s">
        <v>82</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82</v>
      </c>
      <c r="BM143" s="175" t="s">
        <v>1594</v>
      </c>
    </row>
    <row r="144" spans="1:65" s="2" customFormat="1">
      <c r="A144" s="33"/>
      <c r="B144" s="34"/>
      <c r="C144" s="35"/>
      <c r="D144" s="177" t="s">
        <v>225</v>
      </c>
      <c r="E144" s="35"/>
      <c r="F144" s="178" t="s">
        <v>1593</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82</v>
      </c>
    </row>
    <row r="145" spans="1:65" s="2" customFormat="1" ht="24.2" customHeight="1">
      <c r="A145" s="33"/>
      <c r="B145" s="34"/>
      <c r="C145" s="163" t="s">
        <v>298</v>
      </c>
      <c r="D145" s="163" t="s">
        <v>218</v>
      </c>
      <c r="E145" s="164" t="s">
        <v>1595</v>
      </c>
      <c r="F145" s="165" t="s">
        <v>1596</v>
      </c>
      <c r="G145" s="166" t="s">
        <v>228</v>
      </c>
      <c r="H145" s="167">
        <v>15</v>
      </c>
      <c r="I145" s="168"/>
      <c r="J145" s="169">
        <f>ROUND(I145*H145,2)</f>
        <v>0</v>
      </c>
      <c r="K145" s="165" t="s">
        <v>222</v>
      </c>
      <c r="L145" s="170"/>
      <c r="M145" s="171" t="s">
        <v>1</v>
      </c>
      <c r="N145" s="172"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415</v>
      </c>
      <c r="AT145" s="175" t="s">
        <v>218</v>
      </c>
      <c r="AU145" s="175" t="s">
        <v>82</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415</v>
      </c>
      <c r="BM145" s="175" t="s">
        <v>1597</v>
      </c>
    </row>
    <row r="146" spans="1:65" s="2" customFormat="1" ht="19.5">
      <c r="A146" s="33"/>
      <c r="B146" s="34"/>
      <c r="C146" s="35"/>
      <c r="D146" s="177" t="s">
        <v>225</v>
      </c>
      <c r="E146" s="35"/>
      <c r="F146" s="178" t="s">
        <v>1596</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82</v>
      </c>
    </row>
    <row r="147" spans="1:65" s="2" customFormat="1" ht="24.2" customHeight="1">
      <c r="A147" s="33"/>
      <c r="B147" s="34"/>
      <c r="C147" s="163" t="s">
        <v>303</v>
      </c>
      <c r="D147" s="163" t="s">
        <v>218</v>
      </c>
      <c r="E147" s="164" t="s">
        <v>1598</v>
      </c>
      <c r="F147" s="165" t="s">
        <v>1599</v>
      </c>
      <c r="G147" s="166" t="s">
        <v>228</v>
      </c>
      <c r="H147" s="167">
        <v>20</v>
      </c>
      <c r="I147" s="168"/>
      <c r="J147" s="169">
        <f>ROUND(I147*H147,2)</f>
        <v>0</v>
      </c>
      <c r="K147" s="165" t="s">
        <v>222</v>
      </c>
      <c r="L147" s="170"/>
      <c r="M147" s="171" t="s">
        <v>1</v>
      </c>
      <c r="N147" s="172"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84</v>
      </c>
      <c r="AT147" s="175" t="s">
        <v>218</v>
      </c>
      <c r="AU147" s="175" t="s">
        <v>82</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1600</v>
      </c>
    </row>
    <row r="148" spans="1:65" s="2" customFormat="1" ht="19.5">
      <c r="A148" s="33"/>
      <c r="B148" s="34"/>
      <c r="C148" s="35"/>
      <c r="D148" s="177" t="s">
        <v>225</v>
      </c>
      <c r="E148" s="35"/>
      <c r="F148" s="178" t="s">
        <v>1599</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82</v>
      </c>
    </row>
    <row r="149" spans="1:65" s="2" customFormat="1" ht="37.9" customHeight="1">
      <c r="A149" s="33"/>
      <c r="B149" s="34"/>
      <c r="C149" s="182" t="s">
        <v>308</v>
      </c>
      <c r="D149" s="182" t="s">
        <v>243</v>
      </c>
      <c r="E149" s="183" t="s">
        <v>1601</v>
      </c>
      <c r="F149" s="184" t="s">
        <v>1602</v>
      </c>
      <c r="G149" s="185" t="s">
        <v>228</v>
      </c>
      <c r="H149" s="186">
        <v>15</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82</v>
      </c>
      <c r="AT149" s="175" t="s">
        <v>243</v>
      </c>
      <c r="AU149" s="175" t="s">
        <v>82</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82</v>
      </c>
      <c r="BM149" s="175" t="s">
        <v>1603</v>
      </c>
    </row>
    <row r="150" spans="1:65" s="2" customFormat="1" ht="29.25">
      <c r="A150" s="33"/>
      <c r="B150" s="34"/>
      <c r="C150" s="35"/>
      <c r="D150" s="177" t="s">
        <v>225</v>
      </c>
      <c r="E150" s="35"/>
      <c r="F150" s="178" t="s">
        <v>1604</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82</v>
      </c>
    </row>
    <row r="151" spans="1:65" s="2" customFormat="1" ht="24.2" customHeight="1">
      <c r="A151" s="33"/>
      <c r="B151" s="34"/>
      <c r="C151" s="182" t="s">
        <v>8</v>
      </c>
      <c r="D151" s="182" t="s">
        <v>243</v>
      </c>
      <c r="E151" s="183" t="s">
        <v>289</v>
      </c>
      <c r="F151" s="184" t="s">
        <v>290</v>
      </c>
      <c r="G151" s="185" t="s">
        <v>228</v>
      </c>
      <c r="H151" s="186">
        <v>20</v>
      </c>
      <c r="I151" s="187"/>
      <c r="J151" s="188">
        <f>ROUND(I151*H151,2)</f>
        <v>0</v>
      </c>
      <c r="K151" s="184" t="s">
        <v>222</v>
      </c>
      <c r="L151" s="38"/>
      <c r="M151" s="189" t="s">
        <v>1</v>
      </c>
      <c r="N151" s="190"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82</v>
      </c>
      <c r="AT151" s="175" t="s">
        <v>243</v>
      </c>
      <c r="AU151" s="175" t="s">
        <v>82</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82</v>
      </c>
      <c r="BM151" s="175" t="s">
        <v>1605</v>
      </c>
    </row>
    <row r="152" spans="1:65" s="2" customFormat="1" ht="29.25">
      <c r="A152" s="33"/>
      <c r="B152" s="34"/>
      <c r="C152" s="35"/>
      <c r="D152" s="177" t="s">
        <v>225</v>
      </c>
      <c r="E152" s="35"/>
      <c r="F152" s="178" t="s">
        <v>292</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82</v>
      </c>
    </row>
    <row r="153" spans="1:65" s="2" customFormat="1" ht="24.2" customHeight="1">
      <c r="A153" s="33"/>
      <c r="B153" s="34"/>
      <c r="C153" s="163" t="s">
        <v>317</v>
      </c>
      <c r="D153" s="163" t="s">
        <v>218</v>
      </c>
      <c r="E153" s="164" t="s">
        <v>1606</v>
      </c>
      <c r="F153" s="165" t="s">
        <v>1607</v>
      </c>
      <c r="G153" s="166" t="s">
        <v>221</v>
      </c>
      <c r="H153" s="167">
        <v>1</v>
      </c>
      <c r="I153" s="168"/>
      <c r="J153" s="169">
        <f>ROUND(I153*H153,2)</f>
        <v>0</v>
      </c>
      <c r="K153" s="165" t="s">
        <v>222</v>
      </c>
      <c r="L153" s="170"/>
      <c r="M153" s="171" t="s">
        <v>1</v>
      </c>
      <c r="N153" s="172"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415</v>
      </c>
      <c r="AT153" s="175" t="s">
        <v>218</v>
      </c>
      <c r="AU153" s="175" t="s">
        <v>82</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415</v>
      </c>
      <c r="BM153" s="175" t="s">
        <v>1608</v>
      </c>
    </row>
    <row r="154" spans="1:65" s="2" customFormat="1" ht="19.5">
      <c r="A154" s="33"/>
      <c r="B154" s="34"/>
      <c r="C154" s="35"/>
      <c r="D154" s="177" t="s">
        <v>225</v>
      </c>
      <c r="E154" s="35"/>
      <c r="F154" s="178" t="s">
        <v>1607</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82</v>
      </c>
    </row>
    <row r="155" spans="1:65" s="2" customFormat="1" ht="24.2" customHeight="1">
      <c r="A155" s="33"/>
      <c r="B155" s="34"/>
      <c r="C155" s="182" t="s">
        <v>321</v>
      </c>
      <c r="D155" s="182" t="s">
        <v>243</v>
      </c>
      <c r="E155" s="183" t="s">
        <v>1609</v>
      </c>
      <c r="F155" s="184" t="s">
        <v>1610</v>
      </c>
      <c r="G155" s="185" t="s">
        <v>221</v>
      </c>
      <c r="H155" s="186">
        <v>1</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82</v>
      </c>
      <c r="AT155" s="175" t="s">
        <v>243</v>
      </c>
      <c r="AU155" s="175" t="s">
        <v>82</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82</v>
      </c>
      <c r="BM155" s="175" t="s">
        <v>1611</v>
      </c>
    </row>
    <row r="156" spans="1:65" s="2" customFormat="1" ht="39">
      <c r="A156" s="33"/>
      <c r="B156" s="34"/>
      <c r="C156" s="35"/>
      <c r="D156" s="177" t="s">
        <v>225</v>
      </c>
      <c r="E156" s="35"/>
      <c r="F156" s="178" t="s">
        <v>1612</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82</v>
      </c>
    </row>
    <row r="157" spans="1:65" s="2" customFormat="1" ht="24.2" customHeight="1">
      <c r="A157" s="33"/>
      <c r="B157" s="34"/>
      <c r="C157" s="163" t="s">
        <v>325</v>
      </c>
      <c r="D157" s="163" t="s">
        <v>218</v>
      </c>
      <c r="E157" s="164" t="s">
        <v>1613</v>
      </c>
      <c r="F157" s="165" t="s">
        <v>1614</v>
      </c>
      <c r="G157" s="166" t="s">
        <v>228</v>
      </c>
      <c r="H157" s="167">
        <v>25</v>
      </c>
      <c r="I157" s="168"/>
      <c r="J157" s="169">
        <f>ROUND(I157*H157,2)</f>
        <v>0</v>
      </c>
      <c r="K157" s="165" t="s">
        <v>222</v>
      </c>
      <c r="L157" s="170"/>
      <c r="M157" s="171" t="s">
        <v>1</v>
      </c>
      <c r="N157" s="172"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415</v>
      </c>
      <c r="AT157" s="175" t="s">
        <v>218</v>
      </c>
      <c r="AU157" s="175" t="s">
        <v>82</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415</v>
      </c>
      <c r="BM157" s="175" t="s">
        <v>1615</v>
      </c>
    </row>
    <row r="158" spans="1:65" s="2" customFormat="1" ht="19.5">
      <c r="A158" s="33"/>
      <c r="B158" s="34"/>
      <c r="C158" s="35"/>
      <c r="D158" s="177" t="s">
        <v>225</v>
      </c>
      <c r="E158" s="35"/>
      <c r="F158" s="178" t="s">
        <v>1614</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82</v>
      </c>
    </row>
    <row r="159" spans="1:65" s="2" customFormat="1" ht="24.2" customHeight="1">
      <c r="A159" s="33"/>
      <c r="B159" s="34"/>
      <c r="C159" s="182" t="s">
        <v>329</v>
      </c>
      <c r="D159" s="182" t="s">
        <v>243</v>
      </c>
      <c r="E159" s="183" t="s">
        <v>1616</v>
      </c>
      <c r="F159" s="184" t="s">
        <v>1617</v>
      </c>
      <c r="G159" s="185" t="s">
        <v>228</v>
      </c>
      <c r="H159" s="186">
        <v>25</v>
      </c>
      <c r="I159" s="187"/>
      <c r="J159" s="188">
        <f>ROUND(I159*H159,2)</f>
        <v>0</v>
      </c>
      <c r="K159" s="184" t="s">
        <v>222</v>
      </c>
      <c r="L159" s="38"/>
      <c r="M159" s="189" t="s">
        <v>1</v>
      </c>
      <c r="N159" s="190"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82</v>
      </c>
      <c r="AT159" s="175" t="s">
        <v>243</v>
      </c>
      <c r="AU159" s="175" t="s">
        <v>82</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82</v>
      </c>
      <c r="BM159" s="175" t="s">
        <v>1618</v>
      </c>
    </row>
    <row r="160" spans="1:65" s="2" customFormat="1">
      <c r="A160" s="33"/>
      <c r="B160" s="34"/>
      <c r="C160" s="35"/>
      <c r="D160" s="177" t="s">
        <v>225</v>
      </c>
      <c r="E160" s="35"/>
      <c r="F160" s="178" t="s">
        <v>1617</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82</v>
      </c>
    </row>
    <row r="161" spans="1:65" s="2" customFormat="1" ht="37.9" customHeight="1">
      <c r="A161" s="33"/>
      <c r="B161" s="34"/>
      <c r="C161" s="182" t="s">
        <v>334</v>
      </c>
      <c r="D161" s="182" t="s">
        <v>243</v>
      </c>
      <c r="E161" s="183" t="s">
        <v>1619</v>
      </c>
      <c r="F161" s="184" t="s">
        <v>1620</v>
      </c>
      <c r="G161" s="185" t="s">
        <v>221</v>
      </c>
      <c r="H161" s="186">
        <v>1</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82</v>
      </c>
      <c r="AT161" s="175" t="s">
        <v>243</v>
      </c>
      <c r="AU161" s="175" t="s">
        <v>82</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82</v>
      </c>
      <c r="BM161" s="175" t="s">
        <v>1621</v>
      </c>
    </row>
    <row r="162" spans="1:65" s="2" customFormat="1" ht="19.5">
      <c r="A162" s="33"/>
      <c r="B162" s="34"/>
      <c r="C162" s="35"/>
      <c r="D162" s="177" t="s">
        <v>225</v>
      </c>
      <c r="E162" s="35"/>
      <c r="F162" s="178" t="s">
        <v>1620</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82</v>
      </c>
    </row>
    <row r="163" spans="1:65" s="2" customFormat="1" ht="24.2" customHeight="1">
      <c r="A163" s="33"/>
      <c r="B163" s="34"/>
      <c r="C163" s="163" t="s">
        <v>7</v>
      </c>
      <c r="D163" s="163" t="s">
        <v>218</v>
      </c>
      <c r="E163" s="164" t="s">
        <v>1622</v>
      </c>
      <c r="F163" s="165" t="s">
        <v>1623</v>
      </c>
      <c r="G163" s="166" t="s">
        <v>221</v>
      </c>
      <c r="H163" s="167">
        <v>1</v>
      </c>
      <c r="I163" s="168"/>
      <c r="J163" s="169">
        <f>ROUND(I163*H163,2)</f>
        <v>0</v>
      </c>
      <c r="K163" s="165" t="s">
        <v>222</v>
      </c>
      <c r="L163" s="170"/>
      <c r="M163" s="171" t="s">
        <v>1</v>
      </c>
      <c r="N163" s="172"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415</v>
      </c>
      <c r="AT163" s="175" t="s">
        <v>218</v>
      </c>
      <c r="AU163" s="175" t="s">
        <v>82</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415</v>
      </c>
      <c r="BM163" s="175" t="s">
        <v>1624</v>
      </c>
    </row>
    <row r="164" spans="1:65" s="2" customFormat="1" ht="19.5">
      <c r="A164" s="33"/>
      <c r="B164" s="34"/>
      <c r="C164" s="35"/>
      <c r="D164" s="177" t="s">
        <v>225</v>
      </c>
      <c r="E164" s="35"/>
      <c r="F164" s="178" t="s">
        <v>1623</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82</v>
      </c>
    </row>
    <row r="165" spans="1:65" s="2" customFormat="1" ht="24.2" customHeight="1">
      <c r="A165" s="33"/>
      <c r="B165" s="34"/>
      <c r="C165" s="182" t="s">
        <v>432</v>
      </c>
      <c r="D165" s="182" t="s">
        <v>243</v>
      </c>
      <c r="E165" s="183" t="s">
        <v>1625</v>
      </c>
      <c r="F165" s="184" t="s">
        <v>1626</v>
      </c>
      <c r="G165" s="185" t="s">
        <v>221</v>
      </c>
      <c r="H165" s="186">
        <v>1</v>
      </c>
      <c r="I165" s="187"/>
      <c r="J165" s="188">
        <f>ROUND(I165*H165,2)</f>
        <v>0</v>
      </c>
      <c r="K165" s="184" t="s">
        <v>222</v>
      </c>
      <c r="L165" s="38"/>
      <c r="M165" s="189" t="s">
        <v>1</v>
      </c>
      <c r="N165" s="190"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82</v>
      </c>
      <c r="AT165" s="175" t="s">
        <v>243</v>
      </c>
      <c r="AU165" s="175" t="s">
        <v>82</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82</v>
      </c>
      <c r="BM165" s="175" t="s">
        <v>1627</v>
      </c>
    </row>
    <row r="166" spans="1:65" s="2" customFormat="1" ht="29.25">
      <c r="A166" s="33"/>
      <c r="B166" s="34"/>
      <c r="C166" s="35"/>
      <c r="D166" s="177" t="s">
        <v>225</v>
      </c>
      <c r="E166" s="35"/>
      <c r="F166" s="178" t="s">
        <v>1628</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82</v>
      </c>
    </row>
    <row r="167" spans="1:65" s="2" customFormat="1" ht="24.2" customHeight="1">
      <c r="A167" s="33"/>
      <c r="B167" s="34"/>
      <c r="C167" s="163" t="s">
        <v>437</v>
      </c>
      <c r="D167" s="163" t="s">
        <v>218</v>
      </c>
      <c r="E167" s="164" t="s">
        <v>1629</v>
      </c>
      <c r="F167" s="165" t="s">
        <v>1630</v>
      </c>
      <c r="G167" s="166" t="s">
        <v>221</v>
      </c>
      <c r="H167" s="167">
        <v>4</v>
      </c>
      <c r="I167" s="168"/>
      <c r="J167" s="169">
        <f>ROUND(I167*H167,2)</f>
        <v>0</v>
      </c>
      <c r="K167" s="165" t="s">
        <v>222</v>
      </c>
      <c r="L167" s="170"/>
      <c r="M167" s="171" t="s">
        <v>1</v>
      </c>
      <c r="N167" s="172"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415</v>
      </c>
      <c r="AT167" s="175" t="s">
        <v>218</v>
      </c>
      <c r="AU167" s="175" t="s">
        <v>82</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415</v>
      </c>
      <c r="BM167" s="175" t="s">
        <v>1631</v>
      </c>
    </row>
    <row r="168" spans="1:65" s="2" customFormat="1" ht="19.5">
      <c r="A168" s="33"/>
      <c r="B168" s="34"/>
      <c r="C168" s="35"/>
      <c r="D168" s="177" t="s">
        <v>225</v>
      </c>
      <c r="E168" s="35"/>
      <c r="F168" s="178" t="s">
        <v>1630</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82</v>
      </c>
    </row>
    <row r="169" spans="1:65" s="2" customFormat="1" ht="24.2" customHeight="1">
      <c r="A169" s="33"/>
      <c r="B169" s="34"/>
      <c r="C169" s="182" t="s">
        <v>442</v>
      </c>
      <c r="D169" s="182" t="s">
        <v>243</v>
      </c>
      <c r="E169" s="183" t="s">
        <v>1632</v>
      </c>
      <c r="F169" s="184" t="s">
        <v>1633</v>
      </c>
      <c r="G169" s="185" t="s">
        <v>221</v>
      </c>
      <c r="H169" s="186">
        <v>4</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82</v>
      </c>
      <c r="AT169" s="175" t="s">
        <v>243</v>
      </c>
      <c r="AU169" s="175" t="s">
        <v>82</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82</v>
      </c>
      <c r="BM169" s="175" t="s">
        <v>1634</v>
      </c>
    </row>
    <row r="170" spans="1:65" s="2" customFormat="1" ht="29.25">
      <c r="A170" s="33"/>
      <c r="B170" s="34"/>
      <c r="C170" s="35"/>
      <c r="D170" s="177" t="s">
        <v>225</v>
      </c>
      <c r="E170" s="35"/>
      <c r="F170" s="178" t="s">
        <v>1635</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82</v>
      </c>
    </row>
    <row r="171" spans="1:65" s="2" customFormat="1" ht="24.2" customHeight="1">
      <c r="A171" s="33"/>
      <c r="B171" s="34"/>
      <c r="C171" s="163" t="s">
        <v>1237</v>
      </c>
      <c r="D171" s="163" t="s">
        <v>218</v>
      </c>
      <c r="E171" s="164" t="s">
        <v>1636</v>
      </c>
      <c r="F171" s="165" t="s">
        <v>1637</v>
      </c>
      <c r="G171" s="166" t="s">
        <v>228</v>
      </c>
      <c r="H171" s="167">
        <v>50</v>
      </c>
      <c r="I171" s="168"/>
      <c r="J171" s="169">
        <f>ROUND(I171*H171,2)</f>
        <v>0</v>
      </c>
      <c r="K171" s="165" t="s">
        <v>222</v>
      </c>
      <c r="L171" s="170"/>
      <c r="M171" s="171" t="s">
        <v>1</v>
      </c>
      <c r="N171" s="172"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415</v>
      </c>
      <c r="AT171" s="175" t="s">
        <v>218</v>
      </c>
      <c r="AU171" s="175" t="s">
        <v>82</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415</v>
      </c>
      <c r="BM171" s="175" t="s">
        <v>1638</v>
      </c>
    </row>
    <row r="172" spans="1:65" s="2" customFormat="1" ht="19.5">
      <c r="A172" s="33"/>
      <c r="B172" s="34"/>
      <c r="C172" s="35"/>
      <c r="D172" s="177" t="s">
        <v>225</v>
      </c>
      <c r="E172" s="35"/>
      <c r="F172" s="178" t="s">
        <v>1637</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82</v>
      </c>
    </row>
    <row r="173" spans="1:65" s="2" customFormat="1" ht="24.2" customHeight="1">
      <c r="A173" s="33"/>
      <c r="B173" s="34"/>
      <c r="C173" s="182" t="s">
        <v>1241</v>
      </c>
      <c r="D173" s="182" t="s">
        <v>243</v>
      </c>
      <c r="E173" s="183" t="s">
        <v>299</v>
      </c>
      <c r="F173" s="184" t="s">
        <v>300</v>
      </c>
      <c r="G173" s="185" t="s">
        <v>228</v>
      </c>
      <c r="H173" s="186">
        <v>50</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82</v>
      </c>
      <c r="AT173" s="175" t="s">
        <v>243</v>
      </c>
      <c r="AU173" s="175" t="s">
        <v>82</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82</v>
      </c>
      <c r="BM173" s="175" t="s">
        <v>1639</v>
      </c>
    </row>
    <row r="174" spans="1:65" s="2" customFormat="1" ht="19.5">
      <c r="A174" s="33"/>
      <c r="B174" s="34"/>
      <c r="C174" s="35"/>
      <c r="D174" s="177" t="s">
        <v>225</v>
      </c>
      <c r="E174" s="35"/>
      <c r="F174" s="178" t="s">
        <v>302</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82</v>
      </c>
    </row>
    <row r="175" spans="1:65" s="2" customFormat="1" ht="24.2" customHeight="1">
      <c r="A175" s="33"/>
      <c r="B175" s="34"/>
      <c r="C175" s="182" t="s">
        <v>447</v>
      </c>
      <c r="D175" s="182" t="s">
        <v>243</v>
      </c>
      <c r="E175" s="183" t="s">
        <v>1640</v>
      </c>
      <c r="F175" s="184" t="s">
        <v>1641</v>
      </c>
      <c r="G175" s="185" t="s">
        <v>221</v>
      </c>
      <c r="H175" s="186">
        <v>1</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82</v>
      </c>
      <c r="AT175" s="175" t="s">
        <v>243</v>
      </c>
      <c r="AU175" s="175" t="s">
        <v>82</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82</v>
      </c>
      <c r="BM175" s="175" t="s">
        <v>1642</v>
      </c>
    </row>
    <row r="176" spans="1:65" s="2" customFormat="1">
      <c r="A176" s="33"/>
      <c r="B176" s="34"/>
      <c r="C176" s="35"/>
      <c r="D176" s="177" t="s">
        <v>225</v>
      </c>
      <c r="E176" s="35"/>
      <c r="F176" s="178" t="s">
        <v>1641</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82</v>
      </c>
    </row>
    <row r="177" spans="1:65" s="2" customFormat="1" ht="24.2" customHeight="1">
      <c r="A177" s="33"/>
      <c r="B177" s="34"/>
      <c r="C177" s="182" t="s">
        <v>451</v>
      </c>
      <c r="D177" s="182" t="s">
        <v>243</v>
      </c>
      <c r="E177" s="183" t="s">
        <v>1643</v>
      </c>
      <c r="F177" s="184" t="s">
        <v>1644</v>
      </c>
      <c r="G177" s="185" t="s">
        <v>221</v>
      </c>
      <c r="H177" s="186">
        <v>1</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82</v>
      </c>
      <c r="AT177" s="175" t="s">
        <v>243</v>
      </c>
      <c r="AU177" s="175" t="s">
        <v>82</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82</v>
      </c>
      <c r="BM177" s="175" t="s">
        <v>1645</v>
      </c>
    </row>
    <row r="178" spans="1:65" s="2" customFormat="1" ht="19.5">
      <c r="A178" s="33"/>
      <c r="B178" s="34"/>
      <c r="C178" s="35"/>
      <c r="D178" s="177" t="s">
        <v>225</v>
      </c>
      <c r="E178" s="35"/>
      <c r="F178" s="178" t="s">
        <v>1644</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82</v>
      </c>
    </row>
    <row r="179" spans="1:65" s="2" customFormat="1" ht="24.2" customHeight="1">
      <c r="A179" s="33"/>
      <c r="B179" s="34"/>
      <c r="C179" s="163" t="s">
        <v>465</v>
      </c>
      <c r="D179" s="163" t="s">
        <v>218</v>
      </c>
      <c r="E179" s="164" t="s">
        <v>1646</v>
      </c>
      <c r="F179" s="165" t="s">
        <v>1647</v>
      </c>
      <c r="G179" s="166" t="s">
        <v>221</v>
      </c>
      <c r="H179" s="167">
        <v>1</v>
      </c>
      <c r="I179" s="168"/>
      <c r="J179" s="169">
        <f>ROUND(I179*H179,2)</f>
        <v>0</v>
      </c>
      <c r="K179" s="165" t="s">
        <v>222</v>
      </c>
      <c r="L179" s="170"/>
      <c r="M179" s="171" t="s">
        <v>1</v>
      </c>
      <c r="N179" s="172"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415</v>
      </c>
      <c r="AT179" s="175" t="s">
        <v>218</v>
      </c>
      <c r="AU179" s="175" t="s">
        <v>82</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415</v>
      </c>
      <c r="BM179" s="175" t="s">
        <v>1648</v>
      </c>
    </row>
    <row r="180" spans="1:65" s="2" customFormat="1" ht="19.5">
      <c r="A180" s="33"/>
      <c r="B180" s="34"/>
      <c r="C180" s="35"/>
      <c r="D180" s="177" t="s">
        <v>225</v>
      </c>
      <c r="E180" s="35"/>
      <c r="F180" s="178" t="s">
        <v>1647</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82</v>
      </c>
    </row>
    <row r="181" spans="1:65" s="2" customFormat="1" ht="24.2" customHeight="1">
      <c r="A181" s="33"/>
      <c r="B181" s="34"/>
      <c r="C181" s="182" t="s">
        <v>469</v>
      </c>
      <c r="D181" s="182" t="s">
        <v>243</v>
      </c>
      <c r="E181" s="183" t="s">
        <v>528</v>
      </c>
      <c r="F181" s="184" t="s">
        <v>529</v>
      </c>
      <c r="G181" s="185" t="s">
        <v>256</v>
      </c>
      <c r="H181" s="186">
        <v>30</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82</v>
      </c>
      <c r="AT181" s="175" t="s">
        <v>243</v>
      </c>
      <c r="AU181" s="175" t="s">
        <v>82</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82</v>
      </c>
      <c r="BM181" s="175" t="s">
        <v>1649</v>
      </c>
    </row>
    <row r="182" spans="1:65" s="2" customFormat="1" ht="19.5">
      <c r="A182" s="33"/>
      <c r="B182" s="34"/>
      <c r="C182" s="35"/>
      <c r="D182" s="177" t="s">
        <v>225</v>
      </c>
      <c r="E182" s="35"/>
      <c r="F182" s="178" t="s">
        <v>529</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82</v>
      </c>
    </row>
    <row r="183" spans="1:65" s="2" customFormat="1" ht="29.25">
      <c r="A183" s="33"/>
      <c r="B183" s="34"/>
      <c r="C183" s="35"/>
      <c r="D183" s="177" t="s">
        <v>365</v>
      </c>
      <c r="E183" s="35"/>
      <c r="F183" s="195" t="s">
        <v>1650</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365</v>
      </c>
      <c r="AU183" s="16" t="s">
        <v>82</v>
      </c>
    </row>
    <row r="184" spans="1:65" s="2" customFormat="1" ht="24.2" customHeight="1">
      <c r="A184" s="33"/>
      <c r="B184" s="34"/>
      <c r="C184" s="182" t="s">
        <v>474</v>
      </c>
      <c r="D184" s="182" t="s">
        <v>243</v>
      </c>
      <c r="E184" s="183" t="s">
        <v>1651</v>
      </c>
      <c r="F184" s="184" t="s">
        <v>1652</v>
      </c>
      <c r="G184" s="185" t="s">
        <v>221</v>
      </c>
      <c r="H184" s="186">
        <v>1</v>
      </c>
      <c r="I184" s="187"/>
      <c r="J184" s="188">
        <f>ROUND(I184*H184,2)</f>
        <v>0</v>
      </c>
      <c r="K184" s="184" t="s">
        <v>222</v>
      </c>
      <c r="L184" s="38"/>
      <c r="M184" s="189" t="s">
        <v>1</v>
      </c>
      <c r="N184" s="190" t="s">
        <v>40</v>
      </c>
      <c r="O184" s="70"/>
      <c r="P184" s="173">
        <f>O184*H184</f>
        <v>0</v>
      </c>
      <c r="Q184" s="173">
        <v>0</v>
      </c>
      <c r="R184" s="173">
        <f>Q184*H184</f>
        <v>0</v>
      </c>
      <c r="S184" s="173">
        <v>0</v>
      </c>
      <c r="T184" s="174">
        <f>S184*H184</f>
        <v>0</v>
      </c>
      <c r="U184" s="33"/>
      <c r="V184" s="33"/>
      <c r="W184" s="33"/>
      <c r="X184" s="33"/>
      <c r="Y184" s="33"/>
      <c r="Z184" s="33"/>
      <c r="AA184" s="33"/>
      <c r="AB184" s="33"/>
      <c r="AC184" s="33"/>
      <c r="AD184" s="33"/>
      <c r="AE184" s="33"/>
      <c r="AR184" s="175" t="s">
        <v>82</v>
      </c>
      <c r="AT184" s="175" t="s">
        <v>243</v>
      </c>
      <c r="AU184" s="175" t="s">
        <v>82</v>
      </c>
      <c r="AY184" s="16" t="s">
        <v>223</v>
      </c>
      <c r="BE184" s="176">
        <f>IF(N184="základní",J184,0)</f>
        <v>0</v>
      </c>
      <c r="BF184" s="176">
        <f>IF(N184="snížená",J184,0)</f>
        <v>0</v>
      </c>
      <c r="BG184" s="176">
        <f>IF(N184="zákl. přenesená",J184,0)</f>
        <v>0</v>
      </c>
      <c r="BH184" s="176">
        <f>IF(N184="sníž. přenesená",J184,0)</f>
        <v>0</v>
      </c>
      <c r="BI184" s="176">
        <f>IF(N184="nulová",J184,0)</f>
        <v>0</v>
      </c>
      <c r="BJ184" s="16" t="s">
        <v>82</v>
      </c>
      <c r="BK184" s="176">
        <f>ROUND(I184*H184,2)</f>
        <v>0</v>
      </c>
      <c r="BL184" s="16" t="s">
        <v>82</v>
      </c>
      <c r="BM184" s="175" t="s">
        <v>1653</v>
      </c>
    </row>
    <row r="185" spans="1:65" s="2" customFormat="1" ht="29.25">
      <c r="A185" s="33"/>
      <c r="B185" s="34"/>
      <c r="C185" s="35"/>
      <c r="D185" s="177" t="s">
        <v>225</v>
      </c>
      <c r="E185" s="35"/>
      <c r="F185" s="178" t="s">
        <v>1654</v>
      </c>
      <c r="G185" s="35"/>
      <c r="H185" s="35"/>
      <c r="I185" s="179"/>
      <c r="J185" s="35"/>
      <c r="K185" s="35"/>
      <c r="L185" s="38"/>
      <c r="M185" s="180"/>
      <c r="N185" s="181"/>
      <c r="O185" s="70"/>
      <c r="P185" s="70"/>
      <c r="Q185" s="70"/>
      <c r="R185" s="70"/>
      <c r="S185" s="70"/>
      <c r="T185" s="71"/>
      <c r="U185" s="33"/>
      <c r="V185" s="33"/>
      <c r="W185" s="33"/>
      <c r="X185" s="33"/>
      <c r="Y185" s="33"/>
      <c r="Z185" s="33"/>
      <c r="AA185" s="33"/>
      <c r="AB185" s="33"/>
      <c r="AC185" s="33"/>
      <c r="AD185" s="33"/>
      <c r="AE185" s="33"/>
      <c r="AT185" s="16" t="s">
        <v>225</v>
      </c>
      <c r="AU185" s="16" t="s">
        <v>82</v>
      </c>
    </row>
    <row r="186" spans="1:65" s="2" customFormat="1" ht="24.2" customHeight="1">
      <c r="A186" s="33"/>
      <c r="B186" s="34"/>
      <c r="C186" s="182" t="s">
        <v>478</v>
      </c>
      <c r="D186" s="182" t="s">
        <v>243</v>
      </c>
      <c r="E186" s="183" t="s">
        <v>1655</v>
      </c>
      <c r="F186" s="184" t="s">
        <v>1656</v>
      </c>
      <c r="G186" s="185" t="s">
        <v>221</v>
      </c>
      <c r="H186" s="186">
        <v>1</v>
      </c>
      <c r="I186" s="187"/>
      <c r="J186" s="188">
        <f>ROUND(I186*H186,2)</f>
        <v>0</v>
      </c>
      <c r="K186" s="184" t="s">
        <v>222</v>
      </c>
      <c r="L186" s="38"/>
      <c r="M186" s="189" t="s">
        <v>1</v>
      </c>
      <c r="N186" s="190" t="s">
        <v>40</v>
      </c>
      <c r="O186" s="70"/>
      <c r="P186" s="173">
        <f>O186*H186</f>
        <v>0</v>
      </c>
      <c r="Q186" s="173">
        <v>0</v>
      </c>
      <c r="R186" s="173">
        <f>Q186*H186</f>
        <v>0</v>
      </c>
      <c r="S186" s="173">
        <v>0</v>
      </c>
      <c r="T186" s="174">
        <f>S186*H186</f>
        <v>0</v>
      </c>
      <c r="U186" s="33"/>
      <c r="V186" s="33"/>
      <c r="W186" s="33"/>
      <c r="X186" s="33"/>
      <c r="Y186" s="33"/>
      <c r="Z186" s="33"/>
      <c r="AA186" s="33"/>
      <c r="AB186" s="33"/>
      <c r="AC186" s="33"/>
      <c r="AD186" s="33"/>
      <c r="AE186" s="33"/>
      <c r="AR186" s="175" t="s">
        <v>82</v>
      </c>
      <c r="AT186" s="175" t="s">
        <v>243</v>
      </c>
      <c r="AU186" s="175" t="s">
        <v>82</v>
      </c>
      <c r="AY186" s="16" t="s">
        <v>223</v>
      </c>
      <c r="BE186" s="176">
        <f>IF(N186="základní",J186,0)</f>
        <v>0</v>
      </c>
      <c r="BF186" s="176">
        <f>IF(N186="snížená",J186,0)</f>
        <v>0</v>
      </c>
      <c r="BG186" s="176">
        <f>IF(N186="zákl. přenesená",J186,0)</f>
        <v>0</v>
      </c>
      <c r="BH186" s="176">
        <f>IF(N186="sníž. přenesená",J186,0)</f>
        <v>0</v>
      </c>
      <c r="BI186" s="176">
        <f>IF(N186="nulová",J186,0)</f>
        <v>0</v>
      </c>
      <c r="BJ186" s="16" t="s">
        <v>82</v>
      </c>
      <c r="BK186" s="176">
        <f>ROUND(I186*H186,2)</f>
        <v>0</v>
      </c>
      <c r="BL186" s="16" t="s">
        <v>82</v>
      </c>
      <c r="BM186" s="175" t="s">
        <v>1657</v>
      </c>
    </row>
    <row r="187" spans="1:65" s="2" customFormat="1" ht="39">
      <c r="A187" s="33"/>
      <c r="B187" s="34"/>
      <c r="C187" s="35"/>
      <c r="D187" s="177" t="s">
        <v>225</v>
      </c>
      <c r="E187" s="35"/>
      <c r="F187" s="178" t="s">
        <v>1658</v>
      </c>
      <c r="G187" s="35"/>
      <c r="H187" s="35"/>
      <c r="I187" s="179"/>
      <c r="J187" s="35"/>
      <c r="K187" s="35"/>
      <c r="L187" s="38"/>
      <c r="M187" s="180"/>
      <c r="N187" s="181"/>
      <c r="O187" s="70"/>
      <c r="P187" s="70"/>
      <c r="Q187" s="70"/>
      <c r="R187" s="70"/>
      <c r="S187" s="70"/>
      <c r="T187" s="71"/>
      <c r="U187" s="33"/>
      <c r="V187" s="33"/>
      <c r="W187" s="33"/>
      <c r="X187" s="33"/>
      <c r="Y187" s="33"/>
      <c r="Z187" s="33"/>
      <c r="AA187" s="33"/>
      <c r="AB187" s="33"/>
      <c r="AC187" s="33"/>
      <c r="AD187" s="33"/>
      <c r="AE187" s="33"/>
      <c r="AT187" s="16" t="s">
        <v>225</v>
      </c>
      <c r="AU187" s="16" t="s">
        <v>82</v>
      </c>
    </row>
    <row r="188" spans="1:65" s="2" customFormat="1" ht="24.2" customHeight="1">
      <c r="A188" s="33"/>
      <c r="B188" s="34"/>
      <c r="C188" s="182" t="s">
        <v>822</v>
      </c>
      <c r="D188" s="182" t="s">
        <v>243</v>
      </c>
      <c r="E188" s="183" t="s">
        <v>1659</v>
      </c>
      <c r="F188" s="184" t="s">
        <v>1660</v>
      </c>
      <c r="G188" s="185" t="s">
        <v>221</v>
      </c>
      <c r="H188" s="186">
        <v>1</v>
      </c>
      <c r="I188" s="187"/>
      <c r="J188" s="188">
        <f>ROUND(I188*H188,2)</f>
        <v>0</v>
      </c>
      <c r="K188" s="184" t="s">
        <v>222</v>
      </c>
      <c r="L188" s="38"/>
      <c r="M188" s="189" t="s">
        <v>1</v>
      </c>
      <c r="N188" s="190"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82</v>
      </c>
      <c r="AT188" s="175" t="s">
        <v>243</v>
      </c>
      <c r="AU188" s="175" t="s">
        <v>82</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82</v>
      </c>
      <c r="BM188" s="175" t="s">
        <v>1661</v>
      </c>
    </row>
    <row r="189" spans="1:65" s="2" customFormat="1" ht="29.25">
      <c r="A189" s="33"/>
      <c r="B189" s="34"/>
      <c r="C189" s="35"/>
      <c r="D189" s="177" t="s">
        <v>225</v>
      </c>
      <c r="E189" s="35"/>
      <c r="F189" s="178" t="s">
        <v>1662</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82</v>
      </c>
    </row>
    <row r="190" spans="1:65" s="2" customFormat="1" ht="24.2" customHeight="1">
      <c r="A190" s="33"/>
      <c r="B190" s="34"/>
      <c r="C190" s="182" t="s">
        <v>482</v>
      </c>
      <c r="D190" s="182" t="s">
        <v>243</v>
      </c>
      <c r="E190" s="183" t="s">
        <v>1663</v>
      </c>
      <c r="F190" s="184" t="s">
        <v>1664</v>
      </c>
      <c r="G190" s="185" t="s">
        <v>221</v>
      </c>
      <c r="H190" s="186">
        <v>1</v>
      </c>
      <c r="I190" s="187"/>
      <c r="J190" s="188">
        <f>ROUND(I190*H190,2)</f>
        <v>0</v>
      </c>
      <c r="K190" s="184" t="s">
        <v>222</v>
      </c>
      <c r="L190" s="38"/>
      <c r="M190" s="189" t="s">
        <v>1</v>
      </c>
      <c r="N190" s="190" t="s">
        <v>40</v>
      </c>
      <c r="O190" s="70"/>
      <c r="P190" s="173">
        <f>O190*H190</f>
        <v>0</v>
      </c>
      <c r="Q190" s="173">
        <v>0</v>
      </c>
      <c r="R190" s="173">
        <f>Q190*H190</f>
        <v>0</v>
      </c>
      <c r="S190" s="173">
        <v>0</v>
      </c>
      <c r="T190" s="174">
        <f>S190*H190</f>
        <v>0</v>
      </c>
      <c r="U190" s="33"/>
      <c r="V190" s="33"/>
      <c r="W190" s="33"/>
      <c r="X190" s="33"/>
      <c r="Y190" s="33"/>
      <c r="Z190" s="33"/>
      <c r="AA190" s="33"/>
      <c r="AB190" s="33"/>
      <c r="AC190" s="33"/>
      <c r="AD190" s="33"/>
      <c r="AE190" s="33"/>
      <c r="AR190" s="175" t="s">
        <v>82</v>
      </c>
      <c r="AT190" s="175" t="s">
        <v>243</v>
      </c>
      <c r="AU190" s="175" t="s">
        <v>82</v>
      </c>
      <c r="AY190" s="16" t="s">
        <v>223</v>
      </c>
      <c r="BE190" s="176">
        <f>IF(N190="základní",J190,0)</f>
        <v>0</v>
      </c>
      <c r="BF190" s="176">
        <f>IF(N190="snížená",J190,0)</f>
        <v>0</v>
      </c>
      <c r="BG190" s="176">
        <f>IF(N190="zákl. přenesená",J190,0)</f>
        <v>0</v>
      </c>
      <c r="BH190" s="176">
        <f>IF(N190="sníž. přenesená",J190,0)</f>
        <v>0</v>
      </c>
      <c r="BI190" s="176">
        <f>IF(N190="nulová",J190,0)</f>
        <v>0</v>
      </c>
      <c r="BJ190" s="16" t="s">
        <v>82</v>
      </c>
      <c r="BK190" s="176">
        <f>ROUND(I190*H190,2)</f>
        <v>0</v>
      </c>
      <c r="BL190" s="16" t="s">
        <v>82</v>
      </c>
      <c r="BM190" s="175" t="s">
        <v>1665</v>
      </c>
    </row>
    <row r="191" spans="1:65" s="2" customFormat="1" ht="29.25">
      <c r="A191" s="33"/>
      <c r="B191" s="34"/>
      <c r="C191" s="35"/>
      <c r="D191" s="177" t="s">
        <v>225</v>
      </c>
      <c r="E191" s="35"/>
      <c r="F191" s="178" t="s">
        <v>1666</v>
      </c>
      <c r="G191" s="35"/>
      <c r="H191" s="35"/>
      <c r="I191" s="179"/>
      <c r="J191" s="35"/>
      <c r="K191" s="35"/>
      <c r="L191" s="38"/>
      <c r="M191" s="180"/>
      <c r="N191" s="181"/>
      <c r="O191" s="70"/>
      <c r="P191" s="70"/>
      <c r="Q191" s="70"/>
      <c r="R191" s="70"/>
      <c r="S191" s="70"/>
      <c r="T191" s="71"/>
      <c r="U191" s="33"/>
      <c r="V191" s="33"/>
      <c r="W191" s="33"/>
      <c r="X191" s="33"/>
      <c r="Y191" s="33"/>
      <c r="Z191" s="33"/>
      <c r="AA191" s="33"/>
      <c r="AB191" s="33"/>
      <c r="AC191" s="33"/>
      <c r="AD191" s="33"/>
      <c r="AE191" s="33"/>
      <c r="AT191" s="16" t="s">
        <v>225</v>
      </c>
      <c r="AU191" s="16" t="s">
        <v>82</v>
      </c>
    </row>
    <row r="192" spans="1:65" s="2" customFormat="1" ht="24.2" customHeight="1">
      <c r="A192" s="33"/>
      <c r="B192" s="34"/>
      <c r="C192" s="163" t="s">
        <v>486</v>
      </c>
      <c r="D192" s="163" t="s">
        <v>218</v>
      </c>
      <c r="E192" s="164" t="s">
        <v>1667</v>
      </c>
      <c r="F192" s="165" t="s">
        <v>1668</v>
      </c>
      <c r="G192" s="166" t="s">
        <v>221</v>
      </c>
      <c r="H192" s="167">
        <v>1</v>
      </c>
      <c r="I192" s="168"/>
      <c r="J192" s="169">
        <f>ROUND(I192*H192,2)</f>
        <v>0</v>
      </c>
      <c r="K192" s="165" t="s">
        <v>222</v>
      </c>
      <c r="L192" s="170"/>
      <c r="M192" s="171" t="s">
        <v>1</v>
      </c>
      <c r="N192" s="172"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84</v>
      </c>
      <c r="AT192" s="175" t="s">
        <v>218</v>
      </c>
      <c r="AU192" s="175" t="s">
        <v>82</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82</v>
      </c>
      <c r="BM192" s="175" t="s">
        <v>1669</v>
      </c>
    </row>
    <row r="193" spans="1:65" s="2" customFormat="1">
      <c r="A193" s="33"/>
      <c r="B193" s="34"/>
      <c r="C193" s="35"/>
      <c r="D193" s="177" t="s">
        <v>225</v>
      </c>
      <c r="E193" s="35"/>
      <c r="F193" s="178" t="s">
        <v>1668</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82</v>
      </c>
    </row>
    <row r="194" spans="1:65" s="2" customFormat="1" ht="24.2" customHeight="1">
      <c r="A194" s="33"/>
      <c r="B194" s="34"/>
      <c r="C194" s="182" t="s">
        <v>491</v>
      </c>
      <c r="D194" s="182" t="s">
        <v>243</v>
      </c>
      <c r="E194" s="183" t="s">
        <v>1670</v>
      </c>
      <c r="F194" s="184" t="s">
        <v>1671</v>
      </c>
      <c r="G194" s="185" t="s">
        <v>221</v>
      </c>
      <c r="H194" s="186">
        <v>1</v>
      </c>
      <c r="I194" s="187"/>
      <c r="J194" s="188">
        <f>ROUND(I194*H194,2)</f>
        <v>0</v>
      </c>
      <c r="K194" s="184" t="s">
        <v>222</v>
      </c>
      <c r="L194" s="38"/>
      <c r="M194" s="189" t="s">
        <v>1</v>
      </c>
      <c r="N194" s="190"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82</v>
      </c>
      <c r="AT194" s="175" t="s">
        <v>243</v>
      </c>
      <c r="AU194" s="175" t="s">
        <v>82</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82</v>
      </c>
      <c r="BM194" s="175" t="s">
        <v>1672</v>
      </c>
    </row>
    <row r="195" spans="1:65" s="2" customFormat="1">
      <c r="A195" s="33"/>
      <c r="B195" s="34"/>
      <c r="C195" s="35"/>
      <c r="D195" s="177" t="s">
        <v>225</v>
      </c>
      <c r="E195" s="35"/>
      <c r="F195" s="178" t="s">
        <v>1671</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82</v>
      </c>
    </row>
    <row r="196" spans="1:65" s="2" customFormat="1" ht="24.2" customHeight="1">
      <c r="A196" s="33"/>
      <c r="B196" s="34"/>
      <c r="C196" s="163" t="s">
        <v>493</v>
      </c>
      <c r="D196" s="163" t="s">
        <v>218</v>
      </c>
      <c r="E196" s="164" t="s">
        <v>1673</v>
      </c>
      <c r="F196" s="165" t="s">
        <v>1674</v>
      </c>
      <c r="G196" s="166" t="s">
        <v>221</v>
      </c>
      <c r="H196" s="167">
        <v>1</v>
      </c>
      <c r="I196" s="168"/>
      <c r="J196" s="169">
        <f>ROUND(I196*H196,2)</f>
        <v>0</v>
      </c>
      <c r="K196" s="165" t="s">
        <v>222</v>
      </c>
      <c r="L196" s="170"/>
      <c r="M196" s="171" t="s">
        <v>1</v>
      </c>
      <c r="N196" s="172" t="s">
        <v>40</v>
      </c>
      <c r="O196" s="70"/>
      <c r="P196" s="173">
        <f>O196*H196</f>
        <v>0</v>
      </c>
      <c r="Q196" s="173">
        <v>0</v>
      </c>
      <c r="R196" s="173">
        <f>Q196*H196</f>
        <v>0</v>
      </c>
      <c r="S196" s="173">
        <v>0</v>
      </c>
      <c r="T196" s="174">
        <f>S196*H196</f>
        <v>0</v>
      </c>
      <c r="U196" s="33"/>
      <c r="V196" s="33"/>
      <c r="W196" s="33"/>
      <c r="X196" s="33"/>
      <c r="Y196" s="33"/>
      <c r="Z196" s="33"/>
      <c r="AA196" s="33"/>
      <c r="AB196" s="33"/>
      <c r="AC196" s="33"/>
      <c r="AD196" s="33"/>
      <c r="AE196" s="33"/>
      <c r="AR196" s="175" t="s">
        <v>415</v>
      </c>
      <c r="AT196" s="175" t="s">
        <v>218</v>
      </c>
      <c r="AU196" s="175" t="s">
        <v>82</v>
      </c>
      <c r="AY196" s="16" t="s">
        <v>223</v>
      </c>
      <c r="BE196" s="176">
        <f>IF(N196="základní",J196,0)</f>
        <v>0</v>
      </c>
      <c r="BF196" s="176">
        <f>IF(N196="snížená",J196,0)</f>
        <v>0</v>
      </c>
      <c r="BG196" s="176">
        <f>IF(N196="zákl. přenesená",J196,0)</f>
        <v>0</v>
      </c>
      <c r="BH196" s="176">
        <f>IF(N196="sníž. přenesená",J196,0)</f>
        <v>0</v>
      </c>
      <c r="BI196" s="176">
        <f>IF(N196="nulová",J196,0)</f>
        <v>0</v>
      </c>
      <c r="BJ196" s="16" t="s">
        <v>82</v>
      </c>
      <c r="BK196" s="176">
        <f>ROUND(I196*H196,2)</f>
        <v>0</v>
      </c>
      <c r="BL196" s="16" t="s">
        <v>415</v>
      </c>
      <c r="BM196" s="175" t="s">
        <v>1675</v>
      </c>
    </row>
    <row r="197" spans="1:65" s="2" customFormat="1" ht="19.5">
      <c r="A197" s="33"/>
      <c r="B197" s="34"/>
      <c r="C197" s="35"/>
      <c r="D197" s="177" t="s">
        <v>225</v>
      </c>
      <c r="E197" s="35"/>
      <c r="F197" s="178" t="s">
        <v>1674</v>
      </c>
      <c r="G197" s="35"/>
      <c r="H197" s="35"/>
      <c r="I197" s="179"/>
      <c r="J197" s="35"/>
      <c r="K197" s="35"/>
      <c r="L197" s="38"/>
      <c r="M197" s="180"/>
      <c r="N197" s="181"/>
      <c r="O197" s="70"/>
      <c r="P197" s="70"/>
      <c r="Q197" s="70"/>
      <c r="R197" s="70"/>
      <c r="S197" s="70"/>
      <c r="T197" s="71"/>
      <c r="U197" s="33"/>
      <c r="V197" s="33"/>
      <c r="W197" s="33"/>
      <c r="X197" s="33"/>
      <c r="Y197" s="33"/>
      <c r="Z197" s="33"/>
      <c r="AA197" s="33"/>
      <c r="AB197" s="33"/>
      <c r="AC197" s="33"/>
      <c r="AD197" s="33"/>
      <c r="AE197" s="33"/>
      <c r="AT197" s="16" t="s">
        <v>225</v>
      </c>
      <c r="AU197" s="16" t="s">
        <v>82</v>
      </c>
    </row>
    <row r="198" spans="1:65" s="2" customFormat="1" ht="24.2" customHeight="1">
      <c r="A198" s="33"/>
      <c r="B198" s="34"/>
      <c r="C198" s="182" t="s">
        <v>497</v>
      </c>
      <c r="D198" s="182" t="s">
        <v>243</v>
      </c>
      <c r="E198" s="183" t="s">
        <v>1676</v>
      </c>
      <c r="F198" s="184" t="s">
        <v>1677</v>
      </c>
      <c r="G198" s="185" t="s">
        <v>221</v>
      </c>
      <c r="H198" s="186">
        <v>1</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82</v>
      </c>
      <c r="AT198" s="175" t="s">
        <v>243</v>
      </c>
      <c r="AU198" s="175" t="s">
        <v>82</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82</v>
      </c>
      <c r="BM198" s="175" t="s">
        <v>1678</v>
      </c>
    </row>
    <row r="199" spans="1:65" s="2" customFormat="1" ht="19.5">
      <c r="A199" s="33"/>
      <c r="B199" s="34"/>
      <c r="C199" s="35"/>
      <c r="D199" s="177" t="s">
        <v>225</v>
      </c>
      <c r="E199" s="35"/>
      <c r="F199" s="178" t="s">
        <v>1679</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82</v>
      </c>
    </row>
    <row r="200" spans="1:65" s="2" customFormat="1" ht="24.2" customHeight="1">
      <c r="A200" s="33"/>
      <c r="B200" s="34"/>
      <c r="C200" s="182" t="s">
        <v>501</v>
      </c>
      <c r="D200" s="182" t="s">
        <v>243</v>
      </c>
      <c r="E200" s="183" t="s">
        <v>1680</v>
      </c>
      <c r="F200" s="184" t="s">
        <v>1681</v>
      </c>
      <c r="G200" s="185" t="s">
        <v>221</v>
      </c>
      <c r="H200" s="186">
        <v>1</v>
      </c>
      <c r="I200" s="187"/>
      <c r="J200" s="188">
        <f>ROUND(I200*H200,2)</f>
        <v>0</v>
      </c>
      <c r="K200" s="184" t="s">
        <v>222</v>
      </c>
      <c r="L200" s="38"/>
      <c r="M200" s="189" t="s">
        <v>1</v>
      </c>
      <c r="N200" s="190"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82</v>
      </c>
      <c r="AT200" s="175" t="s">
        <v>243</v>
      </c>
      <c r="AU200" s="175" t="s">
        <v>82</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82</v>
      </c>
      <c r="BM200" s="175" t="s">
        <v>1682</v>
      </c>
    </row>
    <row r="201" spans="1:65" s="2" customFormat="1" ht="19.5">
      <c r="A201" s="33"/>
      <c r="B201" s="34"/>
      <c r="C201" s="35"/>
      <c r="D201" s="177" t="s">
        <v>225</v>
      </c>
      <c r="E201" s="35"/>
      <c r="F201" s="178" t="s">
        <v>1681</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82</v>
      </c>
    </row>
    <row r="202" spans="1:65" s="2" customFormat="1" ht="24.2" customHeight="1">
      <c r="A202" s="33"/>
      <c r="B202" s="34"/>
      <c r="C202" s="182" t="s">
        <v>509</v>
      </c>
      <c r="D202" s="182" t="s">
        <v>243</v>
      </c>
      <c r="E202" s="183" t="s">
        <v>1683</v>
      </c>
      <c r="F202" s="184" t="s">
        <v>1684</v>
      </c>
      <c r="G202" s="185" t="s">
        <v>221</v>
      </c>
      <c r="H202" s="186">
        <v>1</v>
      </c>
      <c r="I202" s="187"/>
      <c r="J202" s="188">
        <f>ROUND(I202*H202,2)</f>
        <v>0</v>
      </c>
      <c r="K202" s="184" t="s">
        <v>222</v>
      </c>
      <c r="L202" s="38"/>
      <c r="M202" s="189" t="s">
        <v>1</v>
      </c>
      <c r="N202" s="190"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82</v>
      </c>
      <c r="AT202" s="175" t="s">
        <v>243</v>
      </c>
      <c r="AU202" s="175" t="s">
        <v>82</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82</v>
      </c>
      <c r="BM202" s="175" t="s">
        <v>1685</v>
      </c>
    </row>
    <row r="203" spans="1:65" s="2" customFormat="1">
      <c r="A203" s="33"/>
      <c r="B203" s="34"/>
      <c r="C203" s="35"/>
      <c r="D203" s="177" t="s">
        <v>225</v>
      </c>
      <c r="E203" s="35"/>
      <c r="F203" s="178" t="s">
        <v>1684</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82</v>
      </c>
    </row>
    <row r="204" spans="1:65" s="2" customFormat="1" ht="37.9" customHeight="1">
      <c r="A204" s="33"/>
      <c r="B204" s="34"/>
      <c r="C204" s="182" t="s">
        <v>513</v>
      </c>
      <c r="D204" s="182" t="s">
        <v>243</v>
      </c>
      <c r="E204" s="183" t="s">
        <v>1686</v>
      </c>
      <c r="F204" s="184" t="s">
        <v>1687</v>
      </c>
      <c r="G204" s="185" t="s">
        <v>221</v>
      </c>
      <c r="H204" s="186">
        <v>1</v>
      </c>
      <c r="I204" s="187"/>
      <c r="J204" s="188">
        <f>ROUND(I204*H204,2)</f>
        <v>0</v>
      </c>
      <c r="K204" s="184" t="s">
        <v>222</v>
      </c>
      <c r="L204" s="38"/>
      <c r="M204" s="189" t="s">
        <v>1</v>
      </c>
      <c r="N204" s="190"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82</v>
      </c>
      <c r="AT204" s="175" t="s">
        <v>243</v>
      </c>
      <c r="AU204" s="175" t="s">
        <v>82</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82</v>
      </c>
      <c r="BM204" s="175" t="s">
        <v>1688</v>
      </c>
    </row>
    <row r="205" spans="1:65" s="2" customFormat="1" ht="29.25">
      <c r="A205" s="33"/>
      <c r="B205" s="34"/>
      <c r="C205" s="35"/>
      <c r="D205" s="177" t="s">
        <v>225</v>
      </c>
      <c r="E205" s="35"/>
      <c r="F205" s="178" t="s">
        <v>1687</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82</v>
      </c>
    </row>
    <row r="206" spans="1:65" s="2" customFormat="1" ht="24.2" customHeight="1">
      <c r="A206" s="33"/>
      <c r="B206" s="34"/>
      <c r="C206" s="163" t="s">
        <v>527</v>
      </c>
      <c r="D206" s="163" t="s">
        <v>218</v>
      </c>
      <c r="E206" s="164" t="s">
        <v>1689</v>
      </c>
      <c r="F206" s="165" t="s">
        <v>1690</v>
      </c>
      <c r="G206" s="166" t="s">
        <v>221</v>
      </c>
      <c r="H206" s="167">
        <v>2</v>
      </c>
      <c r="I206" s="168"/>
      <c r="J206" s="169">
        <f>ROUND(I206*H206,2)</f>
        <v>0</v>
      </c>
      <c r="K206" s="165" t="s">
        <v>222</v>
      </c>
      <c r="L206" s="170"/>
      <c r="M206" s="171" t="s">
        <v>1</v>
      </c>
      <c r="N206" s="172"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415</v>
      </c>
      <c r="AT206" s="175" t="s">
        <v>218</v>
      </c>
      <c r="AU206" s="175" t="s">
        <v>82</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415</v>
      </c>
      <c r="BM206" s="175" t="s">
        <v>1691</v>
      </c>
    </row>
    <row r="207" spans="1:65" s="2" customFormat="1">
      <c r="A207" s="33"/>
      <c r="B207" s="34"/>
      <c r="C207" s="35"/>
      <c r="D207" s="177" t="s">
        <v>225</v>
      </c>
      <c r="E207" s="35"/>
      <c r="F207" s="178" t="s">
        <v>1690</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82</v>
      </c>
    </row>
    <row r="208" spans="1:65" s="2" customFormat="1" ht="24.2" customHeight="1">
      <c r="A208" s="33"/>
      <c r="B208" s="34"/>
      <c r="C208" s="163" t="s">
        <v>531</v>
      </c>
      <c r="D208" s="163" t="s">
        <v>218</v>
      </c>
      <c r="E208" s="164" t="s">
        <v>1692</v>
      </c>
      <c r="F208" s="165" t="s">
        <v>1693</v>
      </c>
      <c r="G208" s="166" t="s">
        <v>221</v>
      </c>
      <c r="H208" s="167">
        <v>1</v>
      </c>
      <c r="I208" s="168"/>
      <c r="J208" s="169">
        <f>ROUND(I208*H208,2)</f>
        <v>0</v>
      </c>
      <c r="K208" s="165" t="s">
        <v>222</v>
      </c>
      <c r="L208" s="170"/>
      <c r="M208" s="171" t="s">
        <v>1</v>
      </c>
      <c r="N208" s="172" t="s">
        <v>40</v>
      </c>
      <c r="O208" s="70"/>
      <c r="P208" s="173">
        <f>O208*H208</f>
        <v>0</v>
      </c>
      <c r="Q208" s="173">
        <v>0</v>
      </c>
      <c r="R208" s="173">
        <f>Q208*H208</f>
        <v>0</v>
      </c>
      <c r="S208" s="173">
        <v>0</v>
      </c>
      <c r="T208" s="174">
        <f>S208*H208</f>
        <v>0</v>
      </c>
      <c r="U208" s="33"/>
      <c r="V208" s="33"/>
      <c r="W208" s="33"/>
      <c r="X208" s="33"/>
      <c r="Y208" s="33"/>
      <c r="Z208" s="33"/>
      <c r="AA208" s="33"/>
      <c r="AB208" s="33"/>
      <c r="AC208" s="33"/>
      <c r="AD208" s="33"/>
      <c r="AE208" s="33"/>
      <c r="AR208" s="175" t="s">
        <v>84</v>
      </c>
      <c r="AT208" s="175" t="s">
        <v>218</v>
      </c>
      <c r="AU208" s="175" t="s">
        <v>82</v>
      </c>
      <c r="AY208" s="16" t="s">
        <v>223</v>
      </c>
      <c r="BE208" s="176">
        <f>IF(N208="základní",J208,0)</f>
        <v>0</v>
      </c>
      <c r="BF208" s="176">
        <f>IF(N208="snížená",J208,0)</f>
        <v>0</v>
      </c>
      <c r="BG208" s="176">
        <f>IF(N208="zákl. přenesená",J208,0)</f>
        <v>0</v>
      </c>
      <c r="BH208" s="176">
        <f>IF(N208="sníž. přenesená",J208,0)</f>
        <v>0</v>
      </c>
      <c r="BI208" s="176">
        <f>IF(N208="nulová",J208,0)</f>
        <v>0</v>
      </c>
      <c r="BJ208" s="16" t="s">
        <v>82</v>
      </c>
      <c r="BK208" s="176">
        <f>ROUND(I208*H208,2)</f>
        <v>0</v>
      </c>
      <c r="BL208" s="16" t="s">
        <v>82</v>
      </c>
      <c r="BM208" s="175" t="s">
        <v>1694</v>
      </c>
    </row>
    <row r="209" spans="1:47" s="2" customFormat="1" ht="19.5">
      <c r="A209" s="33"/>
      <c r="B209" s="34"/>
      <c r="C209" s="35"/>
      <c r="D209" s="177" t="s">
        <v>225</v>
      </c>
      <c r="E209" s="35"/>
      <c r="F209" s="178" t="s">
        <v>1693</v>
      </c>
      <c r="G209" s="35"/>
      <c r="H209" s="35"/>
      <c r="I209" s="179"/>
      <c r="J209" s="35"/>
      <c r="K209" s="35"/>
      <c r="L209" s="38"/>
      <c r="M209" s="191"/>
      <c r="N209" s="192"/>
      <c r="O209" s="193"/>
      <c r="P209" s="193"/>
      <c r="Q209" s="193"/>
      <c r="R209" s="193"/>
      <c r="S209" s="193"/>
      <c r="T209" s="194"/>
      <c r="U209" s="33"/>
      <c r="V209" s="33"/>
      <c r="W209" s="33"/>
      <c r="X209" s="33"/>
      <c r="Y209" s="33"/>
      <c r="Z209" s="33"/>
      <c r="AA209" s="33"/>
      <c r="AB209" s="33"/>
      <c r="AC209" s="33"/>
      <c r="AD209" s="33"/>
      <c r="AE209" s="33"/>
      <c r="AT209" s="16" t="s">
        <v>225</v>
      </c>
      <c r="AU209" s="16" t="s">
        <v>82</v>
      </c>
    </row>
    <row r="210" spans="1:47" s="2" customFormat="1" ht="6.95" customHeight="1">
      <c r="A210" s="33"/>
      <c r="B210" s="53"/>
      <c r="C210" s="54"/>
      <c r="D210" s="54"/>
      <c r="E210" s="54"/>
      <c r="F210" s="54"/>
      <c r="G210" s="54"/>
      <c r="H210" s="54"/>
      <c r="I210" s="54"/>
      <c r="J210" s="54"/>
      <c r="K210" s="54"/>
      <c r="L210" s="38"/>
      <c r="M210" s="33"/>
      <c r="O210" s="33"/>
      <c r="P210" s="33"/>
      <c r="Q210" s="33"/>
      <c r="R210" s="33"/>
      <c r="S210" s="33"/>
      <c r="T210" s="33"/>
      <c r="U210" s="33"/>
      <c r="V210" s="33"/>
      <c r="W210" s="33"/>
      <c r="X210" s="33"/>
      <c r="Y210" s="33"/>
      <c r="Z210" s="33"/>
      <c r="AA210" s="33"/>
      <c r="AB210" s="33"/>
      <c r="AC210" s="33"/>
      <c r="AD210" s="33"/>
      <c r="AE210" s="33"/>
    </row>
  </sheetData>
  <sheetProtection algorithmName="SHA-512" hashValue="N31WVwvxpjC8adowKmZqE0AfDkvFWvmHKaloJNSrK7z8xcE+LFhR2v3UqcEmWMvuxMzDU3mzu1L7uc0H+y54gw==" saltValue="qBYcoumVbpNNAdHyqbb9iSOUMy/Q/Ob4zo9TV+0NLacX+ohChwnk7U1IpyYu6lOifxuhqZgn4wItRy1tlhXrnA==" spinCount="100000" sheet="1" objects="1" scenarios="1" formatColumns="0" formatRows="0" autoFilter="0"/>
  <autoFilter ref="C120:K209"/>
  <mergeCells count="12">
    <mergeCell ref="E113:H113"/>
    <mergeCell ref="L2:V2"/>
    <mergeCell ref="E85:H85"/>
    <mergeCell ref="E87:H87"/>
    <mergeCell ref="E89:H89"/>
    <mergeCell ref="E109:H109"/>
    <mergeCell ref="E111:H11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5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114</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1695</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ROUND(J121,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ROUND((SUM(BE121:BE150)),  2)</f>
        <v>0</v>
      </c>
      <c r="G35" s="33"/>
      <c r="H35" s="33"/>
      <c r="I35" s="129">
        <v>0.21</v>
      </c>
      <c r="J35" s="128">
        <f>ROUND(((SUM(BE121:BE150))*I35),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ROUND((SUM(BF121:BF150)),  2)</f>
        <v>0</v>
      </c>
      <c r="G36" s="33"/>
      <c r="H36" s="33"/>
      <c r="I36" s="129">
        <v>0.15</v>
      </c>
      <c r="J36" s="128">
        <f>ROUND(((SUM(BF121:BF150))*I36),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ROUND((SUM(BG121:BG150)),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ROUND((SUM(BH121:BH150)),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ROUND((SUM(BI121:BI150)),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01.6 - DDTS</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J121</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1696</v>
      </c>
      <c r="E99" s="199"/>
      <c r="F99" s="199"/>
      <c r="G99" s="199"/>
      <c r="H99" s="199"/>
      <c r="I99" s="199"/>
      <c r="J99" s="200">
        <f>J122</f>
        <v>0</v>
      </c>
      <c r="K99" s="197"/>
      <c r="L99" s="201"/>
    </row>
    <row r="100" spans="1:47" s="2" customFormat="1" ht="21.75" hidden="1" customHeight="1">
      <c r="A100" s="33"/>
      <c r="B100" s="34"/>
      <c r="C100" s="35"/>
      <c r="D100" s="35"/>
      <c r="E100" s="35"/>
      <c r="F100" s="35"/>
      <c r="G100" s="35"/>
      <c r="H100" s="35"/>
      <c r="I100" s="35"/>
      <c r="J100" s="35"/>
      <c r="K100" s="35"/>
      <c r="L100" s="50"/>
      <c r="S100" s="33"/>
      <c r="T100" s="33"/>
      <c r="U100" s="33"/>
      <c r="V100" s="33"/>
      <c r="W100" s="33"/>
      <c r="X100" s="33"/>
      <c r="Y100" s="33"/>
      <c r="Z100" s="33"/>
      <c r="AA100" s="33"/>
      <c r="AB100" s="33"/>
      <c r="AC100" s="33"/>
      <c r="AD100" s="33"/>
      <c r="AE100" s="33"/>
    </row>
    <row r="101" spans="1:47" s="2" customFormat="1" ht="6.95" hidden="1" customHeight="1">
      <c r="A101" s="33"/>
      <c r="B101" s="53"/>
      <c r="C101" s="54"/>
      <c r="D101" s="54"/>
      <c r="E101" s="54"/>
      <c r="F101" s="54"/>
      <c r="G101" s="54"/>
      <c r="H101" s="54"/>
      <c r="I101" s="54"/>
      <c r="J101" s="54"/>
      <c r="K101" s="54"/>
      <c r="L101" s="50"/>
      <c r="S101" s="33"/>
      <c r="T101" s="33"/>
      <c r="U101" s="33"/>
      <c r="V101" s="33"/>
      <c r="W101" s="33"/>
      <c r="X101" s="33"/>
      <c r="Y101" s="33"/>
      <c r="Z101" s="33"/>
      <c r="AA101" s="33"/>
      <c r="AB101" s="33"/>
      <c r="AC101" s="33"/>
      <c r="AD101" s="33"/>
      <c r="AE101" s="33"/>
    </row>
    <row r="102" spans="1:47" hidden="1"/>
    <row r="103" spans="1:47" hidden="1"/>
    <row r="104" spans="1:47" hidden="1"/>
    <row r="105" spans="1:47" s="2" customFormat="1" ht="6.95" customHeight="1">
      <c r="A105" s="33"/>
      <c r="B105" s="55"/>
      <c r="C105" s="56"/>
      <c r="D105" s="56"/>
      <c r="E105" s="56"/>
      <c r="F105" s="56"/>
      <c r="G105" s="56"/>
      <c r="H105" s="56"/>
      <c r="I105" s="56"/>
      <c r="J105" s="56"/>
      <c r="K105" s="56"/>
      <c r="L105" s="50"/>
      <c r="S105" s="33"/>
      <c r="T105" s="33"/>
      <c r="U105" s="33"/>
      <c r="V105" s="33"/>
      <c r="W105" s="33"/>
      <c r="X105" s="33"/>
      <c r="Y105" s="33"/>
      <c r="Z105" s="33"/>
      <c r="AA105" s="33"/>
      <c r="AB105" s="33"/>
      <c r="AC105" s="33"/>
      <c r="AD105" s="33"/>
      <c r="AE105" s="33"/>
    </row>
    <row r="106" spans="1:47" s="2" customFormat="1" ht="24.95" customHeight="1">
      <c r="A106" s="33"/>
      <c r="B106" s="34"/>
      <c r="C106" s="22" t="s">
        <v>205</v>
      </c>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6.95" customHeight="1">
      <c r="A107" s="33"/>
      <c r="B107" s="34"/>
      <c r="C107" s="35"/>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2" customHeight="1">
      <c r="A108" s="33"/>
      <c r="B108" s="34"/>
      <c r="C108" s="28" t="s">
        <v>16</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6.5" customHeight="1">
      <c r="A109" s="33"/>
      <c r="B109" s="34"/>
      <c r="C109" s="35"/>
      <c r="D109" s="35"/>
      <c r="E109" s="295" t="str">
        <f>E7</f>
        <v>Oprava SZZ, kolejí a výhybek v žst. Pocínovice</v>
      </c>
      <c r="F109" s="296"/>
      <c r="G109" s="296"/>
      <c r="H109" s="296"/>
      <c r="I109" s="35"/>
      <c r="J109" s="35"/>
      <c r="K109" s="35"/>
      <c r="L109" s="50"/>
      <c r="S109" s="33"/>
      <c r="T109" s="33"/>
      <c r="U109" s="33"/>
      <c r="V109" s="33"/>
      <c r="W109" s="33"/>
      <c r="X109" s="33"/>
      <c r="Y109" s="33"/>
      <c r="Z109" s="33"/>
      <c r="AA109" s="33"/>
      <c r="AB109" s="33"/>
      <c r="AC109" s="33"/>
      <c r="AD109" s="33"/>
      <c r="AE109" s="33"/>
    </row>
    <row r="110" spans="1:47" s="1" customFormat="1" ht="12" customHeight="1">
      <c r="B110" s="20"/>
      <c r="C110" s="28" t="s">
        <v>194</v>
      </c>
      <c r="D110" s="21"/>
      <c r="E110" s="21"/>
      <c r="F110" s="21"/>
      <c r="G110" s="21"/>
      <c r="H110" s="21"/>
      <c r="I110" s="21"/>
      <c r="J110" s="21"/>
      <c r="K110" s="21"/>
      <c r="L110" s="19"/>
    </row>
    <row r="111" spans="1:47" s="2" customFormat="1" ht="16.5" customHeight="1">
      <c r="A111" s="33"/>
      <c r="B111" s="34"/>
      <c r="C111" s="35"/>
      <c r="D111" s="35"/>
      <c r="E111" s="295" t="s">
        <v>195</v>
      </c>
      <c r="F111" s="298"/>
      <c r="G111" s="298"/>
      <c r="H111" s="298"/>
      <c r="I111" s="35"/>
      <c r="J111" s="35"/>
      <c r="K111" s="35"/>
      <c r="L111" s="50"/>
      <c r="S111" s="33"/>
      <c r="T111" s="33"/>
      <c r="U111" s="33"/>
      <c r="V111" s="33"/>
      <c r="W111" s="33"/>
      <c r="X111" s="33"/>
      <c r="Y111" s="33"/>
      <c r="Z111" s="33"/>
      <c r="AA111" s="33"/>
      <c r="AB111" s="33"/>
      <c r="AC111" s="33"/>
      <c r="AD111" s="33"/>
      <c r="AE111" s="33"/>
    </row>
    <row r="112" spans="1:47" s="2" customFormat="1" ht="12" customHeight="1">
      <c r="A112" s="33"/>
      <c r="B112" s="34"/>
      <c r="C112" s="28" t="s">
        <v>196</v>
      </c>
      <c r="D112" s="35"/>
      <c r="E112" s="35"/>
      <c r="F112" s="35"/>
      <c r="G112" s="35"/>
      <c r="H112" s="35"/>
      <c r="I112" s="35"/>
      <c r="J112" s="35"/>
      <c r="K112" s="35"/>
      <c r="L112" s="50"/>
      <c r="S112" s="33"/>
      <c r="T112" s="33"/>
      <c r="U112" s="33"/>
      <c r="V112" s="33"/>
      <c r="W112" s="33"/>
      <c r="X112" s="33"/>
      <c r="Y112" s="33"/>
      <c r="Z112" s="33"/>
      <c r="AA112" s="33"/>
      <c r="AB112" s="33"/>
      <c r="AC112" s="33"/>
      <c r="AD112" s="33"/>
      <c r="AE112" s="33"/>
    </row>
    <row r="113" spans="1:65" s="2" customFormat="1" ht="16.5" customHeight="1">
      <c r="A113" s="33"/>
      <c r="B113" s="34"/>
      <c r="C113" s="35"/>
      <c r="D113" s="35"/>
      <c r="E113" s="267" t="str">
        <f>E11</f>
        <v>01.6 - DDTS</v>
      </c>
      <c r="F113" s="298"/>
      <c r="G113" s="298"/>
      <c r="H113" s="298"/>
      <c r="I113" s="35"/>
      <c r="J113" s="35"/>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20</v>
      </c>
      <c r="D115" s="35"/>
      <c r="E115" s="35"/>
      <c r="F115" s="26" t="str">
        <f>F14</f>
        <v>Pocínovice</v>
      </c>
      <c r="G115" s="35"/>
      <c r="H115" s="35"/>
      <c r="I115" s="28" t="s">
        <v>22</v>
      </c>
      <c r="J115" s="65" t="str">
        <f>IF(J14="","",J14)</f>
        <v>21. 9. 2020</v>
      </c>
      <c r="K115" s="35"/>
      <c r="L115" s="50"/>
      <c r="S115" s="33"/>
      <c r="T115" s="33"/>
      <c r="U115" s="33"/>
      <c r="V115" s="33"/>
      <c r="W115" s="33"/>
      <c r="X115" s="33"/>
      <c r="Y115" s="33"/>
      <c r="Z115" s="33"/>
      <c r="AA115" s="33"/>
      <c r="AB115" s="33"/>
      <c r="AC115" s="33"/>
      <c r="AD115" s="33"/>
      <c r="AE115" s="33"/>
    </row>
    <row r="116" spans="1:65" s="2" customFormat="1" ht="6.95" customHeight="1">
      <c r="A116" s="33"/>
      <c r="B116" s="34"/>
      <c r="C116" s="35"/>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24</v>
      </c>
      <c r="D117" s="35"/>
      <c r="E117" s="35"/>
      <c r="F117" s="26" t="str">
        <f>E17</f>
        <v>Správa železnic, státní organizace</v>
      </c>
      <c r="G117" s="35"/>
      <c r="H117" s="35"/>
      <c r="I117" s="28" t="s">
        <v>30</v>
      </c>
      <c r="J117" s="31" t="str">
        <f>E23</f>
        <v xml:space="preserve"> </v>
      </c>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IF(E20="","",E20)</f>
        <v>Vyplň údaj</v>
      </c>
      <c r="G118" s="35"/>
      <c r="H118" s="35"/>
      <c r="I118" s="28" t="s">
        <v>33</v>
      </c>
      <c r="J118" s="31" t="str">
        <f>E26</f>
        <v xml:space="preserve"> </v>
      </c>
      <c r="K118" s="35"/>
      <c r="L118" s="50"/>
      <c r="S118" s="33"/>
      <c r="T118" s="33"/>
      <c r="U118" s="33"/>
      <c r="V118" s="33"/>
      <c r="W118" s="33"/>
      <c r="X118" s="33"/>
      <c r="Y118" s="33"/>
      <c r="Z118" s="33"/>
      <c r="AA118" s="33"/>
      <c r="AB118" s="33"/>
      <c r="AC118" s="33"/>
      <c r="AD118" s="33"/>
      <c r="AE118" s="33"/>
    </row>
    <row r="119" spans="1:65" s="2" customFormat="1" ht="10.3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9" customFormat="1" ht="29.25" customHeight="1">
      <c r="A120" s="152"/>
      <c r="B120" s="153"/>
      <c r="C120" s="154" t="s">
        <v>206</v>
      </c>
      <c r="D120" s="155" t="s">
        <v>60</v>
      </c>
      <c r="E120" s="155" t="s">
        <v>56</v>
      </c>
      <c r="F120" s="155" t="s">
        <v>57</v>
      </c>
      <c r="G120" s="155" t="s">
        <v>207</v>
      </c>
      <c r="H120" s="155" t="s">
        <v>208</v>
      </c>
      <c r="I120" s="155" t="s">
        <v>209</v>
      </c>
      <c r="J120" s="155" t="s">
        <v>202</v>
      </c>
      <c r="K120" s="156" t="s">
        <v>210</v>
      </c>
      <c r="L120" s="157"/>
      <c r="M120" s="74" t="s">
        <v>1</v>
      </c>
      <c r="N120" s="75" t="s">
        <v>39</v>
      </c>
      <c r="O120" s="75" t="s">
        <v>211</v>
      </c>
      <c r="P120" s="75" t="s">
        <v>212</v>
      </c>
      <c r="Q120" s="75" t="s">
        <v>213</v>
      </c>
      <c r="R120" s="75" t="s">
        <v>214</v>
      </c>
      <c r="S120" s="75" t="s">
        <v>215</v>
      </c>
      <c r="T120" s="76" t="s">
        <v>216</v>
      </c>
      <c r="U120" s="152"/>
      <c r="V120" s="152"/>
      <c r="W120" s="152"/>
      <c r="X120" s="152"/>
      <c r="Y120" s="152"/>
      <c r="Z120" s="152"/>
      <c r="AA120" s="152"/>
      <c r="AB120" s="152"/>
      <c r="AC120" s="152"/>
      <c r="AD120" s="152"/>
      <c r="AE120" s="152"/>
    </row>
    <row r="121" spans="1:65" s="2" customFormat="1" ht="22.9" customHeight="1">
      <c r="A121" s="33"/>
      <c r="B121" s="34"/>
      <c r="C121" s="81" t="s">
        <v>217</v>
      </c>
      <c r="D121" s="35"/>
      <c r="E121" s="35"/>
      <c r="F121" s="35"/>
      <c r="G121" s="35"/>
      <c r="H121" s="35"/>
      <c r="I121" s="35"/>
      <c r="J121" s="158">
        <f>BK121</f>
        <v>0</v>
      </c>
      <c r="K121" s="35"/>
      <c r="L121" s="38"/>
      <c r="M121" s="77"/>
      <c r="N121" s="159"/>
      <c r="O121" s="78"/>
      <c r="P121" s="160">
        <f>P122</f>
        <v>0</v>
      </c>
      <c r="Q121" s="78"/>
      <c r="R121" s="160">
        <f>R122</f>
        <v>0</v>
      </c>
      <c r="S121" s="78"/>
      <c r="T121" s="161">
        <f>T122</f>
        <v>0</v>
      </c>
      <c r="U121" s="33"/>
      <c r="V121" s="33"/>
      <c r="W121" s="33"/>
      <c r="X121" s="33"/>
      <c r="Y121" s="33"/>
      <c r="Z121" s="33"/>
      <c r="AA121" s="33"/>
      <c r="AB121" s="33"/>
      <c r="AC121" s="33"/>
      <c r="AD121" s="33"/>
      <c r="AE121" s="33"/>
      <c r="AT121" s="16" t="s">
        <v>74</v>
      </c>
      <c r="AU121" s="16" t="s">
        <v>204</v>
      </c>
      <c r="BK121" s="162">
        <f>BK122</f>
        <v>0</v>
      </c>
    </row>
    <row r="122" spans="1:65" s="11" customFormat="1" ht="25.9" customHeight="1">
      <c r="B122" s="202"/>
      <c r="C122" s="203"/>
      <c r="D122" s="204" t="s">
        <v>74</v>
      </c>
      <c r="E122" s="205" t="s">
        <v>1697</v>
      </c>
      <c r="F122" s="205" t="s">
        <v>1698</v>
      </c>
      <c r="G122" s="203"/>
      <c r="H122" s="203"/>
      <c r="I122" s="206"/>
      <c r="J122" s="207">
        <f>BK122</f>
        <v>0</v>
      </c>
      <c r="K122" s="203"/>
      <c r="L122" s="208"/>
      <c r="M122" s="209"/>
      <c r="N122" s="210"/>
      <c r="O122" s="210"/>
      <c r="P122" s="211">
        <f>SUM(P123:P150)</f>
        <v>0</v>
      </c>
      <c r="Q122" s="210"/>
      <c r="R122" s="211">
        <f>SUM(R123:R150)</f>
        <v>0</v>
      </c>
      <c r="S122" s="210"/>
      <c r="T122" s="212">
        <f>SUM(T123:T150)</f>
        <v>0</v>
      </c>
      <c r="AR122" s="213" t="s">
        <v>233</v>
      </c>
      <c r="AT122" s="214" t="s">
        <v>74</v>
      </c>
      <c r="AU122" s="214" t="s">
        <v>75</v>
      </c>
      <c r="AY122" s="213" t="s">
        <v>223</v>
      </c>
      <c r="BK122" s="215">
        <f>SUM(BK123:BK150)</f>
        <v>0</v>
      </c>
    </row>
    <row r="123" spans="1:65" s="2" customFormat="1" ht="24.2" customHeight="1">
      <c r="A123" s="33"/>
      <c r="B123" s="34"/>
      <c r="C123" s="182" t="s">
        <v>82</v>
      </c>
      <c r="D123" s="182" t="s">
        <v>243</v>
      </c>
      <c r="E123" s="183" t="s">
        <v>1699</v>
      </c>
      <c r="F123" s="184" t="s">
        <v>1700</v>
      </c>
      <c r="G123" s="185" t="s">
        <v>221</v>
      </c>
      <c r="H123" s="186">
        <v>4</v>
      </c>
      <c r="I123" s="187"/>
      <c r="J123" s="188">
        <f>ROUND(I123*H123,2)</f>
        <v>0</v>
      </c>
      <c r="K123" s="184" t="s">
        <v>222</v>
      </c>
      <c r="L123" s="38"/>
      <c r="M123" s="189" t="s">
        <v>1</v>
      </c>
      <c r="N123" s="190"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82</v>
      </c>
      <c r="AT123" s="175" t="s">
        <v>243</v>
      </c>
      <c r="AU123" s="175" t="s">
        <v>82</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82</v>
      </c>
      <c r="BM123" s="175" t="s">
        <v>1701</v>
      </c>
    </row>
    <row r="124" spans="1:65" s="2" customFormat="1" ht="19.5">
      <c r="A124" s="33"/>
      <c r="B124" s="34"/>
      <c r="C124" s="35"/>
      <c r="D124" s="177" t="s">
        <v>225</v>
      </c>
      <c r="E124" s="35"/>
      <c r="F124" s="178" t="s">
        <v>1700</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82</v>
      </c>
    </row>
    <row r="125" spans="1:65" s="2" customFormat="1" ht="37.9" customHeight="1">
      <c r="A125" s="33"/>
      <c r="B125" s="34"/>
      <c r="C125" s="182" t="s">
        <v>84</v>
      </c>
      <c r="D125" s="182" t="s">
        <v>243</v>
      </c>
      <c r="E125" s="183" t="s">
        <v>1702</v>
      </c>
      <c r="F125" s="184" t="s">
        <v>1703</v>
      </c>
      <c r="G125" s="185" t="s">
        <v>221</v>
      </c>
      <c r="H125" s="186">
        <v>1</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82</v>
      </c>
      <c r="AT125" s="175" t="s">
        <v>243</v>
      </c>
      <c r="AU125" s="175" t="s">
        <v>82</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82</v>
      </c>
      <c r="BM125" s="175" t="s">
        <v>1704</v>
      </c>
    </row>
    <row r="126" spans="1:65" s="2" customFormat="1" ht="48.75">
      <c r="A126" s="33"/>
      <c r="B126" s="34"/>
      <c r="C126" s="35"/>
      <c r="D126" s="177" t="s">
        <v>225</v>
      </c>
      <c r="E126" s="35"/>
      <c r="F126" s="178" t="s">
        <v>1705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82</v>
      </c>
    </row>
    <row r="127" spans="1:65" s="2" customFormat="1" ht="37.9" customHeight="1">
      <c r="A127" s="33"/>
      <c r="B127" s="34"/>
      <c r="C127" s="182" t="s">
        <v>92</v>
      </c>
      <c r="D127" s="182" t="s">
        <v>243</v>
      </c>
      <c r="E127" s="183" t="s">
        <v>1706</v>
      </c>
      <c r="F127" s="184" t="s">
        <v>1707</v>
      </c>
      <c r="G127" s="185" t="s">
        <v>221</v>
      </c>
      <c r="H127" s="186">
        <v>1</v>
      </c>
      <c r="I127" s="187"/>
      <c r="J127" s="188">
        <f>ROUND(I127*H127,2)</f>
        <v>0</v>
      </c>
      <c r="K127" s="184" t="s">
        <v>222</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82</v>
      </c>
      <c r="AT127" s="175" t="s">
        <v>243</v>
      </c>
      <c r="AU127" s="175" t="s">
        <v>82</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82</v>
      </c>
      <c r="BM127" s="175" t="s">
        <v>1708</v>
      </c>
    </row>
    <row r="128" spans="1:65" s="2" customFormat="1" ht="48.75">
      <c r="A128" s="33"/>
      <c r="B128" s="34"/>
      <c r="C128" s="35"/>
      <c r="D128" s="177" t="s">
        <v>225</v>
      </c>
      <c r="E128" s="35"/>
      <c r="F128" s="178" t="s">
        <v>1709</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82</v>
      </c>
    </row>
    <row r="129" spans="1:65" s="2" customFormat="1" ht="37.9" customHeight="1">
      <c r="A129" s="33"/>
      <c r="B129" s="34"/>
      <c r="C129" s="182" t="s">
        <v>233</v>
      </c>
      <c r="D129" s="182" t="s">
        <v>243</v>
      </c>
      <c r="E129" s="183" t="s">
        <v>1710</v>
      </c>
      <c r="F129" s="184" t="s">
        <v>1711</v>
      </c>
      <c r="G129" s="185" t="s">
        <v>221</v>
      </c>
      <c r="H129" s="186">
        <v>1</v>
      </c>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82</v>
      </c>
      <c r="AT129" s="175" t="s">
        <v>243</v>
      </c>
      <c r="AU129" s="175" t="s">
        <v>82</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82</v>
      </c>
      <c r="BM129" s="175" t="s">
        <v>1712</v>
      </c>
    </row>
    <row r="130" spans="1:65" s="2" customFormat="1" ht="48.75">
      <c r="A130" s="33"/>
      <c r="B130" s="34"/>
      <c r="C130" s="35"/>
      <c r="D130" s="177" t="s">
        <v>225</v>
      </c>
      <c r="E130" s="35"/>
      <c r="F130" s="178" t="s">
        <v>1713</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82</v>
      </c>
    </row>
    <row r="131" spans="1:65" s="2" customFormat="1" ht="37.9" customHeight="1">
      <c r="A131" s="33"/>
      <c r="B131" s="34"/>
      <c r="C131" s="182" t="s">
        <v>238</v>
      </c>
      <c r="D131" s="182" t="s">
        <v>243</v>
      </c>
      <c r="E131" s="183" t="s">
        <v>1714</v>
      </c>
      <c r="F131" s="184" t="s">
        <v>1715</v>
      </c>
      <c r="G131" s="185" t="s">
        <v>221</v>
      </c>
      <c r="H131" s="186">
        <v>1</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82</v>
      </c>
      <c r="AT131" s="175" t="s">
        <v>243</v>
      </c>
      <c r="AU131" s="175" t="s">
        <v>82</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82</v>
      </c>
      <c r="BM131" s="175" t="s">
        <v>1716</v>
      </c>
    </row>
    <row r="132" spans="1:65" s="2" customFormat="1" ht="48.75">
      <c r="A132" s="33"/>
      <c r="B132" s="34"/>
      <c r="C132" s="35"/>
      <c r="D132" s="177" t="s">
        <v>225</v>
      </c>
      <c r="E132" s="35"/>
      <c r="F132" s="178" t="s">
        <v>1717</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82</v>
      </c>
    </row>
    <row r="133" spans="1:65" s="2" customFormat="1" ht="24.2" customHeight="1">
      <c r="A133" s="33"/>
      <c r="B133" s="34"/>
      <c r="C133" s="182" t="s">
        <v>242</v>
      </c>
      <c r="D133" s="182" t="s">
        <v>243</v>
      </c>
      <c r="E133" s="183" t="s">
        <v>1718</v>
      </c>
      <c r="F133" s="184" t="s">
        <v>1719</v>
      </c>
      <c r="G133" s="185" t="s">
        <v>221</v>
      </c>
      <c r="H133" s="186">
        <v>1</v>
      </c>
      <c r="I133" s="187"/>
      <c r="J133" s="188">
        <f>ROUND(I133*H133,2)</f>
        <v>0</v>
      </c>
      <c r="K133" s="184" t="s">
        <v>222</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82</v>
      </c>
      <c r="AT133" s="175" t="s">
        <v>243</v>
      </c>
      <c r="AU133" s="175" t="s">
        <v>82</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82</v>
      </c>
      <c r="BM133" s="175" t="s">
        <v>1720</v>
      </c>
    </row>
    <row r="134" spans="1:65" s="2" customFormat="1" ht="39">
      <c r="A134" s="33"/>
      <c r="B134" s="34"/>
      <c r="C134" s="35"/>
      <c r="D134" s="177" t="s">
        <v>225</v>
      </c>
      <c r="E134" s="35"/>
      <c r="F134" s="178" t="s">
        <v>1721</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82</v>
      </c>
    </row>
    <row r="135" spans="1:65" s="2" customFormat="1" ht="49.15" customHeight="1">
      <c r="A135" s="33"/>
      <c r="B135" s="34"/>
      <c r="C135" s="182" t="s">
        <v>248</v>
      </c>
      <c r="D135" s="182" t="s">
        <v>243</v>
      </c>
      <c r="E135" s="183" t="s">
        <v>1722</v>
      </c>
      <c r="F135" s="184" t="s">
        <v>1723</v>
      </c>
      <c r="G135" s="185" t="s">
        <v>221</v>
      </c>
      <c r="H135" s="186">
        <v>1</v>
      </c>
      <c r="I135" s="187"/>
      <c r="J135" s="188">
        <f>ROUND(I135*H135,2)</f>
        <v>0</v>
      </c>
      <c r="K135" s="184" t="s">
        <v>222</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82</v>
      </c>
      <c r="AT135" s="175" t="s">
        <v>243</v>
      </c>
      <c r="AU135" s="175" t="s">
        <v>82</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82</v>
      </c>
      <c r="BM135" s="175" t="s">
        <v>1724</v>
      </c>
    </row>
    <row r="136" spans="1:65" s="2" customFormat="1" ht="48.75">
      <c r="A136" s="33"/>
      <c r="B136" s="34"/>
      <c r="C136" s="35"/>
      <c r="D136" s="177" t="s">
        <v>225</v>
      </c>
      <c r="E136" s="35"/>
      <c r="F136" s="178" t="s">
        <v>1725</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82</v>
      </c>
    </row>
    <row r="137" spans="1:65" s="2" customFormat="1" ht="37.9" customHeight="1">
      <c r="A137" s="33"/>
      <c r="B137" s="34"/>
      <c r="C137" s="182" t="s">
        <v>253</v>
      </c>
      <c r="D137" s="182" t="s">
        <v>243</v>
      </c>
      <c r="E137" s="183" t="s">
        <v>1726</v>
      </c>
      <c r="F137" s="184" t="s">
        <v>1727</v>
      </c>
      <c r="G137" s="185" t="s">
        <v>221</v>
      </c>
      <c r="H137" s="186">
        <v>1</v>
      </c>
      <c r="I137" s="187"/>
      <c r="J137" s="188">
        <f>ROUND(I137*H137,2)</f>
        <v>0</v>
      </c>
      <c r="K137" s="184" t="s">
        <v>222</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82</v>
      </c>
      <c r="AT137" s="175" t="s">
        <v>243</v>
      </c>
      <c r="AU137" s="175" t="s">
        <v>82</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82</v>
      </c>
      <c r="BM137" s="175" t="s">
        <v>1728</v>
      </c>
    </row>
    <row r="138" spans="1:65" s="2" customFormat="1" ht="39">
      <c r="A138" s="33"/>
      <c r="B138" s="34"/>
      <c r="C138" s="35"/>
      <c r="D138" s="177" t="s">
        <v>225</v>
      </c>
      <c r="E138" s="35"/>
      <c r="F138" s="178" t="s">
        <v>1729</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82</v>
      </c>
    </row>
    <row r="139" spans="1:65" s="2" customFormat="1" ht="49.15" customHeight="1">
      <c r="A139" s="33"/>
      <c r="B139" s="34"/>
      <c r="C139" s="182" t="s">
        <v>284</v>
      </c>
      <c r="D139" s="182" t="s">
        <v>243</v>
      </c>
      <c r="E139" s="183" t="s">
        <v>1730</v>
      </c>
      <c r="F139" s="184" t="s">
        <v>1731</v>
      </c>
      <c r="G139" s="185" t="s">
        <v>221</v>
      </c>
      <c r="H139" s="186">
        <v>1</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82</v>
      </c>
      <c r="AT139" s="175" t="s">
        <v>243</v>
      </c>
      <c r="AU139" s="175" t="s">
        <v>82</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82</v>
      </c>
      <c r="BM139" s="175" t="s">
        <v>1732</v>
      </c>
    </row>
    <row r="140" spans="1:65" s="2" customFormat="1" ht="39">
      <c r="A140" s="33"/>
      <c r="B140" s="34"/>
      <c r="C140" s="35"/>
      <c r="D140" s="177" t="s">
        <v>225</v>
      </c>
      <c r="E140" s="35"/>
      <c r="F140" s="178" t="s">
        <v>1733</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82</v>
      </c>
    </row>
    <row r="141" spans="1:65" s="2" customFormat="1" ht="49.15" customHeight="1">
      <c r="A141" s="33"/>
      <c r="B141" s="34"/>
      <c r="C141" s="182" t="s">
        <v>288</v>
      </c>
      <c r="D141" s="182" t="s">
        <v>243</v>
      </c>
      <c r="E141" s="183" t="s">
        <v>1734</v>
      </c>
      <c r="F141" s="184" t="s">
        <v>1735</v>
      </c>
      <c r="G141" s="185" t="s">
        <v>221</v>
      </c>
      <c r="H141" s="186">
        <v>1</v>
      </c>
      <c r="I141" s="187"/>
      <c r="J141" s="188">
        <f>ROUND(I141*H141,2)</f>
        <v>0</v>
      </c>
      <c r="K141" s="184" t="s">
        <v>222</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82</v>
      </c>
      <c r="AT141" s="175" t="s">
        <v>243</v>
      </c>
      <c r="AU141" s="175" t="s">
        <v>82</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82</v>
      </c>
      <c r="BM141" s="175" t="s">
        <v>1736</v>
      </c>
    </row>
    <row r="142" spans="1:65" s="2" customFormat="1" ht="39">
      <c r="A142" s="33"/>
      <c r="B142" s="34"/>
      <c r="C142" s="35"/>
      <c r="D142" s="177" t="s">
        <v>225</v>
      </c>
      <c r="E142" s="35"/>
      <c r="F142" s="178" t="s">
        <v>1737</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82</v>
      </c>
    </row>
    <row r="143" spans="1:65" s="2" customFormat="1" ht="37.9" customHeight="1">
      <c r="A143" s="33"/>
      <c r="B143" s="34"/>
      <c r="C143" s="182" t="s">
        <v>293</v>
      </c>
      <c r="D143" s="182" t="s">
        <v>243</v>
      </c>
      <c r="E143" s="183" t="s">
        <v>1738</v>
      </c>
      <c r="F143" s="184" t="s">
        <v>1739</v>
      </c>
      <c r="G143" s="185" t="s">
        <v>221</v>
      </c>
      <c r="H143" s="186">
        <v>1</v>
      </c>
      <c r="I143" s="187"/>
      <c r="J143" s="188">
        <f>ROUND(I143*H143,2)</f>
        <v>0</v>
      </c>
      <c r="K143" s="184" t="s">
        <v>222</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82</v>
      </c>
      <c r="AT143" s="175" t="s">
        <v>243</v>
      </c>
      <c r="AU143" s="175" t="s">
        <v>82</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82</v>
      </c>
      <c r="BM143" s="175" t="s">
        <v>1740</v>
      </c>
    </row>
    <row r="144" spans="1:65" s="2" customFormat="1" ht="48.75">
      <c r="A144" s="33"/>
      <c r="B144" s="34"/>
      <c r="C144" s="35"/>
      <c r="D144" s="177" t="s">
        <v>225</v>
      </c>
      <c r="E144" s="35"/>
      <c r="F144" s="178" t="s">
        <v>1741</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82</v>
      </c>
    </row>
    <row r="145" spans="1:65" s="2" customFormat="1" ht="24.2" customHeight="1">
      <c r="A145" s="33"/>
      <c r="B145" s="34"/>
      <c r="C145" s="182" t="s">
        <v>298</v>
      </c>
      <c r="D145" s="182" t="s">
        <v>243</v>
      </c>
      <c r="E145" s="183" t="s">
        <v>1742</v>
      </c>
      <c r="F145" s="184" t="s">
        <v>1743</v>
      </c>
      <c r="G145" s="185" t="s">
        <v>221</v>
      </c>
      <c r="H145" s="186">
        <v>1</v>
      </c>
      <c r="I145" s="187"/>
      <c r="J145" s="188">
        <f>ROUND(I145*H145,2)</f>
        <v>0</v>
      </c>
      <c r="K145" s="184" t="s">
        <v>222</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82</v>
      </c>
      <c r="AT145" s="175" t="s">
        <v>243</v>
      </c>
      <c r="AU145" s="175" t="s">
        <v>82</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82</v>
      </c>
      <c r="BM145" s="175" t="s">
        <v>1744</v>
      </c>
    </row>
    <row r="146" spans="1:65" s="2" customFormat="1" ht="29.25">
      <c r="A146" s="33"/>
      <c r="B146" s="34"/>
      <c r="C146" s="35"/>
      <c r="D146" s="177" t="s">
        <v>225</v>
      </c>
      <c r="E146" s="35"/>
      <c r="F146" s="178" t="s">
        <v>1745</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82</v>
      </c>
    </row>
    <row r="147" spans="1:65" s="2" customFormat="1" ht="24.2" customHeight="1">
      <c r="A147" s="33"/>
      <c r="B147" s="34"/>
      <c r="C147" s="182" t="s">
        <v>303</v>
      </c>
      <c r="D147" s="182" t="s">
        <v>243</v>
      </c>
      <c r="E147" s="183" t="s">
        <v>1746</v>
      </c>
      <c r="F147" s="184" t="s">
        <v>1747</v>
      </c>
      <c r="G147" s="185" t="s">
        <v>221</v>
      </c>
      <c r="H147" s="186">
        <v>1</v>
      </c>
      <c r="I147" s="187"/>
      <c r="J147" s="188">
        <f>ROUND(I147*H147,2)</f>
        <v>0</v>
      </c>
      <c r="K147" s="184" t="s">
        <v>222</v>
      </c>
      <c r="L147" s="38"/>
      <c r="M147" s="189" t="s">
        <v>1</v>
      </c>
      <c r="N147" s="190"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82</v>
      </c>
      <c r="AT147" s="175" t="s">
        <v>243</v>
      </c>
      <c r="AU147" s="175" t="s">
        <v>82</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82</v>
      </c>
      <c r="BM147" s="175" t="s">
        <v>1748</v>
      </c>
    </row>
    <row r="148" spans="1:65" s="2" customFormat="1" ht="29.25">
      <c r="A148" s="33"/>
      <c r="B148" s="34"/>
      <c r="C148" s="35"/>
      <c r="D148" s="177" t="s">
        <v>225</v>
      </c>
      <c r="E148" s="35"/>
      <c r="F148" s="178" t="s">
        <v>1749</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82</v>
      </c>
    </row>
    <row r="149" spans="1:65" s="2" customFormat="1" ht="24.2" customHeight="1">
      <c r="A149" s="33"/>
      <c r="B149" s="34"/>
      <c r="C149" s="182" t="s">
        <v>308</v>
      </c>
      <c r="D149" s="182" t="s">
        <v>243</v>
      </c>
      <c r="E149" s="183" t="s">
        <v>528</v>
      </c>
      <c r="F149" s="184" t="s">
        <v>529</v>
      </c>
      <c r="G149" s="185" t="s">
        <v>256</v>
      </c>
      <c r="H149" s="186">
        <v>20</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82</v>
      </c>
      <c r="AT149" s="175" t="s">
        <v>243</v>
      </c>
      <c r="AU149" s="175" t="s">
        <v>82</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82</v>
      </c>
      <c r="BM149" s="175" t="s">
        <v>1750</v>
      </c>
    </row>
    <row r="150" spans="1:65" s="2" customFormat="1" ht="19.5">
      <c r="A150" s="33"/>
      <c r="B150" s="34"/>
      <c r="C150" s="35"/>
      <c r="D150" s="177" t="s">
        <v>225</v>
      </c>
      <c r="E150" s="35"/>
      <c r="F150" s="178" t="s">
        <v>529</v>
      </c>
      <c r="G150" s="35"/>
      <c r="H150" s="35"/>
      <c r="I150" s="179"/>
      <c r="J150" s="35"/>
      <c r="K150" s="35"/>
      <c r="L150" s="38"/>
      <c r="M150" s="191"/>
      <c r="N150" s="192"/>
      <c r="O150" s="193"/>
      <c r="P150" s="193"/>
      <c r="Q150" s="193"/>
      <c r="R150" s="193"/>
      <c r="S150" s="193"/>
      <c r="T150" s="194"/>
      <c r="U150" s="33"/>
      <c r="V150" s="33"/>
      <c r="W150" s="33"/>
      <c r="X150" s="33"/>
      <c r="Y150" s="33"/>
      <c r="Z150" s="33"/>
      <c r="AA150" s="33"/>
      <c r="AB150" s="33"/>
      <c r="AC150" s="33"/>
      <c r="AD150" s="33"/>
      <c r="AE150" s="33"/>
      <c r="AT150" s="16" t="s">
        <v>225</v>
      </c>
      <c r="AU150" s="16" t="s">
        <v>82</v>
      </c>
    </row>
    <row r="151" spans="1:65" s="2" customFormat="1" ht="6.95" customHeight="1">
      <c r="A151" s="33"/>
      <c r="B151" s="53"/>
      <c r="C151" s="54"/>
      <c r="D151" s="54"/>
      <c r="E151" s="54"/>
      <c r="F151" s="54"/>
      <c r="G151" s="54"/>
      <c r="H151" s="54"/>
      <c r="I151" s="54"/>
      <c r="J151" s="54"/>
      <c r="K151" s="54"/>
      <c r="L151" s="38"/>
      <c r="M151" s="33"/>
      <c r="O151" s="33"/>
      <c r="P151" s="33"/>
      <c r="Q151" s="33"/>
      <c r="R151" s="33"/>
      <c r="S151" s="33"/>
      <c r="T151" s="33"/>
      <c r="U151" s="33"/>
      <c r="V151" s="33"/>
      <c r="W151" s="33"/>
      <c r="X151" s="33"/>
      <c r="Y151" s="33"/>
      <c r="Z151" s="33"/>
      <c r="AA151" s="33"/>
      <c r="AB151" s="33"/>
      <c r="AC151" s="33"/>
      <c r="AD151" s="33"/>
      <c r="AE151" s="33"/>
    </row>
  </sheetData>
  <sheetProtection algorithmName="SHA-512" hashValue="552HdfRdLuGSuw8i8BRmkk0cofB/EOyf8AqHS+7NqoAqs4ntJfyfYo83LGq9Xh7kSmTPUzYSuATfB5eJLcdFnw==" saltValue="oN6eBY32x16Od6WXsIFEUE8VSepiBXSwS/rc3z/zt9M0jB3XqDK9Xq8bkgZpxNQ39YeaYR5Ww2dXTdKiv94k7Q==" spinCount="100000" sheet="1" objects="1" scenarios="1" formatColumns="0" formatRows="0" autoFilter="0"/>
  <autoFilter ref="C120:K150"/>
  <mergeCells count="12">
    <mergeCell ref="E113:H113"/>
    <mergeCell ref="L2:V2"/>
    <mergeCell ref="E85:H85"/>
    <mergeCell ref="E87:H87"/>
    <mergeCell ref="E89:H89"/>
    <mergeCell ref="E109:H109"/>
    <mergeCell ref="E111:H11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5"/>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117</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1751</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ROUND(J121,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ROUND((SUM(BE121:BE134)),  2)</f>
        <v>0</v>
      </c>
      <c r="G35" s="33"/>
      <c r="H35" s="33"/>
      <c r="I35" s="129">
        <v>0.21</v>
      </c>
      <c r="J35" s="128">
        <f>ROUND(((SUM(BE121:BE134))*I35),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ROUND((SUM(BF121:BF134)),  2)</f>
        <v>0</v>
      </c>
      <c r="G36" s="33"/>
      <c r="H36" s="33"/>
      <c r="I36" s="129">
        <v>0.15</v>
      </c>
      <c r="J36" s="128">
        <f>ROUND(((SUM(BF121:BF134))*I36),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ROUND((SUM(BG121:BG134)),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ROUND((SUM(BH121:BH134)),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ROUND((SUM(BI121:BI134)),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01.7 - Vedlejší a ostatní náklady</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J121</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1752</v>
      </c>
      <c r="E99" s="199"/>
      <c r="F99" s="199"/>
      <c r="G99" s="199"/>
      <c r="H99" s="199"/>
      <c r="I99" s="199"/>
      <c r="J99" s="200">
        <f>J122</f>
        <v>0</v>
      </c>
      <c r="K99" s="197"/>
      <c r="L99" s="201"/>
    </row>
    <row r="100" spans="1:47" s="2" customFormat="1" ht="21.75" hidden="1" customHeight="1">
      <c r="A100" s="33"/>
      <c r="B100" s="34"/>
      <c r="C100" s="35"/>
      <c r="D100" s="35"/>
      <c r="E100" s="35"/>
      <c r="F100" s="35"/>
      <c r="G100" s="35"/>
      <c r="H100" s="35"/>
      <c r="I100" s="35"/>
      <c r="J100" s="35"/>
      <c r="K100" s="35"/>
      <c r="L100" s="50"/>
      <c r="S100" s="33"/>
      <c r="T100" s="33"/>
      <c r="U100" s="33"/>
      <c r="V100" s="33"/>
      <c r="W100" s="33"/>
      <c r="X100" s="33"/>
      <c r="Y100" s="33"/>
      <c r="Z100" s="33"/>
      <c r="AA100" s="33"/>
      <c r="AB100" s="33"/>
      <c r="AC100" s="33"/>
      <c r="AD100" s="33"/>
      <c r="AE100" s="33"/>
    </row>
    <row r="101" spans="1:47" s="2" customFormat="1" ht="6.95" hidden="1" customHeight="1">
      <c r="A101" s="33"/>
      <c r="B101" s="53"/>
      <c r="C101" s="54"/>
      <c r="D101" s="54"/>
      <c r="E101" s="54"/>
      <c r="F101" s="54"/>
      <c r="G101" s="54"/>
      <c r="H101" s="54"/>
      <c r="I101" s="54"/>
      <c r="J101" s="54"/>
      <c r="K101" s="54"/>
      <c r="L101" s="50"/>
      <c r="S101" s="33"/>
      <c r="T101" s="33"/>
      <c r="U101" s="33"/>
      <c r="V101" s="33"/>
      <c r="W101" s="33"/>
      <c r="X101" s="33"/>
      <c r="Y101" s="33"/>
      <c r="Z101" s="33"/>
      <c r="AA101" s="33"/>
      <c r="AB101" s="33"/>
      <c r="AC101" s="33"/>
      <c r="AD101" s="33"/>
      <c r="AE101" s="33"/>
    </row>
    <row r="102" spans="1:47" hidden="1"/>
    <row r="103" spans="1:47" hidden="1"/>
    <row r="104" spans="1:47" hidden="1"/>
    <row r="105" spans="1:47" s="2" customFormat="1" ht="6.95" customHeight="1">
      <c r="A105" s="33"/>
      <c r="B105" s="55"/>
      <c r="C105" s="56"/>
      <c r="D105" s="56"/>
      <c r="E105" s="56"/>
      <c r="F105" s="56"/>
      <c r="G105" s="56"/>
      <c r="H105" s="56"/>
      <c r="I105" s="56"/>
      <c r="J105" s="56"/>
      <c r="K105" s="56"/>
      <c r="L105" s="50"/>
      <c r="S105" s="33"/>
      <c r="T105" s="33"/>
      <c r="U105" s="33"/>
      <c r="V105" s="33"/>
      <c r="W105" s="33"/>
      <c r="X105" s="33"/>
      <c r="Y105" s="33"/>
      <c r="Z105" s="33"/>
      <c r="AA105" s="33"/>
      <c r="AB105" s="33"/>
      <c r="AC105" s="33"/>
      <c r="AD105" s="33"/>
      <c r="AE105" s="33"/>
    </row>
    <row r="106" spans="1:47" s="2" customFormat="1" ht="24.95" customHeight="1">
      <c r="A106" s="33"/>
      <c r="B106" s="34"/>
      <c r="C106" s="22" t="s">
        <v>205</v>
      </c>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6.95" customHeight="1">
      <c r="A107" s="33"/>
      <c r="B107" s="34"/>
      <c r="C107" s="35"/>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2" customHeight="1">
      <c r="A108" s="33"/>
      <c r="B108" s="34"/>
      <c r="C108" s="28" t="s">
        <v>16</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6.5" customHeight="1">
      <c r="A109" s="33"/>
      <c r="B109" s="34"/>
      <c r="C109" s="35"/>
      <c r="D109" s="35"/>
      <c r="E109" s="295" t="str">
        <f>E7</f>
        <v>Oprava SZZ, kolejí a výhybek v žst. Pocínovice</v>
      </c>
      <c r="F109" s="296"/>
      <c r="G109" s="296"/>
      <c r="H109" s="296"/>
      <c r="I109" s="35"/>
      <c r="J109" s="35"/>
      <c r="K109" s="35"/>
      <c r="L109" s="50"/>
      <c r="S109" s="33"/>
      <c r="T109" s="33"/>
      <c r="U109" s="33"/>
      <c r="V109" s="33"/>
      <c r="W109" s="33"/>
      <c r="X109" s="33"/>
      <c r="Y109" s="33"/>
      <c r="Z109" s="33"/>
      <c r="AA109" s="33"/>
      <c r="AB109" s="33"/>
      <c r="AC109" s="33"/>
      <c r="AD109" s="33"/>
      <c r="AE109" s="33"/>
    </row>
    <row r="110" spans="1:47" s="1" customFormat="1" ht="12" customHeight="1">
      <c r="B110" s="20"/>
      <c r="C110" s="28" t="s">
        <v>194</v>
      </c>
      <c r="D110" s="21"/>
      <c r="E110" s="21"/>
      <c r="F110" s="21"/>
      <c r="G110" s="21"/>
      <c r="H110" s="21"/>
      <c r="I110" s="21"/>
      <c r="J110" s="21"/>
      <c r="K110" s="21"/>
      <c r="L110" s="19"/>
    </row>
    <row r="111" spans="1:47" s="2" customFormat="1" ht="16.5" customHeight="1">
      <c r="A111" s="33"/>
      <c r="B111" s="34"/>
      <c r="C111" s="35"/>
      <c r="D111" s="35"/>
      <c r="E111" s="295" t="s">
        <v>195</v>
      </c>
      <c r="F111" s="298"/>
      <c r="G111" s="298"/>
      <c r="H111" s="298"/>
      <c r="I111" s="35"/>
      <c r="J111" s="35"/>
      <c r="K111" s="35"/>
      <c r="L111" s="50"/>
      <c r="S111" s="33"/>
      <c r="T111" s="33"/>
      <c r="U111" s="33"/>
      <c r="V111" s="33"/>
      <c r="W111" s="33"/>
      <c r="X111" s="33"/>
      <c r="Y111" s="33"/>
      <c r="Z111" s="33"/>
      <c r="AA111" s="33"/>
      <c r="AB111" s="33"/>
      <c r="AC111" s="33"/>
      <c r="AD111" s="33"/>
      <c r="AE111" s="33"/>
    </row>
    <row r="112" spans="1:47" s="2" customFormat="1" ht="12" customHeight="1">
      <c r="A112" s="33"/>
      <c r="B112" s="34"/>
      <c r="C112" s="28" t="s">
        <v>196</v>
      </c>
      <c r="D112" s="35"/>
      <c r="E112" s="35"/>
      <c r="F112" s="35"/>
      <c r="G112" s="35"/>
      <c r="H112" s="35"/>
      <c r="I112" s="35"/>
      <c r="J112" s="35"/>
      <c r="K112" s="35"/>
      <c r="L112" s="50"/>
      <c r="S112" s="33"/>
      <c r="T112" s="33"/>
      <c r="U112" s="33"/>
      <c r="V112" s="33"/>
      <c r="W112" s="33"/>
      <c r="X112" s="33"/>
      <c r="Y112" s="33"/>
      <c r="Z112" s="33"/>
      <c r="AA112" s="33"/>
      <c r="AB112" s="33"/>
      <c r="AC112" s="33"/>
      <c r="AD112" s="33"/>
      <c r="AE112" s="33"/>
    </row>
    <row r="113" spans="1:65" s="2" customFormat="1" ht="16.5" customHeight="1">
      <c r="A113" s="33"/>
      <c r="B113" s="34"/>
      <c r="C113" s="35"/>
      <c r="D113" s="35"/>
      <c r="E113" s="267" t="str">
        <f>E11</f>
        <v>01.7 - Vedlejší a ostatní náklady</v>
      </c>
      <c r="F113" s="298"/>
      <c r="G113" s="298"/>
      <c r="H113" s="298"/>
      <c r="I113" s="35"/>
      <c r="J113" s="35"/>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20</v>
      </c>
      <c r="D115" s="35"/>
      <c r="E115" s="35"/>
      <c r="F115" s="26" t="str">
        <f>F14</f>
        <v>Pocínovice</v>
      </c>
      <c r="G115" s="35"/>
      <c r="H115" s="35"/>
      <c r="I115" s="28" t="s">
        <v>22</v>
      </c>
      <c r="J115" s="65" t="str">
        <f>IF(J14="","",J14)</f>
        <v>21. 9. 2020</v>
      </c>
      <c r="K115" s="35"/>
      <c r="L115" s="50"/>
      <c r="S115" s="33"/>
      <c r="T115" s="33"/>
      <c r="U115" s="33"/>
      <c r="V115" s="33"/>
      <c r="W115" s="33"/>
      <c r="X115" s="33"/>
      <c r="Y115" s="33"/>
      <c r="Z115" s="33"/>
      <c r="AA115" s="33"/>
      <c r="AB115" s="33"/>
      <c r="AC115" s="33"/>
      <c r="AD115" s="33"/>
      <c r="AE115" s="33"/>
    </row>
    <row r="116" spans="1:65" s="2" customFormat="1" ht="6.95" customHeight="1">
      <c r="A116" s="33"/>
      <c r="B116" s="34"/>
      <c r="C116" s="35"/>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24</v>
      </c>
      <c r="D117" s="35"/>
      <c r="E117" s="35"/>
      <c r="F117" s="26" t="str">
        <f>E17</f>
        <v>Správa železnic, státní organizace</v>
      </c>
      <c r="G117" s="35"/>
      <c r="H117" s="35"/>
      <c r="I117" s="28" t="s">
        <v>30</v>
      </c>
      <c r="J117" s="31" t="str">
        <f>E23</f>
        <v xml:space="preserve"> </v>
      </c>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IF(E20="","",E20)</f>
        <v>Vyplň údaj</v>
      </c>
      <c r="G118" s="35"/>
      <c r="H118" s="35"/>
      <c r="I118" s="28" t="s">
        <v>33</v>
      </c>
      <c r="J118" s="31" t="str">
        <f>E26</f>
        <v xml:space="preserve"> </v>
      </c>
      <c r="K118" s="35"/>
      <c r="L118" s="50"/>
      <c r="S118" s="33"/>
      <c r="T118" s="33"/>
      <c r="U118" s="33"/>
      <c r="V118" s="33"/>
      <c r="W118" s="33"/>
      <c r="X118" s="33"/>
      <c r="Y118" s="33"/>
      <c r="Z118" s="33"/>
      <c r="AA118" s="33"/>
      <c r="AB118" s="33"/>
      <c r="AC118" s="33"/>
      <c r="AD118" s="33"/>
      <c r="AE118" s="33"/>
    </row>
    <row r="119" spans="1:65" s="2" customFormat="1" ht="10.3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9" customFormat="1" ht="29.25" customHeight="1">
      <c r="A120" s="152"/>
      <c r="B120" s="153"/>
      <c r="C120" s="154" t="s">
        <v>206</v>
      </c>
      <c r="D120" s="155" t="s">
        <v>60</v>
      </c>
      <c r="E120" s="155" t="s">
        <v>56</v>
      </c>
      <c r="F120" s="155" t="s">
        <v>57</v>
      </c>
      <c r="G120" s="155" t="s">
        <v>207</v>
      </c>
      <c r="H120" s="155" t="s">
        <v>208</v>
      </c>
      <c r="I120" s="155" t="s">
        <v>209</v>
      </c>
      <c r="J120" s="155" t="s">
        <v>202</v>
      </c>
      <c r="K120" s="156" t="s">
        <v>210</v>
      </c>
      <c r="L120" s="157"/>
      <c r="M120" s="74" t="s">
        <v>1</v>
      </c>
      <c r="N120" s="75" t="s">
        <v>39</v>
      </c>
      <c r="O120" s="75" t="s">
        <v>211</v>
      </c>
      <c r="P120" s="75" t="s">
        <v>212</v>
      </c>
      <c r="Q120" s="75" t="s">
        <v>213</v>
      </c>
      <c r="R120" s="75" t="s">
        <v>214</v>
      </c>
      <c r="S120" s="75" t="s">
        <v>215</v>
      </c>
      <c r="T120" s="76" t="s">
        <v>216</v>
      </c>
      <c r="U120" s="152"/>
      <c r="V120" s="152"/>
      <c r="W120" s="152"/>
      <c r="X120" s="152"/>
      <c r="Y120" s="152"/>
      <c r="Z120" s="152"/>
      <c r="AA120" s="152"/>
      <c r="AB120" s="152"/>
      <c r="AC120" s="152"/>
      <c r="AD120" s="152"/>
      <c r="AE120" s="152"/>
    </row>
    <row r="121" spans="1:65" s="2" customFormat="1" ht="22.9" customHeight="1">
      <c r="A121" s="33"/>
      <c r="B121" s="34"/>
      <c r="C121" s="81" t="s">
        <v>217</v>
      </c>
      <c r="D121" s="35"/>
      <c r="E121" s="35"/>
      <c r="F121" s="35"/>
      <c r="G121" s="35"/>
      <c r="H121" s="35"/>
      <c r="I121" s="35"/>
      <c r="J121" s="158">
        <f>BK121</f>
        <v>0</v>
      </c>
      <c r="K121" s="35"/>
      <c r="L121" s="38"/>
      <c r="M121" s="77"/>
      <c r="N121" s="159"/>
      <c r="O121" s="78"/>
      <c r="P121" s="160">
        <f>P122</f>
        <v>0</v>
      </c>
      <c r="Q121" s="78"/>
      <c r="R121" s="160">
        <f>R122</f>
        <v>0</v>
      </c>
      <c r="S121" s="78"/>
      <c r="T121" s="161">
        <f>T122</f>
        <v>0</v>
      </c>
      <c r="U121" s="33"/>
      <c r="V121" s="33"/>
      <c r="W121" s="33"/>
      <c r="X121" s="33"/>
      <c r="Y121" s="33"/>
      <c r="Z121" s="33"/>
      <c r="AA121" s="33"/>
      <c r="AB121" s="33"/>
      <c r="AC121" s="33"/>
      <c r="AD121" s="33"/>
      <c r="AE121" s="33"/>
      <c r="AT121" s="16" t="s">
        <v>74</v>
      </c>
      <c r="AU121" s="16" t="s">
        <v>204</v>
      </c>
      <c r="BK121" s="162">
        <f>BK122</f>
        <v>0</v>
      </c>
    </row>
    <row r="122" spans="1:65" s="11" customFormat="1" ht="25.9" customHeight="1">
      <c r="B122" s="202"/>
      <c r="C122" s="203"/>
      <c r="D122" s="204" t="s">
        <v>74</v>
      </c>
      <c r="E122" s="205" t="s">
        <v>1753</v>
      </c>
      <c r="F122" s="205" t="s">
        <v>1754</v>
      </c>
      <c r="G122" s="203"/>
      <c r="H122" s="203"/>
      <c r="I122" s="206"/>
      <c r="J122" s="207">
        <f>BK122</f>
        <v>0</v>
      </c>
      <c r="K122" s="203"/>
      <c r="L122" s="208"/>
      <c r="M122" s="209"/>
      <c r="N122" s="210"/>
      <c r="O122" s="210"/>
      <c r="P122" s="211">
        <f>SUM(P123:P134)</f>
        <v>0</v>
      </c>
      <c r="Q122" s="210"/>
      <c r="R122" s="211">
        <f>SUM(R123:R134)</f>
        <v>0</v>
      </c>
      <c r="S122" s="210"/>
      <c r="T122" s="212">
        <f>SUM(T123:T134)</f>
        <v>0</v>
      </c>
      <c r="AR122" s="213" t="s">
        <v>238</v>
      </c>
      <c r="AT122" s="214" t="s">
        <v>74</v>
      </c>
      <c r="AU122" s="214" t="s">
        <v>75</v>
      </c>
      <c r="AY122" s="213" t="s">
        <v>223</v>
      </c>
      <c r="BK122" s="215">
        <f>SUM(BK123:BK134)</f>
        <v>0</v>
      </c>
    </row>
    <row r="123" spans="1:65" s="2" customFormat="1" ht="24.2" customHeight="1">
      <c r="A123" s="33"/>
      <c r="B123" s="34"/>
      <c r="C123" s="182" t="s">
        <v>233</v>
      </c>
      <c r="D123" s="182" t="s">
        <v>243</v>
      </c>
      <c r="E123" s="183" t="s">
        <v>1755</v>
      </c>
      <c r="F123" s="184" t="s">
        <v>1756</v>
      </c>
      <c r="G123" s="185" t="s">
        <v>1757</v>
      </c>
      <c r="H123" s="216"/>
      <c r="I123" s="187"/>
      <c r="J123" s="188">
        <f>ROUND(I123*H123,2)</f>
        <v>0</v>
      </c>
      <c r="K123" s="184" t="s">
        <v>222</v>
      </c>
      <c r="L123" s="38"/>
      <c r="M123" s="189" t="s">
        <v>1</v>
      </c>
      <c r="N123" s="190" t="s">
        <v>40</v>
      </c>
      <c r="O123" s="70"/>
      <c r="P123" s="173">
        <f>O123*H123</f>
        <v>0</v>
      </c>
      <c r="Q123" s="173">
        <v>0</v>
      </c>
      <c r="R123" s="173">
        <f>Q123*H123</f>
        <v>0</v>
      </c>
      <c r="S123" s="173">
        <v>0</v>
      </c>
      <c r="T123" s="174">
        <f>S123*H123</f>
        <v>0</v>
      </c>
      <c r="U123" s="33"/>
      <c r="V123" s="33"/>
      <c r="W123" s="33"/>
      <c r="X123" s="33"/>
      <c r="Y123" s="33"/>
      <c r="Z123" s="33"/>
      <c r="AA123" s="33"/>
      <c r="AB123" s="33"/>
      <c r="AC123" s="33"/>
      <c r="AD123" s="33"/>
      <c r="AE123" s="33"/>
      <c r="AR123" s="175" t="s">
        <v>233</v>
      </c>
      <c r="AT123" s="175" t="s">
        <v>243</v>
      </c>
      <c r="AU123" s="175" t="s">
        <v>82</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233</v>
      </c>
      <c r="BM123" s="175" t="s">
        <v>1758</v>
      </c>
    </row>
    <row r="124" spans="1:65" s="2" customFormat="1" ht="19.5">
      <c r="A124" s="33"/>
      <c r="B124" s="34"/>
      <c r="C124" s="35"/>
      <c r="D124" s="177" t="s">
        <v>225</v>
      </c>
      <c r="E124" s="35"/>
      <c r="F124" s="178" t="s">
        <v>1756</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82</v>
      </c>
    </row>
    <row r="125" spans="1:65" s="2" customFormat="1" ht="19.5">
      <c r="A125" s="33"/>
      <c r="B125" s="34"/>
      <c r="C125" s="35"/>
      <c r="D125" s="177" t="s">
        <v>365</v>
      </c>
      <c r="E125" s="35"/>
      <c r="F125" s="195" t="s">
        <v>1759</v>
      </c>
      <c r="G125" s="35"/>
      <c r="H125" s="35"/>
      <c r="I125" s="179"/>
      <c r="J125" s="35"/>
      <c r="K125" s="35"/>
      <c r="L125" s="38"/>
      <c r="M125" s="180"/>
      <c r="N125" s="181"/>
      <c r="O125" s="70"/>
      <c r="P125" s="70"/>
      <c r="Q125" s="70"/>
      <c r="R125" s="70"/>
      <c r="S125" s="70"/>
      <c r="T125" s="71"/>
      <c r="U125" s="33"/>
      <c r="V125" s="33"/>
      <c r="W125" s="33"/>
      <c r="X125" s="33"/>
      <c r="Y125" s="33"/>
      <c r="Z125" s="33"/>
      <c r="AA125" s="33"/>
      <c r="AB125" s="33"/>
      <c r="AC125" s="33"/>
      <c r="AD125" s="33"/>
      <c r="AE125" s="33"/>
      <c r="AT125" s="16" t="s">
        <v>365</v>
      </c>
      <c r="AU125" s="16" t="s">
        <v>82</v>
      </c>
    </row>
    <row r="126" spans="1:65" s="2" customFormat="1" ht="24.2" customHeight="1">
      <c r="A126" s="33"/>
      <c r="B126" s="34"/>
      <c r="C126" s="182" t="s">
        <v>84</v>
      </c>
      <c r="D126" s="182" t="s">
        <v>243</v>
      </c>
      <c r="E126" s="183" t="s">
        <v>1760</v>
      </c>
      <c r="F126" s="184" t="s">
        <v>1761</v>
      </c>
      <c r="G126" s="185" t="s">
        <v>1757</v>
      </c>
      <c r="H126" s="216"/>
      <c r="I126" s="187"/>
      <c r="J126" s="188">
        <f>ROUND(I126*H126,2)</f>
        <v>0</v>
      </c>
      <c r="K126" s="184" t="s">
        <v>222</v>
      </c>
      <c r="L126" s="38"/>
      <c r="M126" s="189" t="s">
        <v>1</v>
      </c>
      <c r="N126" s="190" t="s">
        <v>40</v>
      </c>
      <c r="O126" s="70"/>
      <c r="P126" s="173">
        <f>O126*H126</f>
        <v>0</v>
      </c>
      <c r="Q126" s="173">
        <v>0</v>
      </c>
      <c r="R126" s="173">
        <f>Q126*H126</f>
        <v>0</v>
      </c>
      <c r="S126" s="173">
        <v>0</v>
      </c>
      <c r="T126" s="174">
        <f>S126*H126</f>
        <v>0</v>
      </c>
      <c r="U126" s="33"/>
      <c r="V126" s="33"/>
      <c r="W126" s="33"/>
      <c r="X126" s="33"/>
      <c r="Y126" s="33"/>
      <c r="Z126" s="33"/>
      <c r="AA126" s="33"/>
      <c r="AB126" s="33"/>
      <c r="AC126" s="33"/>
      <c r="AD126" s="33"/>
      <c r="AE126" s="33"/>
      <c r="AR126" s="175" t="s">
        <v>233</v>
      </c>
      <c r="AT126" s="175" t="s">
        <v>243</v>
      </c>
      <c r="AU126" s="175" t="s">
        <v>82</v>
      </c>
      <c r="AY126" s="16" t="s">
        <v>223</v>
      </c>
      <c r="BE126" s="176">
        <f>IF(N126="základní",J126,0)</f>
        <v>0</v>
      </c>
      <c r="BF126" s="176">
        <f>IF(N126="snížená",J126,0)</f>
        <v>0</v>
      </c>
      <c r="BG126" s="176">
        <f>IF(N126="zákl. přenesená",J126,0)</f>
        <v>0</v>
      </c>
      <c r="BH126" s="176">
        <f>IF(N126="sníž. přenesená",J126,0)</f>
        <v>0</v>
      </c>
      <c r="BI126" s="176">
        <f>IF(N126="nulová",J126,0)</f>
        <v>0</v>
      </c>
      <c r="BJ126" s="16" t="s">
        <v>82</v>
      </c>
      <c r="BK126" s="176">
        <f>ROUND(I126*H126,2)</f>
        <v>0</v>
      </c>
      <c r="BL126" s="16" t="s">
        <v>233</v>
      </c>
      <c r="BM126" s="175" t="s">
        <v>1762</v>
      </c>
    </row>
    <row r="127" spans="1:65" s="2" customFormat="1" ht="58.5">
      <c r="A127" s="33"/>
      <c r="B127" s="34"/>
      <c r="C127" s="35"/>
      <c r="D127" s="177" t="s">
        <v>225</v>
      </c>
      <c r="E127" s="35"/>
      <c r="F127" s="178" t="s">
        <v>1763</v>
      </c>
      <c r="G127" s="35"/>
      <c r="H127" s="35"/>
      <c r="I127" s="179"/>
      <c r="J127" s="35"/>
      <c r="K127" s="35"/>
      <c r="L127" s="38"/>
      <c r="M127" s="180"/>
      <c r="N127" s="181"/>
      <c r="O127" s="70"/>
      <c r="P127" s="70"/>
      <c r="Q127" s="70"/>
      <c r="R127" s="70"/>
      <c r="S127" s="70"/>
      <c r="T127" s="71"/>
      <c r="U127" s="33"/>
      <c r="V127" s="33"/>
      <c r="W127" s="33"/>
      <c r="X127" s="33"/>
      <c r="Y127" s="33"/>
      <c r="Z127" s="33"/>
      <c r="AA127" s="33"/>
      <c r="AB127" s="33"/>
      <c r="AC127" s="33"/>
      <c r="AD127" s="33"/>
      <c r="AE127" s="33"/>
      <c r="AT127" s="16" t="s">
        <v>225</v>
      </c>
      <c r="AU127" s="16" t="s">
        <v>82</v>
      </c>
    </row>
    <row r="128" spans="1:65" s="2" customFormat="1" ht="19.5">
      <c r="A128" s="33"/>
      <c r="B128" s="34"/>
      <c r="C128" s="35"/>
      <c r="D128" s="177" t="s">
        <v>365</v>
      </c>
      <c r="E128" s="35"/>
      <c r="F128" s="195" t="s">
        <v>1764</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365</v>
      </c>
      <c r="AU128" s="16" t="s">
        <v>82</v>
      </c>
    </row>
    <row r="129" spans="1:65" s="2" customFormat="1" ht="62.65" customHeight="1">
      <c r="A129" s="33"/>
      <c r="B129" s="34"/>
      <c r="C129" s="182" t="s">
        <v>92</v>
      </c>
      <c r="D129" s="182" t="s">
        <v>243</v>
      </c>
      <c r="E129" s="183" t="s">
        <v>1765</v>
      </c>
      <c r="F129" s="184" t="s">
        <v>1766</v>
      </c>
      <c r="G129" s="185" t="s">
        <v>1757</v>
      </c>
      <c r="H129" s="216"/>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233</v>
      </c>
      <c r="AT129" s="175" t="s">
        <v>243</v>
      </c>
      <c r="AU129" s="175" t="s">
        <v>82</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233</v>
      </c>
      <c r="BM129" s="175" t="s">
        <v>1767</v>
      </c>
    </row>
    <row r="130" spans="1:65" s="2" customFormat="1" ht="39">
      <c r="A130" s="33"/>
      <c r="B130" s="34"/>
      <c r="C130" s="35"/>
      <c r="D130" s="177" t="s">
        <v>225</v>
      </c>
      <c r="E130" s="35"/>
      <c r="F130" s="178" t="s">
        <v>1766</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82</v>
      </c>
    </row>
    <row r="131" spans="1:65" s="2" customFormat="1" ht="19.5">
      <c r="A131" s="33"/>
      <c r="B131" s="34"/>
      <c r="C131" s="35"/>
      <c r="D131" s="177" t="s">
        <v>365</v>
      </c>
      <c r="E131" s="35"/>
      <c r="F131" s="195" t="s">
        <v>1759</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365</v>
      </c>
      <c r="AU131" s="16" t="s">
        <v>82</v>
      </c>
    </row>
    <row r="132" spans="1:65" s="2" customFormat="1" ht="24.2" customHeight="1">
      <c r="A132" s="33"/>
      <c r="B132" s="34"/>
      <c r="C132" s="182" t="s">
        <v>238</v>
      </c>
      <c r="D132" s="182" t="s">
        <v>243</v>
      </c>
      <c r="E132" s="183" t="s">
        <v>1768</v>
      </c>
      <c r="F132" s="184" t="s">
        <v>1769</v>
      </c>
      <c r="G132" s="185" t="s">
        <v>1757</v>
      </c>
      <c r="H132" s="216"/>
      <c r="I132" s="187"/>
      <c r="J132" s="188">
        <f>ROUND(I132*H132,2)</f>
        <v>0</v>
      </c>
      <c r="K132" s="184" t="s">
        <v>222</v>
      </c>
      <c r="L132" s="38"/>
      <c r="M132" s="189" t="s">
        <v>1</v>
      </c>
      <c r="N132" s="190" t="s">
        <v>40</v>
      </c>
      <c r="O132" s="70"/>
      <c r="P132" s="173">
        <f>O132*H132</f>
        <v>0</v>
      </c>
      <c r="Q132" s="173">
        <v>0</v>
      </c>
      <c r="R132" s="173">
        <f>Q132*H132</f>
        <v>0</v>
      </c>
      <c r="S132" s="173">
        <v>0</v>
      </c>
      <c r="T132" s="174">
        <f>S132*H132</f>
        <v>0</v>
      </c>
      <c r="U132" s="33"/>
      <c r="V132" s="33"/>
      <c r="W132" s="33"/>
      <c r="X132" s="33"/>
      <c r="Y132" s="33"/>
      <c r="Z132" s="33"/>
      <c r="AA132" s="33"/>
      <c r="AB132" s="33"/>
      <c r="AC132" s="33"/>
      <c r="AD132" s="33"/>
      <c r="AE132" s="33"/>
      <c r="AR132" s="175" t="s">
        <v>233</v>
      </c>
      <c r="AT132" s="175" t="s">
        <v>243</v>
      </c>
      <c r="AU132" s="175" t="s">
        <v>82</v>
      </c>
      <c r="AY132" s="16" t="s">
        <v>223</v>
      </c>
      <c r="BE132" s="176">
        <f>IF(N132="základní",J132,0)</f>
        <v>0</v>
      </c>
      <c r="BF132" s="176">
        <f>IF(N132="snížená",J132,0)</f>
        <v>0</v>
      </c>
      <c r="BG132" s="176">
        <f>IF(N132="zákl. přenesená",J132,0)</f>
        <v>0</v>
      </c>
      <c r="BH132" s="176">
        <f>IF(N132="sníž. přenesená",J132,0)</f>
        <v>0</v>
      </c>
      <c r="BI132" s="176">
        <f>IF(N132="nulová",J132,0)</f>
        <v>0</v>
      </c>
      <c r="BJ132" s="16" t="s">
        <v>82</v>
      </c>
      <c r="BK132" s="176">
        <f>ROUND(I132*H132,2)</f>
        <v>0</v>
      </c>
      <c r="BL132" s="16" t="s">
        <v>233</v>
      </c>
      <c r="BM132" s="175" t="s">
        <v>1770</v>
      </c>
    </row>
    <row r="133" spans="1:65" s="2" customFormat="1">
      <c r="A133" s="33"/>
      <c r="B133" s="34"/>
      <c r="C133" s="35"/>
      <c r="D133" s="177" t="s">
        <v>225</v>
      </c>
      <c r="E133" s="35"/>
      <c r="F133" s="178" t="s">
        <v>1769</v>
      </c>
      <c r="G133" s="35"/>
      <c r="H133" s="35"/>
      <c r="I133" s="179"/>
      <c r="J133" s="35"/>
      <c r="K133" s="35"/>
      <c r="L133" s="38"/>
      <c r="M133" s="180"/>
      <c r="N133" s="181"/>
      <c r="O133" s="70"/>
      <c r="P133" s="70"/>
      <c r="Q133" s="70"/>
      <c r="R133" s="70"/>
      <c r="S133" s="70"/>
      <c r="T133" s="71"/>
      <c r="U133" s="33"/>
      <c r="V133" s="33"/>
      <c r="W133" s="33"/>
      <c r="X133" s="33"/>
      <c r="Y133" s="33"/>
      <c r="Z133" s="33"/>
      <c r="AA133" s="33"/>
      <c r="AB133" s="33"/>
      <c r="AC133" s="33"/>
      <c r="AD133" s="33"/>
      <c r="AE133" s="33"/>
      <c r="AT133" s="16" t="s">
        <v>225</v>
      </c>
      <c r="AU133" s="16" t="s">
        <v>82</v>
      </c>
    </row>
    <row r="134" spans="1:65" s="2" customFormat="1" ht="19.5">
      <c r="A134" s="33"/>
      <c r="B134" s="34"/>
      <c r="C134" s="35"/>
      <c r="D134" s="177" t="s">
        <v>365</v>
      </c>
      <c r="E134" s="35"/>
      <c r="F134" s="195" t="s">
        <v>1759</v>
      </c>
      <c r="G134" s="35"/>
      <c r="H134" s="35"/>
      <c r="I134" s="179"/>
      <c r="J134" s="35"/>
      <c r="K134" s="35"/>
      <c r="L134" s="38"/>
      <c r="M134" s="191"/>
      <c r="N134" s="192"/>
      <c r="O134" s="193"/>
      <c r="P134" s="193"/>
      <c r="Q134" s="193"/>
      <c r="R134" s="193"/>
      <c r="S134" s="193"/>
      <c r="T134" s="194"/>
      <c r="U134" s="33"/>
      <c r="V134" s="33"/>
      <c r="W134" s="33"/>
      <c r="X134" s="33"/>
      <c r="Y134" s="33"/>
      <c r="Z134" s="33"/>
      <c r="AA134" s="33"/>
      <c r="AB134" s="33"/>
      <c r="AC134" s="33"/>
      <c r="AD134" s="33"/>
      <c r="AE134" s="33"/>
      <c r="AT134" s="16" t="s">
        <v>365</v>
      </c>
      <c r="AU134" s="16" t="s">
        <v>82</v>
      </c>
    </row>
    <row r="135" spans="1:65" s="2" customFormat="1" ht="6.95" customHeight="1">
      <c r="A135" s="33"/>
      <c r="B135" s="53"/>
      <c r="C135" s="54"/>
      <c r="D135" s="54"/>
      <c r="E135" s="54"/>
      <c r="F135" s="54"/>
      <c r="G135" s="54"/>
      <c r="H135" s="54"/>
      <c r="I135" s="54"/>
      <c r="J135" s="54"/>
      <c r="K135" s="54"/>
      <c r="L135" s="38"/>
      <c r="M135" s="33"/>
      <c r="O135" s="33"/>
      <c r="P135" s="33"/>
      <c r="Q135" s="33"/>
      <c r="R135" s="33"/>
      <c r="S135" s="33"/>
      <c r="T135" s="33"/>
      <c r="U135" s="33"/>
      <c r="V135" s="33"/>
      <c r="W135" s="33"/>
      <c r="X135" s="33"/>
      <c r="Y135" s="33"/>
      <c r="Z135" s="33"/>
      <c r="AA135" s="33"/>
      <c r="AB135" s="33"/>
      <c r="AC135" s="33"/>
      <c r="AD135" s="33"/>
      <c r="AE135" s="33"/>
    </row>
  </sheetData>
  <sheetProtection algorithmName="SHA-512" hashValue="61KhdpQz6RmslM+6xrB1IQ0e5JtjmhcUO9XeWSw5nwKTRTZYJAgMdCDa/q2+P7+coEDrSNXxDjCkYmZaVvILPA==" saltValue="qAnaOpbx9PpUnrFu1/KtMJdtzlvWGna2pTBJY441hzFZcOPQZzD04olPIuawHvxNwLBGfgTNrw4Z2UPO/ew+8g==" spinCount="100000" sheet="1" objects="1" scenarios="1" formatColumns="0" formatRows="0" autoFilter="0"/>
  <autoFilter ref="C120:K134"/>
  <mergeCells count="12">
    <mergeCell ref="E113:H113"/>
    <mergeCell ref="L2:V2"/>
    <mergeCell ref="E85:H85"/>
    <mergeCell ref="E87:H87"/>
    <mergeCell ref="E89:H89"/>
    <mergeCell ref="E109:H109"/>
    <mergeCell ref="E111:H11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120</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195</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1771</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ROUND(J120,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ROUND((SUM(BE120:BE130)),  2)</f>
        <v>0</v>
      </c>
      <c r="G35" s="33"/>
      <c r="H35" s="33"/>
      <c r="I35" s="129">
        <v>0.21</v>
      </c>
      <c r="J35" s="128">
        <f>ROUND(((SUM(BE120:BE130))*I35),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ROUND((SUM(BF120:BF130)),  2)</f>
        <v>0</v>
      </c>
      <c r="G36" s="33"/>
      <c r="H36" s="33"/>
      <c r="I36" s="129">
        <v>0.15</v>
      </c>
      <c r="J36" s="128">
        <f>ROUND(((SUM(BF120:BF130))*I36),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ROUND((SUM(BG120:BG130)),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ROUND((SUM(BH120:BH130)),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ROUND((SUM(BI120:BI130)),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195</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01.8 - Náklady na dopravu</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J120</f>
        <v>0</v>
      </c>
      <c r="K98" s="35"/>
      <c r="L98" s="50"/>
      <c r="S98" s="33"/>
      <c r="T98" s="33"/>
      <c r="U98" s="33"/>
      <c r="V98" s="33"/>
      <c r="W98" s="33"/>
      <c r="X98" s="33"/>
      <c r="Y98" s="33"/>
      <c r="Z98" s="33"/>
      <c r="AA98" s="33"/>
      <c r="AB98" s="33"/>
      <c r="AC98" s="33"/>
      <c r="AD98" s="33"/>
      <c r="AE98" s="33"/>
      <c r="AU98" s="16" t="s">
        <v>204</v>
      </c>
    </row>
    <row r="99" spans="1:47" s="2" customFormat="1" ht="21.7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6.95" hidden="1" customHeight="1">
      <c r="A100" s="33"/>
      <c r="B100" s="53"/>
      <c r="C100" s="54"/>
      <c r="D100" s="54"/>
      <c r="E100" s="54"/>
      <c r="F100" s="54"/>
      <c r="G100" s="54"/>
      <c r="H100" s="54"/>
      <c r="I100" s="54"/>
      <c r="J100" s="54"/>
      <c r="K100" s="54"/>
      <c r="L100" s="50"/>
      <c r="S100" s="33"/>
      <c r="T100" s="33"/>
      <c r="U100" s="33"/>
      <c r="V100" s="33"/>
      <c r="W100" s="33"/>
      <c r="X100" s="33"/>
      <c r="Y100" s="33"/>
      <c r="Z100" s="33"/>
      <c r="AA100" s="33"/>
      <c r="AB100" s="33"/>
      <c r="AC100" s="33"/>
      <c r="AD100" s="33"/>
      <c r="AE100" s="33"/>
    </row>
    <row r="101" spans="1:47" hidden="1"/>
    <row r="102" spans="1:47" hidden="1"/>
    <row r="103" spans="1:47" hidden="1"/>
    <row r="104" spans="1:47" s="2" customFormat="1" ht="6.95" customHeight="1">
      <c r="A104" s="33"/>
      <c r="B104" s="55"/>
      <c r="C104" s="56"/>
      <c r="D104" s="56"/>
      <c r="E104" s="56"/>
      <c r="F104" s="56"/>
      <c r="G104" s="56"/>
      <c r="H104" s="56"/>
      <c r="I104" s="56"/>
      <c r="J104" s="56"/>
      <c r="K104" s="56"/>
      <c r="L104" s="50"/>
      <c r="S104" s="33"/>
      <c r="T104" s="33"/>
      <c r="U104" s="33"/>
      <c r="V104" s="33"/>
      <c r="W104" s="33"/>
      <c r="X104" s="33"/>
      <c r="Y104" s="33"/>
      <c r="Z104" s="33"/>
      <c r="AA104" s="33"/>
      <c r="AB104" s="33"/>
      <c r="AC104" s="33"/>
      <c r="AD104" s="33"/>
      <c r="AE104" s="33"/>
    </row>
    <row r="105" spans="1:47" s="2" customFormat="1" ht="24.95" customHeight="1">
      <c r="A105" s="33"/>
      <c r="B105" s="34"/>
      <c r="C105" s="22" t="s">
        <v>205</v>
      </c>
      <c r="D105" s="35"/>
      <c r="E105" s="35"/>
      <c r="F105" s="35"/>
      <c r="G105" s="35"/>
      <c r="H105" s="35"/>
      <c r="I105" s="35"/>
      <c r="J105" s="35"/>
      <c r="K105" s="35"/>
      <c r="L105" s="50"/>
      <c r="S105" s="33"/>
      <c r="T105" s="33"/>
      <c r="U105" s="33"/>
      <c r="V105" s="33"/>
      <c r="W105" s="33"/>
      <c r="X105" s="33"/>
      <c r="Y105" s="33"/>
      <c r="Z105" s="33"/>
      <c r="AA105" s="33"/>
      <c r="AB105" s="33"/>
      <c r="AC105" s="33"/>
      <c r="AD105" s="33"/>
      <c r="AE105" s="33"/>
    </row>
    <row r="106" spans="1:47" s="2" customFormat="1" ht="6.95" customHeight="1">
      <c r="A106" s="33"/>
      <c r="B106" s="34"/>
      <c r="C106" s="35"/>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12" customHeight="1">
      <c r="A107" s="33"/>
      <c r="B107" s="34"/>
      <c r="C107" s="28" t="s">
        <v>16</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6.5" customHeight="1">
      <c r="A108" s="33"/>
      <c r="B108" s="34"/>
      <c r="C108" s="35"/>
      <c r="D108" s="35"/>
      <c r="E108" s="295" t="str">
        <f>E7</f>
        <v>Oprava SZZ, kolejí a výhybek v žst. Pocínovice</v>
      </c>
      <c r="F108" s="296"/>
      <c r="G108" s="296"/>
      <c r="H108" s="296"/>
      <c r="I108" s="35"/>
      <c r="J108" s="35"/>
      <c r="K108" s="35"/>
      <c r="L108" s="50"/>
      <c r="S108" s="33"/>
      <c r="T108" s="33"/>
      <c r="U108" s="33"/>
      <c r="V108" s="33"/>
      <c r="W108" s="33"/>
      <c r="X108" s="33"/>
      <c r="Y108" s="33"/>
      <c r="Z108" s="33"/>
      <c r="AA108" s="33"/>
      <c r="AB108" s="33"/>
      <c r="AC108" s="33"/>
      <c r="AD108" s="33"/>
      <c r="AE108" s="33"/>
    </row>
    <row r="109" spans="1:47" s="1" customFormat="1" ht="12" customHeight="1">
      <c r="B109" s="20"/>
      <c r="C109" s="28" t="s">
        <v>194</v>
      </c>
      <c r="D109" s="21"/>
      <c r="E109" s="21"/>
      <c r="F109" s="21"/>
      <c r="G109" s="21"/>
      <c r="H109" s="21"/>
      <c r="I109" s="21"/>
      <c r="J109" s="21"/>
      <c r="K109" s="21"/>
      <c r="L109" s="19"/>
    </row>
    <row r="110" spans="1:47" s="2" customFormat="1" ht="16.5" customHeight="1">
      <c r="A110" s="33"/>
      <c r="B110" s="34"/>
      <c r="C110" s="35"/>
      <c r="D110" s="35"/>
      <c r="E110" s="295" t="s">
        <v>195</v>
      </c>
      <c r="F110" s="298"/>
      <c r="G110" s="298"/>
      <c r="H110" s="298"/>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196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67" t="str">
        <f>E11</f>
        <v>01.8 - Náklady na dopravu</v>
      </c>
      <c r="F112" s="298"/>
      <c r="G112" s="298"/>
      <c r="H112" s="298"/>
      <c r="I112" s="35"/>
      <c r="J112" s="35"/>
      <c r="K112" s="35"/>
      <c r="L112" s="50"/>
      <c r="S112" s="33"/>
      <c r="T112" s="33"/>
      <c r="U112" s="33"/>
      <c r="V112" s="33"/>
      <c r="W112" s="33"/>
      <c r="X112" s="33"/>
      <c r="Y112" s="33"/>
      <c r="Z112" s="33"/>
      <c r="AA112" s="33"/>
      <c r="AB112" s="33"/>
      <c r="AC112" s="33"/>
      <c r="AD112" s="33"/>
      <c r="AE112" s="33"/>
    </row>
    <row r="113" spans="1:65" s="2" customFormat="1" ht="6.95" customHeight="1">
      <c r="A113" s="33"/>
      <c r="B113" s="34"/>
      <c r="C113" s="35"/>
      <c r="D113" s="35"/>
      <c r="E113" s="35"/>
      <c r="F113" s="35"/>
      <c r="G113" s="35"/>
      <c r="H113" s="35"/>
      <c r="I113" s="35"/>
      <c r="J113" s="35"/>
      <c r="K113" s="35"/>
      <c r="L113" s="50"/>
      <c r="S113" s="33"/>
      <c r="T113" s="33"/>
      <c r="U113" s="33"/>
      <c r="V113" s="33"/>
      <c r="W113" s="33"/>
      <c r="X113" s="33"/>
      <c r="Y113" s="33"/>
      <c r="Z113" s="33"/>
      <c r="AA113" s="33"/>
      <c r="AB113" s="33"/>
      <c r="AC113" s="33"/>
      <c r="AD113" s="33"/>
      <c r="AE113" s="33"/>
    </row>
    <row r="114" spans="1:65" s="2" customFormat="1" ht="12" customHeight="1">
      <c r="A114" s="33"/>
      <c r="B114" s="34"/>
      <c r="C114" s="28" t="s">
        <v>20</v>
      </c>
      <c r="D114" s="35"/>
      <c r="E114" s="35"/>
      <c r="F114" s="26" t="str">
        <f>F14</f>
        <v>Pocínovice</v>
      </c>
      <c r="G114" s="35"/>
      <c r="H114" s="35"/>
      <c r="I114" s="28" t="s">
        <v>22</v>
      </c>
      <c r="J114" s="65" t="str">
        <f>IF(J14="","",J14)</f>
        <v>21. 9. 2020</v>
      </c>
      <c r="K114" s="35"/>
      <c r="L114" s="50"/>
      <c r="S114" s="33"/>
      <c r="T114" s="33"/>
      <c r="U114" s="33"/>
      <c r="V114" s="33"/>
      <c r="W114" s="33"/>
      <c r="X114" s="33"/>
      <c r="Y114" s="33"/>
      <c r="Z114" s="33"/>
      <c r="AA114" s="33"/>
      <c r="AB114" s="33"/>
      <c r="AC114" s="33"/>
      <c r="AD114" s="33"/>
      <c r="AE114" s="33"/>
    </row>
    <row r="115" spans="1:65" s="2" customFormat="1" ht="6.95" customHeight="1">
      <c r="A115" s="33"/>
      <c r="B115" s="34"/>
      <c r="C115" s="35"/>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5.2" customHeight="1">
      <c r="A116" s="33"/>
      <c r="B116" s="34"/>
      <c r="C116" s="28" t="s">
        <v>24</v>
      </c>
      <c r="D116" s="35"/>
      <c r="E116" s="35"/>
      <c r="F116" s="26" t="str">
        <f>E17</f>
        <v>Správa železnic, státní organizace</v>
      </c>
      <c r="G116" s="35"/>
      <c r="H116" s="35"/>
      <c r="I116" s="28" t="s">
        <v>30</v>
      </c>
      <c r="J116" s="31" t="str">
        <f>E23</f>
        <v xml:space="preserve"> </v>
      </c>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28</v>
      </c>
      <c r="D117" s="35"/>
      <c r="E117" s="35"/>
      <c r="F117" s="26" t="str">
        <f>IF(E20="","",E20)</f>
        <v>Vyplň údaj</v>
      </c>
      <c r="G117" s="35"/>
      <c r="H117" s="35"/>
      <c r="I117" s="28" t="s">
        <v>33</v>
      </c>
      <c r="J117" s="31" t="str">
        <f>E26</f>
        <v xml:space="preserve"> </v>
      </c>
      <c r="K117" s="35"/>
      <c r="L117" s="50"/>
      <c r="S117" s="33"/>
      <c r="T117" s="33"/>
      <c r="U117" s="33"/>
      <c r="V117" s="33"/>
      <c r="W117" s="33"/>
      <c r="X117" s="33"/>
      <c r="Y117" s="33"/>
      <c r="Z117" s="33"/>
      <c r="AA117" s="33"/>
      <c r="AB117" s="33"/>
      <c r="AC117" s="33"/>
      <c r="AD117" s="33"/>
      <c r="AE117" s="33"/>
    </row>
    <row r="118" spans="1:65" s="2" customFormat="1" ht="10.35" customHeight="1">
      <c r="A118" s="33"/>
      <c r="B118" s="34"/>
      <c r="C118" s="35"/>
      <c r="D118" s="35"/>
      <c r="E118" s="35"/>
      <c r="F118" s="35"/>
      <c r="G118" s="35"/>
      <c r="H118" s="35"/>
      <c r="I118" s="35"/>
      <c r="J118" s="35"/>
      <c r="K118" s="35"/>
      <c r="L118" s="50"/>
      <c r="S118" s="33"/>
      <c r="T118" s="33"/>
      <c r="U118" s="33"/>
      <c r="V118" s="33"/>
      <c r="W118" s="33"/>
      <c r="X118" s="33"/>
      <c r="Y118" s="33"/>
      <c r="Z118" s="33"/>
      <c r="AA118" s="33"/>
      <c r="AB118" s="33"/>
      <c r="AC118" s="33"/>
      <c r="AD118" s="33"/>
      <c r="AE118" s="33"/>
    </row>
    <row r="119" spans="1:65" s="9" customFormat="1" ht="29.25" customHeight="1">
      <c r="A119" s="152"/>
      <c r="B119" s="153"/>
      <c r="C119" s="154" t="s">
        <v>206</v>
      </c>
      <c r="D119" s="155" t="s">
        <v>60</v>
      </c>
      <c r="E119" s="155" t="s">
        <v>56</v>
      </c>
      <c r="F119" s="155" t="s">
        <v>57</v>
      </c>
      <c r="G119" s="155" t="s">
        <v>207</v>
      </c>
      <c r="H119" s="155" t="s">
        <v>208</v>
      </c>
      <c r="I119" s="155" t="s">
        <v>209</v>
      </c>
      <c r="J119" s="155" t="s">
        <v>202</v>
      </c>
      <c r="K119" s="156" t="s">
        <v>210</v>
      </c>
      <c r="L119" s="157"/>
      <c r="M119" s="74" t="s">
        <v>1</v>
      </c>
      <c r="N119" s="75" t="s">
        <v>39</v>
      </c>
      <c r="O119" s="75" t="s">
        <v>211</v>
      </c>
      <c r="P119" s="75" t="s">
        <v>212</v>
      </c>
      <c r="Q119" s="75" t="s">
        <v>213</v>
      </c>
      <c r="R119" s="75" t="s">
        <v>214</v>
      </c>
      <c r="S119" s="75" t="s">
        <v>215</v>
      </c>
      <c r="T119" s="76" t="s">
        <v>216</v>
      </c>
      <c r="U119" s="152"/>
      <c r="V119" s="152"/>
      <c r="W119" s="152"/>
      <c r="X119" s="152"/>
      <c r="Y119" s="152"/>
      <c r="Z119" s="152"/>
      <c r="AA119" s="152"/>
      <c r="AB119" s="152"/>
      <c r="AC119" s="152"/>
      <c r="AD119" s="152"/>
      <c r="AE119" s="152"/>
    </row>
    <row r="120" spans="1:65" s="2" customFormat="1" ht="22.9" customHeight="1">
      <c r="A120" s="33"/>
      <c r="B120" s="34"/>
      <c r="C120" s="81" t="s">
        <v>217</v>
      </c>
      <c r="D120" s="35"/>
      <c r="E120" s="35"/>
      <c r="F120" s="35"/>
      <c r="G120" s="35"/>
      <c r="H120" s="35"/>
      <c r="I120" s="35"/>
      <c r="J120" s="158">
        <f>BK120</f>
        <v>0</v>
      </c>
      <c r="K120" s="35"/>
      <c r="L120" s="38"/>
      <c r="M120" s="77"/>
      <c r="N120" s="159"/>
      <c r="O120" s="78"/>
      <c r="P120" s="160">
        <f>SUM(P121:P130)</f>
        <v>0</v>
      </c>
      <c r="Q120" s="78"/>
      <c r="R120" s="160">
        <f>SUM(R121:R130)</f>
        <v>0</v>
      </c>
      <c r="S120" s="78"/>
      <c r="T120" s="161">
        <f>SUM(T121:T130)</f>
        <v>0</v>
      </c>
      <c r="U120" s="33"/>
      <c r="V120" s="33"/>
      <c r="W120" s="33"/>
      <c r="X120" s="33"/>
      <c r="Y120" s="33"/>
      <c r="Z120" s="33"/>
      <c r="AA120" s="33"/>
      <c r="AB120" s="33"/>
      <c r="AC120" s="33"/>
      <c r="AD120" s="33"/>
      <c r="AE120" s="33"/>
      <c r="AT120" s="16" t="s">
        <v>74</v>
      </c>
      <c r="AU120" s="16" t="s">
        <v>204</v>
      </c>
      <c r="BK120" s="162">
        <f>SUM(BK121:BK130)</f>
        <v>0</v>
      </c>
    </row>
    <row r="121" spans="1:65" s="2" customFormat="1" ht="62.65" customHeight="1">
      <c r="A121" s="33"/>
      <c r="B121" s="34"/>
      <c r="C121" s="182" t="s">
        <v>82</v>
      </c>
      <c r="D121" s="182" t="s">
        <v>243</v>
      </c>
      <c r="E121" s="183" t="s">
        <v>1772</v>
      </c>
      <c r="F121" s="184" t="s">
        <v>1773</v>
      </c>
      <c r="G121" s="185" t="s">
        <v>221</v>
      </c>
      <c r="H121" s="186">
        <v>70</v>
      </c>
      <c r="I121" s="187"/>
      <c r="J121" s="188">
        <f>ROUND(I121*H121,2)</f>
        <v>0</v>
      </c>
      <c r="K121" s="184" t="s">
        <v>222</v>
      </c>
      <c r="L121" s="38"/>
      <c r="M121" s="189" t="s">
        <v>1</v>
      </c>
      <c r="N121" s="190" t="s">
        <v>40</v>
      </c>
      <c r="O121" s="70"/>
      <c r="P121" s="173">
        <f>O121*H121</f>
        <v>0</v>
      </c>
      <c r="Q121" s="173">
        <v>0</v>
      </c>
      <c r="R121" s="173">
        <f>Q121*H121</f>
        <v>0</v>
      </c>
      <c r="S121" s="173">
        <v>0</v>
      </c>
      <c r="T121" s="174">
        <f>S121*H121</f>
        <v>0</v>
      </c>
      <c r="U121" s="33"/>
      <c r="V121" s="33"/>
      <c r="W121" s="33"/>
      <c r="X121" s="33"/>
      <c r="Y121" s="33"/>
      <c r="Z121" s="33"/>
      <c r="AA121" s="33"/>
      <c r="AB121" s="33"/>
      <c r="AC121" s="33"/>
      <c r="AD121" s="33"/>
      <c r="AE121" s="33"/>
      <c r="AR121" s="175" t="s">
        <v>1774</v>
      </c>
      <c r="AT121" s="175" t="s">
        <v>243</v>
      </c>
      <c r="AU121" s="175" t="s">
        <v>75</v>
      </c>
      <c r="AY121" s="16" t="s">
        <v>223</v>
      </c>
      <c r="BE121" s="176">
        <f>IF(N121="základní",J121,0)</f>
        <v>0</v>
      </c>
      <c r="BF121" s="176">
        <f>IF(N121="snížená",J121,0)</f>
        <v>0</v>
      </c>
      <c r="BG121" s="176">
        <f>IF(N121="zákl. přenesená",J121,0)</f>
        <v>0</v>
      </c>
      <c r="BH121" s="176">
        <f>IF(N121="sníž. přenesená",J121,0)</f>
        <v>0</v>
      </c>
      <c r="BI121" s="176">
        <f>IF(N121="nulová",J121,0)</f>
        <v>0</v>
      </c>
      <c r="BJ121" s="16" t="s">
        <v>82</v>
      </c>
      <c r="BK121" s="176">
        <f>ROUND(I121*H121,2)</f>
        <v>0</v>
      </c>
      <c r="BL121" s="16" t="s">
        <v>1774</v>
      </c>
      <c r="BM121" s="175" t="s">
        <v>1775</v>
      </c>
    </row>
    <row r="122" spans="1:65" s="2" customFormat="1" ht="136.5">
      <c r="A122" s="33"/>
      <c r="B122" s="34"/>
      <c r="C122" s="35"/>
      <c r="D122" s="177" t="s">
        <v>225</v>
      </c>
      <c r="E122" s="35"/>
      <c r="F122" s="178" t="s">
        <v>1776</v>
      </c>
      <c r="G122" s="35"/>
      <c r="H122" s="35"/>
      <c r="I122" s="179"/>
      <c r="J122" s="35"/>
      <c r="K122" s="35"/>
      <c r="L122" s="38"/>
      <c r="M122" s="180"/>
      <c r="N122" s="181"/>
      <c r="O122" s="70"/>
      <c r="P122" s="70"/>
      <c r="Q122" s="70"/>
      <c r="R122" s="70"/>
      <c r="S122" s="70"/>
      <c r="T122" s="71"/>
      <c r="U122" s="33"/>
      <c r="V122" s="33"/>
      <c r="W122" s="33"/>
      <c r="X122" s="33"/>
      <c r="Y122" s="33"/>
      <c r="Z122" s="33"/>
      <c r="AA122" s="33"/>
      <c r="AB122" s="33"/>
      <c r="AC122" s="33"/>
      <c r="AD122" s="33"/>
      <c r="AE122" s="33"/>
      <c r="AT122" s="16" t="s">
        <v>225</v>
      </c>
      <c r="AU122" s="16" t="s">
        <v>75</v>
      </c>
    </row>
    <row r="123" spans="1:65" s="2" customFormat="1" ht="19.5">
      <c r="A123" s="33"/>
      <c r="B123" s="34"/>
      <c r="C123" s="35"/>
      <c r="D123" s="177" t="s">
        <v>365</v>
      </c>
      <c r="E123" s="35"/>
      <c r="F123" s="195" t="s">
        <v>1777</v>
      </c>
      <c r="G123" s="35"/>
      <c r="H123" s="35"/>
      <c r="I123" s="179"/>
      <c r="J123" s="35"/>
      <c r="K123" s="35"/>
      <c r="L123" s="38"/>
      <c r="M123" s="180"/>
      <c r="N123" s="181"/>
      <c r="O123" s="70"/>
      <c r="P123" s="70"/>
      <c r="Q123" s="70"/>
      <c r="R123" s="70"/>
      <c r="S123" s="70"/>
      <c r="T123" s="71"/>
      <c r="U123" s="33"/>
      <c r="V123" s="33"/>
      <c r="W123" s="33"/>
      <c r="X123" s="33"/>
      <c r="Y123" s="33"/>
      <c r="Z123" s="33"/>
      <c r="AA123" s="33"/>
      <c r="AB123" s="33"/>
      <c r="AC123" s="33"/>
      <c r="AD123" s="33"/>
      <c r="AE123" s="33"/>
      <c r="AT123" s="16" t="s">
        <v>365</v>
      </c>
      <c r="AU123" s="16" t="s">
        <v>75</v>
      </c>
    </row>
    <row r="124" spans="1:65" s="2" customFormat="1" ht="49.15" customHeight="1">
      <c r="A124" s="33"/>
      <c r="B124" s="34"/>
      <c r="C124" s="182" t="s">
        <v>84</v>
      </c>
      <c r="D124" s="182" t="s">
        <v>243</v>
      </c>
      <c r="E124" s="183" t="s">
        <v>1778</v>
      </c>
      <c r="F124" s="184" t="s">
        <v>1779</v>
      </c>
      <c r="G124" s="185" t="s">
        <v>1780</v>
      </c>
      <c r="H124" s="186">
        <v>12</v>
      </c>
      <c r="I124" s="187"/>
      <c r="J124" s="188">
        <f>ROUND(I124*H124,2)</f>
        <v>0</v>
      </c>
      <c r="K124" s="184" t="s">
        <v>222</v>
      </c>
      <c r="L124" s="38"/>
      <c r="M124" s="189" t="s">
        <v>1</v>
      </c>
      <c r="N124" s="190" t="s">
        <v>40</v>
      </c>
      <c r="O124" s="70"/>
      <c r="P124" s="173">
        <f>O124*H124</f>
        <v>0</v>
      </c>
      <c r="Q124" s="173">
        <v>0</v>
      </c>
      <c r="R124" s="173">
        <f>Q124*H124</f>
        <v>0</v>
      </c>
      <c r="S124" s="173">
        <v>0</v>
      </c>
      <c r="T124" s="174">
        <f>S124*H124</f>
        <v>0</v>
      </c>
      <c r="U124" s="33"/>
      <c r="V124" s="33"/>
      <c r="W124" s="33"/>
      <c r="X124" s="33"/>
      <c r="Y124" s="33"/>
      <c r="Z124" s="33"/>
      <c r="AA124" s="33"/>
      <c r="AB124" s="33"/>
      <c r="AC124" s="33"/>
      <c r="AD124" s="33"/>
      <c r="AE124" s="33"/>
      <c r="AR124" s="175" t="s">
        <v>1774</v>
      </c>
      <c r="AT124" s="175" t="s">
        <v>243</v>
      </c>
      <c r="AU124" s="175" t="s">
        <v>75</v>
      </c>
      <c r="AY124" s="16" t="s">
        <v>223</v>
      </c>
      <c r="BE124" s="176">
        <f>IF(N124="základní",J124,0)</f>
        <v>0</v>
      </c>
      <c r="BF124" s="176">
        <f>IF(N124="snížená",J124,0)</f>
        <v>0</v>
      </c>
      <c r="BG124" s="176">
        <f>IF(N124="zákl. přenesená",J124,0)</f>
        <v>0</v>
      </c>
      <c r="BH124" s="176">
        <f>IF(N124="sníž. přenesená",J124,0)</f>
        <v>0</v>
      </c>
      <c r="BI124" s="176">
        <f>IF(N124="nulová",J124,0)</f>
        <v>0</v>
      </c>
      <c r="BJ124" s="16" t="s">
        <v>82</v>
      </c>
      <c r="BK124" s="176">
        <f>ROUND(I124*H124,2)</f>
        <v>0</v>
      </c>
      <c r="BL124" s="16" t="s">
        <v>1774</v>
      </c>
      <c r="BM124" s="175" t="s">
        <v>1781</v>
      </c>
    </row>
    <row r="125" spans="1:65" s="2" customFormat="1" ht="136.5">
      <c r="A125" s="33"/>
      <c r="B125" s="34"/>
      <c r="C125" s="35"/>
      <c r="D125" s="177" t="s">
        <v>225</v>
      </c>
      <c r="E125" s="35"/>
      <c r="F125" s="178" t="s">
        <v>1782</v>
      </c>
      <c r="G125" s="35"/>
      <c r="H125" s="35"/>
      <c r="I125" s="179"/>
      <c r="J125" s="35"/>
      <c r="K125" s="35"/>
      <c r="L125" s="38"/>
      <c r="M125" s="180"/>
      <c r="N125" s="181"/>
      <c r="O125" s="70"/>
      <c r="P125" s="70"/>
      <c r="Q125" s="70"/>
      <c r="R125" s="70"/>
      <c r="S125" s="70"/>
      <c r="T125" s="71"/>
      <c r="U125" s="33"/>
      <c r="V125" s="33"/>
      <c r="W125" s="33"/>
      <c r="X125" s="33"/>
      <c r="Y125" s="33"/>
      <c r="Z125" s="33"/>
      <c r="AA125" s="33"/>
      <c r="AB125" s="33"/>
      <c r="AC125" s="33"/>
      <c r="AD125" s="33"/>
      <c r="AE125" s="33"/>
      <c r="AT125" s="16" t="s">
        <v>225</v>
      </c>
      <c r="AU125" s="16" t="s">
        <v>75</v>
      </c>
    </row>
    <row r="126" spans="1:65" s="2" customFormat="1" ht="19.5">
      <c r="A126" s="33"/>
      <c r="B126" s="34"/>
      <c r="C126" s="35"/>
      <c r="D126" s="177" t="s">
        <v>365</v>
      </c>
      <c r="E126" s="35"/>
      <c r="F126" s="195" t="s">
        <v>1783</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365</v>
      </c>
      <c r="AU126" s="16" t="s">
        <v>75</v>
      </c>
    </row>
    <row r="127" spans="1:65" s="2" customFormat="1" ht="24.2" customHeight="1">
      <c r="A127" s="33"/>
      <c r="B127" s="34"/>
      <c r="C127" s="182" t="s">
        <v>92</v>
      </c>
      <c r="D127" s="182" t="s">
        <v>243</v>
      </c>
      <c r="E127" s="183" t="s">
        <v>1784</v>
      </c>
      <c r="F127" s="184" t="s">
        <v>1785</v>
      </c>
      <c r="G127" s="185" t="s">
        <v>1780</v>
      </c>
      <c r="H127" s="186">
        <v>15</v>
      </c>
      <c r="I127" s="187"/>
      <c r="J127" s="188">
        <f>ROUND(I127*H127,2)</f>
        <v>0</v>
      </c>
      <c r="K127" s="184" t="s">
        <v>222</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1774</v>
      </c>
      <c r="AT127" s="175" t="s">
        <v>243</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1774</v>
      </c>
      <c r="BM127" s="175" t="s">
        <v>1786</v>
      </c>
    </row>
    <row r="128" spans="1:65" s="2" customFormat="1" ht="48.75">
      <c r="A128" s="33"/>
      <c r="B128" s="34"/>
      <c r="C128" s="35"/>
      <c r="D128" s="177" t="s">
        <v>225</v>
      </c>
      <c r="E128" s="35"/>
      <c r="F128" s="178" t="s">
        <v>1787</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24.2" customHeight="1">
      <c r="A129" s="33"/>
      <c r="B129" s="34"/>
      <c r="C129" s="182" t="s">
        <v>233</v>
      </c>
      <c r="D129" s="182" t="s">
        <v>243</v>
      </c>
      <c r="E129" s="183" t="s">
        <v>1788</v>
      </c>
      <c r="F129" s="184" t="s">
        <v>1789</v>
      </c>
      <c r="G129" s="185" t="s">
        <v>221</v>
      </c>
      <c r="H129" s="186">
        <v>1</v>
      </c>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1774</v>
      </c>
      <c r="AT129" s="175" t="s">
        <v>243</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1774</v>
      </c>
      <c r="BM129" s="175" t="s">
        <v>1790</v>
      </c>
    </row>
    <row r="130" spans="1:65" s="2" customFormat="1" ht="58.5">
      <c r="A130" s="33"/>
      <c r="B130" s="34"/>
      <c r="C130" s="35"/>
      <c r="D130" s="177" t="s">
        <v>225</v>
      </c>
      <c r="E130" s="35"/>
      <c r="F130" s="178" t="s">
        <v>1791</v>
      </c>
      <c r="G130" s="35"/>
      <c r="H130" s="35"/>
      <c r="I130" s="179"/>
      <c r="J130" s="35"/>
      <c r="K130" s="35"/>
      <c r="L130" s="38"/>
      <c r="M130" s="191"/>
      <c r="N130" s="192"/>
      <c r="O130" s="193"/>
      <c r="P130" s="193"/>
      <c r="Q130" s="193"/>
      <c r="R130" s="193"/>
      <c r="S130" s="193"/>
      <c r="T130" s="194"/>
      <c r="U130" s="33"/>
      <c r="V130" s="33"/>
      <c r="W130" s="33"/>
      <c r="X130" s="33"/>
      <c r="Y130" s="33"/>
      <c r="Z130" s="33"/>
      <c r="AA130" s="33"/>
      <c r="AB130" s="33"/>
      <c r="AC130" s="33"/>
      <c r="AD130" s="33"/>
      <c r="AE130" s="33"/>
      <c r="AT130" s="16" t="s">
        <v>225</v>
      </c>
      <c r="AU130" s="16" t="s">
        <v>75</v>
      </c>
    </row>
    <row r="131" spans="1:65" s="2" customFormat="1" ht="6.95" customHeight="1">
      <c r="A131" s="33"/>
      <c r="B131" s="53"/>
      <c r="C131" s="54"/>
      <c r="D131" s="54"/>
      <c r="E131" s="54"/>
      <c r="F131" s="54"/>
      <c r="G131" s="54"/>
      <c r="H131" s="54"/>
      <c r="I131" s="54"/>
      <c r="J131" s="54"/>
      <c r="K131" s="54"/>
      <c r="L131" s="38"/>
      <c r="M131" s="33"/>
      <c r="O131" s="33"/>
      <c r="P131" s="33"/>
      <c r="Q131" s="33"/>
      <c r="R131" s="33"/>
      <c r="S131" s="33"/>
      <c r="T131" s="33"/>
      <c r="U131" s="33"/>
      <c r="V131" s="33"/>
      <c r="W131" s="33"/>
      <c r="X131" s="33"/>
      <c r="Y131" s="33"/>
      <c r="Z131" s="33"/>
      <c r="AA131" s="33"/>
      <c r="AB131" s="33"/>
      <c r="AC131" s="33"/>
      <c r="AD131" s="33"/>
      <c r="AE131" s="33"/>
    </row>
  </sheetData>
  <sheetProtection algorithmName="SHA-512" hashValue="3Akw089x/60OU6UDuUJ4UsIZeiNxItjcTMeuto7ZiWcxfpYLsaVU8stNj3nOZmhtq3cBliRsOY2JARZVhu4NUA==" saltValue="y8+SgPWsSndV8hHkarIsDqlFLF6ADRwymEIn/G/E2aLZifqOnioR/NXz7nXU3AR1XfknslW+cglZzGFpA0KOVA==" spinCount="100000" sheet="1" objects="1" scenarios="1" formatColumns="0" formatRows="0" autoFilter="0"/>
  <autoFilter ref="C119:K130"/>
  <mergeCells count="12">
    <mergeCell ref="E112:H112"/>
    <mergeCell ref="L2:V2"/>
    <mergeCell ref="E85:H85"/>
    <mergeCell ref="E87:H87"/>
    <mergeCell ref="E89:H89"/>
    <mergeCell ref="E108:H108"/>
    <mergeCell ref="E110:H110"/>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9"/>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126</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1792</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1793</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ROUND(J121,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ROUND((SUM(BE121:BE168)),  2)</f>
        <v>0</v>
      </c>
      <c r="G35" s="33"/>
      <c r="H35" s="33"/>
      <c r="I35" s="129">
        <v>0.21</v>
      </c>
      <c r="J35" s="128">
        <f>ROUND(((SUM(BE121:BE168))*I35),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ROUND((SUM(BF121:BF168)),  2)</f>
        <v>0</v>
      </c>
      <c r="G36" s="33"/>
      <c r="H36" s="33"/>
      <c r="I36" s="129">
        <v>0.15</v>
      </c>
      <c r="J36" s="128">
        <f>ROUND(((SUM(BF121:BF168))*I36),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ROUND((SUM(BG121:BG168)),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ROUND((SUM(BH121:BH168)),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ROUND((SUM(BI121:BI168)),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1792</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02.1 - Výměna mostnic na mostě v km 8,374</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J121</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1794</v>
      </c>
      <c r="E99" s="199"/>
      <c r="F99" s="199"/>
      <c r="G99" s="199"/>
      <c r="H99" s="199"/>
      <c r="I99" s="199"/>
      <c r="J99" s="200">
        <f>J122</f>
        <v>0</v>
      </c>
      <c r="K99" s="197"/>
      <c r="L99" s="201"/>
    </row>
    <row r="100" spans="1:47" s="2" customFormat="1" ht="21.75" hidden="1" customHeight="1">
      <c r="A100" s="33"/>
      <c r="B100" s="34"/>
      <c r="C100" s="35"/>
      <c r="D100" s="35"/>
      <c r="E100" s="35"/>
      <c r="F100" s="35"/>
      <c r="G100" s="35"/>
      <c r="H100" s="35"/>
      <c r="I100" s="35"/>
      <c r="J100" s="35"/>
      <c r="K100" s="35"/>
      <c r="L100" s="50"/>
      <c r="S100" s="33"/>
      <c r="T100" s="33"/>
      <c r="U100" s="33"/>
      <c r="V100" s="33"/>
      <c r="W100" s="33"/>
      <c r="X100" s="33"/>
      <c r="Y100" s="33"/>
      <c r="Z100" s="33"/>
      <c r="AA100" s="33"/>
      <c r="AB100" s="33"/>
      <c r="AC100" s="33"/>
      <c r="AD100" s="33"/>
      <c r="AE100" s="33"/>
    </row>
    <row r="101" spans="1:47" s="2" customFormat="1" ht="6.95" hidden="1" customHeight="1">
      <c r="A101" s="33"/>
      <c r="B101" s="53"/>
      <c r="C101" s="54"/>
      <c r="D101" s="54"/>
      <c r="E101" s="54"/>
      <c r="F101" s="54"/>
      <c r="G101" s="54"/>
      <c r="H101" s="54"/>
      <c r="I101" s="54"/>
      <c r="J101" s="54"/>
      <c r="K101" s="54"/>
      <c r="L101" s="50"/>
      <c r="S101" s="33"/>
      <c r="T101" s="33"/>
      <c r="U101" s="33"/>
      <c r="V101" s="33"/>
      <c r="W101" s="33"/>
      <c r="X101" s="33"/>
      <c r="Y101" s="33"/>
      <c r="Z101" s="33"/>
      <c r="AA101" s="33"/>
      <c r="AB101" s="33"/>
      <c r="AC101" s="33"/>
      <c r="AD101" s="33"/>
      <c r="AE101" s="33"/>
    </row>
    <row r="102" spans="1:47" hidden="1"/>
    <row r="103" spans="1:47" hidden="1"/>
    <row r="104" spans="1:47" hidden="1"/>
    <row r="105" spans="1:47" s="2" customFormat="1" ht="6.95" customHeight="1">
      <c r="A105" s="33"/>
      <c r="B105" s="55"/>
      <c r="C105" s="56"/>
      <c r="D105" s="56"/>
      <c r="E105" s="56"/>
      <c r="F105" s="56"/>
      <c r="G105" s="56"/>
      <c r="H105" s="56"/>
      <c r="I105" s="56"/>
      <c r="J105" s="56"/>
      <c r="K105" s="56"/>
      <c r="L105" s="50"/>
      <c r="S105" s="33"/>
      <c r="T105" s="33"/>
      <c r="U105" s="33"/>
      <c r="V105" s="33"/>
      <c r="W105" s="33"/>
      <c r="X105" s="33"/>
      <c r="Y105" s="33"/>
      <c r="Z105" s="33"/>
      <c r="AA105" s="33"/>
      <c r="AB105" s="33"/>
      <c r="AC105" s="33"/>
      <c r="AD105" s="33"/>
      <c r="AE105" s="33"/>
    </row>
    <row r="106" spans="1:47" s="2" customFormat="1" ht="24.95" customHeight="1">
      <c r="A106" s="33"/>
      <c r="B106" s="34"/>
      <c r="C106" s="22" t="s">
        <v>205</v>
      </c>
      <c r="D106" s="35"/>
      <c r="E106" s="35"/>
      <c r="F106" s="35"/>
      <c r="G106" s="35"/>
      <c r="H106" s="35"/>
      <c r="I106" s="35"/>
      <c r="J106" s="35"/>
      <c r="K106" s="35"/>
      <c r="L106" s="50"/>
      <c r="S106" s="33"/>
      <c r="T106" s="33"/>
      <c r="U106" s="33"/>
      <c r="V106" s="33"/>
      <c r="W106" s="33"/>
      <c r="X106" s="33"/>
      <c r="Y106" s="33"/>
      <c r="Z106" s="33"/>
      <c r="AA106" s="33"/>
      <c r="AB106" s="33"/>
      <c r="AC106" s="33"/>
      <c r="AD106" s="33"/>
      <c r="AE106" s="33"/>
    </row>
    <row r="107" spans="1:47" s="2" customFormat="1" ht="6.95" customHeight="1">
      <c r="A107" s="33"/>
      <c r="B107" s="34"/>
      <c r="C107" s="35"/>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12" customHeight="1">
      <c r="A108" s="33"/>
      <c r="B108" s="34"/>
      <c r="C108" s="28" t="s">
        <v>16</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6.5" customHeight="1">
      <c r="A109" s="33"/>
      <c r="B109" s="34"/>
      <c r="C109" s="35"/>
      <c r="D109" s="35"/>
      <c r="E109" s="295" t="str">
        <f>E7</f>
        <v>Oprava SZZ, kolejí a výhybek v žst. Pocínovice</v>
      </c>
      <c r="F109" s="296"/>
      <c r="G109" s="296"/>
      <c r="H109" s="296"/>
      <c r="I109" s="35"/>
      <c r="J109" s="35"/>
      <c r="K109" s="35"/>
      <c r="L109" s="50"/>
      <c r="S109" s="33"/>
      <c r="T109" s="33"/>
      <c r="U109" s="33"/>
      <c r="V109" s="33"/>
      <c r="W109" s="33"/>
      <c r="X109" s="33"/>
      <c r="Y109" s="33"/>
      <c r="Z109" s="33"/>
      <c r="AA109" s="33"/>
      <c r="AB109" s="33"/>
      <c r="AC109" s="33"/>
      <c r="AD109" s="33"/>
      <c r="AE109" s="33"/>
    </row>
    <row r="110" spans="1:47" s="1" customFormat="1" ht="12" customHeight="1">
      <c r="B110" s="20"/>
      <c r="C110" s="28" t="s">
        <v>194</v>
      </c>
      <c r="D110" s="21"/>
      <c r="E110" s="21"/>
      <c r="F110" s="21"/>
      <c r="G110" s="21"/>
      <c r="H110" s="21"/>
      <c r="I110" s="21"/>
      <c r="J110" s="21"/>
      <c r="K110" s="21"/>
      <c r="L110" s="19"/>
    </row>
    <row r="111" spans="1:47" s="2" customFormat="1" ht="16.5" customHeight="1">
      <c r="A111" s="33"/>
      <c r="B111" s="34"/>
      <c r="C111" s="35"/>
      <c r="D111" s="35"/>
      <c r="E111" s="295" t="s">
        <v>1792</v>
      </c>
      <c r="F111" s="298"/>
      <c r="G111" s="298"/>
      <c r="H111" s="298"/>
      <c r="I111" s="35"/>
      <c r="J111" s="35"/>
      <c r="K111" s="35"/>
      <c r="L111" s="50"/>
      <c r="S111" s="33"/>
      <c r="T111" s="33"/>
      <c r="U111" s="33"/>
      <c r="V111" s="33"/>
      <c r="W111" s="33"/>
      <c r="X111" s="33"/>
      <c r="Y111" s="33"/>
      <c r="Z111" s="33"/>
      <c r="AA111" s="33"/>
      <c r="AB111" s="33"/>
      <c r="AC111" s="33"/>
      <c r="AD111" s="33"/>
      <c r="AE111" s="33"/>
    </row>
    <row r="112" spans="1:47" s="2" customFormat="1" ht="12" customHeight="1">
      <c r="A112" s="33"/>
      <c r="B112" s="34"/>
      <c r="C112" s="28" t="s">
        <v>196</v>
      </c>
      <c r="D112" s="35"/>
      <c r="E112" s="35"/>
      <c r="F112" s="35"/>
      <c r="G112" s="35"/>
      <c r="H112" s="35"/>
      <c r="I112" s="35"/>
      <c r="J112" s="35"/>
      <c r="K112" s="35"/>
      <c r="L112" s="50"/>
      <c r="S112" s="33"/>
      <c r="T112" s="33"/>
      <c r="U112" s="33"/>
      <c r="V112" s="33"/>
      <c r="W112" s="33"/>
      <c r="X112" s="33"/>
      <c r="Y112" s="33"/>
      <c r="Z112" s="33"/>
      <c r="AA112" s="33"/>
      <c r="AB112" s="33"/>
      <c r="AC112" s="33"/>
      <c r="AD112" s="33"/>
      <c r="AE112" s="33"/>
    </row>
    <row r="113" spans="1:65" s="2" customFormat="1" ht="16.5" customHeight="1">
      <c r="A113" s="33"/>
      <c r="B113" s="34"/>
      <c r="C113" s="35"/>
      <c r="D113" s="35"/>
      <c r="E113" s="267" t="str">
        <f>E11</f>
        <v>02.1 - Výměna mostnic na mostě v km 8,374</v>
      </c>
      <c r="F113" s="298"/>
      <c r="G113" s="298"/>
      <c r="H113" s="298"/>
      <c r="I113" s="35"/>
      <c r="J113" s="35"/>
      <c r="K113" s="35"/>
      <c r="L113" s="50"/>
      <c r="S113" s="33"/>
      <c r="T113" s="33"/>
      <c r="U113" s="33"/>
      <c r="V113" s="33"/>
      <c r="W113" s="33"/>
      <c r="X113" s="33"/>
      <c r="Y113" s="33"/>
      <c r="Z113" s="33"/>
      <c r="AA113" s="33"/>
      <c r="AB113" s="33"/>
      <c r="AC113" s="33"/>
      <c r="AD113" s="33"/>
      <c r="AE113" s="33"/>
    </row>
    <row r="114" spans="1:65" s="2" customFormat="1" ht="6.95" customHeight="1">
      <c r="A114" s="33"/>
      <c r="B114" s="34"/>
      <c r="C114" s="35"/>
      <c r="D114" s="35"/>
      <c r="E114" s="35"/>
      <c r="F114" s="35"/>
      <c r="G114" s="35"/>
      <c r="H114" s="35"/>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20</v>
      </c>
      <c r="D115" s="35"/>
      <c r="E115" s="35"/>
      <c r="F115" s="26" t="str">
        <f>F14</f>
        <v>Pocínovice</v>
      </c>
      <c r="G115" s="35"/>
      <c r="H115" s="35"/>
      <c r="I115" s="28" t="s">
        <v>22</v>
      </c>
      <c r="J115" s="65" t="str">
        <f>IF(J14="","",J14)</f>
        <v>21. 9. 2020</v>
      </c>
      <c r="K115" s="35"/>
      <c r="L115" s="50"/>
      <c r="S115" s="33"/>
      <c r="T115" s="33"/>
      <c r="U115" s="33"/>
      <c r="V115" s="33"/>
      <c r="W115" s="33"/>
      <c r="X115" s="33"/>
      <c r="Y115" s="33"/>
      <c r="Z115" s="33"/>
      <c r="AA115" s="33"/>
      <c r="AB115" s="33"/>
      <c r="AC115" s="33"/>
      <c r="AD115" s="33"/>
      <c r="AE115" s="33"/>
    </row>
    <row r="116" spans="1:65" s="2" customFormat="1" ht="6.95" customHeight="1">
      <c r="A116" s="33"/>
      <c r="B116" s="34"/>
      <c r="C116" s="35"/>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5.2" customHeight="1">
      <c r="A117" s="33"/>
      <c r="B117" s="34"/>
      <c r="C117" s="28" t="s">
        <v>24</v>
      </c>
      <c r="D117" s="35"/>
      <c r="E117" s="35"/>
      <c r="F117" s="26" t="str">
        <f>E17</f>
        <v>Správa železnic, státní organizace</v>
      </c>
      <c r="G117" s="35"/>
      <c r="H117" s="35"/>
      <c r="I117" s="28" t="s">
        <v>30</v>
      </c>
      <c r="J117" s="31" t="str">
        <f>E23</f>
        <v xml:space="preserve"> </v>
      </c>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28</v>
      </c>
      <c r="D118" s="35"/>
      <c r="E118" s="35"/>
      <c r="F118" s="26" t="str">
        <f>IF(E20="","",E20)</f>
        <v>Vyplň údaj</v>
      </c>
      <c r="G118" s="35"/>
      <c r="H118" s="35"/>
      <c r="I118" s="28" t="s">
        <v>33</v>
      </c>
      <c r="J118" s="31" t="str">
        <f>E26</f>
        <v xml:space="preserve"> </v>
      </c>
      <c r="K118" s="35"/>
      <c r="L118" s="50"/>
      <c r="S118" s="33"/>
      <c r="T118" s="33"/>
      <c r="U118" s="33"/>
      <c r="V118" s="33"/>
      <c r="W118" s="33"/>
      <c r="X118" s="33"/>
      <c r="Y118" s="33"/>
      <c r="Z118" s="33"/>
      <c r="AA118" s="33"/>
      <c r="AB118" s="33"/>
      <c r="AC118" s="33"/>
      <c r="AD118" s="33"/>
      <c r="AE118" s="33"/>
    </row>
    <row r="119" spans="1:65" s="2" customFormat="1" ht="10.3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9" customFormat="1" ht="29.25" customHeight="1">
      <c r="A120" s="152"/>
      <c r="B120" s="153"/>
      <c r="C120" s="154" t="s">
        <v>206</v>
      </c>
      <c r="D120" s="155" t="s">
        <v>60</v>
      </c>
      <c r="E120" s="155" t="s">
        <v>56</v>
      </c>
      <c r="F120" s="155" t="s">
        <v>57</v>
      </c>
      <c r="G120" s="155" t="s">
        <v>207</v>
      </c>
      <c r="H120" s="155" t="s">
        <v>208</v>
      </c>
      <c r="I120" s="155" t="s">
        <v>209</v>
      </c>
      <c r="J120" s="155" t="s">
        <v>202</v>
      </c>
      <c r="K120" s="156" t="s">
        <v>210</v>
      </c>
      <c r="L120" s="157"/>
      <c r="M120" s="74" t="s">
        <v>1</v>
      </c>
      <c r="N120" s="75" t="s">
        <v>39</v>
      </c>
      <c r="O120" s="75" t="s">
        <v>211</v>
      </c>
      <c r="P120" s="75" t="s">
        <v>212</v>
      </c>
      <c r="Q120" s="75" t="s">
        <v>213</v>
      </c>
      <c r="R120" s="75" t="s">
        <v>214</v>
      </c>
      <c r="S120" s="75" t="s">
        <v>215</v>
      </c>
      <c r="T120" s="76" t="s">
        <v>216</v>
      </c>
      <c r="U120" s="152"/>
      <c r="V120" s="152"/>
      <c r="W120" s="152"/>
      <c r="X120" s="152"/>
      <c r="Y120" s="152"/>
      <c r="Z120" s="152"/>
      <c r="AA120" s="152"/>
      <c r="AB120" s="152"/>
      <c r="AC120" s="152"/>
      <c r="AD120" s="152"/>
      <c r="AE120" s="152"/>
    </row>
    <row r="121" spans="1:65" s="2" customFormat="1" ht="22.9" customHeight="1">
      <c r="A121" s="33"/>
      <c r="B121" s="34"/>
      <c r="C121" s="81" t="s">
        <v>217</v>
      </c>
      <c r="D121" s="35"/>
      <c r="E121" s="35"/>
      <c r="F121" s="35"/>
      <c r="G121" s="35"/>
      <c r="H121" s="35"/>
      <c r="I121" s="35"/>
      <c r="J121" s="158">
        <f>BK121</f>
        <v>0</v>
      </c>
      <c r="K121" s="35"/>
      <c r="L121" s="38"/>
      <c r="M121" s="77"/>
      <c r="N121" s="159"/>
      <c r="O121" s="78"/>
      <c r="P121" s="160">
        <f>P122</f>
        <v>0</v>
      </c>
      <c r="Q121" s="78"/>
      <c r="R121" s="160">
        <f>R122</f>
        <v>3.2138724699999996</v>
      </c>
      <c r="S121" s="78"/>
      <c r="T121" s="161">
        <f>T122</f>
        <v>6.0942739999999995</v>
      </c>
      <c r="U121" s="33"/>
      <c r="V121" s="33"/>
      <c r="W121" s="33"/>
      <c r="X121" s="33"/>
      <c r="Y121" s="33"/>
      <c r="Z121" s="33"/>
      <c r="AA121" s="33"/>
      <c r="AB121" s="33"/>
      <c r="AC121" s="33"/>
      <c r="AD121" s="33"/>
      <c r="AE121" s="33"/>
      <c r="AT121" s="16" t="s">
        <v>74</v>
      </c>
      <c r="AU121" s="16" t="s">
        <v>204</v>
      </c>
      <c r="BK121" s="162">
        <f>BK122</f>
        <v>0</v>
      </c>
    </row>
    <row r="122" spans="1:65" s="11" customFormat="1" ht="25.9" customHeight="1">
      <c r="B122" s="202"/>
      <c r="C122" s="203"/>
      <c r="D122" s="204" t="s">
        <v>74</v>
      </c>
      <c r="E122" s="205" t="s">
        <v>1561</v>
      </c>
      <c r="F122" s="205" t="s">
        <v>122</v>
      </c>
      <c r="G122" s="203"/>
      <c r="H122" s="203"/>
      <c r="I122" s="206"/>
      <c r="J122" s="207">
        <f>BK122</f>
        <v>0</v>
      </c>
      <c r="K122" s="203"/>
      <c r="L122" s="208"/>
      <c r="M122" s="209"/>
      <c r="N122" s="210"/>
      <c r="O122" s="210"/>
      <c r="P122" s="211">
        <f>SUM(P123:P168)</f>
        <v>0</v>
      </c>
      <c r="Q122" s="210"/>
      <c r="R122" s="211">
        <f>SUM(R123:R168)</f>
        <v>3.2138724699999996</v>
      </c>
      <c r="S122" s="210"/>
      <c r="T122" s="212">
        <f>SUM(T123:T168)</f>
        <v>6.0942739999999995</v>
      </c>
      <c r="AR122" s="213" t="s">
        <v>82</v>
      </c>
      <c r="AT122" s="214" t="s">
        <v>74</v>
      </c>
      <c r="AU122" s="214" t="s">
        <v>75</v>
      </c>
      <c r="AY122" s="213" t="s">
        <v>223</v>
      </c>
      <c r="BK122" s="215">
        <f>SUM(BK123:BK168)</f>
        <v>0</v>
      </c>
    </row>
    <row r="123" spans="1:65" s="2" customFormat="1" ht="14.45" customHeight="1">
      <c r="A123" s="33"/>
      <c r="B123" s="34"/>
      <c r="C123" s="182" t="s">
        <v>82</v>
      </c>
      <c r="D123" s="182" t="s">
        <v>243</v>
      </c>
      <c r="E123" s="183" t="s">
        <v>1795</v>
      </c>
      <c r="F123" s="184" t="s">
        <v>1796</v>
      </c>
      <c r="G123" s="185" t="s">
        <v>1511</v>
      </c>
      <c r="H123" s="186">
        <v>18.710999999999999</v>
      </c>
      <c r="I123" s="187"/>
      <c r="J123" s="188">
        <f>ROUND(I123*H123,2)</f>
        <v>0</v>
      </c>
      <c r="K123" s="184" t="s">
        <v>1486</v>
      </c>
      <c r="L123" s="38"/>
      <c r="M123" s="189" t="s">
        <v>1</v>
      </c>
      <c r="N123" s="190" t="s">
        <v>40</v>
      </c>
      <c r="O123" s="70"/>
      <c r="P123" s="173">
        <f>O123*H123</f>
        <v>0</v>
      </c>
      <c r="Q123" s="173">
        <v>3.6999999999999999E-4</v>
      </c>
      <c r="R123" s="173">
        <f>Q123*H123</f>
        <v>6.9230699999999991E-3</v>
      </c>
      <c r="S123" s="173">
        <v>0.06</v>
      </c>
      <c r="T123" s="174">
        <f>S123*H123</f>
        <v>1.1226599999999998</v>
      </c>
      <c r="U123" s="33"/>
      <c r="V123" s="33"/>
      <c r="W123" s="33"/>
      <c r="X123" s="33"/>
      <c r="Y123" s="33"/>
      <c r="Z123" s="33"/>
      <c r="AA123" s="33"/>
      <c r="AB123" s="33"/>
      <c r="AC123" s="33"/>
      <c r="AD123" s="33"/>
      <c r="AE123" s="33"/>
      <c r="AR123" s="175" t="s">
        <v>233</v>
      </c>
      <c r="AT123" s="175" t="s">
        <v>243</v>
      </c>
      <c r="AU123" s="175" t="s">
        <v>82</v>
      </c>
      <c r="AY123" s="16" t="s">
        <v>223</v>
      </c>
      <c r="BE123" s="176">
        <f>IF(N123="základní",J123,0)</f>
        <v>0</v>
      </c>
      <c r="BF123" s="176">
        <f>IF(N123="snížená",J123,0)</f>
        <v>0</v>
      </c>
      <c r="BG123" s="176">
        <f>IF(N123="zákl. přenesená",J123,0)</f>
        <v>0</v>
      </c>
      <c r="BH123" s="176">
        <f>IF(N123="sníž. přenesená",J123,0)</f>
        <v>0</v>
      </c>
      <c r="BI123" s="176">
        <f>IF(N123="nulová",J123,0)</f>
        <v>0</v>
      </c>
      <c r="BJ123" s="16" t="s">
        <v>82</v>
      </c>
      <c r="BK123" s="176">
        <f>ROUND(I123*H123,2)</f>
        <v>0</v>
      </c>
      <c r="BL123" s="16" t="s">
        <v>233</v>
      </c>
      <c r="BM123" s="175" t="s">
        <v>1797</v>
      </c>
    </row>
    <row r="124" spans="1:65" s="2" customFormat="1">
      <c r="A124" s="33"/>
      <c r="B124" s="34"/>
      <c r="C124" s="35"/>
      <c r="D124" s="177" t="s">
        <v>225</v>
      </c>
      <c r="E124" s="35"/>
      <c r="F124" s="178" t="s">
        <v>1798</v>
      </c>
      <c r="G124" s="35"/>
      <c r="H124" s="35"/>
      <c r="I124" s="179"/>
      <c r="J124" s="35"/>
      <c r="K124" s="35"/>
      <c r="L124" s="38"/>
      <c r="M124" s="180"/>
      <c r="N124" s="181"/>
      <c r="O124" s="70"/>
      <c r="P124" s="70"/>
      <c r="Q124" s="70"/>
      <c r="R124" s="70"/>
      <c r="S124" s="70"/>
      <c r="T124" s="71"/>
      <c r="U124" s="33"/>
      <c r="V124" s="33"/>
      <c r="W124" s="33"/>
      <c r="X124" s="33"/>
      <c r="Y124" s="33"/>
      <c r="Z124" s="33"/>
      <c r="AA124" s="33"/>
      <c r="AB124" s="33"/>
      <c r="AC124" s="33"/>
      <c r="AD124" s="33"/>
      <c r="AE124" s="33"/>
      <c r="AT124" s="16" t="s">
        <v>225</v>
      </c>
      <c r="AU124" s="16" t="s">
        <v>82</v>
      </c>
    </row>
    <row r="125" spans="1:65" s="12" customFormat="1">
      <c r="B125" s="217"/>
      <c r="C125" s="218"/>
      <c r="D125" s="177" t="s">
        <v>1799</v>
      </c>
      <c r="E125" s="219" t="s">
        <v>1</v>
      </c>
      <c r="F125" s="220" t="s">
        <v>1800</v>
      </c>
      <c r="G125" s="218"/>
      <c r="H125" s="221">
        <v>11.583</v>
      </c>
      <c r="I125" s="222"/>
      <c r="J125" s="218"/>
      <c r="K125" s="218"/>
      <c r="L125" s="223"/>
      <c r="M125" s="224"/>
      <c r="N125" s="225"/>
      <c r="O125" s="225"/>
      <c r="P125" s="225"/>
      <c r="Q125" s="225"/>
      <c r="R125" s="225"/>
      <c r="S125" s="225"/>
      <c r="T125" s="226"/>
      <c r="AT125" s="227" t="s">
        <v>1799</v>
      </c>
      <c r="AU125" s="227" t="s">
        <v>82</v>
      </c>
      <c r="AV125" s="12" t="s">
        <v>84</v>
      </c>
      <c r="AW125" s="12" t="s">
        <v>32</v>
      </c>
      <c r="AX125" s="12" t="s">
        <v>75</v>
      </c>
      <c r="AY125" s="227" t="s">
        <v>223</v>
      </c>
    </row>
    <row r="126" spans="1:65" s="12" customFormat="1">
      <c r="B126" s="217"/>
      <c r="C126" s="218"/>
      <c r="D126" s="177" t="s">
        <v>1799</v>
      </c>
      <c r="E126" s="219" t="s">
        <v>1</v>
      </c>
      <c r="F126" s="220" t="s">
        <v>1801</v>
      </c>
      <c r="G126" s="218"/>
      <c r="H126" s="221">
        <v>7.1280000000000001</v>
      </c>
      <c r="I126" s="222"/>
      <c r="J126" s="218"/>
      <c r="K126" s="218"/>
      <c r="L126" s="223"/>
      <c r="M126" s="224"/>
      <c r="N126" s="225"/>
      <c r="O126" s="225"/>
      <c r="P126" s="225"/>
      <c r="Q126" s="225"/>
      <c r="R126" s="225"/>
      <c r="S126" s="225"/>
      <c r="T126" s="226"/>
      <c r="AT126" s="227" t="s">
        <v>1799</v>
      </c>
      <c r="AU126" s="227" t="s">
        <v>82</v>
      </c>
      <c r="AV126" s="12" t="s">
        <v>84</v>
      </c>
      <c r="AW126" s="12" t="s">
        <v>32</v>
      </c>
      <c r="AX126" s="12" t="s">
        <v>75</v>
      </c>
      <c r="AY126" s="227" t="s">
        <v>223</v>
      </c>
    </row>
    <row r="127" spans="1:65" s="13" customFormat="1">
      <c r="B127" s="228"/>
      <c r="C127" s="229"/>
      <c r="D127" s="177" t="s">
        <v>1799</v>
      </c>
      <c r="E127" s="230" t="s">
        <v>1</v>
      </c>
      <c r="F127" s="231" t="s">
        <v>1802</v>
      </c>
      <c r="G127" s="229"/>
      <c r="H127" s="232">
        <v>18.710999999999999</v>
      </c>
      <c r="I127" s="233"/>
      <c r="J127" s="229"/>
      <c r="K127" s="229"/>
      <c r="L127" s="234"/>
      <c r="M127" s="235"/>
      <c r="N127" s="236"/>
      <c r="O127" s="236"/>
      <c r="P127" s="236"/>
      <c r="Q127" s="236"/>
      <c r="R127" s="236"/>
      <c r="S127" s="236"/>
      <c r="T127" s="237"/>
      <c r="AT127" s="238" t="s">
        <v>1799</v>
      </c>
      <c r="AU127" s="238" t="s">
        <v>82</v>
      </c>
      <c r="AV127" s="13" t="s">
        <v>233</v>
      </c>
      <c r="AW127" s="13" t="s">
        <v>32</v>
      </c>
      <c r="AX127" s="13" t="s">
        <v>82</v>
      </c>
      <c r="AY127" s="238" t="s">
        <v>223</v>
      </c>
    </row>
    <row r="128" spans="1:65" s="2" customFormat="1" ht="24.2" customHeight="1">
      <c r="A128" s="33"/>
      <c r="B128" s="34"/>
      <c r="C128" s="163" t="s">
        <v>84</v>
      </c>
      <c r="D128" s="163" t="s">
        <v>218</v>
      </c>
      <c r="E128" s="164" t="s">
        <v>1803</v>
      </c>
      <c r="F128" s="165" t="s">
        <v>1804</v>
      </c>
      <c r="G128" s="166" t="s">
        <v>1780</v>
      </c>
      <c r="H128" s="167">
        <v>0.224</v>
      </c>
      <c r="I128" s="168"/>
      <c r="J128" s="169">
        <f>ROUND(I128*H128,2)</f>
        <v>0</v>
      </c>
      <c r="K128" s="165" t="s">
        <v>1486</v>
      </c>
      <c r="L128" s="170"/>
      <c r="M128" s="171" t="s">
        <v>1</v>
      </c>
      <c r="N128" s="172" t="s">
        <v>40</v>
      </c>
      <c r="O128" s="70"/>
      <c r="P128" s="173">
        <f>O128*H128</f>
        <v>0</v>
      </c>
      <c r="Q128" s="173">
        <v>1</v>
      </c>
      <c r="R128" s="173">
        <f>Q128*H128</f>
        <v>0.224</v>
      </c>
      <c r="S128" s="173">
        <v>0</v>
      </c>
      <c r="T128" s="174">
        <f>S128*H128</f>
        <v>0</v>
      </c>
      <c r="U128" s="33"/>
      <c r="V128" s="33"/>
      <c r="W128" s="33"/>
      <c r="X128" s="33"/>
      <c r="Y128" s="33"/>
      <c r="Z128" s="33"/>
      <c r="AA128" s="33"/>
      <c r="AB128" s="33"/>
      <c r="AC128" s="33"/>
      <c r="AD128" s="33"/>
      <c r="AE128" s="33"/>
      <c r="AR128" s="175" t="s">
        <v>253</v>
      </c>
      <c r="AT128" s="175" t="s">
        <v>218</v>
      </c>
      <c r="AU128" s="175" t="s">
        <v>82</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1805</v>
      </c>
    </row>
    <row r="129" spans="1:65" s="2" customFormat="1">
      <c r="A129" s="33"/>
      <c r="B129" s="34"/>
      <c r="C129" s="35"/>
      <c r="D129" s="177" t="s">
        <v>225</v>
      </c>
      <c r="E129" s="35"/>
      <c r="F129" s="178" t="s">
        <v>1804</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82</v>
      </c>
    </row>
    <row r="130" spans="1:65" s="12" customFormat="1">
      <c r="B130" s="217"/>
      <c r="C130" s="218"/>
      <c r="D130" s="177" t="s">
        <v>1799</v>
      </c>
      <c r="E130" s="219" t="s">
        <v>1</v>
      </c>
      <c r="F130" s="220" t="s">
        <v>1806</v>
      </c>
      <c r="G130" s="218"/>
      <c r="H130" s="221">
        <v>0.224</v>
      </c>
      <c r="I130" s="222"/>
      <c r="J130" s="218"/>
      <c r="K130" s="218"/>
      <c r="L130" s="223"/>
      <c r="M130" s="224"/>
      <c r="N130" s="225"/>
      <c r="O130" s="225"/>
      <c r="P130" s="225"/>
      <c r="Q130" s="225"/>
      <c r="R130" s="225"/>
      <c r="S130" s="225"/>
      <c r="T130" s="226"/>
      <c r="AT130" s="227" t="s">
        <v>1799</v>
      </c>
      <c r="AU130" s="227" t="s">
        <v>82</v>
      </c>
      <c r="AV130" s="12" t="s">
        <v>84</v>
      </c>
      <c r="AW130" s="12" t="s">
        <v>32</v>
      </c>
      <c r="AX130" s="12" t="s">
        <v>75</v>
      </c>
      <c r="AY130" s="227" t="s">
        <v>223</v>
      </c>
    </row>
    <row r="131" spans="1:65" s="13" customFormat="1">
      <c r="B131" s="228"/>
      <c r="C131" s="229"/>
      <c r="D131" s="177" t="s">
        <v>1799</v>
      </c>
      <c r="E131" s="230" t="s">
        <v>1</v>
      </c>
      <c r="F131" s="231" t="s">
        <v>1802</v>
      </c>
      <c r="G131" s="229"/>
      <c r="H131" s="232">
        <v>0.224</v>
      </c>
      <c r="I131" s="233"/>
      <c r="J131" s="229"/>
      <c r="K131" s="229"/>
      <c r="L131" s="234"/>
      <c r="M131" s="235"/>
      <c r="N131" s="236"/>
      <c r="O131" s="236"/>
      <c r="P131" s="236"/>
      <c r="Q131" s="236"/>
      <c r="R131" s="236"/>
      <c r="S131" s="236"/>
      <c r="T131" s="237"/>
      <c r="AT131" s="238" t="s">
        <v>1799</v>
      </c>
      <c r="AU131" s="238" t="s">
        <v>82</v>
      </c>
      <c r="AV131" s="13" t="s">
        <v>233</v>
      </c>
      <c r="AW131" s="13" t="s">
        <v>32</v>
      </c>
      <c r="AX131" s="13" t="s">
        <v>82</v>
      </c>
      <c r="AY131" s="238" t="s">
        <v>223</v>
      </c>
    </row>
    <row r="132" spans="1:65" s="2" customFormat="1" ht="14.45" customHeight="1">
      <c r="A132" s="33"/>
      <c r="B132" s="34"/>
      <c r="C132" s="182" t="s">
        <v>92</v>
      </c>
      <c r="D132" s="182" t="s">
        <v>243</v>
      </c>
      <c r="E132" s="183" t="s">
        <v>1807</v>
      </c>
      <c r="F132" s="184" t="s">
        <v>1808</v>
      </c>
      <c r="G132" s="185" t="s">
        <v>1511</v>
      </c>
      <c r="H132" s="186">
        <v>7.1280000000000001</v>
      </c>
      <c r="I132" s="187"/>
      <c r="J132" s="188">
        <f>ROUND(I132*H132,2)</f>
        <v>0</v>
      </c>
      <c r="K132" s="184" t="s">
        <v>1486</v>
      </c>
      <c r="L132" s="38"/>
      <c r="M132" s="189" t="s">
        <v>1</v>
      </c>
      <c r="N132" s="190" t="s">
        <v>40</v>
      </c>
      <c r="O132" s="70"/>
      <c r="P132" s="173">
        <f>O132*H132</f>
        <v>0</v>
      </c>
      <c r="Q132" s="173">
        <v>7.7999999999999999E-4</v>
      </c>
      <c r="R132" s="173">
        <f>Q132*H132</f>
        <v>5.5598399999999999E-3</v>
      </c>
      <c r="S132" s="173">
        <v>0</v>
      </c>
      <c r="T132" s="174">
        <f>S132*H132</f>
        <v>0</v>
      </c>
      <c r="U132" s="33"/>
      <c r="V132" s="33"/>
      <c r="W132" s="33"/>
      <c r="X132" s="33"/>
      <c r="Y132" s="33"/>
      <c r="Z132" s="33"/>
      <c r="AA132" s="33"/>
      <c r="AB132" s="33"/>
      <c r="AC132" s="33"/>
      <c r="AD132" s="33"/>
      <c r="AE132" s="33"/>
      <c r="AR132" s="175" t="s">
        <v>233</v>
      </c>
      <c r="AT132" s="175" t="s">
        <v>243</v>
      </c>
      <c r="AU132" s="175" t="s">
        <v>82</v>
      </c>
      <c r="AY132" s="16" t="s">
        <v>223</v>
      </c>
      <c r="BE132" s="176">
        <f>IF(N132="základní",J132,0)</f>
        <v>0</v>
      </c>
      <c r="BF132" s="176">
        <f>IF(N132="snížená",J132,0)</f>
        <v>0</v>
      </c>
      <c r="BG132" s="176">
        <f>IF(N132="zákl. přenesená",J132,0)</f>
        <v>0</v>
      </c>
      <c r="BH132" s="176">
        <f>IF(N132="sníž. přenesená",J132,0)</f>
        <v>0</v>
      </c>
      <c r="BI132" s="176">
        <f>IF(N132="nulová",J132,0)</f>
        <v>0</v>
      </c>
      <c r="BJ132" s="16" t="s">
        <v>82</v>
      </c>
      <c r="BK132" s="176">
        <f>ROUND(I132*H132,2)</f>
        <v>0</v>
      </c>
      <c r="BL132" s="16" t="s">
        <v>233</v>
      </c>
      <c r="BM132" s="175" t="s">
        <v>1809</v>
      </c>
    </row>
    <row r="133" spans="1:65" s="2" customFormat="1">
      <c r="A133" s="33"/>
      <c r="B133" s="34"/>
      <c r="C133" s="35"/>
      <c r="D133" s="177" t="s">
        <v>225</v>
      </c>
      <c r="E133" s="35"/>
      <c r="F133" s="178" t="s">
        <v>1810</v>
      </c>
      <c r="G133" s="35"/>
      <c r="H133" s="35"/>
      <c r="I133" s="179"/>
      <c r="J133" s="35"/>
      <c r="K133" s="35"/>
      <c r="L133" s="38"/>
      <c r="M133" s="180"/>
      <c r="N133" s="181"/>
      <c r="O133" s="70"/>
      <c r="P133" s="70"/>
      <c r="Q133" s="70"/>
      <c r="R133" s="70"/>
      <c r="S133" s="70"/>
      <c r="T133" s="71"/>
      <c r="U133" s="33"/>
      <c r="V133" s="33"/>
      <c r="W133" s="33"/>
      <c r="X133" s="33"/>
      <c r="Y133" s="33"/>
      <c r="Z133" s="33"/>
      <c r="AA133" s="33"/>
      <c r="AB133" s="33"/>
      <c r="AC133" s="33"/>
      <c r="AD133" s="33"/>
      <c r="AE133" s="33"/>
      <c r="AT133" s="16" t="s">
        <v>225</v>
      </c>
      <c r="AU133" s="16" t="s">
        <v>82</v>
      </c>
    </row>
    <row r="134" spans="1:65" s="2" customFormat="1" ht="14.45" customHeight="1">
      <c r="A134" s="33"/>
      <c r="B134" s="34"/>
      <c r="C134" s="182" t="s">
        <v>233</v>
      </c>
      <c r="D134" s="182" t="s">
        <v>243</v>
      </c>
      <c r="E134" s="183" t="s">
        <v>1811</v>
      </c>
      <c r="F134" s="184" t="s">
        <v>1812</v>
      </c>
      <c r="G134" s="185" t="s">
        <v>1511</v>
      </c>
      <c r="H134" s="186">
        <v>18.710999999999999</v>
      </c>
      <c r="I134" s="187"/>
      <c r="J134" s="188">
        <f>ROUND(I134*H134,2)</f>
        <v>0</v>
      </c>
      <c r="K134" s="184" t="s">
        <v>1486</v>
      </c>
      <c r="L134" s="38"/>
      <c r="M134" s="189" t="s">
        <v>1</v>
      </c>
      <c r="N134" s="190" t="s">
        <v>40</v>
      </c>
      <c r="O134" s="70"/>
      <c r="P134" s="173">
        <f>O134*H134</f>
        <v>0</v>
      </c>
      <c r="Q134" s="173">
        <v>5.9999999999999995E-4</v>
      </c>
      <c r="R134" s="173">
        <f>Q134*H134</f>
        <v>1.1226599999999998E-2</v>
      </c>
      <c r="S134" s="173">
        <v>0</v>
      </c>
      <c r="T134" s="174">
        <f>S134*H134</f>
        <v>0</v>
      </c>
      <c r="U134" s="33"/>
      <c r="V134" s="33"/>
      <c r="W134" s="33"/>
      <c r="X134" s="33"/>
      <c r="Y134" s="33"/>
      <c r="Z134" s="33"/>
      <c r="AA134" s="33"/>
      <c r="AB134" s="33"/>
      <c r="AC134" s="33"/>
      <c r="AD134" s="33"/>
      <c r="AE134" s="33"/>
      <c r="AR134" s="175" t="s">
        <v>233</v>
      </c>
      <c r="AT134" s="175" t="s">
        <v>243</v>
      </c>
      <c r="AU134" s="175" t="s">
        <v>82</v>
      </c>
      <c r="AY134" s="16" t="s">
        <v>223</v>
      </c>
      <c r="BE134" s="176">
        <f>IF(N134="základní",J134,0)</f>
        <v>0</v>
      </c>
      <c r="BF134" s="176">
        <f>IF(N134="snížená",J134,0)</f>
        <v>0</v>
      </c>
      <c r="BG134" s="176">
        <f>IF(N134="zákl. přenesená",J134,0)</f>
        <v>0</v>
      </c>
      <c r="BH134" s="176">
        <f>IF(N134="sníž. přenesená",J134,0)</f>
        <v>0</v>
      </c>
      <c r="BI134" s="176">
        <f>IF(N134="nulová",J134,0)</f>
        <v>0</v>
      </c>
      <c r="BJ134" s="16" t="s">
        <v>82</v>
      </c>
      <c r="BK134" s="176">
        <f>ROUND(I134*H134,2)</f>
        <v>0</v>
      </c>
      <c r="BL134" s="16" t="s">
        <v>233</v>
      </c>
      <c r="BM134" s="175" t="s">
        <v>1813</v>
      </c>
    </row>
    <row r="135" spans="1:65" s="2" customFormat="1">
      <c r="A135" s="33"/>
      <c r="B135" s="34"/>
      <c r="C135" s="35"/>
      <c r="D135" s="177" t="s">
        <v>225</v>
      </c>
      <c r="E135" s="35"/>
      <c r="F135" s="178" t="s">
        <v>1814</v>
      </c>
      <c r="G135" s="35"/>
      <c r="H135" s="35"/>
      <c r="I135" s="179"/>
      <c r="J135" s="35"/>
      <c r="K135" s="35"/>
      <c r="L135" s="38"/>
      <c r="M135" s="180"/>
      <c r="N135" s="181"/>
      <c r="O135" s="70"/>
      <c r="P135" s="70"/>
      <c r="Q135" s="70"/>
      <c r="R135" s="70"/>
      <c r="S135" s="70"/>
      <c r="T135" s="71"/>
      <c r="U135" s="33"/>
      <c r="V135" s="33"/>
      <c r="W135" s="33"/>
      <c r="X135" s="33"/>
      <c r="Y135" s="33"/>
      <c r="Z135" s="33"/>
      <c r="AA135" s="33"/>
      <c r="AB135" s="33"/>
      <c r="AC135" s="33"/>
      <c r="AD135" s="33"/>
      <c r="AE135" s="33"/>
      <c r="AT135" s="16" t="s">
        <v>225</v>
      </c>
      <c r="AU135" s="16" t="s">
        <v>82</v>
      </c>
    </row>
    <row r="136" spans="1:65" s="2" customFormat="1" ht="24.2" customHeight="1">
      <c r="A136" s="33"/>
      <c r="B136" s="34"/>
      <c r="C136" s="182" t="s">
        <v>238</v>
      </c>
      <c r="D136" s="182" t="s">
        <v>243</v>
      </c>
      <c r="E136" s="183" t="s">
        <v>1815</v>
      </c>
      <c r="F136" s="184" t="s">
        <v>1816</v>
      </c>
      <c r="G136" s="185" t="s">
        <v>221</v>
      </c>
      <c r="H136" s="186">
        <v>15</v>
      </c>
      <c r="I136" s="187"/>
      <c r="J136" s="188">
        <f>ROUND(I136*H136,2)</f>
        <v>0</v>
      </c>
      <c r="K136" s="184" t="s">
        <v>1486</v>
      </c>
      <c r="L136" s="38"/>
      <c r="M136" s="189" t="s">
        <v>1</v>
      </c>
      <c r="N136" s="190" t="s">
        <v>40</v>
      </c>
      <c r="O136" s="70"/>
      <c r="P136" s="173">
        <f>O136*H136</f>
        <v>0</v>
      </c>
      <c r="Q136" s="173">
        <v>5.8E-4</v>
      </c>
      <c r="R136" s="173">
        <f>Q136*H136</f>
        <v>8.6999999999999994E-3</v>
      </c>
      <c r="S136" s="173">
        <v>0.16600000000000001</v>
      </c>
      <c r="T136" s="174">
        <f>S136*H136</f>
        <v>2.4900000000000002</v>
      </c>
      <c r="U136" s="33"/>
      <c r="V136" s="33"/>
      <c r="W136" s="33"/>
      <c r="X136" s="33"/>
      <c r="Y136" s="33"/>
      <c r="Z136" s="33"/>
      <c r="AA136" s="33"/>
      <c r="AB136" s="33"/>
      <c r="AC136" s="33"/>
      <c r="AD136" s="33"/>
      <c r="AE136" s="33"/>
      <c r="AR136" s="175" t="s">
        <v>233</v>
      </c>
      <c r="AT136" s="175" t="s">
        <v>243</v>
      </c>
      <c r="AU136" s="175" t="s">
        <v>82</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1817</v>
      </c>
    </row>
    <row r="137" spans="1:65" s="2" customFormat="1" ht="19.5">
      <c r="A137" s="33"/>
      <c r="B137" s="34"/>
      <c r="C137" s="35"/>
      <c r="D137" s="177" t="s">
        <v>225</v>
      </c>
      <c r="E137" s="35"/>
      <c r="F137" s="178" t="s">
        <v>1818</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82</v>
      </c>
    </row>
    <row r="138" spans="1:65" s="2" customFormat="1" ht="24.2" customHeight="1">
      <c r="A138" s="33"/>
      <c r="B138" s="34"/>
      <c r="C138" s="182" t="s">
        <v>242</v>
      </c>
      <c r="D138" s="182" t="s">
        <v>243</v>
      </c>
      <c r="E138" s="183" t="s">
        <v>1819</v>
      </c>
      <c r="F138" s="184" t="s">
        <v>1820</v>
      </c>
      <c r="G138" s="185" t="s">
        <v>221</v>
      </c>
      <c r="H138" s="186">
        <v>15</v>
      </c>
      <c r="I138" s="187"/>
      <c r="J138" s="188">
        <f>ROUND(I138*H138,2)</f>
        <v>0</v>
      </c>
      <c r="K138" s="184" t="s">
        <v>1486</v>
      </c>
      <c r="L138" s="38"/>
      <c r="M138" s="189" t="s">
        <v>1</v>
      </c>
      <c r="N138" s="190" t="s">
        <v>40</v>
      </c>
      <c r="O138" s="70"/>
      <c r="P138" s="173">
        <f>O138*H138</f>
        <v>0</v>
      </c>
      <c r="Q138" s="173">
        <v>2.1099999999999999E-3</v>
      </c>
      <c r="R138" s="173">
        <f>Q138*H138</f>
        <v>3.1649999999999998E-2</v>
      </c>
      <c r="S138" s="173">
        <v>0</v>
      </c>
      <c r="T138" s="174">
        <f>S138*H138</f>
        <v>0</v>
      </c>
      <c r="U138" s="33"/>
      <c r="V138" s="33"/>
      <c r="W138" s="33"/>
      <c r="X138" s="33"/>
      <c r="Y138" s="33"/>
      <c r="Z138" s="33"/>
      <c r="AA138" s="33"/>
      <c r="AB138" s="33"/>
      <c r="AC138" s="33"/>
      <c r="AD138" s="33"/>
      <c r="AE138" s="33"/>
      <c r="AR138" s="175" t="s">
        <v>233</v>
      </c>
      <c r="AT138" s="175" t="s">
        <v>243</v>
      </c>
      <c r="AU138" s="175" t="s">
        <v>82</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233</v>
      </c>
      <c r="BM138" s="175" t="s">
        <v>1821</v>
      </c>
    </row>
    <row r="139" spans="1:65" s="2" customFormat="1" ht="19.5">
      <c r="A139" s="33"/>
      <c r="B139" s="34"/>
      <c r="C139" s="35"/>
      <c r="D139" s="177" t="s">
        <v>225</v>
      </c>
      <c r="E139" s="35"/>
      <c r="F139" s="178" t="s">
        <v>1822</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82</v>
      </c>
    </row>
    <row r="140" spans="1:65" s="2" customFormat="1" ht="24.2" customHeight="1">
      <c r="A140" s="33"/>
      <c r="B140" s="34"/>
      <c r="C140" s="182" t="s">
        <v>248</v>
      </c>
      <c r="D140" s="182" t="s">
        <v>243</v>
      </c>
      <c r="E140" s="183" t="s">
        <v>1823</v>
      </c>
      <c r="F140" s="184" t="s">
        <v>1824</v>
      </c>
      <c r="G140" s="185" t="s">
        <v>221</v>
      </c>
      <c r="H140" s="186">
        <v>15</v>
      </c>
      <c r="I140" s="187"/>
      <c r="J140" s="188">
        <f>ROUND(I140*H140,2)</f>
        <v>0</v>
      </c>
      <c r="K140" s="184" t="s">
        <v>1486</v>
      </c>
      <c r="L140" s="38"/>
      <c r="M140" s="189" t="s">
        <v>1</v>
      </c>
      <c r="N140" s="190" t="s">
        <v>40</v>
      </c>
      <c r="O140" s="70"/>
      <c r="P140" s="173">
        <f>O140*H140</f>
        <v>0</v>
      </c>
      <c r="Q140" s="173">
        <v>2.66E-3</v>
      </c>
      <c r="R140" s="173">
        <f>Q140*H140</f>
        <v>3.9899999999999998E-2</v>
      </c>
      <c r="S140" s="173">
        <v>0</v>
      </c>
      <c r="T140" s="174">
        <f>S140*H140</f>
        <v>0</v>
      </c>
      <c r="U140" s="33"/>
      <c r="V140" s="33"/>
      <c r="W140" s="33"/>
      <c r="X140" s="33"/>
      <c r="Y140" s="33"/>
      <c r="Z140" s="33"/>
      <c r="AA140" s="33"/>
      <c r="AB140" s="33"/>
      <c r="AC140" s="33"/>
      <c r="AD140" s="33"/>
      <c r="AE140" s="33"/>
      <c r="AR140" s="175" t="s">
        <v>233</v>
      </c>
      <c r="AT140" s="175" t="s">
        <v>243</v>
      </c>
      <c r="AU140" s="175" t="s">
        <v>82</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233</v>
      </c>
      <c r="BM140" s="175" t="s">
        <v>1825</v>
      </c>
    </row>
    <row r="141" spans="1:65" s="2" customFormat="1" ht="19.5">
      <c r="A141" s="33"/>
      <c r="B141" s="34"/>
      <c r="C141" s="35"/>
      <c r="D141" s="177" t="s">
        <v>225</v>
      </c>
      <c r="E141" s="35"/>
      <c r="F141" s="178" t="s">
        <v>1826</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82</v>
      </c>
    </row>
    <row r="142" spans="1:65" s="2" customFormat="1" ht="24.2" customHeight="1">
      <c r="A142" s="33"/>
      <c r="B142" s="34"/>
      <c r="C142" s="163" t="s">
        <v>253</v>
      </c>
      <c r="D142" s="163" t="s">
        <v>218</v>
      </c>
      <c r="E142" s="164" t="s">
        <v>1827</v>
      </c>
      <c r="F142" s="165" t="s">
        <v>1828</v>
      </c>
      <c r="G142" s="166" t="s">
        <v>1485</v>
      </c>
      <c r="H142" s="167">
        <v>2.6520000000000001</v>
      </c>
      <c r="I142" s="168"/>
      <c r="J142" s="169">
        <f>ROUND(I142*H142,2)</f>
        <v>0</v>
      </c>
      <c r="K142" s="165" t="s">
        <v>1486</v>
      </c>
      <c r="L142" s="170"/>
      <c r="M142" s="171" t="s">
        <v>1</v>
      </c>
      <c r="N142" s="172" t="s">
        <v>40</v>
      </c>
      <c r="O142" s="70"/>
      <c r="P142" s="173">
        <f>O142*H142</f>
        <v>0</v>
      </c>
      <c r="Q142" s="173">
        <v>0.81499999999999995</v>
      </c>
      <c r="R142" s="173">
        <f>Q142*H142</f>
        <v>2.1613799999999999</v>
      </c>
      <c r="S142" s="173">
        <v>0</v>
      </c>
      <c r="T142" s="174">
        <f>S142*H142</f>
        <v>0</v>
      </c>
      <c r="U142" s="33"/>
      <c r="V142" s="33"/>
      <c r="W142" s="33"/>
      <c r="X142" s="33"/>
      <c r="Y142" s="33"/>
      <c r="Z142" s="33"/>
      <c r="AA142" s="33"/>
      <c r="AB142" s="33"/>
      <c r="AC142" s="33"/>
      <c r="AD142" s="33"/>
      <c r="AE142" s="33"/>
      <c r="AR142" s="175" t="s">
        <v>253</v>
      </c>
      <c r="AT142" s="175" t="s">
        <v>218</v>
      </c>
      <c r="AU142" s="175" t="s">
        <v>82</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233</v>
      </c>
      <c r="BM142" s="175" t="s">
        <v>1829</v>
      </c>
    </row>
    <row r="143" spans="1:65" s="2" customFormat="1">
      <c r="A143" s="33"/>
      <c r="B143" s="34"/>
      <c r="C143" s="35"/>
      <c r="D143" s="177" t="s">
        <v>225</v>
      </c>
      <c r="E143" s="35"/>
      <c r="F143" s="178" t="s">
        <v>1828</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82</v>
      </c>
    </row>
    <row r="144" spans="1:65" s="12" customFormat="1">
      <c r="B144" s="217"/>
      <c r="C144" s="218"/>
      <c r="D144" s="177" t="s">
        <v>1799</v>
      </c>
      <c r="E144" s="219" t="s">
        <v>1</v>
      </c>
      <c r="F144" s="220" t="s">
        <v>1830</v>
      </c>
      <c r="G144" s="218"/>
      <c r="H144" s="221">
        <v>2.6520000000000001</v>
      </c>
      <c r="I144" s="222"/>
      <c r="J144" s="218"/>
      <c r="K144" s="218"/>
      <c r="L144" s="223"/>
      <c r="M144" s="224"/>
      <c r="N144" s="225"/>
      <c r="O144" s="225"/>
      <c r="P144" s="225"/>
      <c r="Q144" s="225"/>
      <c r="R144" s="225"/>
      <c r="S144" s="225"/>
      <c r="T144" s="226"/>
      <c r="AT144" s="227" t="s">
        <v>1799</v>
      </c>
      <c r="AU144" s="227" t="s">
        <v>82</v>
      </c>
      <c r="AV144" s="12" t="s">
        <v>84</v>
      </c>
      <c r="AW144" s="12" t="s">
        <v>32</v>
      </c>
      <c r="AX144" s="12" t="s">
        <v>75</v>
      </c>
      <c r="AY144" s="227" t="s">
        <v>223</v>
      </c>
    </row>
    <row r="145" spans="1:65" s="13" customFormat="1">
      <c r="B145" s="228"/>
      <c r="C145" s="229"/>
      <c r="D145" s="177" t="s">
        <v>1799</v>
      </c>
      <c r="E145" s="230" t="s">
        <v>1</v>
      </c>
      <c r="F145" s="231" t="s">
        <v>1802</v>
      </c>
      <c r="G145" s="229"/>
      <c r="H145" s="232">
        <v>2.6520000000000001</v>
      </c>
      <c r="I145" s="233"/>
      <c r="J145" s="229"/>
      <c r="K145" s="229"/>
      <c r="L145" s="234"/>
      <c r="M145" s="235"/>
      <c r="N145" s="236"/>
      <c r="O145" s="236"/>
      <c r="P145" s="236"/>
      <c r="Q145" s="236"/>
      <c r="R145" s="236"/>
      <c r="S145" s="236"/>
      <c r="T145" s="237"/>
      <c r="AT145" s="238" t="s">
        <v>1799</v>
      </c>
      <c r="AU145" s="238" t="s">
        <v>82</v>
      </c>
      <c r="AV145" s="13" t="s">
        <v>233</v>
      </c>
      <c r="AW145" s="13" t="s">
        <v>32</v>
      </c>
      <c r="AX145" s="13" t="s">
        <v>82</v>
      </c>
      <c r="AY145" s="238" t="s">
        <v>223</v>
      </c>
    </row>
    <row r="146" spans="1:65" s="2" customFormat="1" ht="24.2" customHeight="1">
      <c r="A146" s="33"/>
      <c r="B146" s="34"/>
      <c r="C146" s="182" t="s">
        <v>284</v>
      </c>
      <c r="D146" s="182" t="s">
        <v>243</v>
      </c>
      <c r="E146" s="183" t="s">
        <v>1831</v>
      </c>
      <c r="F146" s="184" t="s">
        <v>1832</v>
      </c>
      <c r="G146" s="185" t="s">
        <v>221</v>
      </c>
      <c r="H146" s="186">
        <v>30</v>
      </c>
      <c r="I146" s="187"/>
      <c r="J146" s="188">
        <f>ROUND(I146*H146,2)</f>
        <v>0</v>
      </c>
      <c r="K146" s="184" t="s">
        <v>1486</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233</v>
      </c>
      <c r="AT146" s="175" t="s">
        <v>243</v>
      </c>
      <c r="AU146" s="175" t="s">
        <v>82</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1833</v>
      </c>
    </row>
    <row r="147" spans="1:65" s="2" customFormat="1">
      <c r="A147" s="33"/>
      <c r="B147" s="34"/>
      <c r="C147" s="35"/>
      <c r="D147" s="177" t="s">
        <v>225</v>
      </c>
      <c r="E147" s="35"/>
      <c r="F147" s="178" t="s">
        <v>1834</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82</v>
      </c>
    </row>
    <row r="148" spans="1:65" s="2" customFormat="1" ht="24.2" customHeight="1">
      <c r="A148" s="33"/>
      <c r="B148" s="34"/>
      <c r="C148" s="182" t="s">
        <v>288</v>
      </c>
      <c r="D148" s="182" t="s">
        <v>243</v>
      </c>
      <c r="E148" s="183" t="s">
        <v>1835</v>
      </c>
      <c r="F148" s="184" t="s">
        <v>1836</v>
      </c>
      <c r="G148" s="185" t="s">
        <v>221</v>
      </c>
      <c r="H148" s="186">
        <v>2</v>
      </c>
      <c r="I148" s="187"/>
      <c r="J148" s="188">
        <f>ROUND(I148*H148,2)</f>
        <v>0</v>
      </c>
      <c r="K148" s="184" t="s">
        <v>1486</v>
      </c>
      <c r="L148" s="38"/>
      <c r="M148" s="189" t="s">
        <v>1</v>
      </c>
      <c r="N148" s="190" t="s">
        <v>40</v>
      </c>
      <c r="O148" s="70"/>
      <c r="P148" s="173">
        <f>O148*H148</f>
        <v>0</v>
      </c>
      <c r="Q148" s="173">
        <v>5.8E-4</v>
      </c>
      <c r="R148" s="173">
        <f>Q148*H148</f>
        <v>1.16E-3</v>
      </c>
      <c r="S148" s="173">
        <v>0.16600000000000001</v>
      </c>
      <c r="T148" s="174">
        <f>S148*H148</f>
        <v>0.33200000000000002</v>
      </c>
      <c r="U148" s="33"/>
      <c r="V148" s="33"/>
      <c r="W148" s="33"/>
      <c r="X148" s="33"/>
      <c r="Y148" s="33"/>
      <c r="Z148" s="33"/>
      <c r="AA148" s="33"/>
      <c r="AB148" s="33"/>
      <c r="AC148" s="33"/>
      <c r="AD148" s="33"/>
      <c r="AE148" s="33"/>
      <c r="AR148" s="175" t="s">
        <v>233</v>
      </c>
      <c r="AT148" s="175" t="s">
        <v>243</v>
      </c>
      <c r="AU148" s="175" t="s">
        <v>82</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1837</v>
      </c>
    </row>
    <row r="149" spans="1:65" s="2" customFormat="1">
      <c r="A149" s="33"/>
      <c r="B149" s="34"/>
      <c r="C149" s="35"/>
      <c r="D149" s="177" t="s">
        <v>225</v>
      </c>
      <c r="E149" s="35"/>
      <c r="F149" s="178" t="s">
        <v>1838</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82</v>
      </c>
    </row>
    <row r="150" spans="1:65" s="2" customFormat="1" ht="14.45" customHeight="1">
      <c r="A150" s="33"/>
      <c r="B150" s="34"/>
      <c r="C150" s="182" t="s">
        <v>293</v>
      </c>
      <c r="D150" s="182" t="s">
        <v>243</v>
      </c>
      <c r="E150" s="183" t="s">
        <v>1839</v>
      </c>
      <c r="F150" s="184" t="s">
        <v>1840</v>
      </c>
      <c r="G150" s="185" t="s">
        <v>221</v>
      </c>
      <c r="H150" s="186">
        <v>2</v>
      </c>
      <c r="I150" s="187"/>
      <c r="J150" s="188">
        <f>ROUND(I150*H150,2)</f>
        <v>0</v>
      </c>
      <c r="K150" s="184" t="s">
        <v>1486</v>
      </c>
      <c r="L150" s="38"/>
      <c r="M150" s="189" t="s">
        <v>1</v>
      </c>
      <c r="N150" s="190" t="s">
        <v>40</v>
      </c>
      <c r="O150" s="70"/>
      <c r="P150" s="173">
        <f>O150*H150</f>
        <v>0</v>
      </c>
      <c r="Q150" s="173">
        <v>2.1199999999999999E-3</v>
      </c>
      <c r="R150" s="173">
        <f>Q150*H150</f>
        <v>4.2399999999999998E-3</v>
      </c>
      <c r="S150" s="173">
        <v>0</v>
      </c>
      <c r="T150" s="174">
        <f>S150*H150</f>
        <v>0</v>
      </c>
      <c r="U150" s="33"/>
      <c r="V150" s="33"/>
      <c r="W150" s="33"/>
      <c r="X150" s="33"/>
      <c r="Y150" s="33"/>
      <c r="Z150" s="33"/>
      <c r="AA150" s="33"/>
      <c r="AB150" s="33"/>
      <c r="AC150" s="33"/>
      <c r="AD150" s="33"/>
      <c r="AE150" s="33"/>
      <c r="AR150" s="175" t="s">
        <v>233</v>
      </c>
      <c r="AT150" s="175" t="s">
        <v>243</v>
      </c>
      <c r="AU150" s="175" t="s">
        <v>82</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1841</v>
      </c>
    </row>
    <row r="151" spans="1:65" s="2" customFormat="1" ht="19.5">
      <c r="A151" s="33"/>
      <c r="B151" s="34"/>
      <c r="C151" s="35"/>
      <c r="D151" s="177" t="s">
        <v>225</v>
      </c>
      <c r="E151" s="35"/>
      <c r="F151" s="178" t="s">
        <v>1842</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82</v>
      </c>
    </row>
    <row r="152" spans="1:65" s="2" customFormat="1" ht="14.45" customHeight="1">
      <c r="A152" s="33"/>
      <c r="B152" s="34"/>
      <c r="C152" s="182" t="s">
        <v>298</v>
      </c>
      <c r="D152" s="182" t="s">
        <v>243</v>
      </c>
      <c r="E152" s="183" t="s">
        <v>1843</v>
      </c>
      <c r="F152" s="184" t="s">
        <v>1844</v>
      </c>
      <c r="G152" s="185" t="s">
        <v>221</v>
      </c>
      <c r="H152" s="186">
        <v>2</v>
      </c>
      <c r="I152" s="187"/>
      <c r="J152" s="188">
        <f>ROUND(I152*H152,2)</f>
        <v>0</v>
      </c>
      <c r="K152" s="184" t="s">
        <v>1486</v>
      </c>
      <c r="L152" s="38"/>
      <c r="M152" s="189" t="s">
        <v>1</v>
      </c>
      <c r="N152" s="190" t="s">
        <v>40</v>
      </c>
      <c r="O152" s="70"/>
      <c r="P152" s="173">
        <f>O152*H152</f>
        <v>0</v>
      </c>
      <c r="Q152" s="173">
        <v>4.7499999999999999E-3</v>
      </c>
      <c r="R152" s="173">
        <f>Q152*H152</f>
        <v>9.4999999999999998E-3</v>
      </c>
      <c r="S152" s="173">
        <v>0</v>
      </c>
      <c r="T152" s="174">
        <f>S152*H152</f>
        <v>0</v>
      </c>
      <c r="U152" s="33"/>
      <c r="V152" s="33"/>
      <c r="W152" s="33"/>
      <c r="X152" s="33"/>
      <c r="Y152" s="33"/>
      <c r="Z152" s="33"/>
      <c r="AA152" s="33"/>
      <c r="AB152" s="33"/>
      <c r="AC152" s="33"/>
      <c r="AD152" s="33"/>
      <c r="AE152" s="33"/>
      <c r="AR152" s="175" t="s">
        <v>233</v>
      </c>
      <c r="AT152" s="175" t="s">
        <v>243</v>
      </c>
      <c r="AU152" s="175" t="s">
        <v>82</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233</v>
      </c>
      <c r="BM152" s="175" t="s">
        <v>1845</v>
      </c>
    </row>
    <row r="153" spans="1:65" s="2" customFormat="1" ht="19.5">
      <c r="A153" s="33"/>
      <c r="B153" s="34"/>
      <c r="C153" s="35"/>
      <c r="D153" s="177" t="s">
        <v>225</v>
      </c>
      <c r="E153" s="35"/>
      <c r="F153" s="178" t="s">
        <v>1846</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82</v>
      </c>
    </row>
    <row r="154" spans="1:65" s="2" customFormat="1" ht="24.2" customHeight="1">
      <c r="A154" s="33"/>
      <c r="B154" s="34"/>
      <c r="C154" s="182" t="s">
        <v>303</v>
      </c>
      <c r="D154" s="182" t="s">
        <v>243</v>
      </c>
      <c r="E154" s="183" t="s">
        <v>1847</v>
      </c>
      <c r="F154" s="184" t="s">
        <v>1848</v>
      </c>
      <c r="G154" s="185" t="s">
        <v>228</v>
      </c>
      <c r="H154" s="186">
        <v>9</v>
      </c>
      <c r="I154" s="187"/>
      <c r="J154" s="188">
        <f>ROUND(I154*H154,2)</f>
        <v>0</v>
      </c>
      <c r="K154" s="184" t="s">
        <v>1486</v>
      </c>
      <c r="L154" s="38"/>
      <c r="M154" s="189" t="s">
        <v>1</v>
      </c>
      <c r="N154" s="190" t="s">
        <v>40</v>
      </c>
      <c r="O154" s="70"/>
      <c r="P154" s="173">
        <f>O154*H154</f>
        <v>0</v>
      </c>
      <c r="Q154" s="173">
        <v>0</v>
      </c>
      <c r="R154" s="173">
        <f>Q154*H154</f>
        <v>0</v>
      </c>
      <c r="S154" s="173">
        <v>0.14538999999999999</v>
      </c>
      <c r="T154" s="174">
        <f>S154*H154</f>
        <v>1.3085099999999998</v>
      </c>
      <c r="U154" s="33"/>
      <c r="V154" s="33"/>
      <c r="W154" s="33"/>
      <c r="X154" s="33"/>
      <c r="Y154" s="33"/>
      <c r="Z154" s="33"/>
      <c r="AA154" s="33"/>
      <c r="AB154" s="33"/>
      <c r="AC154" s="33"/>
      <c r="AD154" s="33"/>
      <c r="AE154" s="33"/>
      <c r="AR154" s="175" t="s">
        <v>233</v>
      </c>
      <c r="AT154" s="175" t="s">
        <v>243</v>
      </c>
      <c r="AU154" s="175" t="s">
        <v>82</v>
      </c>
      <c r="AY154" s="16" t="s">
        <v>223</v>
      </c>
      <c r="BE154" s="176">
        <f>IF(N154="základní",J154,0)</f>
        <v>0</v>
      </c>
      <c r="BF154" s="176">
        <f>IF(N154="snížená",J154,0)</f>
        <v>0</v>
      </c>
      <c r="BG154" s="176">
        <f>IF(N154="zákl. přenesená",J154,0)</f>
        <v>0</v>
      </c>
      <c r="BH154" s="176">
        <f>IF(N154="sníž. přenesená",J154,0)</f>
        <v>0</v>
      </c>
      <c r="BI154" s="176">
        <f>IF(N154="nulová",J154,0)</f>
        <v>0</v>
      </c>
      <c r="BJ154" s="16" t="s">
        <v>82</v>
      </c>
      <c r="BK154" s="176">
        <f>ROUND(I154*H154,2)</f>
        <v>0</v>
      </c>
      <c r="BL154" s="16" t="s">
        <v>233</v>
      </c>
      <c r="BM154" s="175" t="s">
        <v>1849</v>
      </c>
    </row>
    <row r="155" spans="1:65" s="2" customFormat="1">
      <c r="A155" s="33"/>
      <c r="B155" s="34"/>
      <c r="C155" s="35"/>
      <c r="D155" s="177" t="s">
        <v>225</v>
      </c>
      <c r="E155" s="35"/>
      <c r="F155" s="178" t="s">
        <v>1848</v>
      </c>
      <c r="G155" s="35"/>
      <c r="H155" s="35"/>
      <c r="I155" s="179"/>
      <c r="J155" s="35"/>
      <c r="K155" s="35"/>
      <c r="L155" s="38"/>
      <c r="M155" s="180"/>
      <c r="N155" s="181"/>
      <c r="O155" s="70"/>
      <c r="P155" s="70"/>
      <c r="Q155" s="70"/>
      <c r="R155" s="70"/>
      <c r="S155" s="70"/>
      <c r="T155" s="71"/>
      <c r="U155" s="33"/>
      <c r="V155" s="33"/>
      <c r="W155" s="33"/>
      <c r="X155" s="33"/>
      <c r="Y155" s="33"/>
      <c r="Z155" s="33"/>
      <c r="AA155" s="33"/>
      <c r="AB155" s="33"/>
      <c r="AC155" s="33"/>
      <c r="AD155" s="33"/>
      <c r="AE155" s="33"/>
      <c r="AT155" s="16" t="s">
        <v>225</v>
      </c>
      <c r="AU155" s="16" t="s">
        <v>82</v>
      </c>
    </row>
    <row r="156" spans="1:65" s="2" customFormat="1" ht="24.2" customHeight="1">
      <c r="A156" s="33"/>
      <c r="B156" s="34"/>
      <c r="C156" s="182" t="s">
        <v>308</v>
      </c>
      <c r="D156" s="182" t="s">
        <v>243</v>
      </c>
      <c r="E156" s="183" t="s">
        <v>1850</v>
      </c>
      <c r="F156" s="184" t="s">
        <v>1851</v>
      </c>
      <c r="G156" s="185" t="s">
        <v>228</v>
      </c>
      <c r="H156" s="186">
        <v>9</v>
      </c>
      <c r="I156" s="187"/>
      <c r="J156" s="188">
        <f>ROUND(I156*H156,2)</f>
        <v>0</v>
      </c>
      <c r="K156" s="184" t="s">
        <v>1486</v>
      </c>
      <c r="L156" s="38"/>
      <c r="M156" s="189" t="s">
        <v>1</v>
      </c>
      <c r="N156" s="190" t="s">
        <v>40</v>
      </c>
      <c r="O156" s="70"/>
      <c r="P156" s="173">
        <f>O156*H156</f>
        <v>0</v>
      </c>
      <c r="Q156" s="173">
        <v>0</v>
      </c>
      <c r="R156" s="173">
        <f>Q156*H156</f>
        <v>0</v>
      </c>
      <c r="S156" s="173">
        <v>0</v>
      </c>
      <c r="T156" s="174">
        <f>S156*H156</f>
        <v>0</v>
      </c>
      <c r="U156" s="33"/>
      <c r="V156" s="33"/>
      <c r="W156" s="33"/>
      <c r="X156" s="33"/>
      <c r="Y156" s="33"/>
      <c r="Z156" s="33"/>
      <c r="AA156" s="33"/>
      <c r="AB156" s="33"/>
      <c r="AC156" s="33"/>
      <c r="AD156" s="33"/>
      <c r="AE156" s="33"/>
      <c r="AR156" s="175" t="s">
        <v>233</v>
      </c>
      <c r="AT156" s="175" t="s">
        <v>243</v>
      </c>
      <c r="AU156" s="175" t="s">
        <v>82</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233</v>
      </c>
      <c r="BM156" s="175" t="s">
        <v>1852</v>
      </c>
    </row>
    <row r="157" spans="1:65" s="2" customFormat="1">
      <c r="A157" s="33"/>
      <c r="B157" s="34"/>
      <c r="C157" s="35"/>
      <c r="D157" s="177" t="s">
        <v>225</v>
      </c>
      <c r="E157" s="35"/>
      <c r="F157" s="178" t="s">
        <v>1851</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82</v>
      </c>
    </row>
    <row r="158" spans="1:65" s="2" customFormat="1" ht="24.2" customHeight="1">
      <c r="A158" s="33"/>
      <c r="B158" s="34"/>
      <c r="C158" s="182" t="s">
        <v>8</v>
      </c>
      <c r="D158" s="182" t="s">
        <v>243</v>
      </c>
      <c r="E158" s="183" t="s">
        <v>1853</v>
      </c>
      <c r="F158" s="184" t="s">
        <v>1854</v>
      </c>
      <c r="G158" s="185" t="s">
        <v>1511</v>
      </c>
      <c r="H158" s="186">
        <v>3</v>
      </c>
      <c r="I158" s="187"/>
      <c r="J158" s="188">
        <f>ROUND(I158*H158,2)</f>
        <v>0</v>
      </c>
      <c r="K158" s="184" t="s">
        <v>1486</v>
      </c>
      <c r="L158" s="38"/>
      <c r="M158" s="189" t="s">
        <v>1</v>
      </c>
      <c r="N158" s="190" t="s">
        <v>40</v>
      </c>
      <c r="O158" s="70"/>
      <c r="P158" s="173">
        <f>O158*H158</f>
        <v>0</v>
      </c>
      <c r="Q158" s="173">
        <v>5.5999999999999995E-4</v>
      </c>
      <c r="R158" s="173">
        <f>Q158*H158</f>
        <v>1.6799999999999999E-3</v>
      </c>
      <c r="S158" s="173">
        <v>0</v>
      </c>
      <c r="T158" s="174">
        <f>S158*H158</f>
        <v>0</v>
      </c>
      <c r="U158" s="33"/>
      <c r="V158" s="33"/>
      <c r="W158" s="33"/>
      <c r="X158" s="33"/>
      <c r="Y158" s="33"/>
      <c r="Z158" s="33"/>
      <c r="AA158" s="33"/>
      <c r="AB158" s="33"/>
      <c r="AC158" s="33"/>
      <c r="AD158" s="33"/>
      <c r="AE158" s="33"/>
      <c r="AR158" s="175" t="s">
        <v>233</v>
      </c>
      <c r="AT158" s="175" t="s">
        <v>243</v>
      </c>
      <c r="AU158" s="175" t="s">
        <v>82</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1855</v>
      </c>
    </row>
    <row r="159" spans="1:65" s="2" customFormat="1" ht="39">
      <c r="A159" s="33"/>
      <c r="B159" s="34"/>
      <c r="C159" s="35"/>
      <c r="D159" s="177" t="s">
        <v>225</v>
      </c>
      <c r="E159" s="35"/>
      <c r="F159" s="178" t="s">
        <v>1856</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82</v>
      </c>
    </row>
    <row r="160" spans="1:65" s="2" customFormat="1" ht="24.2" customHeight="1">
      <c r="A160" s="33"/>
      <c r="B160" s="34"/>
      <c r="C160" s="182" t="s">
        <v>317</v>
      </c>
      <c r="D160" s="182" t="s">
        <v>243</v>
      </c>
      <c r="E160" s="183" t="s">
        <v>1857</v>
      </c>
      <c r="F160" s="184" t="s">
        <v>1858</v>
      </c>
      <c r="G160" s="185" t="s">
        <v>1511</v>
      </c>
      <c r="H160" s="186">
        <v>14.256</v>
      </c>
      <c r="I160" s="187"/>
      <c r="J160" s="188">
        <f>ROUND(I160*H160,2)</f>
        <v>0</v>
      </c>
      <c r="K160" s="184" t="s">
        <v>1486</v>
      </c>
      <c r="L160" s="38"/>
      <c r="M160" s="189" t="s">
        <v>1</v>
      </c>
      <c r="N160" s="190" t="s">
        <v>40</v>
      </c>
      <c r="O160" s="70"/>
      <c r="P160" s="173">
        <f>O160*H160</f>
        <v>0</v>
      </c>
      <c r="Q160" s="173">
        <v>4.9660000000000003E-2</v>
      </c>
      <c r="R160" s="173">
        <f>Q160*H160</f>
        <v>0.70795296000000008</v>
      </c>
      <c r="S160" s="173">
        <v>5.8999999999999997E-2</v>
      </c>
      <c r="T160" s="174">
        <f>S160*H160</f>
        <v>0.84110399999999996</v>
      </c>
      <c r="U160" s="33"/>
      <c r="V160" s="33"/>
      <c r="W160" s="33"/>
      <c r="X160" s="33"/>
      <c r="Y160" s="33"/>
      <c r="Z160" s="33"/>
      <c r="AA160" s="33"/>
      <c r="AB160" s="33"/>
      <c r="AC160" s="33"/>
      <c r="AD160" s="33"/>
      <c r="AE160" s="33"/>
      <c r="AR160" s="175" t="s">
        <v>233</v>
      </c>
      <c r="AT160" s="175" t="s">
        <v>243</v>
      </c>
      <c r="AU160" s="175" t="s">
        <v>82</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1859</v>
      </c>
    </row>
    <row r="161" spans="1:65" s="2" customFormat="1" ht="29.25">
      <c r="A161" s="33"/>
      <c r="B161" s="34"/>
      <c r="C161" s="35"/>
      <c r="D161" s="177" t="s">
        <v>225</v>
      </c>
      <c r="E161" s="35"/>
      <c r="F161" s="178" t="s">
        <v>1860</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82</v>
      </c>
    </row>
    <row r="162" spans="1:65" s="12" customFormat="1">
      <c r="B162" s="217"/>
      <c r="C162" s="218"/>
      <c r="D162" s="177" t="s">
        <v>1799</v>
      </c>
      <c r="E162" s="219" t="s">
        <v>1</v>
      </c>
      <c r="F162" s="220" t="s">
        <v>1861</v>
      </c>
      <c r="G162" s="218"/>
      <c r="H162" s="221">
        <v>14.256</v>
      </c>
      <c r="I162" s="222"/>
      <c r="J162" s="218"/>
      <c r="K162" s="218"/>
      <c r="L162" s="223"/>
      <c r="M162" s="224"/>
      <c r="N162" s="225"/>
      <c r="O162" s="225"/>
      <c r="P162" s="225"/>
      <c r="Q162" s="225"/>
      <c r="R162" s="225"/>
      <c r="S162" s="225"/>
      <c r="T162" s="226"/>
      <c r="AT162" s="227" t="s">
        <v>1799</v>
      </c>
      <c r="AU162" s="227" t="s">
        <v>82</v>
      </c>
      <c r="AV162" s="12" t="s">
        <v>84</v>
      </c>
      <c r="AW162" s="12" t="s">
        <v>32</v>
      </c>
      <c r="AX162" s="12" t="s">
        <v>82</v>
      </c>
      <c r="AY162" s="227" t="s">
        <v>223</v>
      </c>
    </row>
    <row r="163" spans="1:65" s="2" customFormat="1" ht="24.2" customHeight="1">
      <c r="A163" s="33"/>
      <c r="B163" s="34"/>
      <c r="C163" s="182" t="s">
        <v>321</v>
      </c>
      <c r="D163" s="182" t="s">
        <v>243</v>
      </c>
      <c r="E163" s="183" t="s">
        <v>1862</v>
      </c>
      <c r="F163" s="184" t="s">
        <v>1863</v>
      </c>
      <c r="G163" s="185" t="s">
        <v>1780</v>
      </c>
      <c r="H163" s="186">
        <v>2.161</v>
      </c>
      <c r="I163" s="187"/>
      <c r="J163" s="188">
        <f>ROUND(I163*H163,2)</f>
        <v>0</v>
      </c>
      <c r="K163" s="184" t="s">
        <v>1486</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233</v>
      </c>
      <c r="AT163" s="175" t="s">
        <v>243</v>
      </c>
      <c r="AU163" s="175" t="s">
        <v>82</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233</v>
      </c>
      <c r="BM163" s="175" t="s">
        <v>1864</v>
      </c>
    </row>
    <row r="164" spans="1:65" s="2" customFormat="1" ht="19.5">
      <c r="A164" s="33"/>
      <c r="B164" s="34"/>
      <c r="C164" s="35"/>
      <c r="D164" s="177" t="s">
        <v>225</v>
      </c>
      <c r="E164" s="35"/>
      <c r="F164" s="178" t="s">
        <v>1865</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82</v>
      </c>
    </row>
    <row r="165" spans="1:65" s="2" customFormat="1" ht="24.2" customHeight="1">
      <c r="A165" s="33"/>
      <c r="B165" s="34"/>
      <c r="C165" s="182" t="s">
        <v>325</v>
      </c>
      <c r="D165" s="182" t="s">
        <v>243</v>
      </c>
      <c r="E165" s="183" t="s">
        <v>1866</v>
      </c>
      <c r="F165" s="184" t="s">
        <v>1867</v>
      </c>
      <c r="G165" s="185" t="s">
        <v>1780</v>
      </c>
      <c r="H165" s="186">
        <v>3.214</v>
      </c>
      <c r="I165" s="187"/>
      <c r="J165" s="188">
        <f>ROUND(I165*H165,2)</f>
        <v>0</v>
      </c>
      <c r="K165" s="184" t="s">
        <v>1486</v>
      </c>
      <c r="L165" s="38"/>
      <c r="M165" s="189" t="s">
        <v>1</v>
      </c>
      <c r="N165" s="190"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233</v>
      </c>
      <c r="AT165" s="175" t="s">
        <v>243</v>
      </c>
      <c r="AU165" s="175" t="s">
        <v>82</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233</v>
      </c>
      <c r="BM165" s="175" t="s">
        <v>1868</v>
      </c>
    </row>
    <row r="166" spans="1:65" s="2" customFormat="1" ht="29.25">
      <c r="A166" s="33"/>
      <c r="B166" s="34"/>
      <c r="C166" s="35"/>
      <c r="D166" s="177" t="s">
        <v>225</v>
      </c>
      <c r="E166" s="35"/>
      <c r="F166" s="178" t="s">
        <v>1869</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82</v>
      </c>
    </row>
    <row r="167" spans="1:65" s="2" customFormat="1" ht="24.2" customHeight="1">
      <c r="A167" s="33"/>
      <c r="B167" s="34"/>
      <c r="C167" s="182" t="s">
        <v>329</v>
      </c>
      <c r="D167" s="182" t="s">
        <v>243</v>
      </c>
      <c r="E167" s="183" t="s">
        <v>1870</v>
      </c>
      <c r="F167" s="184" t="s">
        <v>1871</v>
      </c>
      <c r="G167" s="185" t="s">
        <v>1780</v>
      </c>
      <c r="H167" s="186">
        <v>3.214</v>
      </c>
      <c r="I167" s="187"/>
      <c r="J167" s="188">
        <f>ROUND(I167*H167,2)</f>
        <v>0</v>
      </c>
      <c r="K167" s="184" t="s">
        <v>1486</v>
      </c>
      <c r="L167" s="38"/>
      <c r="M167" s="189" t="s">
        <v>1</v>
      </c>
      <c r="N167" s="190"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233</v>
      </c>
      <c r="AT167" s="175" t="s">
        <v>243</v>
      </c>
      <c r="AU167" s="175" t="s">
        <v>82</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233</v>
      </c>
      <c r="BM167" s="175" t="s">
        <v>1872</v>
      </c>
    </row>
    <row r="168" spans="1:65" s="2" customFormat="1" ht="29.25">
      <c r="A168" s="33"/>
      <c r="B168" s="34"/>
      <c r="C168" s="35"/>
      <c r="D168" s="177" t="s">
        <v>225</v>
      </c>
      <c r="E168" s="35"/>
      <c r="F168" s="178" t="s">
        <v>1873</v>
      </c>
      <c r="G168" s="35"/>
      <c r="H168" s="35"/>
      <c r="I168" s="179"/>
      <c r="J168" s="35"/>
      <c r="K168" s="35"/>
      <c r="L168" s="38"/>
      <c r="M168" s="191"/>
      <c r="N168" s="192"/>
      <c r="O168" s="193"/>
      <c r="P168" s="193"/>
      <c r="Q168" s="193"/>
      <c r="R168" s="193"/>
      <c r="S168" s="193"/>
      <c r="T168" s="194"/>
      <c r="U168" s="33"/>
      <c r="V168" s="33"/>
      <c r="W168" s="33"/>
      <c r="X168" s="33"/>
      <c r="Y168" s="33"/>
      <c r="Z168" s="33"/>
      <c r="AA168" s="33"/>
      <c r="AB168" s="33"/>
      <c r="AC168" s="33"/>
      <c r="AD168" s="33"/>
      <c r="AE168" s="33"/>
      <c r="AT168" s="16" t="s">
        <v>225</v>
      </c>
      <c r="AU168" s="16" t="s">
        <v>82</v>
      </c>
    </row>
    <row r="169" spans="1:65" s="2" customFormat="1" ht="6.95" customHeight="1">
      <c r="A169" s="33"/>
      <c r="B169" s="53"/>
      <c r="C169" s="54"/>
      <c r="D169" s="54"/>
      <c r="E169" s="54"/>
      <c r="F169" s="54"/>
      <c r="G169" s="54"/>
      <c r="H169" s="54"/>
      <c r="I169" s="54"/>
      <c r="J169" s="54"/>
      <c r="K169" s="54"/>
      <c r="L169" s="38"/>
      <c r="M169" s="33"/>
      <c r="O169" s="33"/>
      <c r="P169" s="33"/>
      <c r="Q169" s="33"/>
      <c r="R169" s="33"/>
      <c r="S169" s="33"/>
      <c r="T169" s="33"/>
      <c r="U169" s="33"/>
      <c r="V169" s="33"/>
      <c r="W169" s="33"/>
      <c r="X169" s="33"/>
      <c r="Y169" s="33"/>
      <c r="Z169" s="33"/>
      <c r="AA169" s="33"/>
      <c r="AB169" s="33"/>
      <c r="AC169" s="33"/>
      <c r="AD169" s="33"/>
      <c r="AE169" s="33"/>
    </row>
  </sheetData>
  <sheetProtection algorithmName="SHA-512" hashValue="zewpkkqLdZHnskS00Sm6m2Q22beYIQAM728oQywPVzxMTPD2vnAUohu4Bec0zTxhnfHSzs0haZdDkm6JF/B+gA==" saltValue="OTLTHGPSmDJsG+TfApYcCwUG3aNgQ/pxwutxWHujXI00usno/lsNhXP2yEcExH/qJY0zDw+bPlE4ReRVRgvQdA==" spinCount="100000" sheet="1" objects="1" scenarios="1" formatColumns="0" formatRows="0" autoFilter="0"/>
  <autoFilter ref="C120:K168"/>
  <mergeCells count="12">
    <mergeCell ref="E113:H113"/>
    <mergeCell ref="L2:V2"/>
    <mergeCell ref="E85:H85"/>
    <mergeCell ref="E87:H87"/>
    <mergeCell ref="E89:H89"/>
    <mergeCell ref="E109:H109"/>
    <mergeCell ref="E111:H111"/>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3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128</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s="1" customFormat="1" ht="12" hidden="1" customHeight="1">
      <c r="B8" s="19"/>
      <c r="D8" s="118" t="s">
        <v>194</v>
      </c>
      <c r="L8" s="19"/>
    </row>
    <row r="9" spans="1:46" s="2" customFormat="1" ht="16.5" hidden="1" customHeight="1">
      <c r="A9" s="33"/>
      <c r="B9" s="38"/>
      <c r="C9" s="33"/>
      <c r="D9" s="33"/>
      <c r="E9" s="300" t="s">
        <v>1792</v>
      </c>
      <c r="F9" s="303"/>
      <c r="G9" s="303"/>
      <c r="H9" s="303"/>
      <c r="I9" s="33"/>
      <c r="J9" s="33"/>
      <c r="K9" s="33"/>
      <c r="L9" s="50"/>
      <c r="S9" s="33"/>
      <c r="T9" s="33"/>
      <c r="U9" s="33"/>
      <c r="V9" s="33"/>
      <c r="W9" s="33"/>
      <c r="X9" s="33"/>
      <c r="Y9" s="33"/>
      <c r="Z9" s="33"/>
      <c r="AA9" s="33"/>
      <c r="AB9" s="33"/>
      <c r="AC9" s="33"/>
      <c r="AD9" s="33"/>
      <c r="AE9" s="33"/>
    </row>
    <row r="10" spans="1:46" s="2" customFormat="1" ht="12" hidden="1" customHeight="1">
      <c r="A10" s="33"/>
      <c r="B10" s="38"/>
      <c r="C10" s="33"/>
      <c r="D10" s="118" t="s">
        <v>196</v>
      </c>
      <c r="E10" s="33"/>
      <c r="F10" s="33"/>
      <c r="G10" s="33"/>
      <c r="H10" s="33"/>
      <c r="I10" s="33"/>
      <c r="J10" s="33"/>
      <c r="K10" s="33"/>
      <c r="L10" s="50"/>
      <c r="S10" s="33"/>
      <c r="T10" s="33"/>
      <c r="U10" s="33"/>
      <c r="V10" s="33"/>
      <c r="W10" s="33"/>
      <c r="X10" s="33"/>
      <c r="Y10" s="33"/>
      <c r="Z10" s="33"/>
      <c r="AA10" s="33"/>
      <c r="AB10" s="33"/>
      <c r="AC10" s="33"/>
      <c r="AD10" s="33"/>
      <c r="AE10" s="33"/>
    </row>
    <row r="11" spans="1:46" s="2" customFormat="1" ht="16.5" hidden="1" customHeight="1">
      <c r="A11" s="33"/>
      <c r="B11" s="38"/>
      <c r="C11" s="33"/>
      <c r="D11" s="33"/>
      <c r="E11" s="304" t="s">
        <v>1874</v>
      </c>
      <c r="F11" s="303"/>
      <c r="G11" s="303"/>
      <c r="H11" s="303"/>
      <c r="I11" s="33"/>
      <c r="J11" s="33"/>
      <c r="K11" s="33"/>
      <c r="L11" s="50"/>
      <c r="S11" s="33"/>
      <c r="T11" s="33"/>
      <c r="U11" s="33"/>
      <c r="V11" s="33"/>
      <c r="W11" s="33"/>
      <c r="X11" s="33"/>
      <c r="Y11" s="33"/>
      <c r="Z11" s="33"/>
      <c r="AA11" s="33"/>
      <c r="AB11" s="33"/>
      <c r="AC11" s="33"/>
      <c r="AD11" s="33"/>
      <c r="AE11" s="33"/>
    </row>
    <row r="12" spans="1:46" s="2" customFormat="1" hidden="1">
      <c r="A12" s="33"/>
      <c r="B12" s="38"/>
      <c r="C12" s="33"/>
      <c r="D12" s="33"/>
      <c r="E12" s="33"/>
      <c r="F12" s="33"/>
      <c r="G12" s="33"/>
      <c r="H12" s="33"/>
      <c r="I12" s="33"/>
      <c r="J12" s="33"/>
      <c r="K12" s="33"/>
      <c r="L12" s="50"/>
      <c r="S12" s="33"/>
      <c r="T12" s="33"/>
      <c r="U12" s="33"/>
      <c r="V12" s="33"/>
      <c r="W12" s="33"/>
      <c r="X12" s="33"/>
      <c r="Y12" s="33"/>
      <c r="Z12" s="33"/>
      <c r="AA12" s="33"/>
      <c r="AB12" s="33"/>
      <c r="AC12" s="33"/>
      <c r="AD12" s="33"/>
      <c r="AE12" s="33"/>
    </row>
    <row r="13" spans="1:46" s="2" customFormat="1" ht="12" hidden="1" customHeight="1">
      <c r="A13" s="33"/>
      <c r="B13" s="38"/>
      <c r="C13" s="33"/>
      <c r="D13" s="118" t="s">
        <v>18</v>
      </c>
      <c r="E13" s="33"/>
      <c r="F13" s="108" t="s">
        <v>1</v>
      </c>
      <c r="G13" s="33"/>
      <c r="H13" s="33"/>
      <c r="I13" s="118" t="s">
        <v>19</v>
      </c>
      <c r="J13" s="108" t="s">
        <v>1</v>
      </c>
      <c r="K13" s="33"/>
      <c r="L13" s="50"/>
      <c r="S13" s="33"/>
      <c r="T13" s="33"/>
      <c r="U13" s="33"/>
      <c r="V13" s="33"/>
      <c r="W13" s="33"/>
      <c r="X13" s="33"/>
      <c r="Y13" s="33"/>
      <c r="Z13" s="33"/>
      <c r="AA13" s="33"/>
      <c r="AB13" s="33"/>
      <c r="AC13" s="33"/>
      <c r="AD13" s="33"/>
      <c r="AE13" s="33"/>
    </row>
    <row r="14" spans="1:46" s="2" customFormat="1" ht="12" hidden="1" customHeight="1">
      <c r="A14" s="33"/>
      <c r="B14" s="38"/>
      <c r="C14" s="33"/>
      <c r="D14" s="118" t="s">
        <v>20</v>
      </c>
      <c r="E14" s="33"/>
      <c r="F14" s="108" t="s">
        <v>21</v>
      </c>
      <c r="G14" s="33"/>
      <c r="H14" s="33"/>
      <c r="I14" s="118" t="s">
        <v>22</v>
      </c>
      <c r="J14" s="120" t="str">
        <f>'Rekapitulace stavby'!AN8</f>
        <v>21. 9. 2020</v>
      </c>
      <c r="K14" s="33"/>
      <c r="L14" s="50"/>
      <c r="S14" s="33"/>
      <c r="T14" s="33"/>
      <c r="U14" s="33"/>
      <c r="V14" s="33"/>
      <c r="W14" s="33"/>
      <c r="X14" s="33"/>
      <c r="Y14" s="33"/>
      <c r="Z14" s="33"/>
      <c r="AA14" s="33"/>
      <c r="AB14" s="33"/>
      <c r="AC14" s="33"/>
      <c r="AD14" s="33"/>
      <c r="AE14" s="33"/>
    </row>
    <row r="15" spans="1:46" s="2" customFormat="1" ht="10.9" hidden="1" customHeight="1">
      <c r="A15" s="33"/>
      <c r="B15" s="38"/>
      <c r="C15" s="33"/>
      <c r="D15" s="33"/>
      <c r="E15" s="33"/>
      <c r="F15" s="33"/>
      <c r="G15" s="33"/>
      <c r="H15" s="33"/>
      <c r="I15" s="33"/>
      <c r="J15" s="33"/>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24</v>
      </c>
      <c r="E16" s="33"/>
      <c r="F16" s="33"/>
      <c r="G16" s="33"/>
      <c r="H16" s="33"/>
      <c r="I16" s="118" t="s">
        <v>25</v>
      </c>
      <c r="J16" s="108" t="s">
        <v>1</v>
      </c>
      <c r="K16" s="33"/>
      <c r="L16" s="50"/>
      <c r="S16" s="33"/>
      <c r="T16" s="33"/>
      <c r="U16" s="33"/>
      <c r="V16" s="33"/>
      <c r="W16" s="33"/>
      <c r="X16" s="33"/>
      <c r="Y16" s="33"/>
      <c r="Z16" s="33"/>
      <c r="AA16" s="33"/>
      <c r="AB16" s="33"/>
      <c r="AC16" s="33"/>
      <c r="AD16" s="33"/>
      <c r="AE16" s="33"/>
    </row>
    <row r="17" spans="1:31" s="2" customFormat="1" ht="18" hidden="1" customHeight="1">
      <c r="A17" s="33"/>
      <c r="B17" s="38"/>
      <c r="C17" s="33"/>
      <c r="D17" s="33"/>
      <c r="E17" s="108" t="s">
        <v>26</v>
      </c>
      <c r="F17" s="33"/>
      <c r="G17" s="33"/>
      <c r="H17" s="33"/>
      <c r="I17" s="118" t="s">
        <v>27</v>
      </c>
      <c r="J17" s="108" t="s">
        <v>1</v>
      </c>
      <c r="K17" s="33"/>
      <c r="L17" s="50"/>
      <c r="S17" s="33"/>
      <c r="T17" s="33"/>
      <c r="U17" s="33"/>
      <c r="V17" s="33"/>
      <c r="W17" s="33"/>
      <c r="X17" s="33"/>
      <c r="Y17" s="33"/>
      <c r="Z17" s="33"/>
      <c r="AA17" s="33"/>
      <c r="AB17" s="33"/>
      <c r="AC17" s="33"/>
      <c r="AD17" s="33"/>
      <c r="AE17" s="33"/>
    </row>
    <row r="18" spans="1:31" s="2" customFormat="1" ht="6.95" hidden="1" customHeight="1">
      <c r="A18" s="33"/>
      <c r="B18" s="38"/>
      <c r="C18" s="33"/>
      <c r="D18" s="33"/>
      <c r="E18" s="33"/>
      <c r="F18" s="33"/>
      <c r="G18" s="33"/>
      <c r="H18" s="33"/>
      <c r="I18" s="33"/>
      <c r="J18" s="33"/>
      <c r="K18" s="33"/>
      <c r="L18" s="50"/>
      <c r="S18" s="33"/>
      <c r="T18" s="33"/>
      <c r="U18" s="33"/>
      <c r="V18" s="33"/>
      <c r="W18" s="33"/>
      <c r="X18" s="33"/>
      <c r="Y18" s="33"/>
      <c r="Z18" s="33"/>
      <c r="AA18" s="33"/>
      <c r="AB18" s="33"/>
      <c r="AC18" s="33"/>
      <c r="AD18" s="33"/>
      <c r="AE18" s="33"/>
    </row>
    <row r="19" spans="1:31" s="2" customFormat="1" ht="12" hidden="1" customHeight="1">
      <c r="A19" s="33"/>
      <c r="B19" s="38"/>
      <c r="C19" s="33"/>
      <c r="D19" s="118" t="s">
        <v>28</v>
      </c>
      <c r="E19" s="33"/>
      <c r="F19" s="33"/>
      <c r="G19" s="33"/>
      <c r="H19" s="33"/>
      <c r="I19" s="118" t="s">
        <v>25</v>
      </c>
      <c r="J19" s="29" t="str">
        <f>'Rekapitulace stavby'!AN13</f>
        <v>Vyplň údaj</v>
      </c>
      <c r="K19" s="33"/>
      <c r="L19" s="50"/>
      <c r="S19" s="33"/>
      <c r="T19" s="33"/>
      <c r="U19" s="33"/>
      <c r="V19" s="33"/>
      <c r="W19" s="33"/>
      <c r="X19" s="33"/>
      <c r="Y19" s="33"/>
      <c r="Z19" s="33"/>
      <c r="AA19" s="33"/>
      <c r="AB19" s="33"/>
      <c r="AC19" s="33"/>
      <c r="AD19" s="33"/>
      <c r="AE19" s="33"/>
    </row>
    <row r="20" spans="1:31" s="2" customFormat="1" ht="18" hidden="1" customHeight="1">
      <c r="A20" s="33"/>
      <c r="B20" s="38"/>
      <c r="C20" s="33"/>
      <c r="D20" s="33"/>
      <c r="E20" s="305" t="str">
        <f>'Rekapitulace stavby'!E14</f>
        <v>Vyplň údaj</v>
      </c>
      <c r="F20" s="306"/>
      <c r="G20" s="306"/>
      <c r="H20" s="306"/>
      <c r="I20" s="118" t="s">
        <v>27</v>
      </c>
      <c r="J20" s="29" t="str">
        <f>'Rekapitulace stavby'!AN14</f>
        <v>Vyplň údaj</v>
      </c>
      <c r="K20" s="33"/>
      <c r="L20" s="50"/>
      <c r="S20" s="33"/>
      <c r="T20" s="33"/>
      <c r="U20" s="33"/>
      <c r="V20" s="33"/>
      <c r="W20" s="33"/>
      <c r="X20" s="33"/>
      <c r="Y20" s="33"/>
      <c r="Z20" s="33"/>
      <c r="AA20" s="33"/>
      <c r="AB20" s="33"/>
      <c r="AC20" s="33"/>
      <c r="AD20" s="33"/>
      <c r="AE20" s="33"/>
    </row>
    <row r="21" spans="1:31" s="2" customFormat="1" ht="6.95" hidden="1" customHeight="1">
      <c r="A21" s="33"/>
      <c r="B21" s="38"/>
      <c r="C21" s="33"/>
      <c r="D21" s="33"/>
      <c r="E21" s="33"/>
      <c r="F21" s="33"/>
      <c r="G21" s="33"/>
      <c r="H21" s="33"/>
      <c r="I21" s="33"/>
      <c r="J21" s="33"/>
      <c r="K21" s="33"/>
      <c r="L21" s="50"/>
      <c r="S21" s="33"/>
      <c r="T21" s="33"/>
      <c r="U21" s="33"/>
      <c r="V21" s="33"/>
      <c r="W21" s="33"/>
      <c r="X21" s="33"/>
      <c r="Y21" s="33"/>
      <c r="Z21" s="33"/>
      <c r="AA21" s="33"/>
      <c r="AB21" s="33"/>
      <c r="AC21" s="33"/>
      <c r="AD21" s="33"/>
      <c r="AE21" s="33"/>
    </row>
    <row r="22" spans="1:31" s="2" customFormat="1" ht="12" hidden="1" customHeight="1">
      <c r="A22" s="33"/>
      <c r="B22" s="38"/>
      <c r="C22" s="33"/>
      <c r="D22" s="118" t="s">
        <v>30</v>
      </c>
      <c r="E22" s="33"/>
      <c r="F22" s="33"/>
      <c r="G22" s="33"/>
      <c r="H22" s="33"/>
      <c r="I22" s="118" t="s">
        <v>25</v>
      </c>
      <c r="J22" s="108" t="str">
        <f>IF('Rekapitulace stavby'!AN16="","",'Rekapitulace stavby'!AN16)</f>
        <v/>
      </c>
      <c r="K22" s="33"/>
      <c r="L22" s="50"/>
      <c r="S22" s="33"/>
      <c r="T22" s="33"/>
      <c r="U22" s="33"/>
      <c r="V22" s="33"/>
      <c r="W22" s="33"/>
      <c r="X22" s="33"/>
      <c r="Y22" s="33"/>
      <c r="Z22" s="33"/>
      <c r="AA22" s="33"/>
      <c r="AB22" s="33"/>
      <c r="AC22" s="33"/>
      <c r="AD22" s="33"/>
      <c r="AE22" s="33"/>
    </row>
    <row r="23" spans="1:31" s="2" customFormat="1" ht="18" hidden="1" customHeight="1">
      <c r="A23" s="33"/>
      <c r="B23" s="38"/>
      <c r="C23" s="33"/>
      <c r="D23" s="33"/>
      <c r="E23" s="108" t="str">
        <f>IF('Rekapitulace stavby'!E17="","",'Rekapitulace stavby'!E17)</f>
        <v xml:space="preserve"> </v>
      </c>
      <c r="F23" s="33"/>
      <c r="G23" s="33"/>
      <c r="H23" s="33"/>
      <c r="I23" s="118" t="s">
        <v>27</v>
      </c>
      <c r="J23" s="108" t="str">
        <f>IF('Rekapitulace stavby'!AN17="","",'Rekapitulace stavby'!AN17)</f>
        <v/>
      </c>
      <c r="K23" s="33"/>
      <c r="L23" s="50"/>
      <c r="S23" s="33"/>
      <c r="T23" s="33"/>
      <c r="U23" s="33"/>
      <c r="V23" s="33"/>
      <c r="W23" s="33"/>
      <c r="X23" s="33"/>
      <c r="Y23" s="33"/>
      <c r="Z23" s="33"/>
      <c r="AA23" s="33"/>
      <c r="AB23" s="33"/>
      <c r="AC23" s="33"/>
      <c r="AD23" s="33"/>
      <c r="AE23" s="33"/>
    </row>
    <row r="24" spans="1:31" s="2" customFormat="1" ht="6.95" hidden="1" customHeight="1">
      <c r="A24" s="33"/>
      <c r="B24" s="38"/>
      <c r="C24" s="33"/>
      <c r="D24" s="33"/>
      <c r="E24" s="33"/>
      <c r="F24" s="33"/>
      <c r="G24" s="33"/>
      <c r="H24" s="33"/>
      <c r="I24" s="33"/>
      <c r="J24" s="33"/>
      <c r="K24" s="33"/>
      <c r="L24" s="50"/>
      <c r="S24" s="33"/>
      <c r="T24" s="33"/>
      <c r="U24" s="33"/>
      <c r="V24" s="33"/>
      <c r="W24" s="33"/>
      <c r="X24" s="33"/>
      <c r="Y24" s="33"/>
      <c r="Z24" s="33"/>
      <c r="AA24" s="33"/>
      <c r="AB24" s="33"/>
      <c r="AC24" s="33"/>
      <c r="AD24" s="33"/>
      <c r="AE24" s="33"/>
    </row>
    <row r="25" spans="1:31" s="2" customFormat="1" ht="12" hidden="1" customHeight="1">
      <c r="A25" s="33"/>
      <c r="B25" s="38"/>
      <c r="C25" s="33"/>
      <c r="D25" s="118" t="s">
        <v>33</v>
      </c>
      <c r="E25" s="33"/>
      <c r="F25" s="33"/>
      <c r="G25" s="33"/>
      <c r="H25" s="33"/>
      <c r="I25" s="118" t="s">
        <v>25</v>
      </c>
      <c r="J25" s="108" t="str">
        <f>IF('Rekapitulace stavby'!AN19="","",'Rekapitulace stavby'!AN19)</f>
        <v/>
      </c>
      <c r="K25" s="33"/>
      <c r="L25" s="50"/>
      <c r="S25" s="33"/>
      <c r="T25" s="33"/>
      <c r="U25" s="33"/>
      <c r="V25" s="33"/>
      <c r="W25" s="33"/>
      <c r="X25" s="33"/>
      <c r="Y25" s="33"/>
      <c r="Z25" s="33"/>
      <c r="AA25" s="33"/>
      <c r="AB25" s="33"/>
      <c r="AC25" s="33"/>
      <c r="AD25" s="33"/>
      <c r="AE25" s="33"/>
    </row>
    <row r="26" spans="1:31" s="2" customFormat="1" ht="18" hidden="1" customHeight="1">
      <c r="A26" s="33"/>
      <c r="B26" s="38"/>
      <c r="C26" s="33"/>
      <c r="D26" s="33"/>
      <c r="E26" s="108" t="str">
        <f>IF('Rekapitulace stavby'!E20="","",'Rekapitulace stavby'!E20)</f>
        <v xml:space="preserve"> </v>
      </c>
      <c r="F26" s="33"/>
      <c r="G26" s="33"/>
      <c r="H26" s="33"/>
      <c r="I26" s="118" t="s">
        <v>27</v>
      </c>
      <c r="J26" s="108" t="str">
        <f>IF('Rekapitulace stavby'!AN20="","",'Rekapitulace stavby'!AN20)</f>
        <v/>
      </c>
      <c r="K26" s="33"/>
      <c r="L26" s="50"/>
      <c r="S26" s="33"/>
      <c r="T26" s="33"/>
      <c r="U26" s="33"/>
      <c r="V26" s="33"/>
      <c r="W26" s="33"/>
      <c r="X26" s="33"/>
      <c r="Y26" s="33"/>
      <c r="Z26" s="33"/>
      <c r="AA26" s="33"/>
      <c r="AB26" s="33"/>
      <c r="AC26" s="33"/>
      <c r="AD26" s="33"/>
      <c r="AE26" s="33"/>
    </row>
    <row r="27" spans="1:31" s="2" customFormat="1" ht="6.95" hidden="1" customHeight="1">
      <c r="A27" s="33"/>
      <c r="B27" s="38"/>
      <c r="C27" s="33"/>
      <c r="D27" s="33"/>
      <c r="E27" s="33"/>
      <c r="F27" s="33"/>
      <c r="G27" s="33"/>
      <c r="H27" s="33"/>
      <c r="I27" s="33"/>
      <c r="J27" s="33"/>
      <c r="K27" s="33"/>
      <c r="L27" s="50"/>
      <c r="S27" s="33"/>
      <c r="T27" s="33"/>
      <c r="U27" s="33"/>
      <c r="V27" s="33"/>
      <c r="W27" s="33"/>
      <c r="X27" s="33"/>
      <c r="Y27" s="33"/>
      <c r="Z27" s="33"/>
      <c r="AA27" s="33"/>
      <c r="AB27" s="33"/>
      <c r="AC27" s="33"/>
      <c r="AD27" s="33"/>
      <c r="AE27" s="33"/>
    </row>
    <row r="28" spans="1:31" s="2" customFormat="1" ht="12" hidden="1" customHeight="1">
      <c r="A28" s="33"/>
      <c r="B28" s="38"/>
      <c r="C28" s="33"/>
      <c r="D28" s="118" t="s">
        <v>34</v>
      </c>
      <c r="E28" s="33"/>
      <c r="F28" s="33"/>
      <c r="G28" s="33"/>
      <c r="H28" s="33"/>
      <c r="I28" s="33"/>
      <c r="J28" s="33"/>
      <c r="K28" s="33"/>
      <c r="L28" s="50"/>
      <c r="S28" s="33"/>
      <c r="T28" s="33"/>
      <c r="U28" s="33"/>
      <c r="V28" s="33"/>
      <c r="W28" s="33"/>
      <c r="X28" s="33"/>
      <c r="Y28" s="33"/>
      <c r="Z28" s="33"/>
      <c r="AA28" s="33"/>
      <c r="AB28" s="33"/>
      <c r="AC28" s="33"/>
      <c r="AD28" s="33"/>
      <c r="AE28" s="33"/>
    </row>
    <row r="29" spans="1:31" s="8" customFormat="1" ht="16.5" hidden="1" customHeight="1">
      <c r="A29" s="121"/>
      <c r="B29" s="122"/>
      <c r="C29" s="121"/>
      <c r="D29" s="121"/>
      <c r="E29" s="299" t="s">
        <v>1</v>
      </c>
      <c r="F29" s="299"/>
      <c r="G29" s="299"/>
      <c r="H29" s="299"/>
      <c r="I29" s="121"/>
      <c r="J29" s="121"/>
      <c r="K29" s="121"/>
      <c r="L29" s="123"/>
      <c r="S29" s="121"/>
      <c r="T29" s="121"/>
      <c r="U29" s="121"/>
      <c r="V29" s="121"/>
      <c r="W29" s="121"/>
      <c r="X29" s="121"/>
      <c r="Y29" s="121"/>
      <c r="Z29" s="121"/>
      <c r="AA29" s="121"/>
      <c r="AB29" s="121"/>
      <c r="AC29" s="121"/>
      <c r="AD29" s="121"/>
      <c r="AE29" s="121"/>
    </row>
    <row r="30" spans="1:31" s="2" customFormat="1" ht="6.95" hidden="1" customHeight="1">
      <c r="A30" s="33"/>
      <c r="B30" s="38"/>
      <c r="C30" s="33"/>
      <c r="D30" s="33"/>
      <c r="E30" s="33"/>
      <c r="F30" s="33"/>
      <c r="G30" s="33"/>
      <c r="H30" s="33"/>
      <c r="I30" s="33"/>
      <c r="J30" s="33"/>
      <c r="K30" s="33"/>
      <c r="L30" s="50"/>
      <c r="S30" s="33"/>
      <c r="T30" s="33"/>
      <c r="U30" s="33"/>
      <c r="V30" s="33"/>
      <c r="W30" s="33"/>
      <c r="X30" s="33"/>
      <c r="Y30" s="33"/>
      <c r="Z30" s="33"/>
      <c r="AA30" s="33"/>
      <c r="AB30" s="33"/>
      <c r="AC30" s="33"/>
      <c r="AD30" s="33"/>
      <c r="AE30" s="33"/>
    </row>
    <row r="31" spans="1:31" s="2" customFormat="1" ht="6.95" hidden="1" customHeight="1">
      <c r="A31" s="33"/>
      <c r="B31" s="38"/>
      <c r="C31" s="33"/>
      <c r="D31" s="124"/>
      <c r="E31" s="124"/>
      <c r="F31" s="124"/>
      <c r="G31" s="124"/>
      <c r="H31" s="124"/>
      <c r="I31" s="124"/>
      <c r="J31" s="124"/>
      <c r="K31" s="124"/>
      <c r="L31" s="50"/>
      <c r="S31" s="33"/>
      <c r="T31" s="33"/>
      <c r="U31" s="33"/>
      <c r="V31" s="33"/>
      <c r="W31" s="33"/>
      <c r="X31" s="33"/>
      <c r="Y31" s="33"/>
      <c r="Z31" s="33"/>
      <c r="AA31" s="33"/>
      <c r="AB31" s="33"/>
      <c r="AC31" s="33"/>
      <c r="AD31" s="33"/>
      <c r="AE31" s="33"/>
    </row>
    <row r="32" spans="1:31" s="2" customFormat="1" ht="25.35" hidden="1" customHeight="1">
      <c r="A32" s="33"/>
      <c r="B32" s="38"/>
      <c r="C32" s="33"/>
      <c r="D32" s="125" t="s">
        <v>35</v>
      </c>
      <c r="E32" s="33"/>
      <c r="F32" s="33"/>
      <c r="G32" s="33"/>
      <c r="H32" s="33"/>
      <c r="I32" s="33"/>
      <c r="J32" s="126">
        <f>ROUND(J122, 2)</f>
        <v>0</v>
      </c>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14.45" hidden="1" customHeight="1">
      <c r="A34" s="33"/>
      <c r="B34" s="38"/>
      <c r="C34" s="33"/>
      <c r="D34" s="33"/>
      <c r="E34" s="33"/>
      <c r="F34" s="127" t="s">
        <v>37</v>
      </c>
      <c r="G34" s="33"/>
      <c r="H34" s="33"/>
      <c r="I34" s="127" t="s">
        <v>36</v>
      </c>
      <c r="J34" s="127" t="s">
        <v>38</v>
      </c>
      <c r="K34" s="33"/>
      <c r="L34" s="50"/>
      <c r="S34" s="33"/>
      <c r="T34" s="33"/>
      <c r="U34" s="33"/>
      <c r="V34" s="33"/>
      <c r="W34" s="33"/>
      <c r="X34" s="33"/>
      <c r="Y34" s="33"/>
      <c r="Z34" s="33"/>
      <c r="AA34" s="33"/>
      <c r="AB34" s="33"/>
      <c r="AC34" s="33"/>
      <c r="AD34" s="33"/>
      <c r="AE34" s="33"/>
    </row>
    <row r="35" spans="1:31" s="2" customFormat="1" ht="14.45" hidden="1" customHeight="1">
      <c r="A35" s="33"/>
      <c r="B35" s="38"/>
      <c r="C35" s="33"/>
      <c r="D35" s="119" t="s">
        <v>39</v>
      </c>
      <c r="E35" s="118" t="s">
        <v>40</v>
      </c>
      <c r="F35" s="128">
        <f>ROUND((SUM(BE122:BE130)),  2)</f>
        <v>0</v>
      </c>
      <c r="G35" s="33"/>
      <c r="H35" s="33"/>
      <c r="I35" s="129">
        <v>0.21</v>
      </c>
      <c r="J35" s="128">
        <f>ROUND(((SUM(BE122:BE130))*I35),  2)</f>
        <v>0</v>
      </c>
      <c r="K35" s="33"/>
      <c r="L35" s="50"/>
      <c r="S35" s="33"/>
      <c r="T35" s="33"/>
      <c r="U35" s="33"/>
      <c r="V35" s="33"/>
      <c r="W35" s="33"/>
      <c r="X35" s="33"/>
      <c r="Y35" s="33"/>
      <c r="Z35" s="33"/>
      <c r="AA35" s="33"/>
      <c r="AB35" s="33"/>
      <c r="AC35" s="33"/>
      <c r="AD35" s="33"/>
      <c r="AE35" s="33"/>
    </row>
    <row r="36" spans="1:31" s="2" customFormat="1" ht="14.45" hidden="1" customHeight="1">
      <c r="A36" s="33"/>
      <c r="B36" s="38"/>
      <c r="C36" s="33"/>
      <c r="D36" s="33"/>
      <c r="E36" s="118" t="s">
        <v>41</v>
      </c>
      <c r="F36" s="128">
        <f>ROUND((SUM(BF122:BF130)),  2)</f>
        <v>0</v>
      </c>
      <c r="G36" s="33"/>
      <c r="H36" s="33"/>
      <c r="I36" s="129">
        <v>0.15</v>
      </c>
      <c r="J36" s="128">
        <f>ROUND(((SUM(BF122:BF130))*I36),  2)</f>
        <v>0</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33"/>
      <c r="E37" s="118" t="s">
        <v>42</v>
      </c>
      <c r="F37" s="128">
        <f>ROUND((SUM(BG122:BG130)),  2)</f>
        <v>0</v>
      </c>
      <c r="G37" s="33"/>
      <c r="H37" s="33"/>
      <c r="I37" s="129">
        <v>0.21</v>
      </c>
      <c r="J37" s="128">
        <f>0</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43</v>
      </c>
      <c r="F38" s="128">
        <f>ROUND((SUM(BH122:BH130)),  2)</f>
        <v>0</v>
      </c>
      <c r="G38" s="33"/>
      <c r="H38" s="33"/>
      <c r="I38" s="129">
        <v>0.15</v>
      </c>
      <c r="J38" s="128">
        <f>0</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44</v>
      </c>
      <c r="F39" s="128">
        <f>ROUND((SUM(BI122:BI130)),  2)</f>
        <v>0</v>
      </c>
      <c r="G39" s="33"/>
      <c r="H39" s="33"/>
      <c r="I39" s="129">
        <v>0</v>
      </c>
      <c r="J39" s="128">
        <f>0</f>
        <v>0</v>
      </c>
      <c r="K39" s="33"/>
      <c r="L39" s="50"/>
      <c r="S39" s="33"/>
      <c r="T39" s="33"/>
      <c r="U39" s="33"/>
      <c r="V39" s="33"/>
      <c r="W39" s="33"/>
      <c r="X39" s="33"/>
      <c r="Y39" s="33"/>
      <c r="Z39" s="33"/>
      <c r="AA39" s="33"/>
      <c r="AB39" s="33"/>
      <c r="AC39" s="33"/>
      <c r="AD39" s="33"/>
      <c r="AE39" s="33"/>
    </row>
    <row r="40" spans="1:31" s="2" customFormat="1" ht="6.95" hidden="1" customHeight="1">
      <c r="A40" s="33"/>
      <c r="B40" s="38"/>
      <c r="C40" s="33"/>
      <c r="D40" s="33"/>
      <c r="E40" s="33"/>
      <c r="F40" s="33"/>
      <c r="G40" s="33"/>
      <c r="H40" s="33"/>
      <c r="I40" s="33"/>
      <c r="J40" s="33"/>
      <c r="K40" s="33"/>
      <c r="L40" s="50"/>
      <c r="S40" s="33"/>
      <c r="T40" s="33"/>
      <c r="U40" s="33"/>
      <c r="V40" s="33"/>
      <c r="W40" s="33"/>
      <c r="X40" s="33"/>
      <c r="Y40" s="33"/>
      <c r="Z40" s="33"/>
      <c r="AA40" s="33"/>
      <c r="AB40" s="33"/>
      <c r="AC40" s="33"/>
      <c r="AD40" s="33"/>
      <c r="AE40" s="33"/>
    </row>
    <row r="41" spans="1:31" s="2" customFormat="1" ht="25.35" hidden="1" customHeight="1">
      <c r="A41" s="33"/>
      <c r="B41" s="38"/>
      <c r="C41" s="130"/>
      <c r="D41" s="131" t="s">
        <v>45</v>
      </c>
      <c r="E41" s="132"/>
      <c r="F41" s="132"/>
      <c r="G41" s="133" t="s">
        <v>46</v>
      </c>
      <c r="H41" s="134" t="s">
        <v>47</v>
      </c>
      <c r="I41" s="132"/>
      <c r="J41" s="135">
        <f>SUM(J32:J39)</f>
        <v>0</v>
      </c>
      <c r="K41" s="136"/>
      <c r="L41" s="50"/>
      <c r="S41" s="33"/>
      <c r="T41" s="33"/>
      <c r="U41" s="33"/>
      <c r="V41" s="33"/>
      <c r="W41" s="33"/>
      <c r="X41" s="33"/>
      <c r="Y41" s="33"/>
      <c r="Z41" s="33"/>
      <c r="AA41" s="33"/>
      <c r="AB41" s="33"/>
      <c r="AC41" s="33"/>
      <c r="AD41" s="33"/>
      <c r="AE41" s="33"/>
    </row>
    <row r="42" spans="1:31" s="2" customFormat="1" ht="14.4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1" customFormat="1" ht="14.45" hidden="1" customHeight="1">
      <c r="B43" s="19"/>
      <c r="L43" s="19"/>
    </row>
    <row r="44" spans="1:31" s="1" customFormat="1" ht="14.45" hidden="1" customHeight="1">
      <c r="B44" s="19"/>
      <c r="L44" s="19"/>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2" customFormat="1" ht="16.5" hidden="1" customHeight="1">
      <c r="A87" s="33"/>
      <c r="B87" s="34"/>
      <c r="C87" s="35"/>
      <c r="D87" s="35"/>
      <c r="E87" s="295" t="s">
        <v>1792</v>
      </c>
      <c r="F87" s="298"/>
      <c r="G87" s="298"/>
      <c r="H87" s="298"/>
      <c r="I87" s="35"/>
      <c r="J87" s="35"/>
      <c r="K87" s="35"/>
      <c r="L87" s="50"/>
      <c r="S87" s="33"/>
      <c r="T87" s="33"/>
      <c r="U87" s="33"/>
      <c r="V87" s="33"/>
      <c r="W87" s="33"/>
      <c r="X87" s="33"/>
      <c r="Y87" s="33"/>
      <c r="Z87" s="33"/>
      <c r="AA87" s="33"/>
      <c r="AB87" s="33"/>
      <c r="AC87" s="33"/>
      <c r="AD87" s="33"/>
      <c r="AE87" s="33"/>
    </row>
    <row r="88" spans="1:31" s="2" customFormat="1" ht="12" hidden="1" customHeight="1">
      <c r="A88" s="33"/>
      <c r="B88" s="34"/>
      <c r="C88" s="28" t="s">
        <v>196</v>
      </c>
      <c r="D88" s="35"/>
      <c r="E88" s="35"/>
      <c r="F88" s="35"/>
      <c r="G88" s="35"/>
      <c r="H88" s="35"/>
      <c r="I88" s="35"/>
      <c r="J88" s="35"/>
      <c r="K88" s="35"/>
      <c r="L88" s="50"/>
      <c r="S88" s="33"/>
      <c r="T88" s="33"/>
      <c r="U88" s="33"/>
      <c r="V88" s="33"/>
      <c r="W88" s="33"/>
      <c r="X88" s="33"/>
      <c r="Y88" s="33"/>
      <c r="Z88" s="33"/>
      <c r="AA88" s="33"/>
      <c r="AB88" s="33"/>
      <c r="AC88" s="33"/>
      <c r="AD88" s="33"/>
      <c r="AE88" s="33"/>
    </row>
    <row r="89" spans="1:31" s="2" customFormat="1" ht="16.5" hidden="1" customHeight="1">
      <c r="A89" s="33"/>
      <c r="B89" s="34"/>
      <c r="C89" s="35"/>
      <c r="D89" s="35"/>
      <c r="E89" s="267" t="str">
        <f>E11</f>
        <v>02.2 - Vedlejší a ostatní náklady</v>
      </c>
      <c r="F89" s="298"/>
      <c r="G89" s="298"/>
      <c r="H89" s="298"/>
      <c r="I89" s="35"/>
      <c r="J89" s="35"/>
      <c r="K89" s="35"/>
      <c r="L89" s="50"/>
      <c r="S89" s="33"/>
      <c r="T89" s="33"/>
      <c r="U89" s="33"/>
      <c r="V89" s="33"/>
      <c r="W89" s="33"/>
      <c r="X89" s="33"/>
      <c r="Y89" s="33"/>
      <c r="Z89" s="33"/>
      <c r="AA89" s="33"/>
      <c r="AB89" s="33"/>
      <c r="AC89" s="33"/>
      <c r="AD89" s="33"/>
      <c r="AE89" s="33"/>
    </row>
    <row r="90" spans="1:31" s="2" customFormat="1" ht="6.95" hidden="1" customHeight="1">
      <c r="A90" s="33"/>
      <c r="B90" s="34"/>
      <c r="C90" s="35"/>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2" hidden="1" customHeight="1">
      <c r="A91" s="33"/>
      <c r="B91" s="34"/>
      <c r="C91" s="28" t="s">
        <v>20</v>
      </c>
      <c r="D91" s="35"/>
      <c r="E91" s="35"/>
      <c r="F91" s="26" t="str">
        <f>F14</f>
        <v>Pocínovice</v>
      </c>
      <c r="G91" s="35"/>
      <c r="H91" s="35"/>
      <c r="I91" s="28" t="s">
        <v>22</v>
      </c>
      <c r="J91" s="65" t="str">
        <f>IF(J14="","",J14)</f>
        <v>21. 9. 2020</v>
      </c>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5.2" hidden="1" customHeight="1">
      <c r="A93" s="33"/>
      <c r="B93" s="34"/>
      <c r="C93" s="28" t="s">
        <v>24</v>
      </c>
      <c r="D93" s="35"/>
      <c r="E93" s="35"/>
      <c r="F93" s="26" t="str">
        <f>E17</f>
        <v>Správa železnic, státní organizace</v>
      </c>
      <c r="G93" s="35"/>
      <c r="H93" s="35"/>
      <c r="I93" s="28" t="s">
        <v>30</v>
      </c>
      <c r="J93" s="31" t="str">
        <f>E23</f>
        <v xml:space="preserve"> </v>
      </c>
      <c r="K93" s="35"/>
      <c r="L93" s="50"/>
      <c r="S93" s="33"/>
      <c r="T93" s="33"/>
      <c r="U93" s="33"/>
      <c r="V93" s="33"/>
      <c r="W93" s="33"/>
      <c r="X93" s="33"/>
      <c r="Y93" s="33"/>
      <c r="Z93" s="33"/>
      <c r="AA93" s="33"/>
      <c r="AB93" s="33"/>
      <c r="AC93" s="33"/>
      <c r="AD93" s="33"/>
      <c r="AE93" s="33"/>
    </row>
    <row r="94" spans="1:31" s="2" customFormat="1" ht="15.2" hidden="1" customHeight="1">
      <c r="A94" s="33"/>
      <c r="B94" s="34"/>
      <c r="C94" s="28" t="s">
        <v>28</v>
      </c>
      <c r="D94" s="35"/>
      <c r="E94" s="35"/>
      <c r="F94" s="26" t="str">
        <f>IF(E20="","",E20)</f>
        <v>Vyplň údaj</v>
      </c>
      <c r="G94" s="35"/>
      <c r="H94" s="35"/>
      <c r="I94" s="28" t="s">
        <v>33</v>
      </c>
      <c r="J94" s="31" t="str">
        <f>E26</f>
        <v xml:space="preserve"> </v>
      </c>
      <c r="K94" s="35"/>
      <c r="L94" s="50"/>
      <c r="S94" s="33"/>
      <c r="T94" s="33"/>
      <c r="U94" s="33"/>
      <c r="V94" s="33"/>
      <c r="W94" s="33"/>
      <c r="X94" s="33"/>
      <c r="Y94" s="33"/>
      <c r="Z94" s="33"/>
      <c r="AA94" s="33"/>
      <c r="AB94" s="33"/>
      <c r="AC94" s="33"/>
      <c r="AD94" s="33"/>
      <c r="AE94" s="33"/>
    </row>
    <row r="95" spans="1:31" s="2" customFormat="1" ht="10.35" hidden="1" customHeight="1">
      <c r="A95" s="33"/>
      <c r="B95" s="34"/>
      <c r="C95" s="35"/>
      <c r="D95" s="35"/>
      <c r="E95" s="35"/>
      <c r="F95" s="35"/>
      <c r="G95" s="35"/>
      <c r="H95" s="35"/>
      <c r="I95" s="35"/>
      <c r="J95" s="35"/>
      <c r="K95" s="35"/>
      <c r="L95" s="50"/>
      <c r="S95" s="33"/>
      <c r="T95" s="33"/>
      <c r="U95" s="33"/>
      <c r="V95" s="33"/>
      <c r="W95" s="33"/>
      <c r="X95" s="33"/>
      <c r="Y95" s="33"/>
      <c r="Z95" s="33"/>
      <c r="AA95" s="33"/>
      <c r="AB95" s="33"/>
      <c r="AC95" s="33"/>
      <c r="AD95" s="33"/>
      <c r="AE95" s="33"/>
    </row>
    <row r="96" spans="1:31" s="2" customFormat="1" ht="29.25" hidden="1" customHeight="1">
      <c r="A96" s="33"/>
      <c r="B96" s="34"/>
      <c r="C96" s="148" t="s">
        <v>201</v>
      </c>
      <c r="D96" s="149"/>
      <c r="E96" s="149"/>
      <c r="F96" s="149"/>
      <c r="G96" s="149"/>
      <c r="H96" s="149"/>
      <c r="I96" s="149"/>
      <c r="J96" s="150" t="s">
        <v>202</v>
      </c>
      <c r="K96" s="149"/>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2.9" hidden="1" customHeight="1">
      <c r="A98" s="33"/>
      <c r="B98" s="34"/>
      <c r="C98" s="151" t="s">
        <v>203</v>
      </c>
      <c r="D98" s="35"/>
      <c r="E98" s="35"/>
      <c r="F98" s="35"/>
      <c r="G98" s="35"/>
      <c r="H98" s="35"/>
      <c r="I98" s="35"/>
      <c r="J98" s="83">
        <f>J122</f>
        <v>0</v>
      </c>
      <c r="K98" s="35"/>
      <c r="L98" s="50"/>
      <c r="S98" s="33"/>
      <c r="T98" s="33"/>
      <c r="U98" s="33"/>
      <c r="V98" s="33"/>
      <c r="W98" s="33"/>
      <c r="X98" s="33"/>
      <c r="Y98" s="33"/>
      <c r="Z98" s="33"/>
      <c r="AA98" s="33"/>
      <c r="AB98" s="33"/>
      <c r="AC98" s="33"/>
      <c r="AD98" s="33"/>
      <c r="AE98" s="33"/>
      <c r="AU98" s="16" t="s">
        <v>204</v>
      </c>
    </row>
    <row r="99" spans="1:47" s="10" customFormat="1" ht="24.95" hidden="1" customHeight="1">
      <c r="B99" s="196"/>
      <c r="C99" s="197"/>
      <c r="D99" s="198" t="s">
        <v>1752</v>
      </c>
      <c r="E99" s="199"/>
      <c r="F99" s="199"/>
      <c r="G99" s="199"/>
      <c r="H99" s="199"/>
      <c r="I99" s="199"/>
      <c r="J99" s="200">
        <f>J123</f>
        <v>0</v>
      </c>
      <c r="K99" s="197"/>
      <c r="L99" s="201"/>
    </row>
    <row r="100" spans="1:47" s="14" customFormat="1" ht="19.899999999999999" hidden="1" customHeight="1">
      <c r="B100" s="239"/>
      <c r="C100" s="102"/>
      <c r="D100" s="240" t="s">
        <v>1875</v>
      </c>
      <c r="E100" s="241"/>
      <c r="F100" s="241"/>
      <c r="G100" s="241"/>
      <c r="H100" s="241"/>
      <c r="I100" s="241"/>
      <c r="J100" s="242">
        <f>J124</f>
        <v>0</v>
      </c>
      <c r="K100" s="102"/>
      <c r="L100" s="243"/>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2" customFormat="1" ht="16.5" customHeight="1">
      <c r="A112" s="33"/>
      <c r="B112" s="34"/>
      <c r="C112" s="35"/>
      <c r="D112" s="35"/>
      <c r="E112" s="295" t="s">
        <v>1792</v>
      </c>
      <c r="F112" s="298"/>
      <c r="G112" s="298"/>
      <c r="H112" s="298"/>
      <c r="I112" s="35"/>
      <c r="J112" s="35"/>
      <c r="K112" s="35"/>
      <c r="L112" s="50"/>
      <c r="S112" s="33"/>
      <c r="T112" s="33"/>
      <c r="U112" s="33"/>
      <c r="V112" s="33"/>
      <c r="W112" s="33"/>
      <c r="X112" s="33"/>
      <c r="Y112" s="33"/>
      <c r="Z112" s="33"/>
      <c r="AA112" s="33"/>
      <c r="AB112" s="33"/>
      <c r="AC112" s="33"/>
      <c r="AD112" s="33"/>
      <c r="AE112" s="33"/>
    </row>
    <row r="113" spans="1:65" s="2" customFormat="1" ht="12" customHeight="1">
      <c r="A113" s="33"/>
      <c r="B113" s="34"/>
      <c r="C113" s="28" t="s">
        <v>196</v>
      </c>
      <c r="D113" s="35"/>
      <c r="E113" s="35"/>
      <c r="F113" s="35"/>
      <c r="G113" s="35"/>
      <c r="H113" s="35"/>
      <c r="I113" s="35"/>
      <c r="J113" s="35"/>
      <c r="K113" s="35"/>
      <c r="L113" s="50"/>
      <c r="S113" s="33"/>
      <c r="T113" s="33"/>
      <c r="U113" s="33"/>
      <c r="V113" s="33"/>
      <c r="W113" s="33"/>
      <c r="X113" s="33"/>
      <c r="Y113" s="33"/>
      <c r="Z113" s="33"/>
      <c r="AA113" s="33"/>
      <c r="AB113" s="33"/>
      <c r="AC113" s="33"/>
      <c r="AD113" s="33"/>
      <c r="AE113" s="33"/>
    </row>
    <row r="114" spans="1:65" s="2" customFormat="1" ht="16.5" customHeight="1">
      <c r="A114" s="33"/>
      <c r="B114" s="34"/>
      <c r="C114" s="35"/>
      <c r="D114" s="35"/>
      <c r="E114" s="267" t="str">
        <f>E11</f>
        <v>02.2 - Vedlejší a ostatní náklady</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6.95" customHeight="1">
      <c r="A115" s="33"/>
      <c r="B115" s="34"/>
      <c r="C115" s="35"/>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2" customHeight="1">
      <c r="A116" s="33"/>
      <c r="B116" s="34"/>
      <c r="C116" s="28" t="s">
        <v>20</v>
      </c>
      <c r="D116" s="35"/>
      <c r="E116" s="35"/>
      <c r="F116" s="26" t="str">
        <f>F14</f>
        <v>Pocínovice</v>
      </c>
      <c r="G116" s="35"/>
      <c r="H116" s="35"/>
      <c r="I116" s="28" t="s">
        <v>22</v>
      </c>
      <c r="J116" s="65" t="str">
        <f>IF(J14="","",J14)</f>
        <v>21. 9. 2020</v>
      </c>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5.2" customHeight="1">
      <c r="A118" s="33"/>
      <c r="B118" s="34"/>
      <c r="C118" s="28" t="s">
        <v>24</v>
      </c>
      <c r="D118" s="35"/>
      <c r="E118" s="35"/>
      <c r="F118" s="26" t="str">
        <f>E17</f>
        <v>Správa železnic, státní organizace</v>
      </c>
      <c r="G118" s="35"/>
      <c r="H118" s="35"/>
      <c r="I118" s="28" t="s">
        <v>30</v>
      </c>
      <c r="J118" s="31" t="str">
        <f>E23</f>
        <v xml:space="preserve"> </v>
      </c>
      <c r="K118" s="35"/>
      <c r="L118" s="50"/>
      <c r="S118" s="33"/>
      <c r="T118" s="33"/>
      <c r="U118" s="33"/>
      <c r="V118" s="33"/>
      <c r="W118" s="33"/>
      <c r="X118" s="33"/>
      <c r="Y118" s="33"/>
      <c r="Z118" s="33"/>
      <c r="AA118" s="33"/>
      <c r="AB118" s="33"/>
      <c r="AC118" s="33"/>
      <c r="AD118" s="33"/>
      <c r="AE118" s="33"/>
    </row>
    <row r="119" spans="1:65" s="2" customFormat="1" ht="15.2" customHeight="1">
      <c r="A119" s="33"/>
      <c r="B119" s="34"/>
      <c r="C119" s="28" t="s">
        <v>28</v>
      </c>
      <c r="D119" s="35"/>
      <c r="E119" s="35"/>
      <c r="F119" s="26" t="str">
        <f>IF(E20="","",E20)</f>
        <v>Vyplň údaj</v>
      </c>
      <c r="G119" s="35"/>
      <c r="H119" s="35"/>
      <c r="I119" s="28" t="s">
        <v>33</v>
      </c>
      <c r="J119" s="31" t="str">
        <f>E26</f>
        <v xml:space="preserve"> </v>
      </c>
      <c r="K119" s="35"/>
      <c r="L119" s="50"/>
      <c r="S119" s="33"/>
      <c r="T119" s="33"/>
      <c r="U119" s="33"/>
      <c r="V119" s="33"/>
      <c r="W119" s="33"/>
      <c r="X119" s="33"/>
      <c r="Y119" s="33"/>
      <c r="Z119" s="33"/>
      <c r="AA119" s="33"/>
      <c r="AB119" s="33"/>
      <c r="AC119" s="33"/>
      <c r="AD119" s="33"/>
      <c r="AE119" s="33"/>
    </row>
    <row r="120" spans="1:65" s="2" customFormat="1" ht="10.35" customHeight="1">
      <c r="A120" s="33"/>
      <c r="B120" s="34"/>
      <c r="C120" s="35"/>
      <c r="D120" s="35"/>
      <c r="E120" s="35"/>
      <c r="F120" s="35"/>
      <c r="G120" s="35"/>
      <c r="H120" s="35"/>
      <c r="I120" s="35"/>
      <c r="J120" s="35"/>
      <c r="K120" s="35"/>
      <c r="L120" s="50"/>
      <c r="S120" s="33"/>
      <c r="T120" s="33"/>
      <c r="U120" s="33"/>
      <c r="V120" s="33"/>
      <c r="W120" s="33"/>
      <c r="X120" s="33"/>
      <c r="Y120" s="33"/>
      <c r="Z120" s="33"/>
      <c r="AA120" s="33"/>
      <c r="AB120" s="33"/>
      <c r="AC120" s="33"/>
      <c r="AD120" s="33"/>
      <c r="AE120" s="33"/>
    </row>
    <row r="121" spans="1:65" s="9" customFormat="1" ht="29.25" customHeight="1">
      <c r="A121" s="152"/>
      <c r="B121" s="153"/>
      <c r="C121" s="154" t="s">
        <v>206</v>
      </c>
      <c r="D121" s="155" t="s">
        <v>60</v>
      </c>
      <c r="E121" s="155" t="s">
        <v>56</v>
      </c>
      <c r="F121" s="155" t="s">
        <v>57</v>
      </c>
      <c r="G121" s="155" t="s">
        <v>207</v>
      </c>
      <c r="H121" s="155" t="s">
        <v>208</v>
      </c>
      <c r="I121" s="155" t="s">
        <v>209</v>
      </c>
      <c r="J121" s="155" t="s">
        <v>202</v>
      </c>
      <c r="K121" s="156" t="s">
        <v>210</v>
      </c>
      <c r="L121" s="157"/>
      <c r="M121" s="74" t="s">
        <v>1</v>
      </c>
      <c r="N121" s="75" t="s">
        <v>39</v>
      </c>
      <c r="O121" s="75" t="s">
        <v>211</v>
      </c>
      <c r="P121" s="75" t="s">
        <v>212</v>
      </c>
      <c r="Q121" s="75" t="s">
        <v>213</v>
      </c>
      <c r="R121" s="75" t="s">
        <v>214</v>
      </c>
      <c r="S121" s="75" t="s">
        <v>215</v>
      </c>
      <c r="T121" s="76" t="s">
        <v>216</v>
      </c>
      <c r="U121" s="152"/>
      <c r="V121" s="152"/>
      <c r="W121" s="152"/>
      <c r="X121" s="152"/>
      <c r="Y121" s="152"/>
      <c r="Z121" s="152"/>
      <c r="AA121" s="152"/>
      <c r="AB121" s="152"/>
      <c r="AC121" s="152"/>
      <c r="AD121" s="152"/>
      <c r="AE121" s="152"/>
    </row>
    <row r="122" spans="1:65" s="2" customFormat="1" ht="22.9" customHeight="1">
      <c r="A122" s="33"/>
      <c r="B122" s="34"/>
      <c r="C122" s="81" t="s">
        <v>217</v>
      </c>
      <c r="D122" s="35"/>
      <c r="E122" s="35"/>
      <c r="F122" s="35"/>
      <c r="G122" s="35"/>
      <c r="H122" s="35"/>
      <c r="I122" s="35"/>
      <c r="J122" s="158">
        <f>BK122</f>
        <v>0</v>
      </c>
      <c r="K122" s="35"/>
      <c r="L122" s="38"/>
      <c r="M122" s="77"/>
      <c r="N122" s="159"/>
      <c r="O122" s="78"/>
      <c r="P122" s="160">
        <f>P123</f>
        <v>0</v>
      </c>
      <c r="Q122" s="78"/>
      <c r="R122" s="160">
        <f>R123</f>
        <v>0</v>
      </c>
      <c r="S122" s="78"/>
      <c r="T122" s="161">
        <f>T123</f>
        <v>0</v>
      </c>
      <c r="U122" s="33"/>
      <c r="V122" s="33"/>
      <c r="W122" s="33"/>
      <c r="X122" s="33"/>
      <c r="Y122" s="33"/>
      <c r="Z122" s="33"/>
      <c r="AA122" s="33"/>
      <c r="AB122" s="33"/>
      <c r="AC122" s="33"/>
      <c r="AD122" s="33"/>
      <c r="AE122" s="33"/>
      <c r="AT122" s="16" t="s">
        <v>74</v>
      </c>
      <c r="AU122" s="16" t="s">
        <v>204</v>
      </c>
      <c r="BK122" s="162">
        <f>BK123</f>
        <v>0</v>
      </c>
    </row>
    <row r="123" spans="1:65" s="11" customFormat="1" ht="25.9" customHeight="1">
      <c r="B123" s="202"/>
      <c r="C123" s="203"/>
      <c r="D123" s="204" t="s">
        <v>74</v>
      </c>
      <c r="E123" s="205" t="s">
        <v>1753</v>
      </c>
      <c r="F123" s="205" t="s">
        <v>1754</v>
      </c>
      <c r="G123" s="203"/>
      <c r="H123" s="203"/>
      <c r="I123" s="206"/>
      <c r="J123" s="207">
        <f>BK123</f>
        <v>0</v>
      </c>
      <c r="K123" s="203"/>
      <c r="L123" s="208"/>
      <c r="M123" s="209"/>
      <c r="N123" s="210"/>
      <c r="O123" s="210"/>
      <c r="P123" s="211">
        <f>P124</f>
        <v>0</v>
      </c>
      <c r="Q123" s="210"/>
      <c r="R123" s="211">
        <f>R124</f>
        <v>0</v>
      </c>
      <c r="S123" s="210"/>
      <c r="T123" s="212">
        <f>T124</f>
        <v>0</v>
      </c>
      <c r="AR123" s="213" t="s">
        <v>238</v>
      </c>
      <c r="AT123" s="214" t="s">
        <v>74</v>
      </c>
      <c r="AU123" s="214" t="s">
        <v>75</v>
      </c>
      <c r="AY123" s="213" t="s">
        <v>223</v>
      </c>
      <c r="BK123" s="215">
        <f>BK124</f>
        <v>0</v>
      </c>
    </row>
    <row r="124" spans="1:65" s="11" customFormat="1" ht="22.9" customHeight="1">
      <c r="B124" s="202"/>
      <c r="C124" s="203"/>
      <c r="D124" s="204" t="s">
        <v>74</v>
      </c>
      <c r="E124" s="244" t="s">
        <v>1876</v>
      </c>
      <c r="F124" s="244" t="s">
        <v>1877</v>
      </c>
      <c r="G124" s="203"/>
      <c r="H124" s="203"/>
      <c r="I124" s="206"/>
      <c r="J124" s="245">
        <f>BK124</f>
        <v>0</v>
      </c>
      <c r="K124" s="203"/>
      <c r="L124" s="208"/>
      <c r="M124" s="209"/>
      <c r="N124" s="210"/>
      <c r="O124" s="210"/>
      <c r="P124" s="211">
        <f>SUM(P125:P130)</f>
        <v>0</v>
      </c>
      <c r="Q124" s="210"/>
      <c r="R124" s="211">
        <f>SUM(R125:R130)</f>
        <v>0</v>
      </c>
      <c r="S124" s="210"/>
      <c r="T124" s="212">
        <f>SUM(T125:T130)</f>
        <v>0</v>
      </c>
      <c r="AR124" s="213" t="s">
        <v>238</v>
      </c>
      <c r="AT124" s="214" t="s">
        <v>74</v>
      </c>
      <c r="AU124" s="214" t="s">
        <v>82</v>
      </c>
      <c r="AY124" s="213" t="s">
        <v>223</v>
      </c>
      <c r="BK124" s="215">
        <f>SUM(BK125:BK130)</f>
        <v>0</v>
      </c>
    </row>
    <row r="125" spans="1:65" s="2" customFormat="1" ht="14.45" customHeight="1">
      <c r="A125" s="33"/>
      <c r="B125" s="34"/>
      <c r="C125" s="182" t="s">
        <v>82</v>
      </c>
      <c r="D125" s="182" t="s">
        <v>243</v>
      </c>
      <c r="E125" s="183" t="s">
        <v>1878</v>
      </c>
      <c r="F125" s="184" t="s">
        <v>1879</v>
      </c>
      <c r="G125" s="185" t="s">
        <v>1880</v>
      </c>
      <c r="H125" s="186">
        <v>1</v>
      </c>
      <c r="I125" s="187"/>
      <c r="J125" s="188">
        <f>ROUND(I125*H125,2)</f>
        <v>0</v>
      </c>
      <c r="K125" s="184" t="s">
        <v>1486</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1881</v>
      </c>
      <c r="AT125" s="175" t="s">
        <v>243</v>
      </c>
      <c r="AU125" s="175" t="s">
        <v>84</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1881</v>
      </c>
      <c r="BM125" s="175" t="s">
        <v>1882</v>
      </c>
    </row>
    <row r="126" spans="1:65" s="2" customFormat="1">
      <c r="A126" s="33"/>
      <c r="B126" s="34"/>
      <c r="C126" s="35"/>
      <c r="D126" s="177" t="s">
        <v>225</v>
      </c>
      <c r="E126" s="35"/>
      <c r="F126" s="178" t="s">
        <v>1879</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84</v>
      </c>
    </row>
    <row r="127" spans="1:65" s="2" customFormat="1" ht="14.45" customHeight="1">
      <c r="A127" s="33"/>
      <c r="B127" s="34"/>
      <c r="C127" s="182" t="s">
        <v>84</v>
      </c>
      <c r="D127" s="182" t="s">
        <v>243</v>
      </c>
      <c r="E127" s="183" t="s">
        <v>1883</v>
      </c>
      <c r="F127" s="184" t="s">
        <v>1884</v>
      </c>
      <c r="G127" s="185" t="s">
        <v>1880</v>
      </c>
      <c r="H127" s="186">
        <v>1</v>
      </c>
      <c r="I127" s="187"/>
      <c r="J127" s="188">
        <f>ROUND(I127*H127,2)</f>
        <v>0</v>
      </c>
      <c r="K127" s="184" t="s">
        <v>1486</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1881</v>
      </c>
      <c r="AT127" s="175" t="s">
        <v>243</v>
      </c>
      <c r="AU127" s="175" t="s">
        <v>84</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1881</v>
      </c>
      <c r="BM127" s="175" t="s">
        <v>1885</v>
      </c>
    </row>
    <row r="128" spans="1:65" s="2" customFormat="1">
      <c r="A128" s="33"/>
      <c r="B128" s="34"/>
      <c r="C128" s="35"/>
      <c r="D128" s="177" t="s">
        <v>225</v>
      </c>
      <c r="E128" s="35"/>
      <c r="F128" s="178" t="s">
        <v>1884</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84</v>
      </c>
    </row>
    <row r="129" spans="1:65" s="2" customFormat="1" ht="14.45" customHeight="1">
      <c r="A129" s="33"/>
      <c r="B129" s="34"/>
      <c r="C129" s="182" t="s">
        <v>92</v>
      </c>
      <c r="D129" s="182" t="s">
        <v>243</v>
      </c>
      <c r="E129" s="183" t="s">
        <v>1886</v>
      </c>
      <c r="F129" s="184" t="s">
        <v>1887</v>
      </c>
      <c r="G129" s="185" t="s">
        <v>1880</v>
      </c>
      <c r="H129" s="186">
        <v>1</v>
      </c>
      <c r="I129" s="187"/>
      <c r="J129" s="188">
        <f>ROUND(I129*H129,2)</f>
        <v>0</v>
      </c>
      <c r="K129" s="184" t="s">
        <v>1486</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1881</v>
      </c>
      <c r="AT129" s="175" t="s">
        <v>243</v>
      </c>
      <c r="AU129" s="175" t="s">
        <v>84</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1881</v>
      </c>
      <c r="BM129" s="175" t="s">
        <v>1888</v>
      </c>
    </row>
    <row r="130" spans="1:65" s="2" customFormat="1">
      <c r="A130" s="33"/>
      <c r="B130" s="34"/>
      <c r="C130" s="35"/>
      <c r="D130" s="177" t="s">
        <v>225</v>
      </c>
      <c r="E130" s="35"/>
      <c r="F130" s="178" t="s">
        <v>1887</v>
      </c>
      <c r="G130" s="35"/>
      <c r="H130" s="35"/>
      <c r="I130" s="179"/>
      <c r="J130" s="35"/>
      <c r="K130" s="35"/>
      <c r="L130" s="38"/>
      <c r="M130" s="191"/>
      <c r="N130" s="192"/>
      <c r="O130" s="193"/>
      <c r="P130" s="193"/>
      <c r="Q130" s="193"/>
      <c r="R130" s="193"/>
      <c r="S130" s="193"/>
      <c r="T130" s="194"/>
      <c r="U130" s="33"/>
      <c r="V130" s="33"/>
      <c r="W130" s="33"/>
      <c r="X130" s="33"/>
      <c r="Y130" s="33"/>
      <c r="Z130" s="33"/>
      <c r="AA130" s="33"/>
      <c r="AB130" s="33"/>
      <c r="AC130" s="33"/>
      <c r="AD130" s="33"/>
      <c r="AE130" s="33"/>
      <c r="AT130" s="16" t="s">
        <v>225</v>
      </c>
      <c r="AU130" s="16" t="s">
        <v>84</v>
      </c>
    </row>
    <row r="131" spans="1:65" s="2" customFormat="1" ht="6.95" customHeight="1">
      <c r="A131" s="33"/>
      <c r="B131" s="53"/>
      <c r="C131" s="54"/>
      <c r="D131" s="54"/>
      <c r="E131" s="54"/>
      <c r="F131" s="54"/>
      <c r="G131" s="54"/>
      <c r="H131" s="54"/>
      <c r="I131" s="54"/>
      <c r="J131" s="54"/>
      <c r="K131" s="54"/>
      <c r="L131" s="38"/>
      <c r="M131" s="33"/>
      <c r="O131" s="33"/>
      <c r="P131" s="33"/>
      <c r="Q131" s="33"/>
      <c r="R131" s="33"/>
      <c r="S131" s="33"/>
      <c r="T131" s="33"/>
      <c r="U131" s="33"/>
      <c r="V131" s="33"/>
      <c r="W131" s="33"/>
      <c r="X131" s="33"/>
      <c r="Y131" s="33"/>
      <c r="Z131" s="33"/>
      <c r="AA131" s="33"/>
      <c r="AB131" s="33"/>
      <c r="AC131" s="33"/>
      <c r="AD131" s="33"/>
      <c r="AE131" s="33"/>
    </row>
  </sheetData>
  <sheetProtection algorithmName="SHA-512" hashValue="YEUnLy+yTpkfk1x2PNLq+yOWY/zKzn++94078aJw4EgUbwhN6iXednQRcKTzzms6LKCxdZ/Zr2IkJWL1iwCXqg==" saltValue="X8wDpziHH3TPUirD7GxG8q0Hrc4H7JB2DEiPdJvRVELuf9M+xThuEf6LipQE26fSCMZxQupGsaGFCZj9YaRKHw==" spinCount="100000" sheet="1" objects="1" scenarios="1" formatColumns="0" formatRows="0" autoFilter="0"/>
  <autoFilter ref="C121:K130"/>
  <mergeCells count="12">
    <mergeCell ref="E114:H114"/>
    <mergeCell ref="L2:V2"/>
    <mergeCell ref="E85:H85"/>
    <mergeCell ref="E87:H87"/>
    <mergeCell ref="E89:H89"/>
    <mergeCell ref="E110:H110"/>
    <mergeCell ref="E112:H112"/>
    <mergeCell ref="E7:H7"/>
    <mergeCell ref="E9:H9"/>
    <mergeCell ref="E11:H11"/>
    <mergeCell ref="E20:H20"/>
    <mergeCell ref="E29:H29"/>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2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137</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1890</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1891</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ROUND((SUM(BE124:BE220)),  2)</f>
        <v>0</v>
      </c>
      <c r="G37" s="33"/>
      <c r="H37" s="33"/>
      <c r="I37" s="129">
        <v>0.21</v>
      </c>
      <c r="J37" s="128">
        <f>ROUND(((SUM(BE124:BE220))*I37),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ROUND((SUM(BF124:BF220)),  2)</f>
        <v>0</v>
      </c>
      <c r="G38" s="33"/>
      <c r="H38" s="33"/>
      <c r="I38" s="129">
        <v>0.15</v>
      </c>
      <c r="J38" s="128">
        <f>ROUND(((SUM(BF124:BF220))*I38),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ROUND((SUM(BG124:BG220)),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ROUND((SUM(BH124:BH220)),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ROUND((SUM(BI124:BI220)),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1890</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03.1.1 - Oprava 1. SK</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1890</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03.1.1 - Oprava 1. SK</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SUM(P125:P220)</f>
        <v>0</v>
      </c>
      <c r="Q124" s="78"/>
      <c r="R124" s="160">
        <f>SUM(R125:R220)</f>
        <v>718.12</v>
      </c>
      <c r="S124" s="78"/>
      <c r="T124" s="161">
        <f>SUM(T125:T220)</f>
        <v>0</v>
      </c>
      <c r="U124" s="33"/>
      <c r="V124" s="33"/>
      <c r="W124" s="33"/>
      <c r="X124" s="33"/>
      <c r="Y124" s="33"/>
      <c r="Z124" s="33"/>
      <c r="AA124" s="33"/>
      <c r="AB124" s="33"/>
      <c r="AC124" s="33"/>
      <c r="AD124" s="33"/>
      <c r="AE124" s="33"/>
      <c r="AT124" s="16" t="s">
        <v>74</v>
      </c>
      <c r="AU124" s="16" t="s">
        <v>204</v>
      </c>
      <c r="BK124" s="162">
        <f>SUM(BK125:BK220)</f>
        <v>0</v>
      </c>
    </row>
    <row r="125" spans="1:65" s="2" customFormat="1" ht="24.2" customHeight="1">
      <c r="A125" s="33"/>
      <c r="B125" s="34"/>
      <c r="C125" s="182" t="s">
        <v>82</v>
      </c>
      <c r="D125" s="182" t="s">
        <v>243</v>
      </c>
      <c r="E125" s="183" t="s">
        <v>1892</v>
      </c>
      <c r="F125" s="184" t="s">
        <v>1893</v>
      </c>
      <c r="G125" s="185" t="s">
        <v>1511</v>
      </c>
      <c r="H125" s="186">
        <v>900</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1894</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1896</v>
      </c>
      <c r="G127" s="218"/>
      <c r="H127" s="221">
        <v>900</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84</v>
      </c>
      <c r="D128" s="182" t="s">
        <v>243</v>
      </c>
      <c r="E128" s="183" t="s">
        <v>1897</v>
      </c>
      <c r="F128" s="184" t="s">
        <v>1898</v>
      </c>
      <c r="G128" s="185" t="s">
        <v>1511</v>
      </c>
      <c r="H128" s="186">
        <v>600</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1899</v>
      </c>
    </row>
    <row r="129" spans="1:65" s="2" customFormat="1" ht="48.75">
      <c r="A129" s="33"/>
      <c r="B129" s="34"/>
      <c r="C129" s="35"/>
      <c r="D129" s="177" t="s">
        <v>225</v>
      </c>
      <c r="E129" s="35"/>
      <c r="F129" s="178" t="s">
        <v>1900</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12" customFormat="1">
      <c r="B130" s="217"/>
      <c r="C130" s="218"/>
      <c r="D130" s="177" t="s">
        <v>1799</v>
      </c>
      <c r="E130" s="219" t="s">
        <v>1</v>
      </c>
      <c r="F130" s="220" t="s">
        <v>1901</v>
      </c>
      <c r="G130" s="218"/>
      <c r="H130" s="221">
        <v>600</v>
      </c>
      <c r="I130" s="222"/>
      <c r="J130" s="218"/>
      <c r="K130" s="218"/>
      <c r="L130" s="223"/>
      <c r="M130" s="224"/>
      <c r="N130" s="225"/>
      <c r="O130" s="225"/>
      <c r="P130" s="225"/>
      <c r="Q130" s="225"/>
      <c r="R130" s="225"/>
      <c r="S130" s="225"/>
      <c r="T130" s="226"/>
      <c r="AT130" s="227" t="s">
        <v>1799</v>
      </c>
      <c r="AU130" s="227" t="s">
        <v>75</v>
      </c>
      <c r="AV130" s="12" t="s">
        <v>84</v>
      </c>
      <c r="AW130" s="12" t="s">
        <v>32</v>
      </c>
      <c r="AX130" s="12" t="s">
        <v>82</v>
      </c>
      <c r="AY130" s="227" t="s">
        <v>223</v>
      </c>
    </row>
    <row r="131" spans="1:65" s="2" customFormat="1" ht="24.2" customHeight="1">
      <c r="A131" s="33"/>
      <c r="B131" s="34"/>
      <c r="C131" s="182" t="s">
        <v>92</v>
      </c>
      <c r="D131" s="182" t="s">
        <v>243</v>
      </c>
      <c r="E131" s="183" t="s">
        <v>1902</v>
      </c>
      <c r="F131" s="184" t="s">
        <v>1903</v>
      </c>
      <c r="G131" s="185" t="s">
        <v>1485</v>
      </c>
      <c r="H131" s="186">
        <v>30</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233</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233</v>
      </c>
      <c r="BM131" s="175" t="s">
        <v>1904</v>
      </c>
    </row>
    <row r="132" spans="1:65" s="2" customFormat="1" ht="48.75">
      <c r="A132" s="33"/>
      <c r="B132" s="34"/>
      <c r="C132" s="35"/>
      <c r="D132" s="177" t="s">
        <v>225</v>
      </c>
      <c r="E132" s="35"/>
      <c r="F132" s="178" t="s">
        <v>1905</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12" customFormat="1">
      <c r="B133" s="217"/>
      <c r="C133" s="218"/>
      <c r="D133" s="177" t="s">
        <v>1799</v>
      </c>
      <c r="E133" s="219" t="s">
        <v>1</v>
      </c>
      <c r="F133" s="220" t="s">
        <v>1906</v>
      </c>
      <c r="G133" s="218"/>
      <c r="H133" s="221">
        <v>30</v>
      </c>
      <c r="I133" s="222"/>
      <c r="J133" s="218"/>
      <c r="K133" s="218"/>
      <c r="L133" s="223"/>
      <c r="M133" s="224"/>
      <c r="N133" s="225"/>
      <c r="O133" s="225"/>
      <c r="P133" s="225"/>
      <c r="Q133" s="225"/>
      <c r="R133" s="225"/>
      <c r="S133" s="225"/>
      <c r="T133" s="226"/>
      <c r="AT133" s="227" t="s">
        <v>1799</v>
      </c>
      <c r="AU133" s="227" t="s">
        <v>75</v>
      </c>
      <c r="AV133" s="12" t="s">
        <v>84</v>
      </c>
      <c r="AW133" s="12" t="s">
        <v>32</v>
      </c>
      <c r="AX133" s="12" t="s">
        <v>82</v>
      </c>
      <c r="AY133" s="227" t="s">
        <v>223</v>
      </c>
    </row>
    <row r="134" spans="1:65" s="2" customFormat="1" ht="24.2" customHeight="1">
      <c r="A134" s="33"/>
      <c r="B134" s="34"/>
      <c r="C134" s="163" t="s">
        <v>233</v>
      </c>
      <c r="D134" s="163" t="s">
        <v>218</v>
      </c>
      <c r="E134" s="164" t="s">
        <v>1907</v>
      </c>
      <c r="F134" s="165" t="s">
        <v>1908</v>
      </c>
      <c r="G134" s="166" t="s">
        <v>1780</v>
      </c>
      <c r="H134" s="167">
        <v>45</v>
      </c>
      <c r="I134" s="168"/>
      <c r="J134" s="169">
        <f>ROUND(I134*H134,2)</f>
        <v>0</v>
      </c>
      <c r="K134" s="165" t="s">
        <v>222</v>
      </c>
      <c r="L134" s="170"/>
      <c r="M134" s="171" t="s">
        <v>1</v>
      </c>
      <c r="N134" s="172" t="s">
        <v>40</v>
      </c>
      <c r="O134" s="70"/>
      <c r="P134" s="173">
        <f>O134*H134</f>
        <v>0</v>
      </c>
      <c r="Q134" s="173">
        <v>1</v>
      </c>
      <c r="R134" s="173">
        <f>Q134*H134</f>
        <v>45</v>
      </c>
      <c r="S134" s="173">
        <v>0</v>
      </c>
      <c r="T134" s="174">
        <f>S134*H134</f>
        <v>0</v>
      </c>
      <c r="U134" s="33"/>
      <c r="V134" s="33"/>
      <c r="W134" s="33"/>
      <c r="X134" s="33"/>
      <c r="Y134" s="33"/>
      <c r="Z134" s="33"/>
      <c r="AA134" s="33"/>
      <c r="AB134" s="33"/>
      <c r="AC134" s="33"/>
      <c r="AD134" s="33"/>
      <c r="AE134" s="33"/>
      <c r="AR134" s="175" t="s">
        <v>253</v>
      </c>
      <c r="AT134" s="175" t="s">
        <v>218</v>
      </c>
      <c r="AU134" s="175" t="s">
        <v>75</v>
      </c>
      <c r="AY134" s="16" t="s">
        <v>223</v>
      </c>
      <c r="BE134" s="176">
        <f>IF(N134="základní",J134,0)</f>
        <v>0</v>
      </c>
      <c r="BF134" s="176">
        <f>IF(N134="snížená",J134,0)</f>
        <v>0</v>
      </c>
      <c r="BG134" s="176">
        <f>IF(N134="zákl. přenesená",J134,0)</f>
        <v>0</v>
      </c>
      <c r="BH134" s="176">
        <f>IF(N134="sníž. přenesená",J134,0)</f>
        <v>0</v>
      </c>
      <c r="BI134" s="176">
        <f>IF(N134="nulová",J134,0)</f>
        <v>0</v>
      </c>
      <c r="BJ134" s="16" t="s">
        <v>82</v>
      </c>
      <c r="BK134" s="176">
        <f>ROUND(I134*H134,2)</f>
        <v>0</v>
      </c>
      <c r="BL134" s="16" t="s">
        <v>233</v>
      </c>
      <c r="BM134" s="175" t="s">
        <v>1909</v>
      </c>
    </row>
    <row r="135" spans="1:65" s="2" customFormat="1">
      <c r="A135" s="33"/>
      <c r="B135" s="34"/>
      <c r="C135" s="35"/>
      <c r="D135" s="177" t="s">
        <v>225</v>
      </c>
      <c r="E135" s="35"/>
      <c r="F135" s="178" t="s">
        <v>1908</v>
      </c>
      <c r="G135" s="35"/>
      <c r="H135" s="35"/>
      <c r="I135" s="179"/>
      <c r="J135" s="35"/>
      <c r="K135" s="35"/>
      <c r="L135" s="38"/>
      <c r="M135" s="180"/>
      <c r="N135" s="181"/>
      <c r="O135" s="70"/>
      <c r="P135" s="70"/>
      <c r="Q135" s="70"/>
      <c r="R135" s="70"/>
      <c r="S135" s="70"/>
      <c r="T135" s="71"/>
      <c r="U135" s="33"/>
      <c r="V135" s="33"/>
      <c r="W135" s="33"/>
      <c r="X135" s="33"/>
      <c r="Y135" s="33"/>
      <c r="Z135" s="33"/>
      <c r="AA135" s="33"/>
      <c r="AB135" s="33"/>
      <c r="AC135" s="33"/>
      <c r="AD135" s="33"/>
      <c r="AE135" s="33"/>
      <c r="AT135" s="16" t="s">
        <v>225</v>
      </c>
      <c r="AU135" s="16" t="s">
        <v>75</v>
      </c>
    </row>
    <row r="136" spans="1:65" s="12" customFormat="1">
      <c r="B136" s="217"/>
      <c r="C136" s="218"/>
      <c r="D136" s="177" t="s">
        <v>1799</v>
      </c>
      <c r="E136" s="219" t="s">
        <v>1</v>
      </c>
      <c r="F136" s="220" t="s">
        <v>1910</v>
      </c>
      <c r="G136" s="218"/>
      <c r="H136" s="221">
        <v>45</v>
      </c>
      <c r="I136" s="222"/>
      <c r="J136" s="218"/>
      <c r="K136" s="218"/>
      <c r="L136" s="223"/>
      <c r="M136" s="224"/>
      <c r="N136" s="225"/>
      <c r="O136" s="225"/>
      <c r="P136" s="225"/>
      <c r="Q136" s="225"/>
      <c r="R136" s="225"/>
      <c r="S136" s="225"/>
      <c r="T136" s="226"/>
      <c r="AT136" s="227" t="s">
        <v>1799</v>
      </c>
      <c r="AU136" s="227" t="s">
        <v>75</v>
      </c>
      <c r="AV136" s="12" t="s">
        <v>84</v>
      </c>
      <c r="AW136" s="12" t="s">
        <v>32</v>
      </c>
      <c r="AX136" s="12" t="s">
        <v>82</v>
      </c>
      <c r="AY136" s="227" t="s">
        <v>223</v>
      </c>
    </row>
    <row r="137" spans="1:65" s="2" customFormat="1" ht="24.2" customHeight="1">
      <c r="A137" s="33"/>
      <c r="B137" s="34"/>
      <c r="C137" s="182" t="s">
        <v>238</v>
      </c>
      <c r="D137" s="182" t="s">
        <v>243</v>
      </c>
      <c r="E137" s="183" t="s">
        <v>1911</v>
      </c>
      <c r="F137" s="184" t="s">
        <v>1912</v>
      </c>
      <c r="G137" s="185" t="s">
        <v>1485</v>
      </c>
      <c r="H137" s="186">
        <v>314.25</v>
      </c>
      <c r="I137" s="187"/>
      <c r="J137" s="188">
        <f>ROUND(I137*H137,2)</f>
        <v>0</v>
      </c>
      <c r="K137" s="184" t="s">
        <v>222</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233</v>
      </c>
      <c r="AT137" s="175" t="s">
        <v>243</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233</v>
      </c>
      <c r="BM137" s="175" t="s">
        <v>1913</v>
      </c>
    </row>
    <row r="138" spans="1:65" s="2" customFormat="1" ht="87.75">
      <c r="A138" s="33"/>
      <c r="B138" s="34"/>
      <c r="C138" s="35"/>
      <c r="D138" s="177" t="s">
        <v>225</v>
      </c>
      <c r="E138" s="35"/>
      <c r="F138" s="178" t="s">
        <v>1914</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12" customFormat="1">
      <c r="B139" s="217"/>
      <c r="C139" s="218"/>
      <c r="D139" s="177" t="s">
        <v>1799</v>
      </c>
      <c r="E139" s="219" t="s">
        <v>1</v>
      </c>
      <c r="F139" s="220" t="s">
        <v>1915</v>
      </c>
      <c r="G139" s="218"/>
      <c r="H139" s="221">
        <v>314.25</v>
      </c>
      <c r="I139" s="222"/>
      <c r="J139" s="218"/>
      <c r="K139" s="218"/>
      <c r="L139" s="223"/>
      <c r="M139" s="224"/>
      <c r="N139" s="225"/>
      <c r="O139" s="225"/>
      <c r="P139" s="225"/>
      <c r="Q139" s="225"/>
      <c r="R139" s="225"/>
      <c r="S139" s="225"/>
      <c r="T139" s="226"/>
      <c r="AT139" s="227" t="s">
        <v>1799</v>
      </c>
      <c r="AU139" s="227" t="s">
        <v>75</v>
      </c>
      <c r="AV139" s="12" t="s">
        <v>84</v>
      </c>
      <c r="AW139" s="12" t="s">
        <v>32</v>
      </c>
      <c r="AX139" s="12" t="s">
        <v>82</v>
      </c>
      <c r="AY139" s="227" t="s">
        <v>223</v>
      </c>
    </row>
    <row r="140" spans="1:65" s="2" customFormat="1" ht="24.2" customHeight="1">
      <c r="A140" s="33"/>
      <c r="B140" s="34"/>
      <c r="C140" s="182" t="s">
        <v>242</v>
      </c>
      <c r="D140" s="182" t="s">
        <v>243</v>
      </c>
      <c r="E140" s="183" t="s">
        <v>1916</v>
      </c>
      <c r="F140" s="184" t="s">
        <v>1917</v>
      </c>
      <c r="G140" s="185" t="s">
        <v>1485</v>
      </c>
      <c r="H140" s="186">
        <v>455</v>
      </c>
      <c r="I140" s="187"/>
      <c r="J140" s="188">
        <f>ROUND(I140*H140,2)</f>
        <v>0</v>
      </c>
      <c r="K140" s="184" t="s">
        <v>222</v>
      </c>
      <c r="L140" s="38"/>
      <c r="M140" s="189" t="s">
        <v>1</v>
      </c>
      <c r="N140" s="190" t="s">
        <v>40</v>
      </c>
      <c r="O140" s="70"/>
      <c r="P140" s="173">
        <f>O140*H140</f>
        <v>0</v>
      </c>
      <c r="Q140" s="173">
        <v>0</v>
      </c>
      <c r="R140" s="173">
        <f>Q140*H140</f>
        <v>0</v>
      </c>
      <c r="S140" s="173">
        <v>0</v>
      </c>
      <c r="T140" s="174">
        <f>S140*H140</f>
        <v>0</v>
      </c>
      <c r="U140" s="33"/>
      <c r="V140" s="33"/>
      <c r="W140" s="33"/>
      <c r="X140" s="33"/>
      <c r="Y140" s="33"/>
      <c r="Z140" s="33"/>
      <c r="AA140" s="33"/>
      <c r="AB140" s="33"/>
      <c r="AC140" s="33"/>
      <c r="AD140" s="33"/>
      <c r="AE140" s="33"/>
      <c r="AR140" s="175" t="s">
        <v>233</v>
      </c>
      <c r="AT140" s="175" t="s">
        <v>243</v>
      </c>
      <c r="AU140" s="175" t="s">
        <v>75</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233</v>
      </c>
      <c r="BM140" s="175" t="s">
        <v>1918</v>
      </c>
    </row>
    <row r="141" spans="1:65" s="2" customFormat="1" ht="48.75">
      <c r="A141" s="33"/>
      <c r="B141" s="34"/>
      <c r="C141" s="35"/>
      <c r="D141" s="177" t="s">
        <v>225</v>
      </c>
      <c r="E141" s="35"/>
      <c r="F141" s="178" t="s">
        <v>1919</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75</v>
      </c>
    </row>
    <row r="142" spans="1:65" s="2" customFormat="1" ht="24.2" customHeight="1">
      <c r="A142" s="33"/>
      <c r="B142" s="34"/>
      <c r="C142" s="163" t="s">
        <v>248</v>
      </c>
      <c r="D142" s="163" t="s">
        <v>218</v>
      </c>
      <c r="E142" s="164" t="s">
        <v>1920</v>
      </c>
      <c r="F142" s="165" t="s">
        <v>1921</v>
      </c>
      <c r="G142" s="166" t="s">
        <v>1780</v>
      </c>
      <c r="H142" s="167">
        <v>648.83000000000004</v>
      </c>
      <c r="I142" s="168"/>
      <c r="J142" s="169">
        <f>ROUND(I142*H142,2)</f>
        <v>0</v>
      </c>
      <c r="K142" s="165" t="s">
        <v>222</v>
      </c>
      <c r="L142" s="170"/>
      <c r="M142" s="171" t="s">
        <v>1</v>
      </c>
      <c r="N142" s="172" t="s">
        <v>40</v>
      </c>
      <c r="O142" s="70"/>
      <c r="P142" s="173">
        <f>O142*H142</f>
        <v>0</v>
      </c>
      <c r="Q142" s="173">
        <v>1</v>
      </c>
      <c r="R142" s="173">
        <f>Q142*H142</f>
        <v>648.83000000000004</v>
      </c>
      <c r="S142" s="173">
        <v>0</v>
      </c>
      <c r="T142" s="174">
        <f>S142*H142</f>
        <v>0</v>
      </c>
      <c r="U142" s="33"/>
      <c r="V142" s="33"/>
      <c r="W142" s="33"/>
      <c r="X142" s="33"/>
      <c r="Y142" s="33"/>
      <c r="Z142" s="33"/>
      <c r="AA142" s="33"/>
      <c r="AB142" s="33"/>
      <c r="AC142" s="33"/>
      <c r="AD142" s="33"/>
      <c r="AE142" s="33"/>
      <c r="AR142" s="175" t="s">
        <v>253</v>
      </c>
      <c r="AT142" s="175" t="s">
        <v>218</v>
      </c>
      <c r="AU142" s="175" t="s">
        <v>75</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233</v>
      </c>
      <c r="BM142" s="175" t="s">
        <v>1922</v>
      </c>
    </row>
    <row r="143" spans="1:65" s="2" customFormat="1">
      <c r="A143" s="33"/>
      <c r="B143" s="34"/>
      <c r="C143" s="35"/>
      <c r="D143" s="177" t="s">
        <v>225</v>
      </c>
      <c r="E143" s="35"/>
      <c r="F143" s="178" t="s">
        <v>1921</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75</v>
      </c>
    </row>
    <row r="144" spans="1:65" s="12" customFormat="1">
      <c r="B144" s="217"/>
      <c r="C144" s="218"/>
      <c r="D144" s="177" t="s">
        <v>1799</v>
      </c>
      <c r="E144" s="219" t="s">
        <v>1</v>
      </c>
      <c r="F144" s="220" t="s">
        <v>1923</v>
      </c>
      <c r="G144" s="218"/>
      <c r="H144" s="221">
        <v>648.83000000000004</v>
      </c>
      <c r="I144" s="222"/>
      <c r="J144" s="218"/>
      <c r="K144" s="218"/>
      <c r="L144" s="223"/>
      <c r="M144" s="224"/>
      <c r="N144" s="225"/>
      <c r="O144" s="225"/>
      <c r="P144" s="225"/>
      <c r="Q144" s="225"/>
      <c r="R144" s="225"/>
      <c r="S144" s="225"/>
      <c r="T144" s="226"/>
      <c r="AT144" s="227" t="s">
        <v>1799</v>
      </c>
      <c r="AU144" s="227" t="s">
        <v>75</v>
      </c>
      <c r="AV144" s="12" t="s">
        <v>84</v>
      </c>
      <c r="AW144" s="12" t="s">
        <v>32</v>
      </c>
      <c r="AX144" s="12" t="s">
        <v>82</v>
      </c>
      <c r="AY144" s="227" t="s">
        <v>223</v>
      </c>
    </row>
    <row r="145" spans="1:65" s="2" customFormat="1" ht="24.2" customHeight="1">
      <c r="A145" s="33"/>
      <c r="B145" s="34"/>
      <c r="C145" s="182" t="s">
        <v>284</v>
      </c>
      <c r="D145" s="182" t="s">
        <v>243</v>
      </c>
      <c r="E145" s="183" t="s">
        <v>1924</v>
      </c>
      <c r="F145" s="184" t="s">
        <v>1925</v>
      </c>
      <c r="G145" s="185" t="s">
        <v>1536</v>
      </c>
      <c r="H145" s="186">
        <v>0.41899999999999998</v>
      </c>
      <c r="I145" s="187"/>
      <c r="J145" s="188">
        <f>ROUND(I145*H145,2)</f>
        <v>0</v>
      </c>
      <c r="K145" s="184" t="s">
        <v>222</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233</v>
      </c>
      <c r="AT145" s="175" t="s">
        <v>243</v>
      </c>
      <c r="AU145" s="175" t="s">
        <v>75</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233</v>
      </c>
      <c r="BM145" s="175" t="s">
        <v>1926</v>
      </c>
    </row>
    <row r="146" spans="1:65" s="2" customFormat="1" ht="48.75">
      <c r="A146" s="33"/>
      <c r="B146" s="34"/>
      <c r="C146" s="35"/>
      <c r="D146" s="177" t="s">
        <v>225</v>
      </c>
      <c r="E146" s="35"/>
      <c r="F146" s="178" t="s">
        <v>1927</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75</v>
      </c>
    </row>
    <row r="147" spans="1:65" s="2" customFormat="1" ht="24.2" customHeight="1">
      <c r="A147" s="33"/>
      <c r="B147" s="34"/>
      <c r="C147" s="182" t="s">
        <v>253</v>
      </c>
      <c r="D147" s="182" t="s">
        <v>243</v>
      </c>
      <c r="E147" s="183" t="s">
        <v>1928</v>
      </c>
      <c r="F147" s="184" t="s">
        <v>1929</v>
      </c>
      <c r="G147" s="185" t="s">
        <v>1536</v>
      </c>
      <c r="H147" s="186">
        <v>0.41899999999999998</v>
      </c>
      <c r="I147" s="187"/>
      <c r="J147" s="188">
        <f>ROUND(I147*H147,2)</f>
        <v>0</v>
      </c>
      <c r="K147" s="184" t="s">
        <v>222</v>
      </c>
      <c r="L147" s="38"/>
      <c r="M147" s="189" t="s">
        <v>1</v>
      </c>
      <c r="N147" s="190"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233</v>
      </c>
      <c r="AT147" s="175" t="s">
        <v>243</v>
      </c>
      <c r="AU147" s="175" t="s">
        <v>75</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233</v>
      </c>
      <c r="BM147" s="175" t="s">
        <v>1930</v>
      </c>
    </row>
    <row r="148" spans="1:65" s="2" customFormat="1" ht="58.5">
      <c r="A148" s="33"/>
      <c r="B148" s="34"/>
      <c r="C148" s="35"/>
      <c r="D148" s="177" t="s">
        <v>225</v>
      </c>
      <c r="E148" s="35"/>
      <c r="F148" s="178" t="s">
        <v>1931</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75</v>
      </c>
    </row>
    <row r="149" spans="1:65" s="2" customFormat="1" ht="24.2" customHeight="1">
      <c r="A149" s="33"/>
      <c r="B149" s="34"/>
      <c r="C149" s="182" t="s">
        <v>293</v>
      </c>
      <c r="D149" s="182" t="s">
        <v>243</v>
      </c>
      <c r="E149" s="183" t="s">
        <v>1932</v>
      </c>
      <c r="F149" s="184" t="s">
        <v>1933</v>
      </c>
      <c r="G149" s="185" t="s">
        <v>221</v>
      </c>
      <c r="H149" s="186">
        <v>4</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233</v>
      </c>
      <c r="AT149" s="175" t="s">
        <v>243</v>
      </c>
      <c r="AU149" s="175" t="s">
        <v>75</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233</v>
      </c>
      <c r="BM149" s="175" t="s">
        <v>1934</v>
      </c>
    </row>
    <row r="150" spans="1:65" s="2" customFormat="1" ht="29.25">
      <c r="A150" s="33"/>
      <c r="B150" s="34"/>
      <c r="C150" s="35"/>
      <c r="D150" s="177" t="s">
        <v>225</v>
      </c>
      <c r="E150" s="35"/>
      <c r="F150" s="178" t="s">
        <v>1935</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75</v>
      </c>
    </row>
    <row r="151" spans="1:65" s="2" customFormat="1" ht="24.2" customHeight="1">
      <c r="A151" s="33"/>
      <c r="B151" s="34"/>
      <c r="C151" s="182" t="s">
        <v>288</v>
      </c>
      <c r="D151" s="182" t="s">
        <v>243</v>
      </c>
      <c r="E151" s="183" t="s">
        <v>1936</v>
      </c>
      <c r="F151" s="184" t="s">
        <v>1937</v>
      </c>
      <c r="G151" s="185" t="s">
        <v>221</v>
      </c>
      <c r="H151" s="186">
        <v>120</v>
      </c>
      <c r="I151" s="187"/>
      <c r="J151" s="188">
        <f>ROUND(I151*H151,2)</f>
        <v>0</v>
      </c>
      <c r="K151" s="184" t="s">
        <v>222</v>
      </c>
      <c r="L151" s="38"/>
      <c r="M151" s="189" t="s">
        <v>1</v>
      </c>
      <c r="N151" s="190"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233</v>
      </c>
      <c r="AT151" s="175" t="s">
        <v>243</v>
      </c>
      <c r="AU151" s="175" t="s">
        <v>75</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233</v>
      </c>
      <c r="BM151" s="175" t="s">
        <v>1938</v>
      </c>
    </row>
    <row r="152" spans="1:65" s="2" customFormat="1" ht="29.25">
      <c r="A152" s="33"/>
      <c r="B152" s="34"/>
      <c r="C152" s="35"/>
      <c r="D152" s="177" t="s">
        <v>225</v>
      </c>
      <c r="E152" s="35"/>
      <c r="F152" s="178" t="s">
        <v>1939</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75</v>
      </c>
    </row>
    <row r="153" spans="1:65" s="2" customFormat="1" ht="24.2" customHeight="1">
      <c r="A153" s="33"/>
      <c r="B153" s="34"/>
      <c r="C153" s="182" t="s">
        <v>303</v>
      </c>
      <c r="D153" s="182" t="s">
        <v>243</v>
      </c>
      <c r="E153" s="183" t="s">
        <v>1940</v>
      </c>
      <c r="F153" s="184" t="s">
        <v>1941</v>
      </c>
      <c r="G153" s="185" t="s">
        <v>1536</v>
      </c>
      <c r="H153" s="186">
        <v>0.41899999999999998</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233</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233</v>
      </c>
      <c r="BM153" s="175" t="s">
        <v>1942</v>
      </c>
    </row>
    <row r="154" spans="1:65" s="2" customFormat="1" ht="78">
      <c r="A154" s="33"/>
      <c r="B154" s="34"/>
      <c r="C154" s="35"/>
      <c r="D154" s="177" t="s">
        <v>225</v>
      </c>
      <c r="E154" s="35"/>
      <c r="F154" s="178" t="s">
        <v>1943</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2" customFormat="1" ht="24.2" customHeight="1">
      <c r="A155" s="33"/>
      <c r="B155" s="34"/>
      <c r="C155" s="182" t="s">
        <v>298</v>
      </c>
      <c r="D155" s="182" t="s">
        <v>243</v>
      </c>
      <c r="E155" s="183" t="s">
        <v>1944</v>
      </c>
      <c r="F155" s="184" t="s">
        <v>1945</v>
      </c>
      <c r="G155" s="185" t="s">
        <v>1536</v>
      </c>
      <c r="H155" s="186">
        <v>0.41899999999999998</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233</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233</v>
      </c>
      <c r="BM155" s="175" t="s">
        <v>1946</v>
      </c>
    </row>
    <row r="156" spans="1:65" s="2" customFormat="1" ht="78">
      <c r="A156" s="33"/>
      <c r="B156" s="34"/>
      <c r="C156" s="35"/>
      <c r="D156" s="177" t="s">
        <v>225</v>
      </c>
      <c r="E156" s="35"/>
      <c r="F156" s="178" t="s">
        <v>1947</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2" customFormat="1" ht="24.2" customHeight="1">
      <c r="A157" s="33"/>
      <c r="B157" s="34"/>
      <c r="C157" s="182" t="s">
        <v>308</v>
      </c>
      <c r="D157" s="182" t="s">
        <v>243</v>
      </c>
      <c r="E157" s="183" t="s">
        <v>1948</v>
      </c>
      <c r="F157" s="184" t="s">
        <v>1949</v>
      </c>
      <c r="G157" s="185" t="s">
        <v>1950</v>
      </c>
      <c r="H157" s="186">
        <v>10</v>
      </c>
      <c r="I157" s="187"/>
      <c r="J157" s="188">
        <f>ROUND(I157*H157,2)</f>
        <v>0</v>
      </c>
      <c r="K157" s="184" t="s">
        <v>222</v>
      </c>
      <c r="L157" s="38"/>
      <c r="M157" s="189" t="s">
        <v>1</v>
      </c>
      <c r="N157" s="190"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233</v>
      </c>
      <c r="AT157" s="175" t="s">
        <v>243</v>
      </c>
      <c r="AU157" s="175" t="s">
        <v>75</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233</v>
      </c>
      <c r="BM157" s="175" t="s">
        <v>1951</v>
      </c>
    </row>
    <row r="158" spans="1:65" s="2" customFormat="1" ht="87.75">
      <c r="A158" s="33"/>
      <c r="B158" s="34"/>
      <c r="C158" s="35"/>
      <c r="D158" s="177" t="s">
        <v>225</v>
      </c>
      <c r="E158" s="35"/>
      <c r="F158" s="178" t="s">
        <v>1952</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75</v>
      </c>
    </row>
    <row r="159" spans="1:65" s="2" customFormat="1" ht="24.2" customHeight="1">
      <c r="A159" s="33"/>
      <c r="B159" s="34"/>
      <c r="C159" s="182" t="s">
        <v>8</v>
      </c>
      <c r="D159" s="182" t="s">
        <v>243</v>
      </c>
      <c r="E159" s="183" t="s">
        <v>1953</v>
      </c>
      <c r="F159" s="184" t="s">
        <v>1954</v>
      </c>
      <c r="G159" s="185" t="s">
        <v>1950</v>
      </c>
      <c r="H159" s="186">
        <v>4</v>
      </c>
      <c r="I159" s="187"/>
      <c r="J159" s="188">
        <f>ROUND(I159*H159,2)</f>
        <v>0</v>
      </c>
      <c r="K159" s="184" t="s">
        <v>222</v>
      </c>
      <c r="L159" s="38"/>
      <c r="M159" s="189" t="s">
        <v>1</v>
      </c>
      <c r="N159" s="190"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233</v>
      </c>
      <c r="AT159" s="175" t="s">
        <v>243</v>
      </c>
      <c r="AU159" s="175" t="s">
        <v>75</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233</v>
      </c>
      <c r="BM159" s="175" t="s">
        <v>1955</v>
      </c>
    </row>
    <row r="160" spans="1:65" s="2" customFormat="1" ht="68.25">
      <c r="A160" s="33"/>
      <c r="B160" s="34"/>
      <c r="C160" s="35"/>
      <c r="D160" s="177" t="s">
        <v>225</v>
      </c>
      <c r="E160" s="35"/>
      <c r="F160" s="178" t="s">
        <v>1956</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75</v>
      </c>
    </row>
    <row r="161" spans="1:65" s="2" customFormat="1" ht="24.2" customHeight="1">
      <c r="A161" s="33"/>
      <c r="B161" s="34"/>
      <c r="C161" s="182" t="s">
        <v>317</v>
      </c>
      <c r="D161" s="182" t="s">
        <v>243</v>
      </c>
      <c r="E161" s="183" t="s">
        <v>1957</v>
      </c>
      <c r="F161" s="184" t="s">
        <v>1958</v>
      </c>
      <c r="G161" s="185" t="s">
        <v>1950</v>
      </c>
      <c r="H161" s="186">
        <v>2</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233</v>
      </c>
      <c r="AT161" s="175" t="s">
        <v>243</v>
      </c>
      <c r="AU161" s="175" t="s">
        <v>75</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233</v>
      </c>
      <c r="BM161" s="175" t="s">
        <v>1959</v>
      </c>
    </row>
    <row r="162" spans="1:65" s="2" customFormat="1" ht="58.5">
      <c r="A162" s="33"/>
      <c r="B162" s="34"/>
      <c r="C162" s="35"/>
      <c r="D162" s="177" t="s">
        <v>225</v>
      </c>
      <c r="E162" s="35"/>
      <c r="F162" s="178" t="s">
        <v>1960</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75</v>
      </c>
    </row>
    <row r="163" spans="1:65" s="2" customFormat="1" ht="37.9" customHeight="1">
      <c r="A163" s="33"/>
      <c r="B163" s="34"/>
      <c r="C163" s="182" t="s">
        <v>321</v>
      </c>
      <c r="D163" s="182" t="s">
        <v>243</v>
      </c>
      <c r="E163" s="183" t="s">
        <v>1961</v>
      </c>
      <c r="F163" s="184" t="s">
        <v>1962</v>
      </c>
      <c r="G163" s="185" t="s">
        <v>228</v>
      </c>
      <c r="H163" s="186">
        <v>838</v>
      </c>
      <c r="I163" s="187"/>
      <c r="J163" s="188">
        <f>ROUND(I163*H163,2)</f>
        <v>0</v>
      </c>
      <c r="K163" s="184" t="s">
        <v>222</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233</v>
      </c>
      <c r="AT163" s="175" t="s">
        <v>243</v>
      </c>
      <c r="AU163" s="175" t="s">
        <v>75</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233</v>
      </c>
      <c r="BM163" s="175" t="s">
        <v>1963</v>
      </c>
    </row>
    <row r="164" spans="1:65" s="2" customFormat="1" ht="58.5">
      <c r="A164" s="33"/>
      <c r="B164" s="34"/>
      <c r="C164" s="35"/>
      <c r="D164" s="177" t="s">
        <v>225</v>
      </c>
      <c r="E164" s="35"/>
      <c r="F164" s="178" t="s">
        <v>1964</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75</v>
      </c>
    </row>
    <row r="165" spans="1:65" s="12" customFormat="1">
      <c r="B165" s="217"/>
      <c r="C165" s="218"/>
      <c r="D165" s="177" t="s">
        <v>1799</v>
      </c>
      <c r="E165" s="219" t="s">
        <v>1</v>
      </c>
      <c r="F165" s="220" t="s">
        <v>1965</v>
      </c>
      <c r="G165" s="218"/>
      <c r="H165" s="221">
        <v>838</v>
      </c>
      <c r="I165" s="222"/>
      <c r="J165" s="218"/>
      <c r="K165" s="218"/>
      <c r="L165" s="223"/>
      <c r="M165" s="224"/>
      <c r="N165" s="225"/>
      <c r="O165" s="225"/>
      <c r="P165" s="225"/>
      <c r="Q165" s="225"/>
      <c r="R165" s="225"/>
      <c r="S165" s="225"/>
      <c r="T165" s="226"/>
      <c r="AT165" s="227" t="s">
        <v>1799</v>
      </c>
      <c r="AU165" s="227" t="s">
        <v>75</v>
      </c>
      <c r="AV165" s="12" t="s">
        <v>84</v>
      </c>
      <c r="AW165" s="12" t="s">
        <v>32</v>
      </c>
      <c r="AX165" s="12" t="s">
        <v>82</v>
      </c>
      <c r="AY165" s="227" t="s">
        <v>223</v>
      </c>
    </row>
    <row r="166" spans="1:65" s="2" customFormat="1" ht="37.9" customHeight="1">
      <c r="A166" s="33"/>
      <c r="B166" s="34"/>
      <c r="C166" s="182" t="s">
        <v>325</v>
      </c>
      <c r="D166" s="182" t="s">
        <v>243</v>
      </c>
      <c r="E166" s="183" t="s">
        <v>1966</v>
      </c>
      <c r="F166" s="184" t="s">
        <v>1967</v>
      </c>
      <c r="G166" s="185" t="s">
        <v>228</v>
      </c>
      <c r="H166" s="186">
        <v>838</v>
      </c>
      <c r="I166" s="187"/>
      <c r="J166" s="188">
        <f>ROUND(I166*H166,2)</f>
        <v>0</v>
      </c>
      <c r="K166" s="184" t="s">
        <v>222</v>
      </c>
      <c r="L166" s="38"/>
      <c r="M166" s="189" t="s">
        <v>1</v>
      </c>
      <c r="N166" s="190" t="s">
        <v>40</v>
      </c>
      <c r="O166" s="70"/>
      <c r="P166" s="173">
        <f>O166*H166</f>
        <v>0</v>
      </c>
      <c r="Q166" s="173">
        <v>0</v>
      </c>
      <c r="R166" s="173">
        <f>Q166*H166</f>
        <v>0</v>
      </c>
      <c r="S166" s="173">
        <v>0</v>
      </c>
      <c r="T166" s="174">
        <f>S166*H166</f>
        <v>0</v>
      </c>
      <c r="U166" s="33"/>
      <c r="V166" s="33"/>
      <c r="W166" s="33"/>
      <c r="X166" s="33"/>
      <c r="Y166" s="33"/>
      <c r="Z166" s="33"/>
      <c r="AA166" s="33"/>
      <c r="AB166" s="33"/>
      <c r="AC166" s="33"/>
      <c r="AD166" s="33"/>
      <c r="AE166" s="33"/>
      <c r="AR166" s="175" t="s">
        <v>233</v>
      </c>
      <c r="AT166" s="175" t="s">
        <v>243</v>
      </c>
      <c r="AU166" s="175" t="s">
        <v>75</v>
      </c>
      <c r="AY166" s="16" t="s">
        <v>223</v>
      </c>
      <c r="BE166" s="176">
        <f>IF(N166="základní",J166,0)</f>
        <v>0</v>
      </c>
      <c r="BF166" s="176">
        <f>IF(N166="snížená",J166,0)</f>
        <v>0</v>
      </c>
      <c r="BG166" s="176">
        <f>IF(N166="zákl. přenesená",J166,0)</f>
        <v>0</v>
      </c>
      <c r="BH166" s="176">
        <f>IF(N166="sníž. přenesená",J166,0)</f>
        <v>0</v>
      </c>
      <c r="BI166" s="176">
        <f>IF(N166="nulová",J166,0)</f>
        <v>0</v>
      </c>
      <c r="BJ166" s="16" t="s">
        <v>82</v>
      </c>
      <c r="BK166" s="176">
        <f>ROUND(I166*H166,2)</f>
        <v>0</v>
      </c>
      <c r="BL166" s="16" t="s">
        <v>233</v>
      </c>
      <c r="BM166" s="175" t="s">
        <v>1968</v>
      </c>
    </row>
    <row r="167" spans="1:65" s="2" customFormat="1" ht="58.5">
      <c r="A167" s="33"/>
      <c r="B167" s="34"/>
      <c r="C167" s="35"/>
      <c r="D167" s="177" t="s">
        <v>225</v>
      </c>
      <c r="E167" s="35"/>
      <c r="F167" s="178" t="s">
        <v>1969</v>
      </c>
      <c r="G167" s="35"/>
      <c r="H167" s="35"/>
      <c r="I167" s="179"/>
      <c r="J167" s="35"/>
      <c r="K167" s="35"/>
      <c r="L167" s="38"/>
      <c r="M167" s="180"/>
      <c r="N167" s="181"/>
      <c r="O167" s="70"/>
      <c r="P167" s="70"/>
      <c r="Q167" s="70"/>
      <c r="R167" s="70"/>
      <c r="S167" s="70"/>
      <c r="T167" s="71"/>
      <c r="U167" s="33"/>
      <c r="V167" s="33"/>
      <c r="W167" s="33"/>
      <c r="X167" s="33"/>
      <c r="Y167" s="33"/>
      <c r="Z167" s="33"/>
      <c r="AA167" s="33"/>
      <c r="AB167" s="33"/>
      <c r="AC167" s="33"/>
      <c r="AD167" s="33"/>
      <c r="AE167" s="33"/>
      <c r="AT167" s="16" t="s">
        <v>225</v>
      </c>
      <c r="AU167" s="16" t="s">
        <v>75</v>
      </c>
    </row>
    <row r="168" spans="1:65" s="12" customFormat="1">
      <c r="B168" s="217"/>
      <c r="C168" s="218"/>
      <c r="D168" s="177" t="s">
        <v>1799</v>
      </c>
      <c r="E168" s="219" t="s">
        <v>1</v>
      </c>
      <c r="F168" s="220" t="s">
        <v>1965</v>
      </c>
      <c r="G168" s="218"/>
      <c r="H168" s="221">
        <v>838</v>
      </c>
      <c r="I168" s="222"/>
      <c r="J168" s="218"/>
      <c r="K168" s="218"/>
      <c r="L168" s="223"/>
      <c r="M168" s="224"/>
      <c r="N168" s="225"/>
      <c r="O168" s="225"/>
      <c r="P168" s="225"/>
      <c r="Q168" s="225"/>
      <c r="R168" s="225"/>
      <c r="S168" s="225"/>
      <c r="T168" s="226"/>
      <c r="AT168" s="227" t="s">
        <v>1799</v>
      </c>
      <c r="AU168" s="227" t="s">
        <v>75</v>
      </c>
      <c r="AV168" s="12" t="s">
        <v>84</v>
      </c>
      <c r="AW168" s="12" t="s">
        <v>32</v>
      </c>
      <c r="AX168" s="12" t="s">
        <v>82</v>
      </c>
      <c r="AY168" s="227" t="s">
        <v>223</v>
      </c>
    </row>
    <row r="169" spans="1:65" s="2" customFormat="1" ht="24.2" customHeight="1">
      <c r="A169" s="33"/>
      <c r="B169" s="34"/>
      <c r="C169" s="182" t="s">
        <v>437</v>
      </c>
      <c r="D169" s="182" t="s">
        <v>243</v>
      </c>
      <c r="E169" s="183" t="s">
        <v>1970</v>
      </c>
      <c r="F169" s="184" t="s">
        <v>1971</v>
      </c>
      <c r="G169" s="185" t="s">
        <v>228</v>
      </c>
      <c r="H169" s="186">
        <v>3.6</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233</v>
      </c>
      <c r="AT169" s="175" t="s">
        <v>243</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233</v>
      </c>
      <c r="BM169" s="175" t="s">
        <v>1972</v>
      </c>
    </row>
    <row r="170" spans="1:65" s="2" customFormat="1" ht="39">
      <c r="A170" s="33"/>
      <c r="B170" s="34"/>
      <c r="C170" s="35"/>
      <c r="D170" s="177" t="s">
        <v>225</v>
      </c>
      <c r="E170" s="35"/>
      <c r="F170" s="178" t="s">
        <v>1973</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24.2" customHeight="1">
      <c r="A171" s="33"/>
      <c r="B171" s="34"/>
      <c r="C171" s="182" t="s">
        <v>329</v>
      </c>
      <c r="D171" s="182" t="s">
        <v>243</v>
      </c>
      <c r="E171" s="183" t="s">
        <v>1974</v>
      </c>
      <c r="F171" s="184" t="s">
        <v>1975</v>
      </c>
      <c r="G171" s="185" t="s">
        <v>221</v>
      </c>
      <c r="H171" s="186">
        <v>2</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1976</v>
      </c>
    </row>
    <row r="172" spans="1:65" s="2" customFormat="1" ht="29.25">
      <c r="A172" s="33"/>
      <c r="B172" s="34"/>
      <c r="C172" s="35"/>
      <c r="D172" s="177" t="s">
        <v>225</v>
      </c>
      <c r="E172" s="35"/>
      <c r="F172" s="178" t="s">
        <v>1977</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82" t="s">
        <v>334</v>
      </c>
      <c r="D173" s="182" t="s">
        <v>243</v>
      </c>
      <c r="E173" s="183" t="s">
        <v>1978</v>
      </c>
      <c r="F173" s="184" t="s">
        <v>1979</v>
      </c>
      <c r="G173" s="185" t="s">
        <v>228</v>
      </c>
      <c r="H173" s="186">
        <v>4</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1980</v>
      </c>
    </row>
    <row r="174" spans="1:65" s="2" customFormat="1" ht="29.25">
      <c r="A174" s="33"/>
      <c r="B174" s="34"/>
      <c r="C174" s="35"/>
      <c r="D174" s="177" t="s">
        <v>225</v>
      </c>
      <c r="E174" s="35"/>
      <c r="F174" s="178" t="s">
        <v>1981</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82" t="s">
        <v>7</v>
      </c>
      <c r="D175" s="182" t="s">
        <v>243</v>
      </c>
      <c r="E175" s="183" t="s">
        <v>1982</v>
      </c>
      <c r="F175" s="184" t="s">
        <v>1983</v>
      </c>
      <c r="G175" s="185" t="s">
        <v>228</v>
      </c>
      <c r="H175" s="186">
        <v>2.5</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233</v>
      </c>
      <c r="AT175" s="175" t="s">
        <v>243</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1984</v>
      </c>
    </row>
    <row r="176" spans="1:65" s="2" customFormat="1" ht="29.25">
      <c r="A176" s="33"/>
      <c r="B176" s="34"/>
      <c r="C176" s="35"/>
      <c r="D176" s="177" t="s">
        <v>225</v>
      </c>
      <c r="E176" s="35"/>
      <c r="F176" s="178" t="s">
        <v>1985</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2" customFormat="1" ht="24.2" customHeight="1">
      <c r="A177" s="33"/>
      <c r="B177" s="34"/>
      <c r="C177" s="182" t="s">
        <v>432</v>
      </c>
      <c r="D177" s="182" t="s">
        <v>243</v>
      </c>
      <c r="E177" s="183" t="s">
        <v>1986</v>
      </c>
      <c r="F177" s="184" t="s">
        <v>1987</v>
      </c>
      <c r="G177" s="185" t="s">
        <v>221</v>
      </c>
      <c r="H177" s="186">
        <v>2</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233</v>
      </c>
      <c r="AT177" s="175" t="s">
        <v>243</v>
      </c>
      <c r="AU177" s="175" t="s">
        <v>75</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233</v>
      </c>
      <c r="BM177" s="175" t="s">
        <v>1988</v>
      </c>
    </row>
    <row r="178" spans="1:65" s="2" customFormat="1" ht="29.25">
      <c r="A178" s="33"/>
      <c r="B178" s="34"/>
      <c r="C178" s="35"/>
      <c r="D178" s="177" t="s">
        <v>225</v>
      </c>
      <c r="E178" s="35"/>
      <c r="F178" s="178" t="s">
        <v>1989</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75</v>
      </c>
    </row>
    <row r="179" spans="1:65" s="2" customFormat="1" ht="24.2" customHeight="1">
      <c r="A179" s="33"/>
      <c r="B179" s="34"/>
      <c r="C179" s="182" t="s">
        <v>442</v>
      </c>
      <c r="D179" s="182" t="s">
        <v>243</v>
      </c>
      <c r="E179" s="183" t="s">
        <v>1990</v>
      </c>
      <c r="F179" s="184" t="s">
        <v>1991</v>
      </c>
      <c r="G179" s="185" t="s">
        <v>221</v>
      </c>
      <c r="H179" s="186">
        <v>32</v>
      </c>
      <c r="I179" s="187"/>
      <c r="J179" s="188">
        <f>ROUND(I179*H179,2)</f>
        <v>0</v>
      </c>
      <c r="K179" s="184" t="s">
        <v>222</v>
      </c>
      <c r="L179" s="38"/>
      <c r="M179" s="189" t="s">
        <v>1</v>
      </c>
      <c r="N179" s="190"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233</v>
      </c>
      <c r="AT179" s="175" t="s">
        <v>243</v>
      </c>
      <c r="AU179" s="175" t="s">
        <v>75</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233</v>
      </c>
      <c r="BM179" s="175" t="s">
        <v>1992</v>
      </c>
    </row>
    <row r="180" spans="1:65" s="2" customFormat="1" ht="29.25">
      <c r="A180" s="33"/>
      <c r="B180" s="34"/>
      <c r="C180" s="35"/>
      <c r="D180" s="177" t="s">
        <v>225</v>
      </c>
      <c r="E180" s="35"/>
      <c r="F180" s="178" t="s">
        <v>1993</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75</v>
      </c>
    </row>
    <row r="181" spans="1:65" s="2" customFormat="1" ht="24.2" customHeight="1">
      <c r="A181" s="33"/>
      <c r="B181" s="34"/>
      <c r="C181" s="182" t="s">
        <v>1237</v>
      </c>
      <c r="D181" s="182" t="s">
        <v>243</v>
      </c>
      <c r="E181" s="183" t="s">
        <v>1994</v>
      </c>
      <c r="F181" s="184" t="s">
        <v>1995</v>
      </c>
      <c r="G181" s="185" t="s">
        <v>228</v>
      </c>
      <c r="H181" s="186">
        <v>62</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233</v>
      </c>
      <c r="AT181" s="175" t="s">
        <v>243</v>
      </c>
      <c r="AU181" s="175" t="s">
        <v>75</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233</v>
      </c>
      <c r="BM181" s="175" t="s">
        <v>1996</v>
      </c>
    </row>
    <row r="182" spans="1:65" s="2" customFormat="1" ht="39">
      <c r="A182" s="33"/>
      <c r="B182" s="34"/>
      <c r="C182" s="35"/>
      <c r="D182" s="177" t="s">
        <v>225</v>
      </c>
      <c r="E182" s="35"/>
      <c r="F182" s="178" t="s">
        <v>1997</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75</v>
      </c>
    </row>
    <row r="183" spans="1:65" s="2" customFormat="1" ht="24.2" customHeight="1">
      <c r="A183" s="33"/>
      <c r="B183" s="34"/>
      <c r="C183" s="163" t="s">
        <v>1241</v>
      </c>
      <c r="D183" s="163" t="s">
        <v>218</v>
      </c>
      <c r="E183" s="164" t="s">
        <v>1998</v>
      </c>
      <c r="F183" s="165" t="s">
        <v>1999</v>
      </c>
      <c r="G183" s="166" t="s">
        <v>1485</v>
      </c>
      <c r="H183" s="167">
        <v>10</v>
      </c>
      <c r="I183" s="168"/>
      <c r="J183" s="169">
        <f>ROUND(I183*H183,2)</f>
        <v>0</v>
      </c>
      <c r="K183" s="165" t="s">
        <v>222</v>
      </c>
      <c r="L183" s="170"/>
      <c r="M183" s="171" t="s">
        <v>1</v>
      </c>
      <c r="N183" s="172" t="s">
        <v>40</v>
      </c>
      <c r="O183" s="70"/>
      <c r="P183" s="173">
        <f>O183*H183</f>
        <v>0</v>
      </c>
      <c r="Q183" s="173">
        <v>2.4289999999999998</v>
      </c>
      <c r="R183" s="173">
        <f>Q183*H183</f>
        <v>24.29</v>
      </c>
      <c r="S183" s="173">
        <v>0</v>
      </c>
      <c r="T183" s="174">
        <f>S183*H183</f>
        <v>0</v>
      </c>
      <c r="U183" s="33"/>
      <c r="V183" s="33"/>
      <c r="W183" s="33"/>
      <c r="X183" s="33"/>
      <c r="Y183" s="33"/>
      <c r="Z183" s="33"/>
      <c r="AA183" s="33"/>
      <c r="AB183" s="33"/>
      <c r="AC183" s="33"/>
      <c r="AD183" s="33"/>
      <c r="AE183" s="33"/>
      <c r="AR183" s="175" t="s">
        <v>253</v>
      </c>
      <c r="AT183" s="175" t="s">
        <v>218</v>
      </c>
      <c r="AU183" s="175" t="s">
        <v>75</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233</v>
      </c>
      <c r="BM183" s="175" t="s">
        <v>2000</v>
      </c>
    </row>
    <row r="184" spans="1:65" s="2" customFormat="1">
      <c r="A184" s="33"/>
      <c r="B184" s="34"/>
      <c r="C184" s="35"/>
      <c r="D184" s="177" t="s">
        <v>225</v>
      </c>
      <c r="E184" s="35"/>
      <c r="F184" s="178" t="s">
        <v>1999</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75</v>
      </c>
    </row>
    <row r="185" spans="1:65" s="2" customFormat="1" ht="24.2" customHeight="1">
      <c r="A185" s="33"/>
      <c r="B185" s="34"/>
      <c r="C185" s="182" t="s">
        <v>451</v>
      </c>
      <c r="D185" s="182" t="s">
        <v>243</v>
      </c>
      <c r="E185" s="183" t="s">
        <v>2001</v>
      </c>
      <c r="F185" s="184" t="s">
        <v>2002</v>
      </c>
      <c r="G185" s="185" t="s">
        <v>1780</v>
      </c>
      <c r="H185" s="186">
        <v>12.4</v>
      </c>
      <c r="I185" s="187"/>
      <c r="J185" s="188">
        <f>ROUND(I185*H185,2)</f>
        <v>0</v>
      </c>
      <c r="K185" s="184" t="s">
        <v>222</v>
      </c>
      <c r="L185" s="38"/>
      <c r="M185" s="189" t="s">
        <v>1</v>
      </c>
      <c r="N185" s="190"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233</v>
      </c>
      <c r="AT185" s="175" t="s">
        <v>243</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233</v>
      </c>
      <c r="BM185" s="175" t="s">
        <v>2003</v>
      </c>
    </row>
    <row r="186" spans="1:65" s="2" customFormat="1" ht="29.25">
      <c r="A186" s="33"/>
      <c r="B186" s="34"/>
      <c r="C186" s="35"/>
      <c r="D186" s="177" t="s">
        <v>225</v>
      </c>
      <c r="E186" s="35"/>
      <c r="F186" s="178" t="s">
        <v>2004</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2" customFormat="1" ht="24.2" customHeight="1">
      <c r="A187" s="33"/>
      <c r="B187" s="34"/>
      <c r="C187" s="182" t="s">
        <v>465</v>
      </c>
      <c r="D187" s="182" t="s">
        <v>243</v>
      </c>
      <c r="E187" s="183" t="s">
        <v>2005</v>
      </c>
      <c r="F187" s="184" t="s">
        <v>2006</v>
      </c>
      <c r="G187" s="185" t="s">
        <v>1780</v>
      </c>
      <c r="H187" s="186">
        <v>55.89</v>
      </c>
      <c r="I187" s="187"/>
      <c r="J187" s="188">
        <f>ROUND(I187*H187,2)</f>
        <v>0</v>
      </c>
      <c r="K187" s="184" t="s">
        <v>222</v>
      </c>
      <c r="L187" s="38"/>
      <c r="M187" s="189" t="s">
        <v>1</v>
      </c>
      <c r="N187" s="190"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233</v>
      </c>
      <c r="AT187" s="175" t="s">
        <v>243</v>
      </c>
      <c r="AU187" s="175" t="s">
        <v>75</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233</v>
      </c>
      <c r="BM187" s="175" t="s">
        <v>2007</v>
      </c>
    </row>
    <row r="188" spans="1:65" s="2" customFormat="1" ht="29.25">
      <c r="A188" s="33"/>
      <c r="B188" s="34"/>
      <c r="C188" s="35"/>
      <c r="D188" s="177" t="s">
        <v>225</v>
      </c>
      <c r="E188" s="35"/>
      <c r="F188" s="178" t="s">
        <v>2008</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75</v>
      </c>
    </row>
    <row r="189" spans="1:65" s="2" customFormat="1" ht="49.15" customHeight="1">
      <c r="A189" s="33"/>
      <c r="B189" s="34"/>
      <c r="C189" s="182" t="s">
        <v>486</v>
      </c>
      <c r="D189" s="182" t="s">
        <v>243</v>
      </c>
      <c r="E189" s="183" t="s">
        <v>2009</v>
      </c>
      <c r="F189" s="184" t="s">
        <v>2010</v>
      </c>
      <c r="G189" s="185" t="s">
        <v>1780</v>
      </c>
      <c r="H189" s="186">
        <v>22</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1371</v>
      </c>
      <c r="AT189" s="175" t="s">
        <v>243</v>
      </c>
      <c r="AU189" s="175" t="s">
        <v>75</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1371</v>
      </c>
      <c r="BM189" s="175" t="s">
        <v>2011</v>
      </c>
    </row>
    <row r="190" spans="1:65" s="2" customFormat="1" ht="136.5">
      <c r="A190" s="33"/>
      <c r="B190" s="34"/>
      <c r="C190" s="35"/>
      <c r="D190" s="177" t="s">
        <v>225</v>
      </c>
      <c r="E190" s="35"/>
      <c r="F190" s="178" t="s">
        <v>2012</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75</v>
      </c>
    </row>
    <row r="191" spans="1:65" s="12" customFormat="1">
      <c r="B191" s="217"/>
      <c r="C191" s="218"/>
      <c r="D191" s="177" t="s">
        <v>1799</v>
      </c>
      <c r="E191" s="219" t="s">
        <v>1</v>
      </c>
      <c r="F191" s="220" t="s">
        <v>2013</v>
      </c>
      <c r="G191" s="218"/>
      <c r="H191" s="221">
        <v>22</v>
      </c>
      <c r="I191" s="222"/>
      <c r="J191" s="218"/>
      <c r="K191" s="218"/>
      <c r="L191" s="223"/>
      <c r="M191" s="224"/>
      <c r="N191" s="225"/>
      <c r="O191" s="225"/>
      <c r="P191" s="225"/>
      <c r="Q191" s="225"/>
      <c r="R191" s="225"/>
      <c r="S191" s="225"/>
      <c r="T191" s="226"/>
      <c r="AT191" s="227" t="s">
        <v>1799</v>
      </c>
      <c r="AU191" s="227" t="s">
        <v>75</v>
      </c>
      <c r="AV191" s="12" t="s">
        <v>84</v>
      </c>
      <c r="AW191" s="12" t="s">
        <v>32</v>
      </c>
      <c r="AX191" s="12" t="s">
        <v>82</v>
      </c>
      <c r="AY191" s="227" t="s">
        <v>223</v>
      </c>
    </row>
    <row r="192" spans="1:65" s="2" customFormat="1" ht="49.15" customHeight="1">
      <c r="A192" s="33"/>
      <c r="B192" s="34"/>
      <c r="C192" s="182" t="s">
        <v>491</v>
      </c>
      <c r="D192" s="182" t="s">
        <v>243</v>
      </c>
      <c r="E192" s="183" t="s">
        <v>2014</v>
      </c>
      <c r="F192" s="184" t="s">
        <v>2015</v>
      </c>
      <c r="G192" s="185" t="s">
        <v>1780</v>
      </c>
      <c r="H192" s="186">
        <v>700.65</v>
      </c>
      <c r="I192" s="187"/>
      <c r="J192" s="188">
        <f>ROUND(I192*H192,2)</f>
        <v>0</v>
      </c>
      <c r="K192" s="184" t="s">
        <v>222</v>
      </c>
      <c r="L192" s="38"/>
      <c r="M192" s="189" t="s">
        <v>1</v>
      </c>
      <c r="N192" s="190"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1371</v>
      </c>
      <c r="AT192" s="175" t="s">
        <v>243</v>
      </c>
      <c r="AU192" s="175" t="s">
        <v>75</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1371</v>
      </c>
      <c r="BM192" s="175" t="s">
        <v>2016</v>
      </c>
    </row>
    <row r="193" spans="1:65" s="2" customFormat="1" ht="136.5">
      <c r="A193" s="33"/>
      <c r="B193" s="34"/>
      <c r="C193" s="35"/>
      <c r="D193" s="177" t="s">
        <v>225</v>
      </c>
      <c r="E193" s="35"/>
      <c r="F193" s="178" t="s">
        <v>2017</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75</v>
      </c>
    </row>
    <row r="194" spans="1:65" s="12" customFormat="1">
      <c r="B194" s="217"/>
      <c r="C194" s="218"/>
      <c r="D194" s="177" t="s">
        <v>1799</v>
      </c>
      <c r="E194" s="219" t="s">
        <v>1</v>
      </c>
      <c r="F194" s="220" t="s">
        <v>2018</v>
      </c>
      <c r="G194" s="218"/>
      <c r="H194" s="221">
        <v>700.65</v>
      </c>
      <c r="I194" s="222"/>
      <c r="J194" s="218"/>
      <c r="K194" s="218"/>
      <c r="L194" s="223"/>
      <c r="M194" s="224"/>
      <c r="N194" s="225"/>
      <c r="O194" s="225"/>
      <c r="P194" s="225"/>
      <c r="Q194" s="225"/>
      <c r="R194" s="225"/>
      <c r="S194" s="225"/>
      <c r="T194" s="226"/>
      <c r="AT194" s="227" t="s">
        <v>1799</v>
      </c>
      <c r="AU194" s="227" t="s">
        <v>75</v>
      </c>
      <c r="AV194" s="12" t="s">
        <v>84</v>
      </c>
      <c r="AW194" s="12" t="s">
        <v>32</v>
      </c>
      <c r="AX194" s="12" t="s">
        <v>82</v>
      </c>
      <c r="AY194" s="227" t="s">
        <v>223</v>
      </c>
    </row>
    <row r="195" spans="1:65" s="2" customFormat="1" ht="49.15" customHeight="1">
      <c r="A195" s="33"/>
      <c r="B195" s="34"/>
      <c r="C195" s="182" t="s">
        <v>822</v>
      </c>
      <c r="D195" s="182" t="s">
        <v>243</v>
      </c>
      <c r="E195" s="183" t="s">
        <v>2019</v>
      </c>
      <c r="F195" s="184" t="s">
        <v>2020</v>
      </c>
      <c r="G195" s="185" t="s">
        <v>1780</v>
      </c>
      <c r="H195" s="186">
        <v>693.83</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1371</v>
      </c>
      <c r="AT195" s="175" t="s">
        <v>243</v>
      </c>
      <c r="AU195" s="175" t="s">
        <v>75</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1371</v>
      </c>
      <c r="BM195" s="175" t="s">
        <v>2021</v>
      </c>
    </row>
    <row r="196" spans="1:65" s="2" customFormat="1" ht="136.5">
      <c r="A196" s="33"/>
      <c r="B196" s="34"/>
      <c r="C196" s="35"/>
      <c r="D196" s="177" t="s">
        <v>225</v>
      </c>
      <c r="E196" s="35"/>
      <c r="F196" s="178" t="s">
        <v>2022</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75</v>
      </c>
    </row>
    <row r="197" spans="1:65" s="12" customFormat="1">
      <c r="B197" s="217"/>
      <c r="C197" s="218"/>
      <c r="D197" s="177" t="s">
        <v>1799</v>
      </c>
      <c r="E197" s="219" t="s">
        <v>1</v>
      </c>
      <c r="F197" s="220" t="s">
        <v>2023</v>
      </c>
      <c r="G197" s="218"/>
      <c r="H197" s="221">
        <v>693.83</v>
      </c>
      <c r="I197" s="222"/>
      <c r="J197" s="218"/>
      <c r="K197" s="218"/>
      <c r="L197" s="223"/>
      <c r="M197" s="224"/>
      <c r="N197" s="225"/>
      <c r="O197" s="225"/>
      <c r="P197" s="225"/>
      <c r="Q197" s="225"/>
      <c r="R197" s="225"/>
      <c r="S197" s="225"/>
      <c r="T197" s="226"/>
      <c r="AT197" s="227" t="s">
        <v>1799</v>
      </c>
      <c r="AU197" s="227" t="s">
        <v>75</v>
      </c>
      <c r="AV197" s="12" t="s">
        <v>84</v>
      </c>
      <c r="AW197" s="12" t="s">
        <v>32</v>
      </c>
      <c r="AX197" s="12" t="s">
        <v>82</v>
      </c>
      <c r="AY197" s="227" t="s">
        <v>223</v>
      </c>
    </row>
    <row r="198" spans="1:65" s="2" customFormat="1" ht="62.65" customHeight="1">
      <c r="A198" s="33"/>
      <c r="B198" s="34"/>
      <c r="C198" s="182" t="s">
        <v>482</v>
      </c>
      <c r="D198" s="182" t="s">
        <v>243</v>
      </c>
      <c r="E198" s="183" t="s">
        <v>2024</v>
      </c>
      <c r="F198" s="184" t="s">
        <v>2025</v>
      </c>
      <c r="G198" s="185" t="s">
        <v>1780</v>
      </c>
      <c r="H198" s="186">
        <v>56.09</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1371</v>
      </c>
      <c r="AT198" s="175" t="s">
        <v>243</v>
      </c>
      <c r="AU198" s="175" t="s">
        <v>75</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1371</v>
      </c>
      <c r="BM198" s="175" t="s">
        <v>2026</v>
      </c>
    </row>
    <row r="199" spans="1:65" s="2" customFormat="1" ht="136.5">
      <c r="A199" s="33"/>
      <c r="B199" s="34"/>
      <c r="C199" s="35"/>
      <c r="D199" s="177" t="s">
        <v>225</v>
      </c>
      <c r="E199" s="35"/>
      <c r="F199" s="178" t="s">
        <v>2027</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75</v>
      </c>
    </row>
    <row r="200" spans="1:65" s="12" customFormat="1">
      <c r="B200" s="217"/>
      <c r="C200" s="218"/>
      <c r="D200" s="177" t="s">
        <v>1799</v>
      </c>
      <c r="E200" s="219" t="s">
        <v>1</v>
      </c>
      <c r="F200" s="220" t="s">
        <v>2028</v>
      </c>
      <c r="G200" s="218"/>
      <c r="H200" s="221">
        <v>56.09</v>
      </c>
      <c r="I200" s="222"/>
      <c r="J200" s="218"/>
      <c r="K200" s="218"/>
      <c r="L200" s="223"/>
      <c r="M200" s="224"/>
      <c r="N200" s="225"/>
      <c r="O200" s="225"/>
      <c r="P200" s="225"/>
      <c r="Q200" s="225"/>
      <c r="R200" s="225"/>
      <c r="S200" s="225"/>
      <c r="T200" s="226"/>
      <c r="AT200" s="227" t="s">
        <v>1799</v>
      </c>
      <c r="AU200" s="227" t="s">
        <v>75</v>
      </c>
      <c r="AV200" s="12" t="s">
        <v>84</v>
      </c>
      <c r="AW200" s="12" t="s">
        <v>32</v>
      </c>
      <c r="AX200" s="12" t="s">
        <v>82</v>
      </c>
      <c r="AY200" s="227" t="s">
        <v>223</v>
      </c>
    </row>
    <row r="201" spans="1:65" s="2" customFormat="1" ht="62.65" customHeight="1">
      <c r="A201" s="33"/>
      <c r="B201" s="34"/>
      <c r="C201" s="182" t="s">
        <v>497</v>
      </c>
      <c r="D201" s="182" t="s">
        <v>243</v>
      </c>
      <c r="E201" s="183" t="s">
        <v>2029</v>
      </c>
      <c r="F201" s="184" t="s">
        <v>2030</v>
      </c>
      <c r="G201" s="185" t="s">
        <v>1780</v>
      </c>
      <c r="H201" s="186">
        <v>140.762</v>
      </c>
      <c r="I201" s="187"/>
      <c r="J201" s="188">
        <f>ROUND(I201*H201,2)</f>
        <v>0</v>
      </c>
      <c r="K201" s="184" t="s">
        <v>222</v>
      </c>
      <c r="L201" s="38"/>
      <c r="M201" s="189" t="s">
        <v>1</v>
      </c>
      <c r="N201" s="190" t="s">
        <v>40</v>
      </c>
      <c r="O201" s="70"/>
      <c r="P201" s="173">
        <f>O201*H201</f>
        <v>0</v>
      </c>
      <c r="Q201" s="173">
        <v>0</v>
      </c>
      <c r="R201" s="173">
        <f>Q201*H201</f>
        <v>0</v>
      </c>
      <c r="S201" s="173">
        <v>0</v>
      </c>
      <c r="T201" s="174">
        <f>S201*H201</f>
        <v>0</v>
      </c>
      <c r="U201" s="33"/>
      <c r="V201" s="33"/>
      <c r="W201" s="33"/>
      <c r="X201" s="33"/>
      <c r="Y201" s="33"/>
      <c r="Z201" s="33"/>
      <c r="AA201" s="33"/>
      <c r="AB201" s="33"/>
      <c r="AC201" s="33"/>
      <c r="AD201" s="33"/>
      <c r="AE201" s="33"/>
      <c r="AR201" s="175" t="s">
        <v>1371</v>
      </c>
      <c r="AT201" s="175" t="s">
        <v>243</v>
      </c>
      <c r="AU201" s="175" t="s">
        <v>75</v>
      </c>
      <c r="AY201" s="16" t="s">
        <v>223</v>
      </c>
      <c r="BE201" s="176">
        <f>IF(N201="základní",J201,0)</f>
        <v>0</v>
      </c>
      <c r="BF201" s="176">
        <f>IF(N201="snížená",J201,0)</f>
        <v>0</v>
      </c>
      <c r="BG201" s="176">
        <f>IF(N201="zákl. přenesená",J201,0)</f>
        <v>0</v>
      </c>
      <c r="BH201" s="176">
        <f>IF(N201="sníž. přenesená",J201,0)</f>
        <v>0</v>
      </c>
      <c r="BI201" s="176">
        <f>IF(N201="nulová",J201,0)</f>
        <v>0</v>
      </c>
      <c r="BJ201" s="16" t="s">
        <v>82</v>
      </c>
      <c r="BK201" s="176">
        <f>ROUND(I201*H201,2)</f>
        <v>0</v>
      </c>
      <c r="BL201" s="16" t="s">
        <v>1371</v>
      </c>
      <c r="BM201" s="175" t="s">
        <v>2031</v>
      </c>
    </row>
    <row r="202" spans="1:65" s="2" customFormat="1" ht="136.5">
      <c r="A202" s="33"/>
      <c r="B202" s="34"/>
      <c r="C202" s="35"/>
      <c r="D202" s="177" t="s">
        <v>225</v>
      </c>
      <c r="E202" s="35"/>
      <c r="F202" s="178" t="s">
        <v>2032</v>
      </c>
      <c r="G202" s="35"/>
      <c r="H202" s="35"/>
      <c r="I202" s="179"/>
      <c r="J202" s="35"/>
      <c r="K202" s="35"/>
      <c r="L202" s="38"/>
      <c r="M202" s="180"/>
      <c r="N202" s="181"/>
      <c r="O202" s="70"/>
      <c r="P202" s="70"/>
      <c r="Q202" s="70"/>
      <c r="R202" s="70"/>
      <c r="S202" s="70"/>
      <c r="T202" s="71"/>
      <c r="U202" s="33"/>
      <c r="V202" s="33"/>
      <c r="W202" s="33"/>
      <c r="X202" s="33"/>
      <c r="Y202" s="33"/>
      <c r="Z202" s="33"/>
      <c r="AA202" s="33"/>
      <c r="AB202" s="33"/>
      <c r="AC202" s="33"/>
      <c r="AD202" s="33"/>
      <c r="AE202" s="33"/>
      <c r="AT202" s="16" t="s">
        <v>225</v>
      </c>
      <c r="AU202" s="16" t="s">
        <v>75</v>
      </c>
    </row>
    <row r="203" spans="1:65" s="12" customFormat="1">
      <c r="B203" s="217"/>
      <c r="C203" s="218"/>
      <c r="D203" s="177" t="s">
        <v>1799</v>
      </c>
      <c r="E203" s="219" t="s">
        <v>1</v>
      </c>
      <c r="F203" s="220" t="s">
        <v>2033</v>
      </c>
      <c r="G203" s="218"/>
      <c r="H203" s="221">
        <v>140.762</v>
      </c>
      <c r="I203" s="222"/>
      <c r="J203" s="218"/>
      <c r="K203" s="218"/>
      <c r="L203" s="223"/>
      <c r="M203" s="224"/>
      <c r="N203" s="225"/>
      <c r="O203" s="225"/>
      <c r="P203" s="225"/>
      <c r="Q203" s="225"/>
      <c r="R203" s="225"/>
      <c r="S203" s="225"/>
      <c r="T203" s="226"/>
      <c r="AT203" s="227" t="s">
        <v>1799</v>
      </c>
      <c r="AU203" s="227" t="s">
        <v>75</v>
      </c>
      <c r="AV203" s="12" t="s">
        <v>84</v>
      </c>
      <c r="AW203" s="12" t="s">
        <v>32</v>
      </c>
      <c r="AX203" s="12" t="s">
        <v>82</v>
      </c>
      <c r="AY203" s="227" t="s">
        <v>223</v>
      </c>
    </row>
    <row r="204" spans="1:65" s="2" customFormat="1" ht="62.65" customHeight="1">
      <c r="A204" s="33"/>
      <c r="B204" s="34"/>
      <c r="C204" s="182" t="s">
        <v>493</v>
      </c>
      <c r="D204" s="182" t="s">
        <v>243</v>
      </c>
      <c r="E204" s="183" t="s">
        <v>2034</v>
      </c>
      <c r="F204" s="184" t="s">
        <v>2035</v>
      </c>
      <c r="G204" s="185" t="s">
        <v>1780</v>
      </c>
      <c r="H204" s="186">
        <v>230.208</v>
      </c>
      <c r="I204" s="187"/>
      <c r="J204" s="188">
        <f>ROUND(I204*H204,2)</f>
        <v>0</v>
      </c>
      <c r="K204" s="184" t="s">
        <v>222</v>
      </c>
      <c r="L204" s="38"/>
      <c r="M204" s="189" t="s">
        <v>1</v>
      </c>
      <c r="N204" s="190"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1371</v>
      </c>
      <c r="AT204" s="175" t="s">
        <v>243</v>
      </c>
      <c r="AU204" s="175" t="s">
        <v>75</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1371</v>
      </c>
      <c r="BM204" s="175" t="s">
        <v>2036</v>
      </c>
    </row>
    <row r="205" spans="1:65" s="2" customFormat="1" ht="136.5">
      <c r="A205" s="33"/>
      <c r="B205" s="34"/>
      <c r="C205" s="35"/>
      <c r="D205" s="177" t="s">
        <v>225</v>
      </c>
      <c r="E205" s="35"/>
      <c r="F205" s="178" t="s">
        <v>2037</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75</v>
      </c>
    </row>
    <row r="206" spans="1:65" s="12" customFormat="1">
      <c r="B206" s="217"/>
      <c r="C206" s="218"/>
      <c r="D206" s="177" t="s">
        <v>1799</v>
      </c>
      <c r="E206" s="219" t="s">
        <v>1</v>
      </c>
      <c r="F206" s="220" t="s">
        <v>2038</v>
      </c>
      <c r="G206" s="218"/>
      <c r="H206" s="221">
        <v>230.208</v>
      </c>
      <c r="I206" s="222"/>
      <c r="J206" s="218"/>
      <c r="K206" s="218"/>
      <c r="L206" s="223"/>
      <c r="M206" s="224"/>
      <c r="N206" s="225"/>
      <c r="O206" s="225"/>
      <c r="P206" s="225"/>
      <c r="Q206" s="225"/>
      <c r="R206" s="225"/>
      <c r="S206" s="225"/>
      <c r="T206" s="226"/>
      <c r="AT206" s="227" t="s">
        <v>1799</v>
      </c>
      <c r="AU206" s="227" t="s">
        <v>75</v>
      </c>
      <c r="AV206" s="12" t="s">
        <v>84</v>
      </c>
      <c r="AW206" s="12" t="s">
        <v>32</v>
      </c>
      <c r="AX206" s="12" t="s">
        <v>82</v>
      </c>
      <c r="AY206" s="227" t="s">
        <v>223</v>
      </c>
    </row>
    <row r="207" spans="1:65" s="2" customFormat="1" ht="24.2" customHeight="1">
      <c r="A207" s="33"/>
      <c r="B207" s="34"/>
      <c r="C207" s="182" t="s">
        <v>447</v>
      </c>
      <c r="D207" s="182" t="s">
        <v>243</v>
      </c>
      <c r="E207" s="183" t="s">
        <v>1784</v>
      </c>
      <c r="F207" s="184" t="s">
        <v>1785</v>
      </c>
      <c r="G207" s="185" t="s">
        <v>1780</v>
      </c>
      <c r="H207" s="186">
        <v>55.89</v>
      </c>
      <c r="I207" s="187"/>
      <c r="J207" s="188">
        <f>ROUND(I207*H207,2)</f>
        <v>0</v>
      </c>
      <c r="K207" s="184" t="s">
        <v>222</v>
      </c>
      <c r="L207" s="38"/>
      <c r="M207" s="189" t="s">
        <v>1</v>
      </c>
      <c r="N207" s="190" t="s">
        <v>40</v>
      </c>
      <c r="O207" s="70"/>
      <c r="P207" s="173">
        <f>O207*H207</f>
        <v>0</v>
      </c>
      <c r="Q207" s="173">
        <v>0</v>
      </c>
      <c r="R207" s="173">
        <f>Q207*H207</f>
        <v>0</v>
      </c>
      <c r="S207" s="173">
        <v>0</v>
      </c>
      <c r="T207" s="174">
        <f>S207*H207</f>
        <v>0</v>
      </c>
      <c r="U207" s="33"/>
      <c r="V207" s="33"/>
      <c r="W207" s="33"/>
      <c r="X207" s="33"/>
      <c r="Y207" s="33"/>
      <c r="Z207" s="33"/>
      <c r="AA207" s="33"/>
      <c r="AB207" s="33"/>
      <c r="AC207" s="33"/>
      <c r="AD207" s="33"/>
      <c r="AE207" s="33"/>
      <c r="AR207" s="175" t="s">
        <v>1371</v>
      </c>
      <c r="AT207" s="175" t="s">
        <v>243</v>
      </c>
      <c r="AU207" s="175" t="s">
        <v>75</v>
      </c>
      <c r="AY207" s="16" t="s">
        <v>223</v>
      </c>
      <c r="BE207" s="176">
        <f>IF(N207="základní",J207,0)</f>
        <v>0</v>
      </c>
      <c r="BF207" s="176">
        <f>IF(N207="snížená",J207,0)</f>
        <v>0</v>
      </c>
      <c r="BG207" s="176">
        <f>IF(N207="zákl. přenesená",J207,0)</f>
        <v>0</v>
      </c>
      <c r="BH207" s="176">
        <f>IF(N207="sníž. přenesená",J207,0)</f>
        <v>0</v>
      </c>
      <c r="BI207" s="176">
        <f>IF(N207="nulová",J207,0)</f>
        <v>0</v>
      </c>
      <c r="BJ207" s="16" t="s">
        <v>82</v>
      </c>
      <c r="BK207" s="176">
        <f>ROUND(I207*H207,2)</f>
        <v>0</v>
      </c>
      <c r="BL207" s="16" t="s">
        <v>1371</v>
      </c>
      <c r="BM207" s="175" t="s">
        <v>2039</v>
      </c>
    </row>
    <row r="208" spans="1:65" s="2" customFormat="1" ht="48.75">
      <c r="A208" s="33"/>
      <c r="B208" s="34"/>
      <c r="C208" s="35"/>
      <c r="D208" s="177" t="s">
        <v>225</v>
      </c>
      <c r="E208" s="35"/>
      <c r="F208" s="178" t="s">
        <v>1787</v>
      </c>
      <c r="G208" s="35"/>
      <c r="H208" s="35"/>
      <c r="I208" s="179"/>
      <c r="J208" s="35"/>
      <c r="K208" s="35"/>
      <c r="L208" s="38"/>
      <c r="M208" s="180"/>
      <c r="N208" s="181"/>
      <c r="O208" s="70"/>
      <c r="P208" s="70"/>
      <c r="Q208" s="70"/>
      <c r="R208" s="70"/>
      <c r="S208" s="70"/>
      <c r="T208" s="71"/>
      <c r="U208" s="33"/>
      <c r="V208" s="33"/>
      <c r="W208" s="33"/>
      <c r="X208" s="33"/>
      <c r="Y208" s="33"/>
      <c r="Z208" s="33"/>
      <c r="AA208" s="33"/>
      <c r="AB208" s="33"/>
      <c r="AC208" s="33"/>
      <c r="AD208" s="33"/>
      <c r="AE208" s="33"/>
      <c r="AT208" s="16" t="s">
        <v>225</v>
      </c>
      <c r="AU208" s="16" t="s">
        <v>75</v>
      </c>
    </row>
    <row r="209" spans="1:65" s="12" customFormat="1">
      <c r="B209" s="217"/>
      <c r="C209" s="218"/>
      <c r="D209" s="177" t="s">
        <v>1799</v>
      </c>
      <c r="E209" s="219" t="s">
        <v>1</v>
      </c>
      <c r="F209" s="220" t="s">
        <v>2040</v>
      </c>
      <c r="G209" s="218"/>
      <c r="H209" s="221">
        <v>55.89</v>
      </c>
      <c r="I209" s="222"/>
      <c r="J209" s="218"/>
      <c r="K209" s="218"/>
      <c r="L209" s="223"/>
      <c r="M209" s="224"/>
      <c r="N209" s="225"/>
      <c r="O209" s="225"/>
      <c r="P209" s="225"/>
      <c r="Q209" s="225"/>
      <c r="R209" s="225"/>
      <c r="S209" s="225"/>
      <c r="T209" s="226"/>
      <c r="AT209" s="227" t="s">
        <v>1799</v>
      </c>
      <c r="AU209" s="227" t="s">
        <v>75</v>
      </c>
      <c r="AV209" s="12" t="s">
        <v>84</v>
      </c>
      <c r="AW209" s="12" t="s">
        <v>32</v>
      </c>
      <c r="AX209" s="12" t="s">
        <v>82</v>
      </c>
      <c r="AY209" s="227" t="s">
        <v>223</v>
      </c>
    </row>
    <row r="210" spans="1:65" s="2" customFormat="1" ht="24.2" customHeight="1">
      <c r="A210" s="33"/>
      <c r="B210" s="34"/>
      <c r="C210" s="182" t="s">
        <v>501</v>
      </c>
      <c r="D210" s="182" t="s">
        <v>243</v>
      </c>
      <c r="E210" s="183" t="s">
        <v>2041</v>
      </c>
      <c r="F210" s="184" t="s">
        <v>2042</v>
      </c>
      <c r="G210" s="185" t="s">
        <v>221</v>
      </c>
      <c r="H210" s="186">
        <v>9</v>
      </c>
      <c r="I210" s="187"/>
      <c r="J210" s="188">
        <f>ROUND(I210*H210,2)</f>
        <v>0</v>
      </c>
      <c r="K210" s="184" t="s">
        <v>222</v>
      </c>
      <c r="L210" s="38"/>
      <c r="M210" s="189" t="s">
        <v>1</v>
      </c>
      <c r="N210" s="190" t="s">
        <v>40</v>
      </c>
      <c r="O210" s="70"/>
      <c r="P210" s="173">
        <f>O210*H210</f>
        <v>0</v>
      </c>
      <c r="Q210" s="173">
        <v>0</v>
      </c>
      <c r="R210" s="173">
        <f>Q210*H210</f>
        <v>0</v>
      </c>
      <c r="S210" s="173">
        <v>0</v>
      </c>
      <c r="T210" s="174">
        <f>S210*H210</f>
        <v>0</v>
      </c>
      <c r="U210" s="33"/>
      <c r="V210" s="33"/>
      <c r="W210" s="33"/>
      <c r="X210" s="33"/>
      <c r="Y210" s="33"/>
      <c r="Z210" s="33"/>
      <c r="AA210" s="33"/>
      <c r="AB210" s="33"/>
      <c r="AC210" s="33"/>
      <c r="AD210" s="33"/>
      <c r="AE210" s="33"/>
      <c r="AR210" s="175" t="s">
        <v>1371</v>
      </c>
      <c r="AT210" s="175" t="s">
        <v>243</v>
      </c>
      <c r="AU210" s="175" t="s">
        <v>75</v>
      </c>
      <c r="AY210" s="16" t="s">
        <v>223</v>
      </c>
      <c r="BE210" s="176">
        <f>IF(N210="základní",J210,0)</f>
        <v>0</v>
      </c>
      <c r="BF210" s="176">
        <f>IF(N210="snížená",J210,0)</f>
        <v>0</v>
      </c>
      <c r="BG210" s="176">
        <f>IF(N210="zákl. přenesená",J210,0)</f>
        <v>0</v>
      </c>
      <c r="BH210" s="176">
        <f>IF(N210="sníž. přenesená",J210,0)</f>
        <v>0</v>
      </c>
      <c r="BI210" s="176">
        <f>IF(N210="nulová",J210,0)</f>
        <v>0</v>
      </c>
      <c r="BJ210" s="16" t="s">
        <v>82</v>
      </c>
      <c r="BK210" s="176">
        <f>ROUND(I210*H210,2)</f>
        <v>0</v>
      </c>
      <c r="BL210" s="16" t="s">
        <v>1371</v>
      </c>
      <c r="BM210" s="175" t="s">
        <v>2043</v>
      </c>
    </row>
    <row r="211" spans="1:65" s="2" customFormat="1" ht="58.5">
      <c r="A211" s="33"/>
      <c r="B211" s="34"/>
      <c r="C211" s="35"/>
      <c r="D211" s="177" t="s">
        <v>225</v>
      </c>
      <c r="E211" s="35"/>
      <c r="F211" s="178" t="s">
        <v>2044</v>
      </c>
      <c r="G211" s="35"/>
      <c r="H211" s="35"/>
      <c r="I211" s="179"/>
      <c r="J211" s="35"/>
      <c r="K211" s="35"/>
      <c r="L211" s="38"/>
      <c r="M211" s="180"/>
      <c r="N211" s="181"/>
      <c r="O211" s="70"/>
      <c r="P211" s="70"/>
      <c r="Q211" s="70"/>
      <c r="R211" s="70"/>
      <c r="S211" s="70"/>
      <c r="T211" s="71"/>
      <c r="U211" s="33"/>
      <c r="V211" s="33"/>
      <c r="W211" s="33"/>
      <c r="X211" s="33"/>
      <c r="Y211" s="33"/>
      <c r="Z211" s="33"/>
      <c r="AA211" s="33"/>
      <c r="AB211" s="33"/>
      <c r="AC211" s="33"/>
      <c r="AD211" s="33"/>
      <c r="AE211" s="33"/>
      <c r="AT211" s="16" t="s">
        <v>225</v>
      </c>
      <c r="AU211" s="16" t="s">
        <v>75</v>
      </c>
    </row>
    <row r="212" spans="1:65" s="12" customFormat="1">
      <c r="B212" s="217"/>
      <c r="C212" s="218"/>
      <c r="D212" s="177" t="s">
        <v>1799</v>
      </c>
      <c r="E212" s="219" t="s">
        <v>1</v>
      </c>
      <c r="F212" s="220" t="s">
        <v>2045</v>
      </c>
      <c r="G212" s="218"/>
      <c r="H212" s="221">
        <v>9</v>
      </c>
      <c r="I212" s="222"/>
      <c r="J212" s="218"/>
      <c r="K212" s="218"/>
      <c r="L212" s="223"/>
      <c r="M212" s="224"/>
      <c r="N212" s="225"/>
      <c r="O212" s="225"/>
      <c r="P212" s="225"/>
      <c r="Q212" s="225"/>
      <c r="R212" s="225"/>
      <c r="S212" s="225"/>
      <c r="T212" s="226"/>
      <c r="AT212" s="227" t="s">
        <v>1799</v>
      </c>
      <c r="AU212" s="227" t="s">
        <v>75</v>
      </c>
      <c r="AV212" s="12" t="s">
        <v>84</v>
      </c>
      <c r="AW212" s="12" t="s">
        <v>32</v>
      </c>
      <c r="AX212" s="12" t="s">
        <v>82</v>
      </c>
      <c r="AY212" s="227" t="s">
        <v>223</v>
      </c>
    </row>
    <row r="213" spans="1:65" s="2" customFormat="1" ht="24.2" customHeight="1">
      <c r="A213" s="33"/>
      <c r="B213" s="34"/>
      <c r="C213" s="182" t="s">
        <v>474</v>
      </c>
      <c r="D213" s="182" t="s">
        <v>243</v>
      </c>
      <c r="E213" s="183" t="s">
        <v>2046</v>
      </c>
      <c r="F213" s="184" t="s">
        <v>2047</v>
      </c>
      <c r="G213" s="185" t="s">
        <v>1780</v>
      </c>
      <c r="H213" s="186">
        <v>700.65</v>
      </c>
      <c r="I213" s="187"/>
      <c r="J213" s="188">
        <f>ROUND(I213*H213,2)</f>
        <v>0</v>
      </c>
      <c r="K213" s="184" t="s">
        <v>222</v>
      </c>
      <c r="L213" s="38"/>
      <c r="M213" s="189" t="s">
        <v>1</v>
      </c>
      <c r="N213" s="190" t="s">
        <v>40</v>
      </c>
      <c r="O213" s="70"/>
      <c r="P213" s="173">
        <f>O213*H213</f>
        <v>0</v>
      </c>
      <c r="Q213" s="173">
        <v>0</v>
      </c>
      <c r="R213" s="173">
        <f>Q213*H213</f>
        <v>0</v>
      </c>
      <c r="S213" s="173">
        <v>0</v>
      </c>
      <c r="T213" s="174">
        <f>S213*H213</f>
        <v>0</v>
      </c>
      <c r="U213" s="33"/>
      <c r="V213" s="33"/>
      <c r="W213" s="33"/>
      <c r="X213" s="33"/>
      <c r="Y213" s="33"/>
      <c r="Z213" s="33"/>
      <c r="AA213" s="33"/>
      <c r="AB213" s="33"/>
      <c r="AC213" s="33"/>
      <c r="AD213" s="33"/>
      <c r="AE213" s="33"/>
      <c r="AR213" s="175" t="s">
        <v>1371</v>
      </c>
      <c r="AT213" s="175" t="s">
        <v>243</v>
      </c>
      <c r="AU213" s="175" t="s">
        <v>75</v>
      </c>
      <c r="AY213" s="16" t="s">
        <v>223</v>
      </c>
      <c r="BE213" s="176">
        <f>IF(N213="základní",J213,0)</f>
        <v>0</v>
      </c>
      <c r="BF213" s="176">
        <f>IF(N213="snížená",J213,0)</f>
        <v>0</v>
      </c>
      <c r="BG213" s="176">
        <f>IF(N213="zákl. přenesená",J213,0)</f>
        <v>0</v>
      </c>
      <c r="BH213" s="176">
        <f>IF(N213="sníž. přenesená",J213,0)</f>
        <v>0</v>
      </c>
      <c r="BI213" s="176">
        <f>IF(N213="nulová",J213,0)</f>
        <v>0</v>
      </c>
      <c r="BJ213" s="16" t="s">
        <v>82</v>
      </c>
      <c r="BK213" s="176">
        <f>ROUND(I213*H213,2)</f>
        <v>0</v>
      </c>
      <c r="BL213" s="16" t="s">
        <v>1371</v>
      </c>
      <c r="BM213" s="175" t="s">
        <v>2048</v>
      </c>
    </row>
    <row r="214" spans="1:65" s="2" customFormat="1" ht="58.5">
      <c r="A214" s="33"/>
      <c r="B214" s="34"/>
      <c r="C214" s="35"/>
      <c r="D214" s="177" t="s">
        <v>225</v>
      </c>
      <c r="E214" s="35"/>
      <c r="F214" s="178" t="s">
        <v>2049</v>
      </c>
      <c r="G214" s="35"/>
      <c r="H214" s="35"/>
      <c r="I214" s="179"/>
      <c r="J214" s="35"/>
      <c r="K214" s="35"/>
      <c r="L214" s="38"/>
      <c r="M214" s="180"/>
      <c r="N214" s="181"/>
      <c r="O214" s="70"/>
      <c r="P214" s="70"/>
      <c r="Q214" s="70"/>
      <c r="R214" s="70"/>
      <c r="S214" s="70"/>
      <c r="T214" s="71"/>
      <c r="U214" s="33"/>
      <c r="V214" s="33"/>
      <c r="W214" s="33"/>
      <c r="X214" s="33"/>
      <c r="Y214" s="33"/>
      <c r="Z214" s="33"/>
      <c r="AA214" s="33"/>
      <c r="AB214" s="33"/>
      <c r="AC214" s="33"/>
      <c r="AD214" s="33"/>
      <c r="AE214" s="33"/>
      <c r="AT214" s="16" t="s">
        <v>225</v>
      </c>
      <c r="AU214" s="16" t="s">
        <v>75</v>
      </c>
    </row>
    <row r="215" spans="1:65" s="12" customFormat="1">
      <c r="B215" s="217"/>
      <c r="C215" s="218"/>
      <c r="D215" s="177" t="s">
        <v>1799</v>
      </c>
      <c r="E215" s="219" t="s">
        <v>1</v>
      </c>
      <c r="F215" s="220" t="s">
        <v>2050</v>
      </c>
      <c r="G215" s="218"/>
      <c r="H215" s="221">
        <v>700.65</v>
      </c>
      <c r="I215" s="222"/>
      <c r="J215" s="218"/>
      <c r="K215" s="218"/>
      <c r="L215" s="223"/>
      <c r="M215" s="224"/>
      <c r="N215" s="225"/>
      <c r="O215" s="225"/>
      <c r="P215" s="225"/>
      <c r="Q215" s="225"/>
      <c r="R215" s="225"/>
      <c r="S215" s="225"/>
      <c r="T215" s="226"/>
      <c r="AT215" s="227" t="s">
        <v>1799</v>
      </c>
      <c r="AU215" s="227" t="s">
        <v>75</v>
      </c>
      <c r="AV215" s="12" t="s">
        <v>84</v>
      </c>
      <c r="AW215" s="12" t="s">
        <v>32</v>
      </c>
      <c r="AX215" s="12" t="s">
        <v>82</v>
      </c>
      <c r="AY215" s="227" t="s">
        <v>223</v>
      </c>
    </row>
    <row r="216" spans="1:65" s="2" customFormat="1" ht="24.2" customHeight="1">
      <c r="A216" s="33"/>
      <c r="B216" s="34"/>
      <c r="C216" s="182" t="s">
        <v>469</v>
      </c>
      <c r="D216" s="182" t="s">
        <v>243</v>
      </c>
      <c r="E216" s="183" t="s">
        <v>2051</v>
      </c>
      <c r="F216" s="184" t="s">
        <v>2052</v>
      </c>
      <c r="G216" s="185" t="s">
        <v>1780</v>
      </c>
      <c r="H216" s="186">
        <v>55.89</v>
      </c>
      <c r="I216" s="187"/>
      <c r="J216" s="188">
        <f>ROUND(I216*H216,2)</f>
        <v>0</v>
      </c>
      <c r="K216" s="184" t="s">
        <v>222</v>
      </c>
      <c r="L216" s="38"/>
      <c r="M216" s="189" t="s">
        <v>1</v>
      </c>
      <c r="N216" s="190" t="s">
        <v>40</v>
      </c>
      <c r="O216" s="70"/>
      <c r="P216" s="173">
        <f>O216*H216</f>
        <v>0</v>
      </c>
      <c r="Q216" s="173">
        <v>0</v>
      </c>
      <c r="R216" s="173">
        <f>Q216*H216</f>
        <v>0</v>
      </c>
      <c r="S216" s="173">
        <v>0</v>
      </c>
      <c r="T216" s="174">
        <f>S216*H216</f>
        <v>0</v>
      </c>
      <c r="U216" s="33"/>
      <c r="V216" s="33"/>
      <c r="W216" s="33"/>
      <c r="X216" s="33"/>
      <c r="Y216" s="33"/>
      <c r="Z216" s="33"/>
      <c r="AA216" s="33"/>
      <c r="AB216" s="33"/>
      <c r="AC216" s="33"/>
      <c r="AD216" s="33"/>
      <c r="AE216" s="33"/>
      <c r="AR216" s="175" t="s">
        <v>1371</v>
      </c>
      <c r="AT216" s="175" t="s">
        <v>243</v>
      </c>
      <c r="AU216" s="175" t="s">
        <v>75</v>
      </c>
      <c r="AY216" s="16" t="s">
        <v>223</v>
      </c>
      <c r="BE216" s="176">
        <f>IF(N216="základní",J216,0)</f>
        <v>0</v>
      </c>
      <c r="BF216" s="176">
        <f>IF(N216="snížená",J216,0)</f>
        <v>0</v>
      </c>
      <c r="BG216" s="176">
        <f>IF(N216="zákl. přenesená",J216,0)</f>
        <v>0</v>
      </c>
      <c r="BH216" s="176">
        <f>IF(N216="sníž. přenesená",J216,0)</f>
        <v>0</v>
      </c>
      <c r="BI216" s="176">
        <f>IF(N216="nulová",J216,0)</f>
        <v>0</v>
      </c>
      <c r="BJ216" s="16" t="s">
        <v>82</v>
      </c>
      <c r="BK216" s="176">
        <f>ROUND(I216*H216,2)</f>
        <v>0</v>
      </c>
      <c r="BL216" s="16" t="s">
        <v>1371</v>
      </c>
      <c r="BM216" s="175" t="s">
        <v>2053</v>
      </c>
    </row>
    <row r="217" spans="1:65" s="2" customFormat="1" ht="58.5">
      <c r="A217" s="33"/>
      <c r="B217" s="34"/>
      <c r="C217" s="35"/>
      <c r="D217" s="177" t="s">
        <v>225</v>
      </c>
      <c r="E217" s="35"/>
      <c r="F217" s="178" t="s">
        <v>2054</v>
      </c>
      <c r="G217" s="35"/>
      <c r="H217" s="35"/>
      <c r="I217" s="179"/>
      <c r="J217" s="35"/>
      <c r="K217" s="35"/>
      <c r="L217" s="38"/>
      <c r="M217" s="180"/>
      <c r="N217" s="181"/>
      <c r="O217" s="70"/>
      <c r="P217" s="70"/>
      <c r="Q217" s="70"/>
      <c r="R217" s="70"/>
      <c r="S217" s="70"/>
      <c r="T217" s="71"/>
      <c r="U217" s="33"/>
      <c r="V217" s="33"/>
      <c r="W217" s="33"/>
      <c r="X217" s="33"/>
      <c r="Y217" s="33"/>
      <c r="Z217" s="33"/>
      <c r="AA217" s="33"/>
      <c r="AB217" s="33"/>
      <c r="AC217" s="33"/>
      <c r="AD217" s="33"/>
      <c r="AE217" s="33"/>
      <c r="AT217" s="16" t="s">
        <v>225</v>
      </c>
      <c r="AU217" s="16" t="s">
        <v>75</v>
      </c>
    </row>
    <row r="218" spans="1:65" s="12" customFormat="1">
      <c r="B218" s="217"/>
      <c r="C218" s="218"/>
      <c r="D218" s="177" t="s">
        <v>1799</v>
      </c>
      <c r="E218" s="219" t="s">
        <v>1</v>
      </c>
      <c r="F218" s="220" t="s">
        <v>2055</v>
      </c>
      <c r="G218" s="218"/>
      <c r="H218" s="221">
        <v>55.89</v>
      </c>
      <c r="I218" s="222"/>
      <c r="J218" s="218"/>
      <c r="K218" s="218"/>
      <c r="L218" s="223"/>
      <c r="M218" s="224"/>
      <c r="N218" s="225"/>
      <c r="O218" s="225"/>
      <c r="P218" s="225"/>
      <c r="Q218" s="225"/>
      <c r="R218" s="225"/>
      <c r="S218" s="225"/>
      <c r="T218" s="226"/>
      <c r="AT218" s="227" t="s">
        <v>1799</v>
      </c>
      <c r="AU218" s="227" t="s">
        <v>75</v>
      </c>
      <c r="AV218" s="12" t="s">
        <v>84</v>
      </c>
      <c r="AW218" s="12" t="s">
        <v>32</v>
      </c>
      <c r="AX218" s="12" t="s">
        <v>82</v>
      </c>
      <c r="AY218" s="227" t="s">
        <v>223</v>
      </c>
    </row>
    <row r="219" spans="1:65" s="2" customFormat="1" ht="24.2" customHeight="1">
      <c r="A219" s="33"/>
      <c r="B219" s="34"/>
      <c r="C219" s="182" t="s">
        <v>478</v>
      </c>
      <c r="D219" s="182" t="s">
        <v>243</v>
      </c>
      <c r="E219" s="183" t="s">
        <v>2056</v>
      </c>
      <c r="F219" s="184" t="s">
        <v>2057</v>
      </c>
      <c r="G219" s="185" t="s">
        <v>1780</v>
      </c>
      <c r="H219" s="186">
        <v>0.2</v>
      </c>
      <c r="I219" s="187"/>
      <c r="J219" s="188">
        <f>ROUND(I219*H219,2)</f>
        <v>0</v>
      </c>
      <c r="K219" s="184" t="s">
        <v>222</v>
      </c>
      <c r="L219" s="38"/>
      <c r="M219" s="189" t="s">
        <v>1</v>
      </c>
      <c r="N219" s="190" t="s">
        <v>40</v>
      </c>
      <c r="O219" s="70"/>
      <c r="P219" s="173">
        <f>O219*H219</f>
        <v>0</v>
      </c>
      <c r="Q219" s="173">
        <v>0</v>
      </c>
      <c r="R219" s="173">
        <f>Q219*H219</f>
        <v>0</v>
      </c>
      <c r="S219" s="173">
        <v>0</v>
      </c>
      <c r="T219" s="174">
        <f>S219*H219</f>
        <v>0</v>
      </c>
      <c r="U219" s="33"/>
      <c r="V219" s="33"/>
      <c r="W219" s="33"/>
      <c r="X219" s="33"/>
      <c r="Y219" s="33"/>
      <c r="Z219" s="33"/>
      <c r="AA219" s="33"/>
      <c r="AB219" s="33"/>
      <c r="AC219" s="33"/>
      <c r="AD219" s="33"/>
      <c r="AE219" s="33"/>
      <c r="AR219" s="175" t="s">
        <v>1371</v>
      </c>
      <c r="AT219" s="175" t="s">
        <v>243</v>
      </c>
      <c r="AU219" s="175" t="s">
        <v>75</v>
      </c>
      <c r="AY219" s="16" t="s">
        <v>223</v>
      </c>
      <c r="BE219" s="176">
        <f>IF(N219="základní",J219,0)</f>
        <v>0</v>
      </c>
      <c r="BF219" s="176">
        <f>IF(N219="snížená",J219,0)</f>
        <v>0</v>
      </c>
      <c r="BG219" s="176">
        <f>IF(N219="zákl. přenesená",J219,0)</f>
        <v>0</v>
      </c>
      <c r="BH219" s="176">
        <f>IF(N219="sníž. přenesená",J219,0)</f>
        <v>0</v>
      </c>
      <c r="BI219" s="176">
        <f>IF(N219="nulová",J219,0)</f>
        <v>0</v>
      </c>
      <c r="BJ219" s="16" t="s">
        <v>82</v>
      </c>
      <c r="BK219" s="176">
        <f>ROUND(I219*H219,2)</f>
        <v>0</v>
      </c>
      <c r="BL219" s="16" t="s">
        <v>1371</v>
      </c>
      <c r="BM219" s="175" t="s">
        <v>2058</v>
      </c>
    </row>
    <row r="220" spans="1:65" s="2" customFormat="1" ht="48.75">
      <c r="A220" s="33"/>
      <c r="B220" s="34"/>
      <c r="C220" s="35"/>
      <c r="D220" s="177" t="s">
        <v>225</v>
      </c>
      <c r="E220" s="35"/>
      <c r="F220" s="178" t="s">
        <v>2059</v>
      </c>
      <c r="G220" s="35"/>
      <c r="H220" s="35"/>
      <c r="I220" s="179"/>
      <c r="J220" s="35"/>
      <c r="K220" s="35"/>
      <c r="L220" s="38"/>
      <c r="M220" s="191"/>
      <c r="N220" s="192"/>
      <c r="O220" s="193"/>
      <c r="P220" s="193"/>
      <c r="Q220" s="193"/>
      <c r="R220" s="193"/>
      <c r="S220" s="193"/>
      <c r="T220" s="194"/>
      <c r="U220" s="33"/>
      <c r="V220" s="33"/>
      <c r="W220" s="33"/>
      <c r="X220" s="33"/>
      <c r="Y220" s="33"/>
      <c r="Z220" s="33"/>
      <c r="AA220" s="33"/>
      <c r="AB220" s="33"/>
      <c r="AC220" s="33"/>
      <c r="AD220" s="33"/>
      <c r="AE220" s="33"/>
      <c r="AT220" s="16" t="s">
        <v>225</v>
      </c>
      <c r="AU220" s="16" t="s">
        <v>75</v>
      </c>
    </row>
    <row r="221" spans="1:65" s="2" customFormat="1" ht="6.95" customHeight="1">
      <c r="A221" s="33"/>
      <c r="B221" s="53"/>
      <c r="C221" s="54"/>
      <c r="D221" s="54"/>
      <c r="E221" s="54"/>
      <c r="F221" s="54"/>
      <c r="G221" s="54"/>
      <c r="H221" s="54"/>
      <c r="I221" s="54"/>
      <c r="J221" s="54"/>
      <c r="K221" s="54"/>
      <c r="L221" s="38"/>
      <c r="M221" s="33"/>
      <c r="O221" s="33"/>
      <c r="P221" s="33"/>
      <c r="Q221" s="33"/>
      <c r="R221" s="33"/>
      <c r="S221" s="33"/>
      <c r="T221" s="33"/>
      <c r="U221" s="33"/>
      <c r="V221" s="33"/>
      <c r="W221" s="33"/>
      <c r="X221" s="33"/>
      <c r="Y221" s="33"/>
      <c r="Z221" s="33"/>
      <c r="AA221" s="33"/>
      <c r="AB221" s="33"/>
      <c r="AC221" s="33"/>
      <c r="AD221" s="33"/>
      <c r="AE221" s="33"/>
    </row>
  </sheetData>
  <sheetProtection algorithmName="SHA-512" hashValue="JLWNUwHZfAfuq538Hx/ePGlxj4j5wM0rUS3ZuMF2j9LvmOozNzv7HIKmkOCzlPEyNX3t8mxGpmvcEKyjtij2ZA==" saltValue="coGt054hOwxOQntTsXOCOFgrUpVtJEWGn6QsTi87QyjLZ73lS4HUhh3FmO7g2fezueZ2dtDpMKkrXwYt/vCkUg==" spinCount="100000" sheet="1" objects="1" scenarios="1" formatColumns="0" formatRows="0" autoFilter="0"/>
  <autoFilter ref="C123:K22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140</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1890</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2060</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ROUND((SUM(BE124:BE210)),  2)</f>
        <v>0</v>
      </c>
      <c r="G37" s="33"/>
      <c r="H37" s="33"/>
      <c r="I37" s="129">
        <v>0.21</v>
      </c>
      <c r="J37" s="128">
        <f>ROUND(((SUM(BE124:BE210))*I37),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ROUND((SUM(BF124:BF210)),  2)</f>
        <v>0</v>
      </c>
      <c r="G38" s="33"/>
      <c r="H38" s="33"/>
      <c r="I38" s="129">
        <v>0.15</v>
      </c>
      <c r="J38" s="128">
        <f>ROUND(((SUM(BF124:BF210))*I38),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ROUND((SUM(BG124:BG210)),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ROUND((SUM(BH124:BH210)),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ROUND((SUM(BI124:BI210)),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1890</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03.1.2 - Oprava 2. SK</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1890</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03.1.2 - Oprava 2. SK</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SUM(P125:P210)</f>
        <v>0</v>
      </c>
      <c r="Q124" s="78"/>
      <c r="R124" s="160">
        <f>SUM(R125:R210)</f>
        <v>686.96500000000003</v>
      </c>
      <c r="S124" s="78"/>
      <c r="T124" s="161">
        <f>SUM(T125:T210)</f>
        <v>0</v>
      </c>
      <c r="U124" s="33"/>
      <c r="V124" s="33"/>
      <c r="W124" s="33"/>
      <c r="X124" s="33"/>
      <c r="Y124" s="33"/>
      <c r="Z124" s="33"/>
      <c r="AA124" s="33"/>
      <c r="AB124" s="33"/>
      <c r="AC124" s="33"/>
      <c r="AD124" s="33"/>
      <c r="AE124" s="33"/>
      <c r="AT124" s="16" t="s">
        <v>74</v>
      </c>
      <c r="AU124" s="16" t="s">
        <v>204</v>
      </c>
      <c r="BK124" s="162">
        <f>SUM(BK125:BK210)</f>
        <v>0</v>
      </c>
    </row>
    <row r="125" spans="1:65" s="2" customFormat="1" ht="24.2" customHeight="1">
      <c r="A125" s="33"/>
      <c r="B125" s="34"/>
      <c r="C125" s="182" t="s">
        <v>82</v>
      </c>
      <c r="D125" s="182" t="s">
        <v>243</v>
      </c>
      <c r="E125" s="183" t="s">
        <v>1892</v>
      </c>
      <c r="F125" s="184" t="s">
        <v>1893</v>
      </c>
      <c r="G125" s="185" t="s">
        <v>1511</v>
      </c>
      <c r="H125" s="186">
        <v>630</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2061</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2062</v>
      </c>
      <c r="G127" s="218"/>
      <c r="H127" s="221">
        <v>630</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84</v>
      </c>
      <c r="D128" s="182" t="s">
        <v>243</v>
      </c>
      <c r="E128" s="183" t="s">
        <v>1911</v>
      </c>
      <c r="F128" s="184" t="s">
        <v>1912</v>
      </c>
      <c r="G128" s="185" t="s">
        <v>1485</v>
      </c>
      <c r="H128" s="186">
        <v>301.5</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2063</v>
      </c>
    </row>
    <row r="129" spans="1:65" s="2" customFormat="1" ht="87.75">
      <c r="A129" s="33"/>
      <c r="B129" s="34"/>
      <c r="C129" s="35"/>
      <c r="D129" s="177" t="s">
        <v>225</v>
      </c>
      <c r="E129" s="35"/>
      <c r="F129" s="178" t="s">
        <v>1914</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12" customFormat="1">
      <c r="B130" s="217"/>
      <c r="C130" s="218"/>
      <c r="D130" s="177" t="s">
        <v>1799</v>
      </c>
      <c r="E130" s="219" t="s">
        <v>1</v>
      </c>
      <c r="F130" s="220" t="s">
        <v>2064</v>
      </c>
      <c r="G130" s="218"/>
      <c r="H130" s="221">
        <v>301.5</v>
      </c>
      <c r="I130" s="222"/>
      <c r="J130" s="218"/>
      <c r="K130" s="218"/>
      <c r="L130" s="223"/>
      <c r="M130" s="224"/>
      <c r="N130" s="225"/>
      <c r="O130" s="225"/>
      <c r="P130" s="225"/>
      <c r="Q130" s="225"/>
      <c r="R130" s="225"/>
      <c r="S130" s="225"/>
      <c r="T130" s="226"/>
      <c r="AT130" s="227" t="s">
        <v>1799</v>
      </c>
      <c r="AU130" s="227" t="s">
        <v>75</v>
      </c>
      <c r="AV130" s="12" t="s">
        <v>84</v>
      </c>
      <c r="AW130" s="12" t="s">
        <v>32</v>
      </c>
      <c r="AX130" s="12" t="s">
        <v>82</v>
      </c>
      <c r="AY130" s="227" t="s">
        <v>223</v>
      </c>
    </row>
    <row r="131" spans="1:65" s="2" customFormat="1" ht="24.2" customHeight="1">
      <c r="A131" s="33"/>
      <c r="B131" s="34"/>
      <c r="C131" s="182" t="s">
        <v>92</v>
      </c>
      <c r="D131" s="182" t="s">
        <v>243</v>
      </c>
      <c r="E131" s="183" t="s">
        <v>1916</v>
      </c>
      <c r="F131" s="184" t="s">
        <v>1917</v>
      </c>
      <c r="G131" s="185" t="s">
        <v>1485</v>
      </c>
      <c r="H131" s="186">
        <v>455</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233</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233</v>
      </c>
      <c r="BM131" s="175" t="s">
        <v>2065</v>
      </c>
    </row>
    <row r="132" spans="1:65" s="2" customFormat="1" ht="48.75">
      <c r="A132" s="33"/>
      <c r="B132" s="34"/>
      <c r="C132" s="35"/>
      <c r="D132" s="177" t="s">
        <v>225</v>
      </c>
      <c r="E132" s="35"/>
      <c r="F132" s="178" t="s">
        <v>1919</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233</v>
      </c>
      <c r="D133" s="163" t="s">
        <v>218</v>
      </c>
      <c r="E133" s="164" t="s">
        <v>1920</v>
      </c>
      <c r="F133" s="165" t="s">
        <v>1921</v>
      </c>
      <c r="G133" s="166" t="s">
        <v>1780</v>
      </c>
      <c r="H133" s="167">
        <v>648.83000000000004</v>
      </c>
      <c r="I133" s="168"/>
      <c r="J133" s="169">
        <f>ROUND(I133*H133,2)</f>
        <v>0</v>
      </c>
      <c r="K133" s="165" t="s">
        <v>222</v>
      </c>
      <c r="L133" s="170"/>
      <c r="M133" s="171" t="s">
        <v>1</v>
      </c>
      <c r="N133" s="172" t="s">
        <v>40</v>
      </c>
      <c r="O133" s="70"/>
      <c r="P133" s="173">
        <f>O133*H133</f>
        <v>0</v>
      </c>
      <c r="Q133" s="173">
        <v>1</v>
      </c>
      <c r="R133" s="173">
        <f>Q133*H133</f>
        <v>648.83000000000004</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2066</v>
      </c>
    </row>
    <row r="134" spans="1:65" s="2" customFormat="1">
      <c r="A134" s="33"/>
      <c r="B134" s="34"/>
      <c r="C134" s="35"/>
      <c r="D134" s="177" t="s">
        <v>225</v>
      </c>
      <c r="E134" s="35"/>
      <c r="F134" s="178" t="s">
        <v>1921</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1923</v>
      </c>
      <c r="G135" s="218"/>
      <c r="H135" s="221">
        <v>648.83000000000004</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242</v>
      </c>
      <c r="D136" s="182" t="s">
        <v>243</v>
      </c>
      <c r="E136" s="183" t="s">
        <v>1924</v>
      </c>
      <c r="F136" s="184" t="s">
        <v>1925</v>
      </c>
      <c r="G136" s="185" t="s">
        <v>1536</v>
      </c>
      <c r="H136" s="186">
        <v>0.41899999999999998</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2067</v>
      </c>
    </row>
    <row r="137" spans="1:65" s="2" customFormat="1" ht="48.75">
      <c r="A137" s="33"/>
      <c r="B137" s="34"/>
      <c r="C137" s="35"/>
      <c r="D137" s="177" t="s">
        <v>225</v>
      </c>
      <c r="E137" s="35"/>
      <c r="F137" s="178" t="s">
        <v>1927</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2" customFormat="1" ht="24.2" customHeight="1">
      <c r="A138" s="33"/>
      <c r="B138" s="34"/>
      <c r="C138" s="182" t="s">
        <v>238</v>
      </c>
      <c r="D138" s="182" t="s">
        <v>243</v>
      </c>
      <c r="E138" s="183" t="s">
        <v>1928</v>
      </c>
      <c r="F138" s="184" t="s">
        <v>1929</v>
      </c>
      <c r="G138" s="185" t="s">
        <v>1536</v>
      </c>
      <c r="H138" s="186">
        <v>0.41899999999999998</v>
      </c>
      <c r="I138" s="187"/>
      <c r="J138" s="188">
        <f>ROUND(I138*H138,2)</f>
        <v>0</v>
      </c>
      <c r="K138" s="184" t="s">
        <v>222</v>
      </c>
      <c r="L138" s="38"/>
      <c r="M138" s="189" t="s">
        <v>1</v>
      </c>
      <c r="N138" s="190" t="s">
        <v>40</v>
      </c>
      <c r="O138" s="70"/>
      <c r="P138" s="173">
        <f>O138*H138</f>
        <v>0</v>
      </c>
      <c r="Q138" s="173">
        <v>0</v>
      </c>
      <c r="R138" s="173">
        <f>Q138*H138</f>
        <v>0</v>
      </c>
      <c r="S138" s="173">
        <v>0</v>
      </c>
      <c r="T138" s="174">
        <f>S138*H138</f>
        <v>0</v>
      </c>
      <c r="U138" s="33"/>
      <c r="V138" s="33"/>
      <c r="W138" s="33"/>
      <c r="X138" s="33"/>
      <c r="Y138" s="33"/>
      <c r="Z138" s="33"/>
      <c r="AA138" s="33"/>
      <c r="AB138" s="33"/>
      <c r="AC138" s="33"/>
      <c r="AD138" s="33"/>
      <c r="AE138" s="33"/>
      <c r="AR138" s="175" t="s">
        <v>233</v>
      </c>
      <c r="AT138" s="175" t="s">
        <v>243</v>
      </c>
      <c r="AU138" s="175" t="s">
        <v>75</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233</v>
      </c>
      <c r="BM138" s="175" t="s">
        <v>2068</v>
      </c>
    </row>
    <row r="139" spans="1:65" s="2" customFormat="1" ht="58.5">
      <c r="A139" s="33"/>
      <c r="B139" s="34"/>
      <c r="C139" s="35"/>
      <c r="D139" s="177" t="s">
        <v>225</v>
      </c>
      <c r="E139" s="35"/>
      <c r="F139" s="178" t="s">
        <v>1931</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75</v>
      </c>
    </row>
    <row r="140" spans="1:65" s="2" customFormat="1" ht="24.2" customHeight="1">
      <c r="A140" s="33"/>
      <c r="B140" s="34"/>
      <c r="C140" s="182" t="s">
        <v>248</v>
      </c>
      <c r="D140" s="182" t="s">
        <v>243</v>
      </c>
      <c r="E140" s="183" t="s">
        <v>1936</v>
      </c>
      <c r="F140" s="184" t="s">
        <v>1937</v>
      </c>
      <c r="G140" s="185" t="s">
        <v>221</v>
      </c>
      <c r="H140" s="186">
        <v>120</v>
      </c>
      <c r="I140" s="187"/>
      <c r="J140" s="188">
        <f>ROUND(I140*H140,2)</f>
        <v>0</v>
      </c>
      <c r="K140" s="184" t="s">
        <v>222</v>
      </c>
      <c r="L140" s="38"/>
      <c r="M140" s="189" t="s">
        <v>1</v>
      </c>
      <c r="N140" s="190" t="s">
        <v>40</v>
      </c>
      <c r="O140" s="70"/>
      <c r="P140" s="173">
        <f>O140*H140</f>
        <v>0</v>
      </c>
      <c r="Q140" s="173">
        <v>0</v>
      </c>
      <c r="R140" s="173">
        <f>Q140*H140</f>
        <v>0</v>
      </c>
      <c r="S140" s="173">
        <v>0</v>
      </c>
      <c r="T140" s="174">
        <f>S140*H140</f>
        <v>0</v>
      </c>
      <c r="U140" s="33"/>
      <c r="V140" s="33"/>
      <c r="W140" s="33"/>
      <c r="X140" s="33"/>
      <c r="Y140" s="33"/>
      <c r="Z140" s="33"/>
      <c r="AA140" s="33"/>
      <c r="AB140" s="33"/>
      <c r="AC140" s="33"/>
      <c r="AD140" s="33"/>
      <c r="AE140" s="33"/>
      <c r="AR140" s="175" t="s">
        <v>233</v>
      </c>
      <c r="AT140" s="175" t="s">
        <v>243</v>
      </c>
      <c r="AU140" s="175" t="s">
        <v>75</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233</v>
      </c>
      <c r="BM140" s="175" t="s">
        <v>2069</v>
      </c>
    </row>
    <row r="141" spans="1:65" s="2" customFormat="1" ht="29.25">
      <c r="A141" s="33"/>
      <c r="B141" s="34"/>
      <c r="C141" s="35"/>
      <c r="D141" s="177" t="s">
        <v>225</v>
      </c>
      <c r="E141" s="35"/>
      <c r="F141" s="178" t="s">
        <v>1939</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75</v>
      </c>
    </row>
    <row r="142" spans="1:65" s="2" customFormat="1" ht="24.2" customHeight="1">
      <c r="A142" s="33"/>
      <c r="B142" s="34"/>
      <c r="C142" s="182" t="s">
        <v>284</v>
      </c>
      <c r="D142" s="182" t="s">
        <v>243</v>
      </c>
      <c r="E142" s="183" t="s">
        <v>1940</v>
      </c>
      <c r="F142" s="184" t="s">
        <v>1941</v>
      </c>
      <c r="G142" s="185" t="s">
        <v>1536</v>
      </c>
      <c r="H142" s="186">
        <v>0.41899999999999998</v>
      </c>
      <c r="I142" s="187"/>
      <c r="J142" s="188">
        <f>ROUND(I142*H142,2)</f>
        <v>0</v>
      </c>
      <c r="K142" s="184" t="s">
        <v>222</v>
      </c>
      <c r="L142" s="38"/>
      <c r="M142" s="189" t="s">
        <v>1</v>
      </c>
      <c r="N142" s="190" t="s">
        <v>40</v>
      </c>
      <c r="O142" s="70"/>
      <c r="P142" s="173">
        <f>O142*H142</f>
        <v>0</v>
      </c>
      <c r="Q142" s="173">
        <v>0</v>
      </c>
      <c r="R142" s="173">
        <f>Q142*H142</f>
        <v>0</v>
      </c>
      <c r="S142" s="173">
        <v>0</v>
      </c>
      <c r="T142" s="174">
        <f>S142*H142</f>
        <v>0</v>
      </c>
      <c r="U142" s="33"/>
      <c r="V142" s="33"/>
      <c r="W142" s="33"/>
      <c r="X142" s="33"/>
      <c r="Y142" s="33"/>
      <c r="Z142" s="33"/>
      <c r="AA142" s="33"/>
      <c r="AB142" s="33"/>
      <c r="AC142" s="33"/>
      <c r="AD142" s="33"/>
      <c r="AE142" s="33"/>
      <c r="AR142" s="175" t="s">
        <v>233</v>
      </c>
      <c r="AT142" s="175" t="s">
        <v>243</v>
      </c>
      <c r="AU142" s="175" t="s">
        <v>75</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233</v>
      </c>
      <c r="BM142" s="175" t="s">
        <v>2070</v>
      </c>
    </row>
    <row r="143" spans="1:65" s="2" customFormat="1" ht="78">
      <c r="A143" s="33"/>
      <c r="B143" s="34"/>
      <c r="C143" s="35"/>
      <c r="D143" s="177" t="s">
        <v>225</v>
      </c>
      <c r="E143" s="35"/>
      <c r="F143" s="178" t="s">
        <v>1943</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75</v>
      </c>
    </row>
    <row r="144" spans="1:65" s="2" customFormat="1" ht="24.2" customHeight="1">
      <c r="A144" s="33"/>
      <c r="B144" s="34"/>
      <c r="C144" s="182" t="s">
        <v>253</v>
      </c>
      <c r="D144" s="182" t="s">
        <v>243</v>
      </c>
      <c r="E144" s="183" t="s">
        <v>1944</v>
      </c>
      <c r="F144" s="184" t="s">
        <v>1945</v>
      </c>
      <c r="G144" s="185" t="s">
        <v>1536</v>
      </c>
      <c r="H144" s="186">
        <v>0.41899999999999998</v>
      </c>
      <c r="I144" s="187"/>
      <c r="J144" s="188">
        <f>ROUND(I144*H144,2)</f>
        <v>0</v>
      </c>
      <c r="K144" s="184" t="s">
        <v>222</v>
      </c>
      <c r="L144" s="38"/>
      <c r="M144" s="189" t="s">
        <v>1</v>
      </c>
      <c r="N144" s="190"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233</v>
      </c>
      <c r="AT144" s="175" t="s">
        <v>243</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2071</v>
      </c>
    </row>
    <row r="145" spans="1:65" s="2" customFormat="1" ht="78">
      <c r="A145" s="33"/>
      <c r="B145" s="34"/>
      <c r="C145" s="35"/>
      <c r="D145" s="177" t="s">
        <v>225</v>
      </c>
      <c r="E145" s="35"/>
      <c r="F145" s="178" t="s">
        <v>1947</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82" t="s">
        <v>288</v>
      </c>
      <c r="D146" s="182" t="s">
        <v>243</v>
      </c>
      <c r="E146" s="183" t="s">
        <v>1948</v>
      </c>
      <c r="F146" s="184" t="s">
        <v>1949</v>
      </c>
      <c r="G146" s="185" t="s">
        <v>1950</v>
      </c>
      <c r="H146" s="186">
        <v>10</v>
      </c>
      <c r="I146" s="187"/>
      <c r="J146" s="188">
        <f>ROUND(I146*H146,2)</f>
        <v>0</v>
      </c>
      <c r="K146" s="184" t="s">
        <v>222</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233</v>
      </c>
      <c r="AT146" s="175" t="s">
        <v>243</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2072</v>
      </c>
    </row>
    <row r="147" spans="1:65" s="2" customFormat="1" ht="87.75">
      <c r="A147" s="33"/>
      <c r="B147" s="34"/>
      <c r="C147" s="35"/>
      <c r="D147" s="177" t="s">
        <v>225</v>
      </c>
      <c r="E147" s="35"/>
      <c r="F147" s="178" t="s">
        <v>1952</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82" t="s">
        <v>293</v>
      </c>
      <c r="D148" s="182" t="s">
        <v>243</v>
      </c>
      <c r="E148" s="183" t="s">
        <v>1953</v>
      </c>
      <c r="F148" s="184" t="s">
        <v>1954</v>
      </c>
      <c r="G148" s="185" t="s">
        <v>1950</v>
      </c>
      <c r="H148" s="186">
        <v>4</v>
      </c>
      <c r="I148" s="187"/>
      <c r="J148" s="188">
        <f>ROUND(I148*H148,2)</f>
        <v>0</v>
      </c>
      <c r="K148" s="184" t="s">
        <v>222</v>
      </c>
      <c r="L148" s="38"/>
      <c r="M148" s="189" t="s">
        <v>1</v>
      </c>
      <c r="N148" s="190" t="s">
        <v>40</v>
      </c>
      <c r="O148" s="70"/>
      <c r="P148" s="173">
        <f>O148*H148</f>
        <v>0</v>
      </c>
      <c r="Q148" s="173">
        <v>0</v>
      </c>
      <c r="R148" s="173">
        <f>Q148*H148</f>
        <v>0</v>
      </c>
      <c r="S148" s="173">
        <v>0</v>
      </c>
      <c r="T148" s="174">
        <f>S148*H148</f>
        <v>0</v>
      </c>
      <c r="U148" s="33"/>
      <c r="V148" s="33"/>
      <c r="W148" s="33"/>
      <c r="X148" s="33"/>
      <c r="Y148" s="33"/>
      <c r="Z148" s="33"/>
      <c r="AA148" s="33"/>
      <c r="AB148" s="33"/>
      <c r="AC148" s="33"/>
      <c r="AD148" s="33"/>
      <c r="AE148" s="33"/>
      <c r="AR148" s="175" t="s">
        <v>233</v>
      </c>
      <c r="AT148" s="175" t="s">
        <v>243</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2073</v>
      </c>
    </row>
    <row r="149" spans="1:65" s="2" customFormat="1" ht="68.25">
      <c r="A149" s="33"/>
      <c r="B149" s="34"/>
      <c r="C149" s="35"/>
      <c r="D149" s="177" t="s">
        <v>225</v>
      </c>
      <c r="E149" s="35"/>
      <c r="F149" s="178" t="s">
        <v>1956</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75</v>
      </c>
    </row>
    <row r="150" spans="1:65" s="2" customFormat="1" ht="24.2" customHeight="1">
      <c r="A150" s="33"/>
      <c r="B150" s="34"/>
      <c r="C150" s="182" t="s">
        <v>298</v>
      </c>
      <c r="D150" s="182" t="s">
        <v>243</v>
      </c>
      <c r="E150" s="183" t="s">
        <v>1957</v>
      </c>
      <c r="F150" s="184" t="s">
        <v>1958</v>
      </c>
      <c r="G150" s="185" t="s">
        <v>1950</v>
      </c>
      <c r="H150" s="186">
        <v>2</v>
      </c>
      <c r="I150" s="187"/>
      <c r="J150" s="188">
        <f>ROUND(I150*H150,2)</f>
        <v>0</v>
      </c>
      <c r="K150" s="184" t="s">
        <v>222</v>
      </c>
      <c r="L150" s="38"/>
      <c r="M150" s="189" t="s">
        <v>1</v>
      </c>
      <c r="N150" s="190" t="s">
        <v>40</v>
      </c>
      <c r="O150" s="70"/>
      <c r="P150" s="173">
        <f>O150*H150</f>
        <v>0</v>
      </c>
      <c r="Q150" s="173">
        <v>0</v>
      </c>
      <c r="R150" s="173">
        <f>Q150*H150</f>
        <v>0</v>
      </c>
      <c r="S150" s="173">
        <v>0</v>
      </c>
      <c r="T150" s="174">
        <f>S150*H150</f>
        <v>0</v>
      </c>
      <c r="U150" s="33"/>
      <c r="V150" s="33"/>
      <c r="W150" s="33"/>
      <c r="X150" s="33"/>
      <c r="Y150" s="33"/>
      <c r="Z150" s="33"/>
      <c r="AA150" s="33"/>
      <c r="AB150" s="33"/>
      <c r="AC150" s="33"/>
      <c r="AD150" s="33"/>
      <c r="AE150" s="33"/>
      <c r="AR150" s="175" t="s">
        <v>233</v>
      </c>
      <c r="AT150" s="175" t="s">
        <v>243</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2074</v>
      </c>
    </row>
    <row r="151" spans="1:65" s="2" customFormat="1" ht="58.5">
      <c r="A151" s="33"/>
      <c r="B151" s="34"/>
      <c r="C151" s="35"/>
      <c r="D151" s="177" t="s">
        <v>225</v>
      </c>
      <c r="E151" s="35"/>
      <c r="F151" s="178" t="s">
        <v>1960</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2" customFormat="1" ht="37.9" customHeight="1">
      <c r="A152" s="33"/>
      <c r="B152" s="34"/>
      <c r="C152" s="182" t="s">
        <v>303</v>
      </c>
      <c r="D152" s="182" t="s">
        <v>243</v>
      </c>
      <c r="E152" s="183" t="s">
        <v>1961</v>
      </c>
      <c r="F152" s="184" t="s">
        <v>1962</v>
      </c>
      <c r="G152" s="185" t="s">
        <v>228</v>
      </c>
      <c r="H152" s="186">
        <v>838</v>
      </c>
      <c r="I152" s="187"/>
      <c r="J152" s="188">
        <f>ROUND(I152*H152,2)</f>
        <v>0</v>
      </c>
      <c r="K152" s="184" t="s">
        <v>222</v>
      </c>
      <c r="L152" s="38"/>
      <c r="M152" s="189" t="s">
        <v>1</v>
      </c>
      <c r="N152" s="190" t="s">
        <v>40</v>
      </c>
      <c r="O152" s="70"/>
      <c r="P152" s="173">
        <f>O152*H152</f>
        <v>0</v>
      </c>
      <c r="Q152" s="173">
        <v>0</v>
      </c>
      <c r="R152" s="173">
        <f>Q152*H152</f>
        <v>0</v>
      </c>
      <c r="S152" s="173">
        <v>0</v>
      </c>
      <c r="T152" s="174">
        <f>S152*H152</f>
        <v>0</v>
      </c>
      <c r="U152" s="33"/>
      <c r="V152" s="33"/>
      <c r="W152" s="33"/>
      <c r="X152" s="33"/>
      <c r="Y152" s="33"/>
      <c r="Z152" s="33"/>
      <c r="AA152" s="33"/>
      <c r="AB152" s="33"/>
      <c r="AC152" s="33"/>
      <c r="AD152" s="33"/>
      <c r="AE152" s="33"/>
      <c r="AR152" s="175" t="s">
        <v>233</v>
      </c>
      <c r="AT152" s="175" t="s">
        <v>243</v>
      </c>
      <c r="AU152" s="175" t="s">
        <v>75</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233</v>
      </c>
      <c r="BM152" s="175" t="s">
        <v>2075</v>
      </c>
    </row>
    <row r="153" spans="1:65" s="2" customFormat="1" ht="58.5">
      <c r="A153" s="33"/>
      <c r="B153" s="34"/>
      <c r="C153" s="35"/>
      <c r="D153" s="177" t="s">
        <v>225</v>
      </c>
      <c r="E153" s="35"/>
      <c r="F153" s="178" t="s">
        <v>1964</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75</v>
      </c>
    </row>
    <row r="154" spans="1:65" s="12" customFormat="1">
      <c r="B154" s="217"/>
      <c r="C154" s="218"/>
      <c r="D154" s="177" t="s">
        <v>1799</v>
      </c>
      <c r="E154" s="219" t="s">
        <v>1</v>
      </c>
      <c r="F154" s="220" t="s">
        <v>1965</v>
      </c>
      <c r="G154" s="218"/>
      <c r="H154" s="221">
        <v>838</v>
      </c>
      <c r="I154" s="222"/>
      <c r="J154" s="218"/>
      <c r="K154" s="218"/>
      <c r="L154" s="223"/>
      <c r="M154" s="224"/>
      <c r="N154" s="225"/>
      <c r="O154" s="225"/>
      <c r="P154" s="225"/>
      <c r="Q154" s="225"/>
      <c r="R154" s="225"/>
      <c r="S154" s="225"/>
      <c r="T154" s="226"/>
      <c r="AT154" s="227" t="s">
        <v>1799</v>
      </c>
      <c r="AU154" s="227" t="s">
        <v>75</v>
      </c>
      <c r="AV154" s="12" t="s">
        <v>84</v>
      </c>
      <c r="AW154" s="12" t="s">
        <v>32</v>
      </c>
      <c r="AX154" s="12" t="s">
        <v>82</v>
      </c>
      <c r="AY154" s="227" t="s">
        <v>223</v>
      </c>
    </row>
    <row r="155" spans="1:65" s="2" customFormat="1" ht="37.9" customHeight="1">
      <c r="A155" s="33"/>
      <c r="B155" s="34"/>
      <c r="C155" s="182" t="s">
        <v>308</v>
      </c>
      <c r="D155" s="182" t="s">
        <v>243</v>
      </c>
      <c r="E155" s="183" t="s">
        <v>1966</v>
      </c>
      <c r="F155" s="184" t="s">
        <v>1967</v>
      </c>
      <c r="G155" s="185" t="s">
        <v>228</v>
      </c>
      <c r="H155" s="186">
        <v>838</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233</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233</v>
      </c>
      <c r="BM155" s="175" t="s">
        <v>2076</v>
      </c>
    </row>
    <row r="156" spans="1:65" s="2" customFormat="1" ht="58.5">
      <c r="A156" s="33"/>
      <c r="B156" s="34"/>
      <c r="C156" s="35"/>
      <c r="D156" s="177" t="s">
        <v>225</v>
      </c>
      <c r="E156" s="35"/>
      <c r="F156" s="178" t="s">
        <v>1969</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12" customFormat="1">
      <c r="B157" s="217"/>
      <c r="C157" s="218"/>
      <c r="D157" s="177" t="s">
        <v>1799</v>
      </c>
      <c r="E157" s="219" t="s">
        <v>1</v>
      </c>
      <c r="F157" s="220" t="s">
        <v>1965</v>
      </c>
      <c r="G157" s="218"/>
      <c r="H157" s="221">
        <v>838</v>
      </c>
      <c r="I157" s="222"/>
      <c r="J157" s="218"/>
      <c r="K157" s="218"/>
      <c r="L157" s="223"/>
      <c r="M157" s="224"/>
      <c r="N157" s="225"/>
      <c r="O157" s="225"/>
      <c r="P157" s="225"/>
      <c r="Q157" s="225"/>
      <c r="R157" s="225"/>
      <c r="S157" s="225"/>
      <c r="T157" s="226"/>
      <c r="AT157" s="227" t="s">
        <v>1799</v>
      </c>
      <c r="AU157" s="227" t="s">
        <v>75</v>
      </c>
      <c r="AV157" s="12" t="s">
        <v>84</v>
      </c>
      <c r="AW157" s="12" t="s">
        <v>32</v>
      </c>
      <c r="AX157" s="12" t="s">
        <v>82</v>
      </c>
      <c r="AY157" s="227" t="s">
        <v>223</v>
      </c>
    </row>
    <row r="158" spans="1:65" s="2" customFormat="1" ht="24.2" customHeight="1">
      <c r="A158" s="33"/>
      <c r="B158" s="34"/>
      <c r="C158" s="182" t="s">
        <v>329</v>
      </c>
      <c r="D158" s="182" t="s">
        <v>243</v>
      </c>
      <c r="E158" s="183" t="s">
        <v>2077</v>
      </c>
      <c r="F158" s="184" t="s">
        <v>2078</v>
      </c>
      <c r="G158" s="185" t="s">
        <v>221</v>
      </c>
      <c r="H158" s="186">
        <v>10</v>
      </c>
      <c r="I158" s="187"/>
      <c r="J158" s="188">
        <f>ROUND(I158*H158,2)</f>
        <v>0</v>
      </c>
      <c r="K158" s="184" t="s">
        <v>222</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233</v>
      </c>
      <c r="AT158" s="175" t="s">
        <v>243</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2079</v>
      </c>
    </row>
    <row r="159" spans="1:65" s="2" customFormat="1" ht="29.25">
      <c r="A159" s="33"/>
      <c r="B159" s="34"/>
      <c r="C159" s="35"/>
      <c r="D159" s="177" t="s">
        <v>225</v>
      </c>
      <c r="E159" s="35"/>
      <c r="F159" s="178" t="s">
        <v>2080</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24.2" customHeight="1">
      <c r="A160" s="33"/>
      <c r="B160" s="34"/>
      <c r="C160" s="182" t="s">
        <v>334</v>
      </c>
      <c r="D160" s="182" t="s">
        <v>243</v>
      </c>
      <c r="E160" s="183" t="s">
        <v>2081</v>
      </c>
      <c r="F160" s="184" t="s">
        <v>2082</v>
      </c>
      <c r="G160" s="185" t="s">
        <v>221</v>
      </c>
      <c r="H160" s="186">
        <v>10</v>
      </c>
      <c r="I160" s="187"/>
      <c r="J160" s="188">
        <f>ROUND(I160*H160,2)</f>
        <v>0</v>
      </c>
      <c r="K160" s="184" t="s">
        <v>222</v>
      </c>
      <c r="L160" s="38"/>
      <c r="M160" s="189" t="s">
        <v>1</v>
      </c>
      <c r="N160" s="190"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233</v>
      </c>
      <c r="AT160" s="175" t="s">
        <v>243</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2083</v>
      </c>
    </row>
    <row r="161" spans="1:65" s="2" customFormat="1" ht="39">
      <c r="A161" s="33"/>
      <c r="B161" s="34"/>
      <c r="C161" s="35"/>
      <c r="D161" s="177" t="s">
        <v>225</v>
      </c>
      <c r="E161" s="35"/>
      <c r="F161" s="178" t="s">
        <v>2084</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63" t="s">
        <v>7</v>
      </c>
      <c r="D162" s="163" t="s">
        <v>218</v>
      </c>
      <c r="E162" s="164" t="s">
        <v>2085</v>
      </c>
      <c r="F162" s="165" t="s">
        <v>2086</v>
      </c>
      <c r="G162" s="166" t="s">
        <v>221</v>
      </c>
      <c r="H162" s="167">
        <v>10</v>
      </c>
      <c r="I162" s="168"/>
      <c r="J162" s="169">
        <f>ROUND(I162*H162,2)</f>
        <v>0</v>
      </c>
      <c r="K162" s="165" t="s">
        <v>222</v>
      </c>
      <c r="L162" s="170"/>
      <c r="M162" s="171" t="s">
        <v>1</v>
      </c>
      <c r="N162" s="172" t="s">
        <v>40</v>
      </c>
      <c r="O162" s="70"/>
      <c r="P162" s="173">
        <f>O162*H162</f>
        <v>0</v>
      </c>
      <c r="Q162" s="173">
        <v>0.17</v>
      </c>
      <c r="R162" s="173">
        <f>Q162*H162</f>
        <v>1.7000000000000002</v>
      </c>
      <c r="S162" s="173">
        <v>0</v>
      </c>
      <c r="T162" s="174">
        <f>S162*H162</f>
        <v>0</v>
      </c>
      <c r="U162" s="33"/>
      <c r="V162" s="33"/>
      <c r="W162" s="33"/>
      <c r="X162" s="33"/>
      <c r="Y162" s="33"/>
      <c r="Z162" s="33"/>
      <c r="AA162" s="33"/>
      <c r="AB162" s="33"/>
      <c r="AC162" s="33"/>
      <c r="AD162" s="33"/>
      <c r="AE162" s="33"/>
      <c r="AR162" s="175" t="s">
        <v>253</v>
      </c>
      <c r="AT162" s="175" t="s">
        <v>218</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233</v>
      </c>
      <c r="BM162" s="175" t="s">
        <v>2087</v>
      </c>
    </row>
    <row r="163" spans="1:65" s="2" customFormat="1">
      <c r="A163" s="33"/>
      <c r="B163" s="34"/>
      <c r="C163" s="35"/>
      <c r="D163" s="177" t="s">
        <v>225</v>
      </c>
      <c r="E163" s="35"/>
      <c r="F163" s="178" t="s">
        <v>2086</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2" customFormat="1" ht="24.2" customHeight="1">
      <c r="A164" s="33"/>
      <c r="B164" s="34"/>
      <c r="C164" s="182" t="s">
        <v>8</v>
      </c>
      <c r="D164" s="182" t="s">
        <v>243</v>
      </c>
      <c r="E164" s="183" t="s">
        <v>1990</v>
      </c>
      <c r="F164" s="184" t="s">
        <v>1991</v>
      </c>
      <c r="G164" s="185" t="s">
        <v>221</v>
      </c>
      <c r="H164" s="186">
        <v>32</v>
      </c>
      <c r="I164" s="187"/>
      <c r="J164" s="188">
        <f>ROUND(I164*H164,2)</f>
        <v>0</v>
      </c>
      <c r="K164" s="184" t="s">
        <v>222</v>
      </c>
      <c r="L164" s="38"/>
      <c r="M164" s="189" t="s">
        <v>1</v>
      </c>
      <c r="N164" s="190"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233</v>
      </c>
      <c r="AT164" s="175" t="s">
        <v>243</v>
      </c>
      <c r="AU164" s="175" t="s">
        <v>75</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233</v>
      </c>
      <c r="BM164" s="175" t="s">
        <v>2088</v>
      </c>
    </row>
    <row r="165" spans="1:65" s="2" customFormat="1" ht="29.25">
      <c r="A165" s="33"/>
      <c r="B165" s="34"/>
      <c r="C165" s="35"/>
      <c r="D165" s="177" t="s">
        <v>225</v>
      </c>
      <c r="E165" s="35"/>
      <c r="F165" s="178" t="s">
        <v>1993</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75</v>
      </c>
    </row>
    <row r="166" spans="1:65" s="2" customFormat="1" ht="24.2" customHeight="1">
      <c r="A166" s="33"/>
      <c r="B166" s="34"/>
      <c r="C166" s="182" t="s">
        <v>317</v>
      </c>
      <c r="D166" s="182" t="s">
        <v>243</v>
      </c>
      <c r="E166" s="183" t="s">
        <v>2089</v>
      </c>
      <c r="F166" s="184" t="s">
        <v>2090</v>
      </c>
      <c r="G166" s="185" t="s">
        <v>228</v>
      </c>
      <c r="H166" s="186">
        <v>62</v>
      </c>
      <c r="I166" s="187"/>
      <c r="J166" s="188">
        <f>ROUND(I166*H166,2)</f>
        <v>0</v>
      </c>
      <c r="K166" s="184" t="s">
        <v>222</v>
      </c>
      <c r="L166" s="38"/>
      <c r="M166" s="189" t="s">
        <v>1</v>
      </c>
      <c r="N166" s="190" t="s">
        <v>40</v>
      </c>
      <c r="O166" s="70"/>
      <c r="P166" s="173">
        <f>O166*H166</f>
        <v>0</v>
      </c>
      <c r="Q166" s="173">
        <v>0</v>
      </c>
      <c r="R166" s="173">
        <f>Q166*H166</f>
        <v>0</v>
      </c>
      <c r="S166" s="173">
        <v>0</v>
      </c>
      <c r="T166" s="174">
        <f>S166*H166</f>
        <v>0</v>
      </c>
      <c r="U166" s="33"/>
      <c r="V166" s="33"/>
      <c r="W166" s="33"/>
      <c r="X166" s="33"/>
      <c r="Y166" s="33"/>
      <c r="Z166" s="33"/>
      <c r="AA166" s="33"/>
      <c r="AB166" s="33"/>
      <c r="AC166" s="33"/>
      <c r="AD166" s="33"/>
      <c r="AE166" s="33"/>
      <c r="AR166" s="175" t="s">
        <v>233</v>
      </c>
      <c r="AT166" s="175" t="s">
        <v>243</v>
      </c>
      <c r="AU166" s="175" t="s">
        <v>75</v>
      </c>
      <c r="AY166" s="16" t="s">
        <v>223</v>
      </c>
      <c r="BE166" s="176">
        <f>IF(N166="základní",J166,0)</f>
        <v>0</v>
      </c>
      <c r="BF166" s="176">
        <f>IF(N166="snížená",J166,0)</f>
        <v>0</v>
      </c>
      <c r="BG166" s="176">
        <f>IF(N166="zákl. přenesená",J166,0)</f>
        <v>0</v>
      </c>
      <c r="BH166" s="176">
        <f>IF(N166="sníž. přenesená",J166,0)</f>
        <v>0</v>
      </c>
      <c r="BI166" s="176">
        <f>IF(N166="nulová",J166,0)</f>
        <v>0</v>
      </c>
      <c r="BJ166" s="16" t="s">
        <v>82</v>
      </c>
      <c r="BK166" s="176">
        <f>ROUND(I166*H166,2)</f>
        <v>0</v>
      </c>
      <c r="BL166" s="16" t="s">
        <v>233</v>
      </c>
      <c r="BM166" s="175" t="s">
        <v>2091</v>
      </c>
    </row>
    <row r="167" spans="1:65" s="2" customFormat="1" ht="39">
      <c r="A167" s="33"/>
      <c r="B167" s="34"/>
      <c r="C167" s="35"/>
      <c r="D167" s="177" t="s">
        <v>225</v>
      </c>
      <c r="E167" s="35"/>
      <c r="F167" s="178" t="s">
        <v>2092</v>
      </c>
      <c r="G167" s="35"/>
      <c r="H167" s="35"/>
      <c r="I167" s="179"/>
      <c r="J167" s="35"/>
      <c r="K167" s="35"/>
      <c r="L167" s="38"/>
      <c r="M167" s="180"/>
      <c r="N167" s="181"/>
      <c r="O167" s="70"/>
      <c r="P167" s="70"/>
      <c r="Q167" s="70"/>
      <c r="R167" s="70"/>
      <c r="S167" s="70"/>
      <c r="T167" s="71"/>
      <c r="U167" s="33"/>
      <c r="V167" s="33"/>
      <c r="W167" s="33"/>
      <c r="X167" s="33"/>
      <c r="Y167" s="33"/>
      <c r="Z167" s="33"/>
      <c r="AA167" s="33"/>
      <c r="AB167" s="33"/>
      <c r="AC167" s="33"/>
      <c r="AD167" s="33"/>
      <c r="AE167" s="33"/>
      <c r="AT167" s="16" t="s">
        <v>225</v>
      </c>
      <c r="AU167" s="16" t="s">
        <v>75</v>
      </c>
    </row>
    <row r="168" spans="1:65" s="2" customFormat="1" ht="24.2" customHeight="1">
      <c r="A168" s="33"/>
      <c r="B168" s="34"/>
      <c r="C168" s="163" t="s">
        <v>321</v>
      </c>
      <c r="D168" s="163" t="s">
        <v>218</v>
      </c>
      <c r="E168" s="164" t="s">
        <v>1998</v>
      </c>
      <c r="F168" s="165" t="s">
        <v>1999</v>
      </c>
      <c r="G168" s="166" t="s">
        <v>1485</v>
      </c>
      <c r="H168" s="167">
        <v>15</v>
      </c>
      <c r="I168" s="168"/>
      <c r="J168" s="169">
        <f>ROUND(I168*H168,2)</f>
        <v>0</v>
      </c>
      <c r="K168" s="165" t="s">
        <v>222</v>
      </c>
      <c r="L168" s="170"/>
      <c r="M168" s="171" t="s">
        <v>1</v>
      </c>
      <c r="N168" s="172" t="s">
        <v>40</v>
      </c>
      <c r="O168" s="70"/>
      <c r="P168" s="173">
        <f>O168*H168</f>
        <v>0</v>
      </c>
      <c r="Q168" s="173">
        <v>2.4289999999999998</v>
      </c>
      <c r="R168" s="173">
        <f>Q168*H168</f>
        <v>36.434999999999995</v>
      </c>
      <c r="S168" s="173">
        <v>0</v>
      </c>
      <c r="T168" s="174">
        <f>S168*H168</f>
        <v>0</v>
      </c>
      <c r="U168" s="33"/>
      <c r="V168" s="33"/>
      <c r="W168" s="33"/>
      <c r="X168" s="33"/>
      <c r="Y168" s="33"/>
      <c r="Z168" s="33"/>
      <c r="AA168" s="33"/>
      <c r="AB168" s="33"/>
      <c r="AC168" s="33"/>
      <c r="AD168" s="33"/>
      <c r="AE168" s="33"/>
      <c r="AR168" s="175" t="s">
        <v>253</v>
      </c>
      <c r="AT168" s="175" t="s">
        <v>218</v>
      </c>
      <c r="AU168" s="175" t="s">
        <v>75</v>
      </c>
      <c r="AY168" s="16" t="s">
        <v>223</v>
      </c>
      <c r="BE168" s="176">
        <f>IF(N168="základní",J168,0)</f>
        <v>0</v>
      </c>
      <c r="BF168" s="176">
        <f>IF(N168="snížená",J168,0)</f>
        <v>0</v>
      </c>
      <c r="BG168" s="176">
        <f>IF(N168="zákl. přenesená",J168,0)</f>
        <v>0</v>
      </c>
      <c r="BH168" s="176">
        <f>IF(N168="sníž. přenesená",J168,0)</f>
        <v>0</v>
      </c>
      <c r="BI168" s="176">
        <f>IF(N168="nulová",J168,0)</f>
        <v>0</v>
      </c>
      <c r="BJ168" s="16" t="s">
        <v>82</v>
      </c>
      <c r="BK168" s="176">
        <f>ROUND(I168*H168,2)</f>
        <v>0</v>
      </c>
      <c r="BL168" s="16" t="s">
        <v>233</v>
      </c>
      <c r="BM168" s="175" t="s">
        <v>2093</v>
      </c>
    </row>
    <row r="169" spans="1:65" s="2" customFormat="1">
      <c r="A169" s="33"/>
      <c r="B169" s="34"/>
      <c r="C169" s="35"/>
      <c r="D169" s="177" t="s">
        <v>225</v>
      </c>
      <c r="E169" s="35"/>
      <c r="F169" s="178" t="s">
        <v>1999</v>
      </c>
      <c r="G169" s="35"/>
      <c r="H169" s="35"/>
      <c r="I169" s="179"/>
      <c r="J169" s="35"/>
      <c r="K169" s="35"/>
      <c r="L169" s="38"/>
      <c r="M169" s="180"/>
      <c r="N169" s="181"/>
      <c r="O169" s="70"/>
      <c r="P169" s="70"/>
      <c r="Q169" s="70"/>
      <c r="R169" s="70"/>
      <c r="S169" s="70"/>
      <c r="T169" s="71"/>
      <c r="U169" s="33"/>
      <c r="V169" s="33"/>
      <c r="W169" s="33"/>
      <c r="X169" s="33"/>
      <c r="Y169" s="33"/>
      <c r="Z169" s="33"/>
      <c r="AA169" s="33"/>
      <c r="AB169" s="33"/>
      <c r="AC169" s="33"/>
      <c r="AD169" s="33"/>
      <c r="AE169" s="33"/>
      <c r="AT169" s="16" t="s">
        <v>225</v>
      </c>
      <c r="AU169" s="16" t="s">
        <v>75</v>
      </c>
    </row>
    <row r="170" spans="1:65" s="2" customFormat="1" ht="24.2" customHeight="1">
      <c r="A170" s="33"/>
      <c r="B170" s="34"/>
      <c r="C170" s="182" t="s">
        <v>325</v>
      </c>
      <c r="D170" s="182" t="s">
        <v>243</v>
      </c>
      <c r="E170" s="183" t="s">
        <v>2094</v>
      </c>
      <c r="F170" s="184" t="s">
        <v>2095</v>
      </c>
      <c r="G170" s="185" t="s">
        <v>1511</v>
      </c>
      <c r="H170" s="186">
        <v>34</v>
      </c>
      <c r="I170" s="187"/>
      <c r="J170" s="188">
        <f>ROUND(I170*H170,2)</f>
        <v>0</v>
      </c>
      <c r="K170" s="184" t="s">
        <v>222</v>
      </c>
      <c r="L170" s="38"/>
      <c r="M170" s="189" t="s">
        <v>1</v>
      </c>
      <c r="N170" s="190" t="s">
        <v>40</v>
      </c>
      <c r="O170" s="70"/>
      <c r="P170" s="173">
        <f>O170*H170</f>
        <v>0</v>
      </c>
      <c r="Q170" s="173">
        <v>0</v>
      </c>
      <c r="R170" s="173">
        <f>Q170*H170</f>
        <v>0</v>
      </c>
      <c r="S170" s="173">
        <v>0</v>
      </c>
      <c r="T170" s="174">
        <f>S170*H170</f>
        <v>0</v>
      </c>
      <c r="U170" s="33"/>
      <c r="V170" s="33"/>
      <c r="W170" s="33"/>
      <c r="X170" s="33"/>
      <c r="Y170" s="33"/>
      <c r="Z170" s="33"/>
      <c r="AA170" s="33"/>
      <c r="AB170" s="33"/>
      <c r="AC170" s="33"/>
      <c r="AD170" s="33"/>
      <c r="AE170" s="33"/>
      <c r="AR170" s="175" t="s">
        <v>233</v>
      </c>
      <c r="AT170" s="175" t="s">
        <v>243</v>
      </c>
      <c r="AU170" s="175" t="s">
        <v>75</v>
      </c>
      <c r="AY170" s="16" t="s">
        <v>223</v>
      </c>
      <c r="BE170" s="176">
        <f>IF(N170="základní",J170,0)</f>
        <v>0</v>
      </c>
      <c r="BF170" s="176">
        <f>IF(N170="snížená",J170,0)</f>
        <v>0</v>
      </c>
      <c r="BG170" s="176">
        <f>IF(N170="zákl. přenesená",J170,0)</f>
        <v>0</v>
      </c>
      <c r="BH170" s="176">
        <f>IF(N170="sníž. přenesená",J170,0)</f>
        <v>0</v>
      </c>
      <c r="BI170" s="176">
        <f>IF(N170="nulová",J170,0)</f>
        <v>0</v>
      </c>
      <c r="BJ170" s="16" t="s">
        <v>82</v>
      </c>
      <c r="BK170" s="176">
        <f>ROUND(I170*H170,2)</f>
        <v>0</v>
      </c>
      <c r="BL170" s="16" t="s">
        <v>233</v>
      </c>
      <c r="BM170" s="175" t="s">
        <v>2096</v>
      </c>
    </row>
    <row r="171" spans="1:65" s="2" customFormat="1" ht="39">
      <c r="A171" s="33"/>
      <c r="B171" s="34"/>
      <c r="C171" s="35"/>
      <c r="D171" s="177" t="s">
        <v>225</v>
      </c>
      <c r="E171" s="35"/>
      <c r="F171" s="178" t="s">
        <v>2097</v>
      </c>
      <c r="G171" s="35"/>
      <c r="H171" s="35"/>
      <c r="I171" s="179"/>
      <c r="J171" s="35"/>
      <c r="K171" s="35"/>
      <c r="L171" s="38"/>
      <c r="M171" s="180"/>
      <c r="N171" s="181"/>
      <c r="O171" s="70"/>
      <c r="P171" s="70"/>
      <c r="Q171" s="70"/>
      <c r="R171" s="70"/>
      <c r="S171" s="70"/>
      <c r="T171" s="71"/>
      <c r="U171" s="33"/>
      <c r="V171" s="33"/>
      <c r="W171" s="33"/>
      <c r="X171" s="33"/>
      <c r="Y171" s="33"/>
      <c r="Z171" s="33"/>
      <c r="AA171" s="33"/>
      <c r="AB171" s="33"/>
      <c r="AC171" s="33"/>
      <c r="AD171" s="33"/>
      <c r="AE171" s="33"/>
      <c r="AT171" s="16" t="s">
        <v>225</v>
      </c>
      <c r="AU171" s="16" t="s">
        <v>75</v>
      </c>
    </row>
    <row r="172" spans="1:65" s="12" customFormat="1">
      <c r="B172" s="217"/>
      <c r="C172" s="218"/>
      <c r="D172" s="177" t="s">
        <v>1799</v>
      </c>
      <c r="E172" s="219" t="s">
        <v>1</v>
      </c>
      <c r="F172" s="220" t="s">
        <v>2098</v>
      </c>
      <c r="G172" s="218"/>
      <c r="H172" s="221">
        <v>34</v>
      </c>
      <c r="I172" s="222"/>
      <c r="J172" s="218"/>
      <c r="K172" s="218"/>
      <c r="L172" s="223"/>
      <c r="M172" s="224"/>
      <c r="N172" s="225"/>
      <c r="O172" s="225"/>
      <c r="P172" s="225"/>
      <c r="Q172" s="225"/>
      <c r="R172" s="225"/>
      <c r="S172" s="225"/>
      <c r="T172" s="226"/>
      <c r="AT172" s="227" t="s">
        <v>1799</v>
      </c>
      <c r="AU172" s="227" t="s">
        <v>75</v>
      </c>
      <c r="AV172" s="12" t="s">
        <v>84</v>
      </c>
      <c r="AW172" s="12" t="s">
        <v>32</v>
      </c>
      <c r="AX172" s="12" t="s">
        <v>82</v>
      </c>
      <c r="AY172" s="227" t="s">
        <v>223</v>
      </c>
    </row>
    <row r="173" spans="1:65" s="2" customFormat="1" ht="24.2" customHeight="1">
      <c r="A173" s="33"/>
      <c r="B173" s="34"/>
      <c r="C173" s="182" t="s">
        <v>432</v>
      </c>
      <c r="D173" s="182" t="s">
        <v>243</v>
      </c>
      <c r="E173" s="183" t="s">
        <v>2099</v>
      </c>
      <c r="F173" s="184" t="s">
        <v>2100</v>
      </c>
      <c r="G173" s="185" t="s">
        <v>1485</v>
      </c>
      <c r="H173" s="186">
        <v>2.5</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2101</v>
      </c>
    </row>
    <row r="174" spans="1:65" s="2" customFormat="1" ht="29.25">
      <c r="A174" s="33"/>
      <c r="B174" s="34"/>
      <c r="C174" s="35"/>
      <c r="D174" s="177" t="s">
        <v>225</v>
      </c>
      <c r="E174" s="35"/>
      <c r="F174" s="178" t="s">
        <v>2102</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12" customFormat="1">
      <c r="B175" s="217"/>
      <c r="C175" s="218"/>
      <c r="D175" s="177" t="s">
        <v>1799</v>
      </c>
      <c r="E175" s="219" t="s">
        <v>1</v>
      </c>
      <c r="F175" s="220" t="s">
        <v>2103</v>
      </c>
      <c r="G175" s="218"/>
      <c r="H175" s="221">
        <v>2.5</v>
      </c>
      <c r="I175" s="222"/>
      <c r="J175" s="218"/>
      <c r="K175" s="218"/>
      <c r="L175" s="223"/>
      <c r="M175" s="224"/>
      <c r="N175" s="225"/>
      <c r="O175" s="225"/>
      <c r="P175" s="225"/>
      <c r="Q175" s="225"/>
      <c r="R175" s="225"/>
      <c r="S175" s="225"/>
      <c r="T175" s="226"/>
      <c r="AT175" s="227" t="s">
        <v>1799</v>
      </c>
      <c r="AU175" s="227" t="s">
        <v>75</v>
      </c>
      <c r="AV175" s="12" t="s">
        <v>84</v>
      </c>
      <c r="AW175" s="12" t="s">
        <v>32</v>
      </c>
      <c r="AX175" s="12" t="s">
        <v>82</v>
      </c>
      <c r="AY175" s="227" t="s">
        <v>223</v>
      </c>
    </row>
    <row r="176" spans="1:65" s="2" customFormat="1" ht="24.2" customHeight="1">
      <c r="A176" s="33"/>
      <c r="B176" s="34"/>
      <c r="C176" s="182" t="s">
        <v>442</v>
      </c>
      <c r="D176" s="182" t="s">
        <v>243</v>
      </c>
      <c r="E176" s="183" t="s">
        <v>2001</v>
      </c>
      <c r="F176" s="184" t="s">
        <v>2002</v>
      </c>
      <c r="G176" s="185" t="s">
        <v>1780</v>
      </c>
      <c r="H176" s="186">
        <v>12.4</v>
      </c>
      <c r="I176" s="187"/>
      <c r="J176" s="188">
        <f>ROUND(I176*H176,2)</f>
        <v>0</v>
      </c>
      <c r="K176" s="184" t="s">
        <v>222</v>
      </c>
      <c r="L176" s="38"/>
      <c r="M176" s="189" t="s">
        <v>1</v>
      </c>
      <c r="N176" s="190" t="s">
        <v>40</v>
      </c>
      <c r="O176" s="70"/>
      <c r="P176" s="173">
        <f>O176*H176</f>
        <v>0</v>
      </c>
      <c r="Q176" s="173">
        <v>0</v>
      </c>
      <c r="R176" s="173">
        <f>Q176*H176</f>
        <v>0</v>
      </c>
      <c r="S176" s="173">
        <v>0</v>
      </c>
      <c r="T176" s="174">
        <f>S176*H176</f>
        <v>0</v>
      </c>
      <c r="U176" s="33"/>
      <c r="V176" s="33"/>
      <c r="W176" s="33"/>
      <c r="X176" s="33"/>
      <c r="Y176" s="33"/>
      <c r="Z176" s="33"/>
      <c r="AA176" s="33"/>
      <c r="AB176" s="33"/>
      <c r="AC176" s="33"/>
      <c r="AD176" s="33"/>
      <c r="AE176" s="33"/>
      <c r="AR176" s="175" t="s">
        <v>233</v>
      </c>
      <c r="AT176" s="175" t="s">
        <v>243</v>
      </c>
      <c r="AU176" s="175" t="s">
        <v>75</v>
      </c>
      <c r="AY176" s="16" t="s">
        <v>223</v>
      </c>
      <c r="BE176" s="176">
        <f>IF(N176="základní",J176,0)</f>
        <v>0</v>
      </c>
      <c r="BF176" s="176">
        <f>IF(N176="snížená",J176,0)</f>
        <v>0</v>
      </c>
      <c r="BG176" s="176">
        <f>IF(N176="zákl. přenesená",J176,0)</f>
        <v>0</v>
      </c>
      <c r="BH176" s="176">
        <f>IF(N176="sníž. přenesená",J176,0)</f>
        <v>0</v>
      </c>
      <c r="BI176" s="176">
        <f>IF(N176="nulová",J176,0)</f>
        <v>0</v>
      </c>
      <c r="BJ176" s="16" t="s">
        <v>82</v>
      </c>
      <c r="BK176" s="176">
        <f>ROUND(I176*H176,2)</f>
        <v>0</v>
      </c>
      <c r="BL176" s="16" t="s">
        <v>233</v>
      </c>
      <c r="BM176" s="175" t="s">
        <v>2104</v>
      </c>
    </row>
    <row r="177" spans="1:65" s="2" customFormat="1" ht="29.25">
      <c r="A177" s="33"/>
      <c r="B177" s="34"/>
      <c r="C177" s="35"/>
      <c r="D177" s="177" t="s">
        <v>225</v>
      </c>
      <c r="E177" s="35"/>
      <c r="F177" s="178" t="s">
        <v>2004</v>
      </c>
      <c r="G177" s="35"/>
      <c r="H177" s="35"/>
      <c r="I177" s="179"/>
      <c r="J177" s="35"/>
      <c r="K177" s="35"/>
      <c r="L177" s="38"/>
      <c r="M177" s="180"/>
      <c r="N177" s="181"/>
      <c r="O177" s="70"/>
      <c r="P177" s="70"/>
      <c r="Q177" s="70"/>
      <c r="R177" s="70"/>
      <c r="S177" s="70"/>
      <c r="T177" s="71"/>
      <c r="U177" s="33"/>
      <c r="V177" s="33"/>
      <c r="W177" s="33"/>
      <c r="X177" s="33"/>
      <c r="Y177" s="33"/>
      <c r="Z177" s="33"/>
      <c r="AA177" s="33"/>
      <c r="AB177" s="33"/>
      <c r="AC177" s="33"/>
      <c r="AD177" s="33"/>
      <c r="AE177" s="33"/>
      <c r="AT177" s="16" t="s">
        <v>225</v>
      </c>
      <c r="AU177" s="16" t="s">
        <v>75</v>
      </c>
    </row>
    <row r="178" spans="1:65" s="2" customFormat="1" ht="24.2" customHeight="1">
      <c r="A178" s="33"/>
      <c r="B178" s="34"/>
      <c r="C178" s="182" t="s">
        <v>1237</v>
      </c>
      <c r="D178" s="182" t="s">
        <v>243</v>
      </c>
      <c r="E178" s="183" t="s">
        <v>2005</v>
      </c>
      <c r="F178" s="184" t="s">
        <v>2006</v>
      </c>
      <c r="G178" s="185" t="s">
        <v>1780</v>
      </c>
      <c r="H178" s="186">
        <v>55.89</v>
      </c>
      <c r="I178" s="187"/>
      <c r="J178" s="188">
        <f>ROUND(I178*H178,2)</f>
        <v>0</v>
      </c>
      <c r="K178" s="184" t="s">
        <v>222</v>
      </c>
      <c r="L178" s="38"/>
      <c r="M178" s="189" t="s">
        <v>1</v>
      </c>
      <c r="N178" s="190" t="s">
        <v>40</v>
      </c>
      <c r="O178" s="70"/>
      <c r="P178" s="173">
        <f>O178*H178</f>
        <v>0</v>
      </c>
      <c r="Q178" s="173">
        <v>0</v>
      </c>
      <c r="R178" s="173">
        <f>Q178*H178</f>
        <v>0</v>
      </c>
      <c r="S178" s="173">
        <v>0</v>
      </c>
      <c r="T178" s="174">
        <f>S178*H178</f>
        <v>0</v>
      </c>
      <c r="U178" s="33"/>
      <c r="V178" s="33"/>
      <c r="W178" s="33"/>
      <c r="X178" s="33"/>
      <c r="Y178" s="33"/>
      <c r="Z178" s="33"/>
      <c r="AA178" s="33"/>
      <c r="AB178" s="33"/>
      <c r="AC178" s="33"/>
      <c r="AD178" s="33"/>
      <c r="AE178" s="33"/>
      <c r="AR178" s="175" t="s">
        <v>233</v>
      </c>
      <c r="AT178" s="175" t="s">
        <v>243</v>
      </c>
      <c r="AU178" s="175" t="s">
        <v>75</v>
      </c>
      <c r="AY178" s="16" t="s">
        <v>223</v>
      </c>
      <c r="BE178" s="176">
        <f>IF(N178="základní",J178,0)</f>
        <v>0</v>
      </c>
      <c r="BF178" s="176">
        <f>IF(N178="snížená",J178,0)</f>
        <v>0</v>
      </c>
      <c r="BG178" s="176">
        <f>IF(N178="zákl. přenesená",J178,0)</f>
        <v>0</v>
      </c>
      <c r="BH178" s="176">
        <f>IF(N178="sníž. přenesená",J178,0)</f>
        <v>0</v>
      </c>
      <c r="BI178" s="176">
        <f>IF(N178="nulová",J178,0)</f>
        <v>0</v>
      </c>
      <c r="BJ178" s="16" t="s">
        <v>82</v>
      </c>
      <c r="BK178" s="176">
        <f>ROUND(I178*H178,2)</f>
        <v>0</v>
      </c>
      <c r="BL178" s="16" t="s">
        <v>233</v>
      </c>
      <c r="BM178" s="175" t="s">
        <v>2105</v>
      </c>
    </row>
    <row r="179" spans="1:65" s="2" customFormat="1" ht="29.25">
      <c r="A179" s="33"/>
      <c r="B179" s="34"/>
      <c r="C179" s="35"/>
      <c r="D179" s="177" t="s">
        <v>225</v>
      </c>
      <c r="E179" s="35"/>
      <c r="F179" s="178" t="s">
        <v>2008</v>
      </c>
      <c r="G179" s="35"/>
      <c r="H179" s="35"/>
      <c r="I179" s="179"/>
      <c r="J179" s="35"/>
      <c r="K179" s="35"/>
      <c r="L179" s="38"/>
      <c r="M179" s="180"/>
      <c r="N179" s="181"/>
      <c r="O179" s="70"/>
      <c r="P179" s="70"/>
      <c r="Q179" s="70"/>
      <c r="R179" s="70"/>
      <c r="S179" s="70"/>
      <c r="T179" s="71"/>
      <c r="U179" s="33"/>
      <c r="V179" s="33"/>
      <c r="W179" s="33"/>
      <c r="X179" s="33"/>
      <c r="Y179" s="33"/>
      <c r="Z179" s="33"/>
      <c r="AA179" s="33"/>
      <c r="AB179" s="33"/>
      <c r="AC179" s="33"/>
      <c r="AD179" s="33"/>
      <c r="AE179" s="33"/>
      <c r="AT179" s="16" t="s">
        <v>225</v>
      </c>
      <c r="AU179" s="16" t="s">
        <v>75</v>
      </c>
    </row>
    <row r="180" spans="1:65" s="2" customFormat="1" ht="49.15" customHeight="1">
      <c r="A180" s="33"/>
      <c r="B180" s="34"/>
      <c r="C180" s="182" t="s">
        <v>822</v>
      </c>
      <c r="D180" s="182" t="s">
        <v>243</v>
      </c>
      <c r="E180" s="183" t="s">
        <v>2009</v>
      </c>
      <c r="F180" s="184" t="s">
        <v>2010</v>
      </c>
      <c r="G180" s="185" t="s">
        <v>1780</v>
      </c>
      <c r="H180" s="186">
        <v>33</v>
      </c>
      <c r="I180" s="187"/>
      <c r="J180" s="188">
        <f>ROUND(I180*H180,2)</f>
        <v>0</v>
      </c>
      <c r="K180" s="184" t="s">
        <v>222</v>
      </c>
      <c r="L180" s="38"/>
      <c r="M180" s="189" t="s">
        <v>1</v>
      </c>
      <c r="N180" s="190" t="s">
        <v>40</v>
      </c>
      <c r="O180" s="70"/>
      <c r="P180" s="173">
        <f>O180*H180</f>
        <v>0</v>
      </c>
      <c r="Q180" s="173">
        <v>0</v>
      </c>
      <c r="R180" s="173">
        <f>Q180*H180</f>
        <v>0</v>
      </c>
      <c r="S180" s="173">
        <v>0</v>
      </c>
      <c r="T180" s="174">
        <f>S180*H180</f>
        <v>0</v>
      </c>
      <c r="U180" s="33"/>
      <c r="V180" s="33"/>
      <c r="W180" s="33"/>
      <c r="X180" s="33"/>
      <c r="Y180" s="33"/>
      <c r="Z180" s="33"/>
      <c r="AA180" s="33"/>
      <c r="AB180" s="33"/>
      <c r="AC180" s="33"/>
      <c r="AD180" s="33"/>
      <c r="AE180" s="33"/>
      <c r="AR180" s="175" t="s">
        <v>1371</v>
      </c>
      <c r="AT180" s="175" t="s">
        <v>243</v>
      </c>
      <c r="AU180" s="175" t="s">
        <v>75</v>
      </c>
      <c r="AY180" s="16" t="s">
        <v>223</v>
      </c>
      <c r="BE180" s="176">
        <f>IF(N180="základní",J180,0)</f>
        <v>0</v>
      </c>
      <c r="BF180" s="176">
        <f>IF(N180="snížená",J180,0)</f>
        <v>0</v>
      </c>
      <c r="BG180" s="176">
        <f>IF(N180="zákl. přenesená",J180,0)</f>
        <v>0</v>
      </c>
      <c r="BH180" s="176">
        <f>IF(N180="sníž. přenesená",J180,0)</f>
        <v>0</v>
      </c>
      <c r="BI180" s="176">
        <f>IF(N180="nulová",J180,0)</f>
        <v>0</v>
      </c>
      <c r="BJ180" s="16" t="s">
        <v>82</v>
      </c>
      <c r="BK180" s="176">
        <f>ROUND(I180*H180,2)</f>
        <v>0</v>
      </c>
      <c r="BL180" s="16" t="s">
        <v>1371</v>
      </c>
      <c r="BM180" s="175" t="s">
        <v>2106</v>
      </c>
    </row>
    <row r="181" spans="1:65" s="2" customFormat="1" ht="136.5">
      <c r="A181" s="33"/>
      <c r="B181" s="34"/>
      <c r="C181" s="35"/>
      <c r="D181" s="177" t="s">
        <v>225</v>
      </c>
      <c r="E181" s="35"/>
      <c r="F181" s="178" t="s">
        <v>2012</v>
      </c>
      <c r="G181" s="35"/>
      <c r="H181" s="35"/>
      <c r="I181" s="179"/>
      <c r="J181" s="35"/>
      <c r="K181" s="35"/>
      <c r="L181" s="38"/>
      <c r="M181" s="180"/>
      <c r="N181" s="181"/>
      <c r="O181" s="70"/>
      <c r="P181" s="70"/>
      <c r="Q181" s="70"/>
      <c r="R181" s="70"/>
      <c r="S181" s="70"/>
      <c r="T181" s="71"/>
      <c r="U181" s="33"/>
      <c r="V181" s="33"/>
      <c r="W181" s="33"/>
      <c r="X181" s="33"/>
      <c r="Y181" s="33"/>
      <c r="Z181" s="33"/>
      <c r="AA181" s="33"/>
      <c r="AB181" s="33"/>
      <c r="AC181" s="33"/>
      <c r="AD181" s="33"/>
      <c r="AE181" s="33"/>
      <c r="AT181" s="16" t="s">
        <v>225</v>
      </c>
      <c r="AU181" s="16" t="s">
        <v>75</v>
      </c>
    </row>
    <row r="182" spans="1:65" s="12" customFormat="1">
      <c r="B182" s="217"/>
      <c r="C182" s="218"/>
      <c r="D182" s="177" t="s">
        <v>1799</v>
      </c>
      <c r="E182" s="219" t="s">
        <v>1</v>
      </c>
      <c r="F182" s="220" t="s">
        <v>2107</v>
      </c>
      <c r="G182" s="218"/>
      <c r="H182" s="221">
        <v>33</v>
      </c>
      <c r="I182" s="222"/>
      <c r="J182" s="218"/>
      <c r="K182" s="218"/>
      <c r="L182" s="223"/>
      <c r="M182" s="224"/>
      <c r="N182" s="225"/>
      <c r="O182" s="225"/>
      <c r="P182" s="225"/>
      <c r="Q182" s="225"/>
      <c r="R182" s="225"/>
      <c r="S182" s="225"/>
      <c r="T182" s="226"/>
      <c r="AT182" s="227" t="s">
        <v>1799</v>
      </c>
      <c r="AU182" s="227" t="s">
        <v>75</v>
      </c>
      <c r="AV182" s="12" t="s">
        <v>84</v>
      </c>
      <c r="AW182" s="12" t="s">
        <v>32</v>
      </c>
      <c r="AX182" s="12" t="s">
        <v>82</v>
      </c>
      <c r="AY182" s="227" t="s">
        <v>223</v>
      </c>
    </row>
    <row r="183" spans="1:65" s="2" customFormat="1" ht="49.15" customHeight="1">
      <c r="A183" s="33"/>
      <c r="B183" s="34"/>
      <c r="C183" s="182" t="s">
        <v>478</v>
      </c>
      <c r="D183" s="182" t="s">
        <v>243</v>
      </c>
      <c r="E183" s="183" t="s">
        <v>2014</v>
      </c>
      <c r="F183" s="184" t="s">
        <v>2015</v>
      </c>
      <c r="G183" s="185" t="s">
        <v>1780</v>
      </c>
      <c r="H183" s="186">
        <v>605.88</v>
      </c>
      <c r="I183" s="187"/>
      <c r="J183" s="188">
        <f>ROUND(I183*H183,2)</f>
        <v>0</v>
      </c>
      <c r="K183" s="184" t="s">
        <v>222</v>
      </c>
      <c r="L183" s="38"/>
      <c r="M183" s="189" t="s">
        <v>1</v>
      </c>
      <c r="N183" s="190" t="s">
        <v>40</v>
      </c>
      <c r="O183" s="70"/>
      <c r="P183" s="173">
        <f>O183*H183</f>
        <v>0</v>
      </c>
      <c r="Q183" s="173">
        <v>0</v>
      </c>
      <c r="R183" s="173">
        <f>Q183*H183</f>
        <v>0</v>
      </c>
      <c r="S183" s="173">
        <v>0</v>
      </c>
      <c r="T183" s="174">
        <f>S183*H183</f>
        <v>0</v>
      </c>
      <c r="U183" s="33"/>
      <c r="V183" s="33"/>
      <c r="W183" s="33"/>
      <c r="X183" s="33"/>
      <c r="Y183" s="33"/>
      <c r="Z183" s="33"/>
      <c r="AA183" s="33"/>
      <c r="AB183" s="33"/>
      <c r="AC183" s="33"/>
      <c r="AD183" s="33"/>
      <c r="AE183" s="33"/>
      <c r="AR183" s="175" t="s">
        <v>1371</v>
      </c>
      <c r="AT183" s="175" t="s">
        <v>243</v>
      </c>
      <c r="AU183" s="175" t="s">
        <v>75</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1371</v>
      </c>
      <c r="BM183" s="175" t="s">
        <v>2108</v>
      </c>
    </row>
    <row r="184" spans="1:65" s="2" customFormat="1" ht="136.5">
      <c r="A184" s="33"/>
      <c r="B184" s="34"/>
      <c r="C184" s="35"/>
      <c r="D184" s="177" t="s">
        <v>225</v>
      </c>
      <c r="E184" s="35"/>
      <c r="F184" s="178" t="s">
        <v>2017</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75</v>
      </c>
    </row>
    <row r="185" spans="1:65" s="12" customFormat="1" ht="22.5">
      <c r="B185" s="217"/>
      <c r="C185" s="218"/>
      <c r="D185" s="177" t="s">
        <v>1799</v>
      </c>
      <c r="E185" s="219" t="s">
        <v>1</v>
      </c>
      <c r="F185" s="220" t="s">
        <v>2109</v>
      </c>
      <c r="G185" s="218"/>
      <c r="H185" s="221">
        <v>605.88</v>
      </c>
      <c r="I185" s="222"/>
      <c r="J185" s="218"/>
      <c r="K185" s="218"/>
      <c r="L185" s="223"/>
      <c r="M185" s="224"/>
      <c r="N185" s="225"/>
      <c r="O185" s="225"/>
      <c r="P185" s="225"/>
      <c r="Q185" s="225"/>
      <c r="R185" s="225"/>
      <c r="S185" s="225"/>
      <c r="T185" s="226"/>
      <c r="AT185" s="227" t="s">
        <v>1799</v>
      </c>
      <c r="AU185" s="227" t="s">
        <v>75</v>
      </c>
      <c r="AV185" s="12" t="s">
        <v>84</v>
      </c>
      <c r="AW185" s="12" t="s">
        <v>32</v>
      </c>
      <c r="AX185" s="12" t="s">
        <v>82</v>
      </c>
      <c r="AY185" s="227" t="s">
        <v>223</v>
      </c>
    </row>
    <row r="186" spans="1:65" s="2" customFormat="1" ht="49.15" customHeight="1">
      <c r="A186" s="33"/>
      <c r="B186" s="34"/>
      <c r="C186" s="182" t="s">
        <v>469</v>
      </c>
      <c r="D186" s="182" t="s">
        <v>243</v>
      </c>
      <c r="E186" s="183" t="s">
        <v>2019</v>
      </c>
      <c r="F186" s="184" t="s">
        <v>2020</v>
      </c>
      <c r="G186" s="185" t="s">
        <v>1780</v>
      </c>
      <c r="H186" s="186">
        <v>648.83000000000004</v>
      </c>
      <c r="I186" s="187"/>
      <c r="J186" s="188">
        <f>ROUND(I186*H186,2)</f>
        <v>0</v>
      </c>
      <c r="K186" s="184" t="s">
        <v>222</v>
      </c>
      <c r="L186" s="38"/>
      <c r="M186" s="189" t="s">
        <v>1</v>
      </c>
      <c r="N186" s="190" t="s">
        <v>40</v>
      </c>
      <c r="O186" s="70"/>
      <c r="P186" s="173">
        <f>O186*H186</f>
        <v>0</v>
      </c>
      <c r="Q186" s="173">
        <v>0</v>
      </c>
      <c r="R186" s="173">
        <f>Q186*H186</f>
        <v>0</v>
      </c>
      <c r="S186" s="173">
        <v>0</v>
      </c>
      <c r="T186" s="174">
        <f>S186*H186</f>
        <v>0</v>
      </c>
      <c r="U186" s="33"/>
      <c r="V186" s="33"/>
      <c r="W186" s="33"/>
      <c r="X186" s="33"/>
      <c r="Y186" s="33"/>
      <c r="Z186" s="33"/>
      <c r="AA186" s="33"/>
      <c r="AB186" s="33"/>
      <c r="AC186" s="33"/>
      <c r="AD186" s="33"/>
      <c r="AE186" s="33"/>
      <c r="AR186" s="175" t="s">
        <v>1371</v>
      </c>
      <c r="AT186" s="175" t="s">
        <v>243</v>
      </c>
      <c r="AU186" s="175" t="s">
        <v>75</v>
      </c>
      <c r="AY186" s="16" t="s">
        <v>223</v>
      </c>
      <c r="BE186" s="176">
        <f>IF(N186="základní",J186,0)</f>
        <v>0</v>
      </c>
      <c r="BF186" s="176">
        <f>IF(N186="snížená",J186,0)</f>
        <v>0</v>
      </c>
      <c r="BG186" s="176">
        <f>IF(N186="zákl. přenesená",J186,0)</f>
        <v>0</v>
      </c>
      <c r="BH186" s="176">
        <f>IF(N186="sníž. přenesená",J186,0)</f>
        <v>0</v>
      </c>
      <c r="BI186" s="176">
        <f>IF(N186="nulová",J186,0)</f>
        <v>0</v>
      </c>
      <c r="BJ186" s="16" t="s">
        <v>82</v>
      </c>
      <c r="BK186" s="176">
        <f>ROUND(I186*H186,2)</f>
        <v>0</v>
      </c>
      <c r="BL186" s="16" t="s">
        <v>1371</v>
      </c>
      <c r="BM186" s="175" t="s">
        <v>2110</v>
      </c>
    </row>
    <row r="187" spans="1:65" s="2" customFormat="1" ht="136.5">
      <c r="A187" s="33"/>
      <c r="B187" s="34"/>
      <c r="C187" s="35"/>
      <c r="D187" s="177" t="s">
        <v>225</v>
      </c>
      <c r="E187" s="35"/>
      <c r="F187" s="178" t="s">
        <v>2022</v>
      </c>
      <c r="G187" s="35"/>
      <c r="H187" s="35"/>
      <c r="I187" s="179"/>
      <c r="J187" s="35"/>
      <c r="K187" s="35"/>
      <c r="L187" s="38"/>
      <c r="M187" s="180"/>
      <c r="N187" s="181"/>
      <c r="O187" s="70"/>
      <c r="P187" s="70"/>
      <c r="Q187" s="70"/>
      <c r="R187" s="70"/>
      <c r="S187" s="70"/>
      <c r="T187" s="71"/>
      <c r="U187" s="33"/>
      <c r="V187" s="33"/>
      <c r="W187" s="33"/>
      <c r="X187" s="33"/>
      <c r="Y187" s="33"/>
      <c r="Z187" s="33"/>
      <c r="AA187" s="33"/>
      <c r="AB187" s="33"/>
      <c r="AC187" s="33"/>
      <c r="AD187" s="33"/>
      <c r="AE187" s="33"/>
      <c r="AT187" s="16" t="s">
        <v>225</v>
      </c>
      <c r="AU187" s="16" t="s">
        <v>75</v>
      </c>
    </row>
    <row r="188" spans="1:65" s="12" customFormat="1">
      <c r="B188" s="217"/>
      <c r="C188" s="218"/>
      <c r="D188" s="177" t="s">
        <v>1799</v>
      </c>
      <c r="E188" s="219" t="s">
        <v>1</v>
      </c>
      <c r="F188" s="220" t="s">
        <v>2111</v>
      </c>
      <c r="G188" s="218"/>
      <c r="H188" s="221">
        <v>648.83000000000004</v>
      </c>
      <c r="I188" s="222"/>
      <c r="J188" s="218"/>
      <c r="K188" s="218"/>
      <c r="L188" s="223"/>
      <c r="M188" s="224"/>
      <c r="N188" s="225"/>
      <c r="O188" s="225"/>
      <c r="P188" s="225"/>
      <c r="Q188" s="225"/>
      <c r="R188" s="225"/>
      <c r="S188" s="225"/>
      <c r="T188" s="226"/>
      <c r="AT188" s="227" t="s">
        <v>1799</v>
      </c>
      <c r="AU188" s="227" t="s">
        <v>75</v>
      </c>
      <c r="AV188" s="12" t="s">
        <v>84</v>
      </c>
      <c r="AW188" s="12" t="s">
        <v>32</v>
      </c>
      <c r="AX188" s="12" t="s">
        <v>82</v>
      </c>
      <c r="AY188" s="227" t="s">
        <v>223</v>
      </c>
    </row>
    <row r="189" spans="1:65" s="2" customFormat="1" ht="62.65" customHeight="1">
      <c r="A189" s="33"/>
      <c r="B189" s="34"/>
      <c r="C189" s="182" t="s">
        <v>474</v>
      </c>
      <c r="D189" s="182" t="s">
        <v>243</v>
      </c>
      <c r="E189" s="183" t="s">
        <v>2024</v>
      </c>
      <c r="F189" s="184" t="s">
        <v>2025</v>
      </c>
      <c r="G189" s="185" t="s">
        <v>1780</v>
      </c>
      <c r="H189" s="186">
        <v>54.84</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1371</v>
      </c>
      <c r="AT189" s="175" t="s">
        <v>243</v>
      </c>
      <c r="AU189" s="175" t="s">
        <v>75</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1371</v>
      </c>
      <c r="BM189" s="175" t="s">
        <v>2112</v>
      </c>
    </row>
    <row r="190" spans="1:65" s="2" customFormat="1" ht="136.5">
      <c r="A190" s="33"/>
      <c r="B190" s="34"/>
      <c r="C190" s="35"/>
      <c r="D190" s="177" t="s">
        <v>225</v>
      </c>
      <c r="E190" s="35"/>
      <c r="F190" s="178" t="s">
        <v>2027</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75</v>
      </c>
    </row>
    <row r="191" spans="1:65" s="12" customFormat="1" ht="22.5">
      <c r="B191" s="217"/>
      <c r="C191" s="218"/>
      <c r="D191" s="177" t="s">
        <v>1799</v>
      </c>
      <c r="E191" s="219" t="s">
        <v>1</v>
      </c>
      <c r="F191" s="220" t="s">
        <v>2113</v>
      </c>
      <c r="G191" s="218"/>
      <c r="H191" s="221">
        <v>54.84</v>
      </c>
      <c r="I191" s="222"/>
      <c r="J191" s="218"/>
      <c r="K191" s="218"/>
      <c r="L191" s="223"/>
      <c r="M191" s="224"/>
      <c r="N191" s="225"/>
      <c r="O191" s="225"/>
      <c r="P191" s="225"/>
      <c r="Q191" s="225"/>
      <c r="R191" s="225"/>
      <c r="S191" s="225"/>
      <c r="T191" s="226"/>
      <c r="AT191" s="227" t="s">
        <v>1799</v>
      </c>
      <c r="AU191" s="227" t="s">
        <v>75</v>
      </c>
      <c r="AV191" s="12" t="s">
        <v>84</v>
      </c>
      <c r="AW191" s="12" t="s">
        <v>32</v>
      </c>
      <c r="AX191" s="12" t="s">
        <v>82</v>
      </c>
      <c r="AY191" s="227" t="s">
        <v>223</v>
      </c>
    </row>
    <row r="192" spans="1:65" s="2" customFormat="1" ht="62.65" customHeight="1">
      <c r="A192" s="33"/>
      <c r="B192" s="34"/>
      <c r="C192" s="182" t="s">
        <v>486</v>
      </c>
      <c r="D192" s="182" t="s">
        <v>243</v>
      </c>
      <c r="E192" s="183" t="s">
        <v>2114</v>
      </c>
      <c r="F192" s="184" t="s">
        <v>2115</v>
      </c>
      <c r="G192" s="185" t="s">
        <v>1780</v>
      </c>
      <c r="H192" s="186">
        <v>1.7</v>
      </c>
      <c r="I192" s="187"/>
      <c r="J192" s="188">
        <f>ROUND(I192*H192,2)</f>
        <v>0</v>
      </c>
      <c r="K192" s="184" t="s">
        <v>222</v>
      </c>
      <c r="L192" s="38"/>
      <c r="M192" s="189" t="s">
        <v>1</v>
      </c>
      <c r="N192" s="190"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1371</v>
      </c>
      <c r="AT192" s="175" t="s">
        <v>243</v>
      </c>
      <c r="AU192" s="175" t="s">
        <v>75</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1371</v>
      </c>
      <c r="BM192" s="175" t="s">
        <v>2116</v>
      </c>
    </row>
    <row r="193" spans="1:65" s="2" customFormat="1" ht="136.5">
      <c r="A193" s="33"/>
      <c r="B193" s="34"/>
      <c r="C193" s="35"/>
      <c r="D193" s="177" t="s">
        <v>225</v>
      </c>
      <c r="E193" s="35"/>
      <c r="F193" s="178" t="s">
        <v>2117</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75</v>
      </c>
    </row>
    <row r="194" spans="1:65" s="12" customFormat="1">
      <c r="B194" s="217"/>
      <c r="C194" s="218"/>
      <c r="D194" s="177" t="s">
        <v>1799</v>
      </c>
      <c r="E194" s="219" t="s">
        <v>1</v>
      </c>
      <c r="F194" s="220" t="s">
        <v>2118</v>
      </c>
      <c r="G194" s="218"/>
      <c r="H194" s="221">
        <v>1.7</v>
      </c>
      <c r="I194" s="222"/>
      <c r="J194" s="218"/>
      <c r="K194" s="218"/>
      <c r="L194" s="223"/>
      <c r="M194" s="224"/>
      <c r="N194" s="225"/>
      <c r="O194" s="225"/>
      <c r="P194" s="225"/>
      <c r="Q194" s="225"/>
      <c r="R194" s="225"/>
      <c r="S194" s="225"/>
      <c r="T194" s="226"/>
      <c r="AT194" s="227" t="s">
        <v>1799</v>
      </c>
      <c r="AU194" s="227" t="s">
        <v>75</v>
      </c>
      <c r="AV194" s="12" t="s">
        <v>84</v>
      </c>
      <c r="AW194" s="12" t="s">
        <v>32</v>
      </c>
      <c r="AX194" s="12" t="s">
        <v>82</v>
      </c>
      <c r="AY194" s="227" t="s">
        <v>223</v>
      </c>
    </row>
    <row r="195" spans="1:65" s="2" customFormat="1" ht="62.65" customHeight="1">
      <c r="A195" s="33"/>
      <c r="B195" s="34"/>
      <c r="C195" s="182" t="s">
        <v>482</v>
      </c>
      <c r="D195" s="182" t="s">
        <v>243</v>
      </c>
      <c r="E195" s="183" t="s">
        <v>2034</v>
      </c>
      <c r="F195" s="184" t="s">
        <v>2035</v>
      </c>
      <c r="G195" s="185" t="s">
        <v>1780</v>
      </c>
      <c r="H195" s="186">
        <v>221.37899999999999</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1371</v>
      </c>
      <c r="AT195" s="175" t="s">
        <v>243</v>
      </c>
      <c r="AU195" s="175" t="s">
        <v>75</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1371</v>
      </c>
      <c r="BM195" s="175" t="s">
        <v>2119</v>
      </c>
    </row>
    <row r="196" spans="1:65" s="2" customFormat="1" ht="136.5">
      <c r="A196" s="33"/>
      <c r="B196" s="34"/>
      <c r="C196" s="35"/>
      <c r="D196" s="177" t="s">
        <v>225</v>
      </c>
      <c r="E196" s="35"/>
      <c r="F196" s="178" t="s">
        <v>2037</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75</v>
      </c>
    </row>
    <row r="197" spans="1:65" s="12" customFormat="1">
      <c r="B197" s="217"/>
      <c r="C197" s="218"/>
      <c r="D197" s="177" t="s">
        <v>1799</v>
      </c>
      <c r="E197" s="219" t="s">
        <v>1</v>
      </c>
      <c r="F197" s="220" t="s">
        <v>2120</v>
      </c>
      <c r="G197" s="218"/>
      <c r="H197" s="221">
        <v>221.37899999999999</v>
      </c>
      <c r="I197" s="222"/>
      <c r="J197" s="218"/>
      <c r="K197" s="218"/>
      <c r="L197" s="223"/>
      <c r="M197" s="224"/>
      <c r="N197" s="225"/>
      <c r="O197" s="225"/>
      <c r="P197" s="225"/>
      <c r="Q197" s="225"/>
      <c r="R197" s="225"/>
      <c r="S197" s="225"/>
      <c r="T197" s="226"/>
      <c r="AT197" s="227" t="s">
        <v>1799</v>
      </c>
      <c r="AU197" s="227" t="s">
        <v>75</v>
      </c>
      <c r="AV197" s="12" t="s">
        <v>84</v>
      </c>
      <c r="AW197" s="12" t="s">
        <v>32</v>
      </c>
      <c r="AX197" s="12" t="s">
        <v>82</v>
      </c>
      <c r="AY197" s="227" t="s">
        <v>223</v>
      </c>
    </row>
    <row r="198" spans="1:65" s="2" customFormat="1" ht="24.2" customHeight="1">
      <c r="A198" s="33"/>
      <c r="B198" s="34"/>
      <c r="C198" s="182" t="s">
        <v>437</v>
      </c>
      <c r="D198" s="182" t="s">
        <v>243</v>
      </c>
      <c r="E198" s="183" t="s">
        <v>1784</v>
      </c>
      <c r="F198" s="184" t="s">
        <v>1785</v>
      </c>
      <c r="G198" s="185" t="s">
        <v>1780</v>
      </c>
      <c r="H198" s="186">
        <v>54.64</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1371</v>
      </c>
      <c r="AT198" s="175" t="s">
        <v>243</v>
      </c>
      <c r="AU198" s="175" t="s">
        <v>75</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1371</v>
      </c>
      <c r="BM198" s="175" t="s">
        <v>2121</v>
      </c>
    </row>
    <row r="199" spans="1:65" s="2" customFormat="1" ht="48.75">
      <c r="A199" s="33"/>
      <c r="B199" s="34"/>
      <c r="C199" s="35"/>
      <c r="D199" s="177" t="s">
        <v>225</v>
      </c>
      <c r="E199" s="35"/>
      <c r="F199" s="178" t="s">
        <v>1787</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75</v>
      </c>
    </row>
    <row r="200" spans="1:65" s="12" customFormat="1">
      <c r="B200" s="217"/>
      <c r="C200" s="218"/>
      <c r="D200" s="177" t="s">
        <v>1799</v>
      </c>
      <c r="E200" s="219" t="s">
        <v>1</v>
      </c>
      <c r="F200" s="220" t="s">
        <v>2122</v>
      </c>
      <c r="G200" s="218"/>
      <c r="H200" s="221">
        <v>54.64</v>
      </c>
      <c r="I200" s="222"/>
      <c r="J200" s="218"/>
      <c r="K200" s="218"/>
      <c r="L200" s="223"/>
      <c r="M200" s="224"/>
      <c r="N200" s="225"/>
      <c r="O200" s="225"/>
      <c r="P200" s="225"/>
      <c r="Q200" s="225"/>
      <c r="R200" s="225"/>
      <c r="S200" s="225"/>
      <c r="T200" s="226"/>
      <c r="AT200" s="227" t="s">
        <v>1799</v>
      </c>
      <c r="AU200" s="227" t="s">
        <v>75</v>
      </c>
      <c r="AV200" s="12" t="s">
        <v>84</v>
      </c>
      <c r="AW200" s="12" t="s">
        <v>32</v>
      </c>
      <c r="AX200" s="12" t="s">
        <v>82</v>
      </c>
      <c r="AY200" s="227" t="s">
        <v>223</v>
      </c>
    </row>
    <row r="201" spans="1:65" s="2" customFormat="1" ht="24.2" customHeight="1">
      <c r="A201" s="33"/>
      <c r="B201" s="34"/>
      <c r="C201" s="182" t="s">
        <v>447</v>
      </c>
      <c r="D201" s="182" t="s">
        <v>243</v>
      </c>
      <c r="E201" s="183" t="s">
        <v>2046</v>
      </c>
      <c r="F201" s="184" t="s">
        <v>2047</v>
      </c>
      <c r="G201" s="185" t="s">
        <v>1780</v>
      </c>
      <c r="H201" s="186">
        <v>605.88</v>
      </c>
      <c r="I201" s="187"/>
      <c r="J201" s="188">
        <f>ROUND(I201*H201,2)</f>
        <v>0</v>
      </c>
      <c r="K201" s="184" t="s">
        <v>222</v>
      </c>
      <c r="L201" s="38"/>
      <c r="M201" s="189" t="s">
        <v>1</v>
      </c>
      <c r="N201" s="190" t="s">
        <v>40</v>
      </c>
      <c r="O201" s="70"/>
      <c r="P201" s="173">
        <f>O201*H201</f>
        <v>0</v>
      </c>
      <c r="Q201" s="173">
        <v>0</v>
      </c>
      <c r="R201" s="173">
        <f>Q201*H201</f>
        <v>0</v>
      </c>
      <c r="S201" s="173">
        <v>0</v>
      </c>
      <c r="T201" s="174">
        <f>S201*H201</f>
        <v>0</v>
      </c>
      <c r="U201" s="33"/>
      <c r="V201" s="33"/>
      <c r="W201" s="33"/>
      <c r="X201" s="33"/>
      <c r="Y201" s="33"/>
      <c r="Z201" s="33"/>
      <c r="AA201" s="33"/>
      <c r="AB201" s="33"/>
      <c r="AC201" s="33"/>
      <c r="AD201" s="33"/>
      <c r="AE201" s="33"/>
      <c r="AR201" s="175" t="s">
        <v>1371</v>
      </c>
      <c r="AT201" s="175" t="s">
        <v>243</v>
      </c>
      <c r="AU201" s="175" t="s">
        <v>75</v>
      </c>
      <c r="AY201" s="16" t="s">
        <v>223</v>
      </c>
      <c r="BE201" s="176">
        <f>IF(N201="základní",J201,0)</f>
        <v>0</v>
      </c>
      <c r="BF201" s="176">
        <f>IF(N201="snížená",J201,0)</f>
        <v>0</v>
      </c>
      <c r="BG201" s="176">
        <f>IF(N201="zákl. přenesená",J201,0)</f>
        <v>0</v>
      </c>
      <c r="BH201" s="176">
        <f>IF(N201="sníž. přenesená",J201,0)</f>
        <v>0</v>
      </c>
      <c r="BI201" s="176">
        <f>IF(N201="nulová",J201,0)</f>
        <v>0</v>
      </c>
      <c r="BJ201" s="16" t="s">
        <v>82</v>
      </c>
      <c r="BK201" s="176">
        <f>ROUND(I201*H201,2)</f>
        <v>0</v>
      </c>
      <c r="BL201" s="16" t="s">
        <v>1371</v>
      </c>
      <c r="BM201" s="175" t="s">
        <v>2123</v>
      </c>
    </row>
    <row r="202" spans="1:65" s="2" customFormat="1" ht="58.5">
      <c r="A202" s="33"/>
      <c r="B202" s="34"/>
      <c r="C202" s="35"/>
      <c r="D202" s="177" t="s">
        <v>225</v>
      </c>
      <c r="E202" s="35"/>
      <c r="F202" s="178" t="s">
        <v>2049</v>
      </c>
      <c r="G202" s="35"/>
      <c r="H202" s="35"/>
      <c r="I202" s="179"/>
      <c r="J202" s="35"/>
      <c r="K202" s="35"/>
      <c r="L202" s="38"/>
      <c r="M202" s="180"/>
      <c r="N202" s="181"/>
      <c r="O202" s="70"/>
      <c r="P202" s="70"/>
      <c r="Q202" s="70"/>
      <c r="R202" s="70"/>
      <c r="S202" s="70"/>
      <c r="T202" s="71"/>
      <c r="U202" s="33"/>
      <c r="V202" s="33"/>
      <c r="W202" s="33"/>
      <c r="X202" s="33"/>
      <c r="Y202" s="33"/>
      <c r="Z202" s="33"/>
      <c r="AA202" s="33"/>
      <c r="AB202" s="33"/>
      <c r="AC202" s="33"/>
      <c r="AD202" s="33"/>
      <c r="AE202" s="33"/>
      <c r="AT202" s="16" t="s">
        <v>225</v>
      </c>
      <c r="AU202" s="16" t="s">
        <v>75</v>
      </c>
    </row>
    <row r="203" spans="1:65" s="12" customFormat="1">
      <c r="B203" s="217"/>
      <c r="C203" s="218"/>
      <c r="D203" s="177" t="s">
        <v>1799</v>
      </c>
      <c r="E203" s="219" t="s">
        <v>1</v>
      </c>
      <c r="F203" s="220" t="s">
        <v>2124</v>
      </c>
      <c r="G203" s="218"/>
      <c r="H203" s="221">
        <v>605.88</v>
      </c>
      <c r="I203" s="222"/>
      <c r="J203" s="218"/>
      <c r="K203" s="218"/>
      <c r="L203" s="223"/>
      <c r="M203" s="224"/>
      <c r="N203" s="225"/>
      <c r="O203" s="225"/>
      <c r="P203" s="225"/>
      <c r="Q203" s="225"/>
      <c r="R203" s="225"/>
      <c r="S203" s="225"/>
      <c r="T203" s="226"/>
      <c r="AT203" s="227" t="s">
        <v>1799</v>
      </c>
      <c r="AU203" s="227" t="s">
        <v>75</v>
      </c>
      <c r="AV203" s="12" t="s">
        <v>84</v>
      </c>
      <c r="AW203" s="12" t="s">
        <v>32</v>
      </c>
      <c r="AX203" s="12" t="s">
        <v>82</v>
      </c>
      <c r="AY203" s="227" t="s">
        <v>223</v>
      </c>
    </row>
    <row r="204" spans="1:65" s="2" customFormat="1" ht="24.2" customHeight="1">
      <c r="A204" s="33"/>
      <c r="B204" s="34"/>
      <c r="C204" s="182" t="s">
        <v>1241</v>
      </c>
      <c r="D204" s="182" t="s">
        <v>243</v>
      </c>
      <c r="E204" s="183" t="s">
        <v>2051</v>
      </c>
      <c r="F204" s="184" t="s">
        <v>2052</v>
      </c>
      <c r="G204" s="185" t="s">
        <v>1780</v>
      </c>
      <c r="H204" s="186">
        <v>53.64</v>
      </c>
      <c r="I204" s="187"/>
      <c r="J204" s="188">
        <f>ROUND(I204*H204,2)</f>
        <v>0</v>
      </c>
      <c r="K204" s="184" t="s">
        <v>222</v>
      </c>
      <c r="L204" s="38"/>
      <c r="M204" s="189" t="s">
        <v>1</v>
      </c>
      <c r="N204" s="190"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1371</v>
      </c>
      <c r="AT204" s="175" t="s">
        <v>243</v>
      </c>
      <c r="AU204" s="175" t="s">
        <v>75</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1371</v>
      </c>
      <c r="BM204" s="175" t="s">
        <v>2125</v>
      </c>
    </row>
    <row r="205" spans="1:65" s="2" customFormat="1" ht="58.5">
      <c r="A205" s="33"/>
      <c r="B205" s="34"/>
      <c r="C205" s="35"/>
      <c r="D205" s="177" t="s">
        <v>225</v>
      </c>
      <c r="E205" s="35"/>
      <c r="F205" s="178" t="s">
        <v>2054</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75</v>
      </c>
    </row>
    <row r="206" spans="1:65" s="12" customFormat="1">
      <c r="B206" s="217"/>
      <c r="C206" s="218"/>
      <c r="D206" s="177" t="s">
        <v>1799</v>
      </c>
      <c r="E206" s="219" t="s">
        <v>1</v>
      </c>
      <c r="F206" s="220" t="s">
        <v>2126</v>
      </c>
      <c r="G206" s="218"/>
      <c r="H206" s="221">
        <v>53.64</v>
      </c>
      <c r="I206" s="222"/>
      <c r="J206" s="218"/>
      <c r="K206" s="218"/>
      <c r="L206" s="223"/>
      <c r="M206" s="224"/>
      <c r="N206" s="225"/>
      <c r="O206" s="225"/>
      <c r="P206" s="225"/>
      <c r="Q206" s="225"/>
      <c r="R206" s="225"/>
      <c r="S206" s="225"/>
      <c r="T206" s="226"/>
      <c r="AT206" s="227" t="s">
        <v>1799</v>
      </c>
      <c r="AU206" s="227" t="s">
        <v>75</v>
      </c>
      <c r="AV206" s="12" t="s">
        <v>84</v>
      </c>
      <c r="AW206" s="12" t="s">
        <v>32</v>
      </c>
      <c r="AX206" s="12" t="s">
        <v>82</v>
      </c>
      <c r="AY206" s="227" t="s">
        <v>223</v>
      </c>
    </row>
    <row r="207" spans="1:65" s="2" customFormat="1" ht="24.2" customHeight="1">
      <c r="A207" s="33"/>
      <c r="B207" s="34"/>
      <c r="C207" s="182" t="s">
        <v>451</v>
      </c>
      <c r="D207" s="182" t="s">
        <v>243</v>
      </c>
      <c r="E207" s="183" t="s">
        <v>2056</v>
      </c>
      <c r="F207" s="184" t="s">
        <v>2057</v>
      </c>
      <c r="G207" s="185" t="s">
        <v>1780</v>
      </c>
      <c r="H207" s="186">
        <v>0.2</v>
      </c>
      <c r="I207" s="187"/>
      <c r="J207" s="188">
        <f>ROUND(I207*H207,2)</f>
        <v>0</v>
      </c>
      <c r="K207" s="184" t="s">
        <v>222</v>
      </c>
      <c r="L207" s="38"/>
      <c r="M207" s="189" t="s">
        <v>1</v>
      </c>
      <c r="N207" s="190" t="s">
        <v>40</v>
      </c>
      <c r="O207" s="70"/>
      <c r="P207" s="173">
        <f>O207*H207</f>
        <v>0</v>
      </c>
      <c r="Q207" s="173">
        <v>0</v>
      </c>
      <c r="R207" s="173">
        <f>Q207*H207</f>
        <v>0</v>
      </c>
      <c r="S207" s="173">
        <v>0</v>
      </c>
      <c r="T207" s="174">
        <f>S207*H207</f>
        <v>0</v>
      </c>
      <c r="U207" s="33"/>
      <c r="V207" s="33"/>
      <c r="W207" s="33"/>
      <c r="X207" s="33"/>
      <c r="Y207" s="33"/>
      <c r="Z207" s="33"/>
      <c r="AA207" s="33"/>
      <c r="AB207" s="33"/>
      <c r="AC207" s="33"/>
      <c r="AD207" s="33"/>
      <c r="AE207" s="33"/>
      <c r="AR207" s="175" t="s">
        <v>1371</v>
      </c>
      <c r="AT207" s="175" t="s">
        <v>243</v>
      </c>
      <c r="AU207" s="175" t="s">
        <v>75</v>
      </c>
      <c r="AY207" s="16" t="s">
        <v>223</v>
      </c>
      <c r="BE207" s="176">
        <f>IF(N207="základní",J207,0)</f>
        <v>0</v>
      </c>
      <c r="BF207" s="176">
        <f>IF(N207="snížená",J207,0)</f>
        <v>0</v>
      </c>
      <c r="BG207" s="176">
        <f>IF(N207="zákl. přenesená",J207,0)</f>
        <v>0</v>
      </c>
      <c r="BH207" s="176">
        <f>IF(N207="sníž. přenesená",J207,0)</f>
        <v>0</v>
      </c>
      <c r="BI207" s="176">
        <f>IF(N207="nulová",J207,0)</f>
        <v>0</v>
      </c>
      <c r="BJ207" s="16" t="s">
        <v>82</v>
      </c>
      <c r="BK207" s="176">
        <f>ROUND(I207*H207,2)</f>
        <v>0</v>
      </c>
      <c r="BL207" s="16" t="s">
        <v>1371</v>
      </c>
      <c r="BM207" s="175" t="s">
        <v>2127</v>
      </c>
    </row>
    <row r="208" spans="1:65" s="2" customFormat="1" ht="48.75">
      <c r="A208" s="33"/>
      <c r="B208" s="34"/>
      <c r="C208" s="35"/>
      <c r="D208" s="177" t="s">
        <v>225</v>
      </c>
      <c r="E208" s="35"/>
      <c r="F208" s="178" t="s">
        <v>2059</v>
      </c>
      <c r="G208" s="35"/>
      <c r="H208" s="35"/>
      <c r="I208" s="179"/>
      <c r="J208" s="35"/>
      <c r="K208" s="35"/>
      <c r="L208" s="38"/>
      <c r="M208" s="180"/>
      <c r="N208" s="181"/>
      <c r="O208" s="70"/>
      <c r="P208" s="70"/>
      <c r="Q208" s="70"/>
      <c r="R208" s="70"/>
      <c r="S208" s="70"/>
      <c r="T208" s="71"/>
      <c r="U208" s="33"/>
      <c r="V208" s="33"/>
      <c r="W208" s="33"/>
      <c r="X208" s="33"/>
      <c r="Y208" s="33"/>
      <c r="Z208" s="33"/>
      <c r="AA208" s="33"/>
      <c r="AB208" s="33"/>
      <c r="AC208" s="33"/>
      <c r="AD208" s="33"/>
      <c r="AE208" s="33"/>
      <c r="AT208" s="16" t="s">
        <v>225</v>
      </c>
      <c r="AU208" s="16" t="s">
        <v>75</v>
      </c>
    </row>
    <row r="209" spans="1:65" s="2" customFormat="1" ht="24.2" customHeight="1">
      <c r="A209" s="33"/>
      <c r="B209" s="34"/>
      <c r="C209" s="182" t="s">
        <v>465</v>
      </c>
      <c r="D209" s="182" t="s">
        <v>243</v>
      </c>
      <c r="E209" s="183" t="s">
        <v>2128</v>
      </c>
      <c r="F209" s="184" t="s">
        <v>2129</v>
      </c>
      <c r="G209" s="185" t="s">
        <v>1780</v>
      </c>
      <c r="H209" s="186">
        <v>1</v>
      </c>
      <c r="I209" s="187"/>
      <c r="J209" s="188">
        <f>ROUND(I209*H209,2)</f>
        <v>0</v>
      </c>
      <c r="K209" s="184" t="s">
        <v>222</v>
      </c>
      <c r="L209" s="38"/>
      <c r="M209" s="189" t="s">
        <v>1</v>
      </c>
      <c r="N209" s="190" t="s">
        <v>40</v>
      </c>
      <c r="O209" s="70"/>
      <c r="P209" s="173">
        <f>O209*H209</f>
        <v>0</v>
      </c>
      <c r="Q209" s="173">
        <v>0</v>
      </c>
      <c r="R209" s="173">
        <f>Q209*H209</f>
        <v>0</v>
      </c>
      <c r="S209" s="173">
        <v>0</v>
      </c>
      <c r="T209" s="174">
        <f>S209*H209</f>
        <v>0</v>
      </c>
      <c r="U209" s="33"/>
      <c r="V209" s="33"/>
      <c r="W209" s="33"/>
      <c r="X209" s="33"/>
      <c r="Y209" s="33"/>
      <c r="Z209" s="33"/>
      <c r="AA209" s="33"/>
      <c r="AB209" s="33"/>
      <c r="AC209" s="33"/>
      <c r="AD209" s="33"/>
      <c r="AE209" s="33"/>
      <c r="AR209" s="175" t="s">
        <v>1371</v>
      </c>
      <c r="AT209" s="175" t="s">
        <v>243</v>
      </c>
      <c r="AU209" s="175" t="s">
        <v>75</v>
      </c>
      <c r="AY209" s="16" t="s">
        <v>223</v>
      </c>
      <c r="BE209" s="176">
        <f>IF(N209="základní",J209,0)</f>
        <v>0</v>
      </c>
      <c r="BF209" s="176">
        <f>IF(N209="snížená",J209,0)</f>
        <v>0</v>
      </c>
      <c r="BG209" s="176">
        <f>IF(N209="zákl. přenesená",J209,0)</f>
        <v>0</v>
      </c>
      <c r="BH209" s="176">
        <f>IF(N209="sníž. přenesená",J209,0)</f>
        <v>0</v>
      </c>
      <c r="BI209" s="176">
        <f>IF(N209="nulová",J209,0)</f>
        <v>0</v>
      </c>
      <c r="BJ209" s="16" t="s">
        <v>82</v>
      </c>
      <c r="BK209" s="176">
        <f>ROUND(I209*H209,2)</f>
        <v>0</v>
      </c>
      <c r="BL209" s="16" t="s">
        <v>1371</v>
      </c>
      <c r="BM209" s="175" t="s">
        <v>2130</v>
      </c>
    </row>
    <row r="210" spans="1:65" s="2" customFormat="1" ht="58.5">
      <c r="A210" s="33"/>
      <c r="B210" s="34"/>
      <c r="C210" s="35"/>
      <c r="D210" s="177" t="s">
        <v>225</v>
      </c>
      <c r="E210" s="35"/>
      <c r="F210" s="178" t="s">
        <v>2131</v>
      </c>
      <c r="G210" s="35"/>
      <c r="H210" s="35"/>
      <c r="I210" s="179"/>
      <c r="J210" s="35"/>
      <c r="K210" s="35"/>
      <c r="L210" s="38"/>
      <c r="M210" s="191"/>
      <c r="N210" s="192"/>
      <c r="O210" s="193"/>
      <c r="P210" s="193"/>
      <c r="Q210" s="193"/>
      <c r="R210" s="193"/>
      <c r="S210" s="193"/>
      <c r="T210" s="194"/>
      <c r="U210" s="33"/>
      <c r="V210" s="33"/>
      <c r="W210" s="33"/>
      <c r="X210" s="33"/>
      <c r="Y210" s="33"/>
      <c r="Z210" s="33"/>
      <c r="AA210" s="33"/>
      <c r="AB210" s="33"/>
      <c r="AC210" s="33"/>
      <c r="AD210" s="33"/>
      <c r="AE210" s="33"/>
      <c r="AT210" s="16" t="s">
        <v>225</v>
      </c>
      <c r="AU210" s="16" t="s">
        <v>75</v>
      </c>
    </row>
    <row r="211" spans="1:65" s="2" customFormat="1" ht="6.95" customHeight="1">
      <c r="A211" s="33"/>
      <c r="B211" s="53"/>
      <c r="C211" s="54"/>
      <c r="D211" s="54"/>
      <c r="E211" s="54"/>
      <c r="F211" s="54"/>
      <c r="G211" s="54"/>
      <c r="H211" s="54"/>
      <c r="I211" s="54"/>
      <c r="J211" s="54"/>
      <c r="K211" s="54"/>
      <c r="L211" s="38"/>
      <c r="M211" s="33"/>
      <c r="O211" s="33"/>
      <c r="P211" s="33"/>
      <c r="Q211" s="33"/>
      <c r="R211" s="33"/>
      <c r="S211" s="33"/>
      <c r="T211" s="33"/>
      <c r="U211" s="33"/>
      <c r="V211" s="33"/>
      <c r="W211" s="33"/>
      <c r="X211" s="33"/>
      <c r="Y211" s="33"/>
      <c r="Z211" s="33"/>
      <c r="AA211" s="33"/>
      <c r="AB211" s="33"/>
      <c r="AC211" s="33"/>
      <c r="AD211" s="33"/>
      <c r="AE211" s="33"/>
    </row>
  </sheetData>
  <sheetProtection algorithmName="SHA-512" hashValue="OKVVUAm9EAbzFmyU/lYZ9dVNKdPd1+gEi2nILlpLw4ALywHPcKl5L+gXyoRJtvn0OL3+cPfQxEjB3uTPyFLmuw==" saltValue="uTVISbH2/khjhM6qhbrqTlvreJKNm899ZmQvM4epHSfOA3+B4SbYxk+llhddEkpdDPpzP+iYBAJvpC1lTs21bw==" spinCount="100000" sheet="1" objects="1" scenarios="1" formatColumns="0" formatRows="0" autoFilter="0"/>
  <autoFilter ref="C123:K21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0"/>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143</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1890</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2132</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ROUND((SUM(BE124:BE199)),  2)</f>
        <v>0</v>
      </c>
      <c r="G37" s="33"/>
      <c r="H37" s="33"/>
      <c r="I37" s="129">
        <v>0.21</v>
      </c>
      <c r="J37" s="128">
        <f>ROUND(((SUM(BE124:BE199))*I37),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ROUND((SUM(BF124:BF199)),  2)</f>
        <v>0</v>
      </c>
      <c r="G38" s="33"/>
      <c r="H38" s="33"/>
      <c r="I38" s="129">
        <v>0.15</v>
      </c>
      <c r="J38" s="128">
        <f>ROUND(((SUM(BF124:BF199))*I38),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ROUND((SUM(BG124:BG199)),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ROUND((SUM(BH124:BH199)),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ROUND((SUM(BI124:BI199)),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1890</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03.1.3 - Oprava 3. SK a zrušení koleje 3a</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1890</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03.1.3 - Oprava 3. SK a zrušení koleje 3a</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SUM(P125:P199)</f>
        <v>0</v>
      </c>
      <c r="Q124" s="78"/>
      <c r="R124" s="160">
        <f>SUM(R125:R199)</f>
        <v>300.40800000000002</v>
      </c>
      <c r="S124" s="78"/>
      <c r="T124" s="161">
        <f>SUM(T125:T199)</f>
        <v>0</v>
      </c>
      <c r="U124" s="33"/>
      <c r="V124" s="33"/>
      <c r="W124" s="33"/>
      <c r="X124" s="33"/>
      <c r="Y124" s="33"/>
      <c r="Z124" s="33"/>
      <c r="AA124" s="33"/>
      <c r="AB124" s="33"/>
      <c r="AC124" s="33"/>
      <c r="AD124" s="33"/>
      <c r="AE124" s="33"/>
      <c r="AT124" s="16" t="s">
        <v>74</v>
      </c>
      <c r="AU124" s="16" t="s">
        <v>204</v>
      </c>
      <c r="BK124" s="162">
        <f>SUM(BK125:BK199)</f>
        <v>0</v>
      </c>
    </row>
    <row r="125" spans="1:65" s="2" customFormat="1" ht="24.2" customHeight="1">
      <c r="A125" s="33"/>
      <c r="B125" s="34"/>
      <c r="C125" s="182" t="s">
        <v>82</v>
      </c>
      <c r="D125" s="182" t="s">
        <v>243</v>
      </c>
      <c r="E125" s="183" t="s">
        <v>1892</v>
      </c>
      <c r="F125" s="184" t="s">
        <v>1893</v>
      </c>
      <c r="G125" s="185" t="s">
        <v>1511</v>
      </c>
      <c r="H125" s="186">
        <v>396</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2133</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2134</v>
      </c>
      <c r="G127" s="218"/>
      <c r="H127" s="221">
        <v>396</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84</v>
      </c>
      <c r="D128" s="182" t="s">
        <v>243</v>
      </c>
      <c r="E128" s="183" t="s">
        <v>1911</v>
      </c>
      <c r="F128" s="184" t="s">
        <v>1912</v>
      </c>
      <c r="G128" s="185" t="s">
        <v>1485</v>
      </c>
      <c r="H128" s="186">
        <v>148.5</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2135</v>
      </c>
    </row>
    <row r="129" spans="1:65" s="2" customFormat="1" ht="87.75">
      <c r="A129" s="33"/>
      <c r="B129" s="34"/>
      <c r="C129" s="35"/>
      <c r="D129" s="177" t="s">
        <v>225</v>
      </c>
      <c r="E129" s="35"/>
      <c r="F129" s="178" t="s">
        <v>1914</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12" customFormat="1">
      <c r="B130" s="217"/>
      <c r="C130" s="218"/>
      <c r="D130" s="177" t="s">
        <v>1799</v>
      </c>
      <c r="E130" s="219" t="s">
        <v>1</v>
      </c>
      <c r="F130" s="220" t="s">
        <v>2136</v>
      </c>
      <c r="G130" s="218"/>
      <c r="H130" s="221">
        <v>148.5</v>
      </c>
      <c r="I130" s="222"/>
      <c r="J130" s="218"/>
      <c r="K130" s="218"/>
      <c r="L130" s="223"/>
      <c r="M130" s="224"/>
      <c r="N130" s="225"/>
      <c r="O130" s="225"/>
      <c r="P130" s="225"/>
      <c r="Q130" s="225"/>
      <c r="R130" s="225"/>
      <c r="S130" s="225"/>
      <c r="T130" s="226"/>
      <c r="AT130" s="227" t="s">
        <v>1799</v>
      </c>
      <c r="AU130" s="227" t="s">
        <v>75</v>
      </c>
      <c r="AV130" s="12" t="s">
        <v>84</v>
      </c>
      <c r="AW130" s="12" t="s">
        <v>32</v>
      </c>
      <c r="AX130" s="12" t="s">
        <v>82</v>
      </c>
      <c r="AY130" s="227" t="s">
        <v>223</v>
      </c>
    </row>
    <row r="131" spans="1:65" s="2" customFormat="1" ht="24.2" customHeight="1">
      <c r="A131" s="33"/>
      <c r="B131" s="34"/>
      <c r="C131" s="182" t="s">
        <v>92</v>
      </c>
      <c r="D131" s="182" t="s">
        <v>243</v>
      </c>
      <c r="E131" s="183" t="s">
        <v>1916</v>
      </c>
      <c r="F131" s="184" t="s">
        <v>1917</v>
      </c>
      <c r="G131" s="185" t="s">
        <v>1485</v>
      </c>
      <c r="H131" s="186">
        <v>210</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233</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233</v>
      </c>
      <c r="BM131" s="175" t="s">
        <v>2137</v>
      </c>
    </row>
    <row r="132" spans="1:65" s="2" customFormat="1" ht="48.75">
      <c r="A132" s="33"/>
      <c r="B132" s="34"/>
      <c r="C132" s="35"/>
      <c r="D132" s="177" t="s">
        <v>225</v>
      </c>
      <c r="E132" s="35"/>
      <c r="F132" s="178" t="s">
        <v>1919</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233</v>
      </c>
      <c r="D133" s="163" t="s">
        <v>218</v>
      </c>
      <c r="E133" s="164" t="s">
        <v>1920</v>
      </c>
      <c r="F133" s="165" t="s">
        <v>1921</v>
      </c>
      <c r="G133" s="166" t="s">
        <v>1780</v>
      </c>
      <c r="H133" s="167">
        <v>299.45999999999998</v>
      </c>
      <c r="I133" s="168"/>
      <c r="J133" s="169">
        <f>ROUND(I133*H133,2)</f>
        <v>0</v>
      </c>
      <c r="K133" s="165" t="s">
        <v>222</v>
      </c>
      <c r="L133" s="170"/>
      <c r="M133" s="171" t="s">
        <v>1</v>
      </c>
      <c r="N133" s="172" t="s">
        <v>40</v>
      </c>
      <c r="O133" s="70"/>
      <c r="P133" s="173">
        <f>O133*H133</f>
        <v>0</v>
      </c>
      <c r="Q133" s="173">
        <v>1</v>
      </c>
      <c r="R133" s="173">
        <f>Q133*H133</f>
        <v>299.45999999999998</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2138</v>
      </c>
    </row>
    <row r="134" spans="1:65" s="2" customFormat="1">
      <c r="A134" s="33"/>
      <c r="B134" s="34"/>
      <c r="C134" s="35"/>
      <c r="D134" s="177" t="s">
        <v>225</v>
      </c>
      <c r="E134" s="35"/>
      <c r="F134" s="178" t="s">
        <v>1921</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2139</v>
      </c>
      <c r="G135" s="218"/>
      <c r="H135" s="221">
        <v>299.45999999999998</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253</v>
      </c>
      <c r="D136" s="182" t="s">
        <v>243</v>
      </c>
      <c r="E136" s="183" t="s">
        <v>2140</v>
      </c>
      <c r="F136" s="184" t="s">
        <v>2141</v>
      </c>
      <c r="G136" s="185" t="s">
        <v>1536</v>
      </c>
      <c r="H136" s="186">
        <v>0.19800000000000001</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2142</v>
      </c>
    </row>
    <row r="137" spans="1:65" s="2" customFormat="1" ht="48.75">
      <c r="A137" s="33"/>
      <c r="B137" s="34"/>
      <c r="C137" s="35"/>
      <c r="D137" s="177" t="s">
        <v>225</v>
      </c>
      <c r="E137" s="35"/>
      <c r="F137" s="178" t="s">
        <v>2143</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2" customFormat="1" ht="24.2" customHeight="1">
      <c r="A138" s="33"/>
      <c r="B138" s="34"/>
      <c r="C138" s="163" t="s">
        <v>284</v>
      </c>
      <c r="D138" s="163" t="s">
        <v>218</v>
      </c>
      <c r="E138" s="164" t="s">
        <v>2144</v>
      </c>
      <c r="F138" s="165" t="s">
        <v>2145</v>
      </c>
      <c r="G138" s="166" t="s">
        <v>221</v>
      </c>
      <c r="H138" s="167">
        <v>1200</v>
      </c>
      <c r="I138" s="168"/>
      <c r="J138" s="169">
        <f>ROUND(I138*H138,2)</f>
        <v>0</v>
      </c>
      <c r="K138" s="165" t="s">
        <v>222</v>
      </c>
      <c r="L138" s="170"/>
      <c r="M138" s="171" t="s">
        <v>1</v>
      </c>
      <c r="N138" s="172" t="s">
        <v>40</v>
      </c>
      <c r="O138" s="70"/>
      <c r="P138" s="173">
        <f>O138*H138</f>
        <v>0</v>
      </c>
      <c r="Q138" s="173">
        <v>4.0999999999999999E-4</v>
      </c>
      <c r="R138" s="173">
        <f>Q138*H138</f>
        <v>0.49199999999999999</v>
      </c>
      <c r="S138" s="173">
        <v>0</v>
      </c>
      <c r="T138" s="174">
        <f>S138*H138</f>
        <v>0</v>
      </c>
      <c r="U138" s="33"/>
      <c r="V138" s="33"/>
      <c r="W138" s="33"/>
      <c r="X138" s="33"/>
      <c r="Y138" s="33"/>
      <c r="Z138" s="33"/>
      <c r="AA138" s="33"/>
      <c r="AB138" s="33"/>
      <c r="AC138" s="33"/>
      <c r="AD138" s="33"/>
      <c r="AE138" s="33"/>
      <c r="AR138" s="175" t="s">
        <v>253</v>
      </c>
      <c r="AT138" s="175" t="s">
        <v>218</v>
      </c>
      <c r="AU138" s="175" t="s">
        <v>75</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233</v>
      </c>
      <c r="BM138" s="175" t="s">
        <v>2146</v>
      </c>
    </row>
    <row r="139" spans="1:65" s="2" customFormat="1">
      <c r="A139" s="33"/>
      <c r="B139" s="34"/>
      <c r="C139" s="35"/>
      <c r="D139" s="177" t="s">
        <v>225</v>
      </c>
      <c r="E139" s="35"/>
      <c r="F139" s="178" t="s">
        <v>2145</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75</v>
      </c>
    </row>
    <row r="140" spans="1:65" s="12" customFormat="1">
      <c r="B140" s="217"/>
      <c r="C140" s="218"/>
      <c r="D140" s="177" t="s">
        <v>1799</v>
      </c>
      <c r="E140" s="219" t="s">
        <v>1</v>
      </c>
      <c r="F140" s="220" t="s">
        <v>2147</v>
      </c>
      <c r="G140" s="218"/>
      <c r="H140" s="221">
        <v>1200</v>
      </c>
      <c r="I140" s="222"/>
      <c r="J140" s="218"/>
      <c r="K140" s="218"/>
      <c r="L140" s="223"/>
      <c r="M140" s="224"/>
      <c r="N140" s="225"/>
      <c r="O140" s="225"/>
      <c r="P140" s="225"/>
      <c r="Q140" s="225"/>
      <c r="R140" s="225"/>
      <c r="S140" s="225"/>
      <c r="T140" s="226"/>
      <c r="AT140" s="227" t="s">
        <v>1799</v>
      </c>
      <c r="AU140" s="227" t="s">
        <v>75</v>
      </c>
      <c r="AV140" s="12" t="s">
        <v>84</v>
      </c>
      <c r="AW140" s="12" t="s">
        <v>32</v>
      </c>
      <c r="AX140" s="12" t="s">
        <v>82</v>
      </c>
      <c r="AY140" s="227" t="s">
        <v>223</v>
      </c>
    </row>
    <row r="141" spans="1:65" s="2" customFormat="1" ht="24.2" customHeight="1">
      <c r="A141" s="33"/>
      <c r="B141" s="34"/>
      <c r="C141" s="163" t="s">
        <v>288</v>
      </c>
      <c r="D141" s="163" t="s">
        <v>218</v>
      </c>
      <c r="E141" s="164" t="s">
        <v>2148</v>
      </c>
      <c r="F141" s="165" t="s">
        <v>2149</v>
      </c>
      <c r="G141" s="166" t="s">
        <v>221</v>
      </c>
      <c r="H141" s="167">
        <v>1200</v>
      </c>
      <c r="I141" s="168"/>
      <c r="J141" s="169">
        <f>ROUND(I141*H141,2)</f>
        <v>0</v>
      </c>
      <c r="K141" s="165" t="s">
        <v>222</v>
      </c>
      <c r="L141" s="170"/>
      <c r="M141" s="171" t="s">
        <v>1</v>
      </c>
      <c r="N141" s="172" t="s">
        <v>40</v>
      </c>
      <c r="O141" s="70"/>
      <c r="P141" s="173">
        <f>O141*H141</f>
        <v>0</v>
      </c>
      <c r="Q141" s="173">
        <v>9.0000000000000006E-5</v>
      </c>
      <c r="R141" s="173">
        <f>Q141*H141</f>
        <v>0.10800000000000001</v>
      </c>
      <c r="S141" s="173">
        <v>0</v>
      </c>
      <c r="T141" s="174">
        <f>S141*H141</f>
        <v>0</v>
      </c>
      <c r="U141" s="33"/>
      <c r="V141" s="33"/>
      <c r="W141" s="33"/>
      <c r="X141" s="33"/>
      <c r="Y141" s="33"/>
      <c r="Z141" s="33"/>
      <c r="AA141" s="33"/>
      <c r="AB141" s="33"/>
      <c r="AC141" s="33"/>
      <c r="AD141" s="33"/>
      <c r="AE141" s="33"/>
      <c r="AR141" s="175" t="s">
        <v>253</v>
      </c>
      <c r="AT141" s="175" t="s">
        <v>218</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233</v>
      </c>
      <c r="BM141" s="175" t="s">
        <v>2150</v>
      </c>
    </row>
    <row r="142" spans="1:65" s="2" customFormat="1">
      <c r="A142" s="33"/>
      <c r="B142" s="34"/>
      <c r="C142" s="35"/>
      <c r="D142" s="177" t="s">
        <v>225</v>
      </c>
      <c r="E142" s="35"/>
      <c r="F142" s="178" t="s">
        <v>2149</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12" customFormat="1">
      <c r="B143" s="217"/>
      <c r="C143" s="218"/>
      <c r="D143" s="177" t="s">
        <v>1799</v>
      </c>
      <c r="E143" s="219" t="s">
        <v>1</v>
      </c>
      <c r="F143" s="220" t="s">
        <v>2147</v>
      </c>
      <c r="G143" s="218"/>
      <c r="H143" s="221">
        <v>1200</v>
      </c>
      <c r="I143" s="222"/>
      <c r="J143" s="218"/>
      <c r="K143" s="218"/>
      <c r="L143" s="223"/>
      <c r="M143" s="224"/>
      <c r="N143" s="225"/>
      <c r="O143" s="225"/>
      <c r="P143" s="225"/>
      <c r="Q143" s="225"/>
      <c r="R143" s="225"/>
      <c r="S143" s="225"/>
      <c r="T143" s="226"/>
      <c r="AT143" s="227" t="s">
        <v>1799</v>
      </c>
      <c r="AU143" s="227" t="s">
        <v>75</v>
      </c>
      <c r="AV143" s="12" t="s">
        <v>84</v>
      </c>
      <c r="AW143" s="12" t="s">
        <v>32</v>
      </c>
      <c r="AX143" s="12" t="s">
        <v>82</v>
      </c>
      <c r="AY143" s="227" t="s">
        <v>223</v>
      </c>
    </row>
    <row r="144" spans="1:65" s="2" customFormat="1" ht="24.2" customHeight="1">
      <c r="A144" s="33"/>
      <c r="B144" s="34"/>
      <c r="C144" s="163" t="s">
        <v>293</v>
      </c>
      <c r="D144" s="163" t="s">
        <v>218</v>
      </c>
      <c r="E144" s="164" t="s">
        <v>2151</v>
      </c>
      <c r="F144" s="165" t="s">
        <v>2152</v>
      </c>
      <c r="G144" s="166" t="s">
        <v>221</v>
      </c>
      <c r="H144" s="167">
        <v>1200</v>
      </c>
      <c r="I144" s="168"/>
      <c r="J144" s="169">
        <f>ROUND(I144*H144,2)</f>
        <v>0</v>
      </c>
      <c r="K144" s="165" t="s">
        <v>222</v>
      </c>
      <c r="L144" s="170"/>
      <c r="M144" s="171" t="s">
        <v>1</v>
      </c>
      <c r="N144" s="172" t="s">
        <v>40</v>
      </c>
      <c r="O144" s="70"/>
      <c r="P144" s="173">
        <f>O144*H144</f>
        <v>0</v>
      </c>
      <c r="Q144" s="173">
        <v>1.4999999999999999E-4</v>
      </c>
      <c r="R144" s="173">
        <f>Q144*H144</f>
        <v>0.18</v>
      </c>
      <c r="S144" s="173">
        <v>0</v>
      </c>
      <c r="T144" s="174">
        <f>S144*H144</f>
        <v>0</v>
      </c>
      <c r="U144" s="33"/>
      <c r="V144" s="33"/>
      <c r="W144" s="33"/>
      <c r="X144" s="33"/>
      <c r="Y144" s="33"/>
      <c r="Z144" s="33"/>
      <c r="AA144" s="33"/>
      <c r="AB144" s="33"/>
      <c r="AC144" s="33"/>
      <c r="AD144" s="33"/>
      <c r="AE144" s="33"/>
      <c r="AR144" s="175" t="s">
        <v>253</v>
      </c>
      <c r="AT144" s="175" t="s">
        <v>218</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2153</v>
      </c>
    </row>
    <row r="145" spans="1:65" s="2" customFormat="1">
      <c r="A145" s="33"/>
      <c r="B145" s="34"/>
      <c r="C145" s="35"/>
      <c r="D145" s="177" t="s">
        <v>225</v>
      </c>
      <c r="E145" s="35"/>
      <c r="F145" s="178" t="s">
        <v>2152</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12" customFormat="1">
      <c r="B146" s="217"/>
      <c r="C146" s="218"/>
      <c r="D146" s="177" t="s">
        <v>1799</v>
      </c>
      <c r="E146" s="219" t="s">
        <v>1</v>
      </c>
      <c r="F146" s="220" t="s">
        <v>2147</v>
      </c>
      <c r="G146" s="218"/>
      <c r="H146" s="221">
        <v>1200</v>
      </c>
      <c r="I146" s="222"/>
      <c r="J146" s="218"/>
      <c r="K146" s="218"/>
      <c r="L146" s="223"/>
      <c r="M146" s="224"/>
      <c r="N146" s="225"/>
      <c r="O146" s="225"/>
      <c r="P146" s="225"/>
      <c r="Q146" s="225"/>
      <c r="R146" s="225"/>
      <c r="S146" s="225"/>
      <c r="T146" s="226"/>
      <c r="AT146" s="227" t="s">
        <v>1799</v>
      </c>
      <c r="AU146" s="227" t="s">
        <v>75</v>
      </c>
      <c r="AV146" s="12" t="s">
        <v>84</v>
      </c>
      <c r="AW146" s="12" t="s">
        <v>32</v>
      </c>
      <c r="AX146" s="12" t="s">
        <v>82</v>
      </c>
      <c r="AY146" s="227" t="s">
        <v>223</v>
      </c>
    </row>
    <row r="147" spans="1:65" s="2" customFormat="1" ht="24.2" customHeight="1">
      <c r="A147" s="33"/>
      <c r="B147" s="34"/>
      <c r="C147" s="163" t="s">
        <v>298</v>
      </c>
      <c r="D147" s="163" t="s">
        <v>218</v>
      </c>
      <c r="E147" s="164" t="s">
        <v>2154</v>
      </c>
      <c r="F147" s="165" t="s">
        <v>2155</v>
      </c>
      <c r="G147" s="166" t="s">
        <v>221</v>
      </c>
      <c r="H147" s="167">
        <v>1200</v>
      </c>
      <c r="I147" s="168"/>
      <c r="J147" s="169">
        <f>ROUND(I147*H147,2)</f>
        <v>0</v>
      </c>
      <c r="K147" s="165" t="s">
        <v>222</v>
      </c>
      <c r="L147" s="170"/>
      <c r="M147" s="171" t="s">
        <v>1</v>
      </c>
      <c r="N147" s="172" t="s">
        <v>40</v>
      </c>
      <c r="O147" s="70"/>
      <c r="P147" s="173">
        <f>O147*H147</f>
        <v>0</v>
      </c>
      <c r="Q147" s="173">
        <v>5.0000000000000002E-5</v>
      </c>
      <c r="R147" s="173">
        <f>Q147*H147</f>
        <v>6.0000000000000005E-2</v>
      </c>
      <c r="S147" s="173">
        <v>0</v>
      </c>
      <c r="T147" s="174">
        <f>S147*H147</f>
        <v>0</v>
      </c>
      <c r="U147" s="33"/>
      <c r="V147" s="33"/>
      <c r="W147" s="33"/>
      <c r="X147" s="33"/>
      <c r="Y147" s="33"/>
      <c r="Z147" s="33"/>
      <c r="AA147" s="33"/>
      <c r="AB147" s="33"/>
      <c r="AC147" s="33"/>
      <c r="AD147" s="33"/>
      <c r="AE147" s="33"/>
      <c r="AR147" s="175" t="s">
        <v>253</v>
      </c>
      <c r="AT147" s="175" t="s">
        <v>218</v>
      </c>
      <c r="AU147" s="175" t="s">
        <v>75</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233</v>
      </c>
      <c r="BM147" s="175" t="s">
        <v>2156</v>
      </c>
    </row>
    <row r="148" spans="1:65" s="2" customFormat="1">
      <c r="A148" s="33"/>
      <c r="B148" s="34"/>
      <c r="C148" s="35"/>
      <c r="D148" s="177" t="s">
        <v>225</v>
      </c>
      <c r="E148" s="35"/>
      <c r="F148" s="178" t="s">
        <v>2155</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75</v>
      </c>
    </row>
    <row r="149" spans="1:65" s="12" customFormat="1">
      <c r="B149" s="217"/>
      <c r="C149" s="218"/>
      <c r="D149" s="177" t="s">
        <v>1799</v>
      </c>
      <c r="E149" s="219" t="s">
        <v>1</v>
      </c>
      <c r="F149" s="220" t="s">
        <v>2147</v>
      </c>
      <c r="G149" s="218"/>
      <c r="H149" s="221">
        <v>1200</v>
      </c>
      <c r="I149" s="222"/>
      <c r="J149" s="218"/>
      <c r="K149" s="218"/>
      <c r="L149" s="223"/>
      <c r="M149" s="224"/>
      <c r="N149" s="225"/>
      <c r="O149" s="225"/>
      <c r="P149" s="225"/>
      <c r="Q149" s="225"/>
      <c r="R149" s="225"/>
      <c r="S149" s="225"/>
      <c r="T149" s="226"/>
      <c r="AT149" s="227" t="s">
        <v>1799</v>
      </c>
      <c r="AU149" s="227" t="s">
        <v>75</v>
      </c>
      <c r="AV149" s="12" t="s">
        <v>84</v>
      </c>
      <c r="AW149" s="12" t="s">
        <v>32</v>
      </c>
      <c r="AX149" s="12" t="s">
        <v>82</v>
      </c>
      <c r="AY149" s="227" t="s">
        <v>223</v>
      </c>
    </row>
    <row r="150" spans="1:65" s="2" customFormat="1" ht="24.2" customHeight="1">
      <c r="A150" s="33"/>
      <c r="B150" s="34"/>
      <c r="C150" s="163" t="s">
        <v>303</v>
      </c>
      <c r="D150" s="163" t="s">
        <v>218</v>
      </c>
      <c r="E150" s="164" t="s">
        <v>2157</v>
      </c>
      <c r="F150" s="165" t="s">
        <v>2158</v>
      </c>
      <c r="G150" s="166" t="s">
        <v>221</v>
      </c>
      <c r="H150" s="167">
        <v>600</v>
      </c>
      <c r="I150" s="168"/>
      <c r="J150" s="169">
        <f>ROUND(I150*H150,2)</f>
        <v>0</v>
      </c>
      <c r="K150" s="165" t="s">
        <v>222</v>
      </c>
      <c r="L150" s="170"/>
      <c r="M150" s="171" t="s">
        <v>1</v>
      </c>
      <c r="N150" s="172" t="s">
        <v>40</v>
      </c>
      <c r="O150" s="70"/>
      <c r="P150" s="173">
        <f>O150*H150</f>
        <v>0</v>
      </c>
      <c r="Q150" s="173">
        <v>1.8000000000000001E-4</v>
      </c>
      <c r="R150" s="173">
        <f>Q150*H150</f>
        <v>0.10800000000000001</v>
      </c>
      <c r="S150" s="173">
        <v>0</v>
      </c>
      <c r="T150" s="174">
        <f>S150*H150</f>
        <v>0</v>
      </c>
      <c r="U150" s="33"/>
      <c r="V150" s="33"/>
      <c r="W150" s="33"/>
      <c r="X150" s="33"/>
      <c r="Y150" s="33"/>
      <c r="Z150" s="33"/>
      <c r="AA150" s="33"/>
      <c r="AB150" s="33"/>
      <c r="AC150" s="33"/>
      <c r="AD150" s="33"/>
      <c r="AE150" s="33"/>
      <c r="AR150" s="175" t="s">
        <v>253</v>
      </c>
      <c r="AT150" s="175" t="s">
        <v>218</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2159</v>
      </c>
    </row>
    <row r="151" spans="1:65" s="2" customFormat="1">
      <c r="A151" s="33"/>
      <c r="B151" s="34"/>
      <c r="C151" s="35"/>
      <c r="D151" s="177" t="s">
        <v>225</v>
      </c>
      <c r="E151" s="35"/>
      <c r="F151" s="178" t="s">
        <v>2158</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12" customFormat="1">
      <c r="B152" s="217"/>
      <c r="C152" s="218"/>
      <c r="D152" s="177" t="s">
        <v>1799</v>
      </c>
      <c r="E152" s="219" t="s">
        <v>1</v>
      </c>
      <c r="F152" s="220" t="s">
        <v>2160</v>
      </c>
      <c r="G152" s="218"/>
      <c r="H152" s="221">
        <v>600</v>
      </c>
      <c r="I152" s="222"/>
      <c r="J152" s="218"/>
      <c r="K152" s="218"/>
      <c r="L152" s="223"/>
      <c r="M152" s="224"/>
      <c r="N152" s="225"/>
      <c r="O152" s="225"/>
      <c r="P152" s="225"/>
      <c r="Q152" s="225"/>
      <c r="R152" s="225"/>
      <c r="S152" s="225"/>
      <c r="T152" s="226"/>
      <c r="AT152" s="227" t="s">
        <v>1799</v>
      </c>
      <c r="AU152" s="227" t="s">
        <v>75</v>
      </c>
      <c r="AV152" s="12" t="s">
        <v>84</v>
      </c>
      <c r="AW152" s="12" t="s">
        <v>32</v>
      </c>
      <c r="AX152" s="12" t="s">
        <v>82</v>
      </c>
      <c r="AY152" s="227" t="s">
        <v>223</v>
      </c>
    </row>
    <row r="153" spans="1:65" s="2" customFormat="1" ht="24.2" customHeight="1">
      <c r="A153" s="33"/>
      <c r="B153" s="34"/>
      <c r="C153" s="182" t="s">
        <v>242</v>
      </c>
      <c r="D153" s="182" t="s">
        <v>243</v>
      </c>
      <c r="E153" s="183" t="s">
        <v>2161</v>
      </c>
      <c r="F153" s="184" t="s">
        <v>2162</v>
      </c>
      <c r="G153" s="185" t="s">
        <v>1536</v>
      </c>
      <c r="H153" s="186">
        <v>4.2999999999999997E-2</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233</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233</v>
      </c>
      <c r="BM153" s="175" t="s">
        <v>2163</v>
      </c>
    </row>
    <row r="154" spans="1:65" s="2" customFormat="1" ht="58.5">
      <c r="A154" s="33"/>
      <c r="B154" s="34"/>
      <c r="C154" s="35"/>
      <c r="D154" s="177" t="s">
        <v>225</v>
      </c>
      <c r="E154" s="35"/>
      <c r="F154" s="178" t="s">
        <v>2164</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2" customFormat="1" ht="24.2" customHeight="1">
      <c r="A155" s="33"/>
      <c r="B155" s="34"/>
      <c r="C155" s="182" t="s">
        <v>238</v>
      </c>
      <c r="D155" s="182" t="s">
        <v>243</v>
      </c>
      <c r="E155" s="183" t="s">
        <v>2165</v>
      </c>
      <c r="F155" s="184" t="s">
        <v>2166</v>
      </c>
      <c r="G155" s="185" t="s">
        <v>1536</v>
      </c>
      <c r="H155" s="186">
        <v>0.32800000000000001</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233</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233</v>
      </c>
      <c r="BM155" s="175" t="s">
        <v>2167</v>
      </c>
    </row>
    <row r="156" spans="1:65" s="2" customFormat="1" ht="58.5">
      <c r="A156" s="33"/>
      <c r="B156" s="34"/>
      <c r="C156" s="35"/>
      <c r="D156" s="177" t="s">
        <v>225</v>
      </c>
      <c r="E156" s="35"/>
      <c r="F156" s="178" t="s">
        <v>2168</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2" customFormat="1" ht="24.2" customHeight="1">
      <c r="A157" s="33"/>
      <c r="B157" s="34"/>
      <c r="C157" s="182" t="s">
        <v>308</v>
      </c>
      <c r="D157" s="182" t="s">
        <v>243</v>
      </c>
      <c r="E157" s="183" t="s">
        <v>2169</v>
      </c>
      <c r="F157" s="184" t="s">
        <v>2170</v>
      </c>
      <c r="G157" s="185" t="s">
        <v>221</v>
      </c>
      <c r="H157" s="186">
        <v>80</v>
      </c>
      <c r="I157" s="187"/>
      <c r="J157" s="188">
        <f>ROUND(I157*H157,2)</f>
        <v>0</v>
      </c>
      <c r="K157" s="184" t="s">
        <v>222</v>
      </c>
      <c r="L157" s="38"/>
      <c r="M157" s="189" t="s">
        <v>1</v>
      </c>
      <c r="N157" s="190"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233</v>
      </c>
      <c r="AT157" s="175" t="s">
        <v>243</v>
      </c>
      <c r="AU157" s="175" t="s">
        <v>75</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233</v>
      </c>
      <c r="BM157" s="175" t="s">
        <v>2171</v>
      </c>
    </row>
    <row r="158" spans="1:65" s="2" customFormat="1" ht="29.25">
      <c r="A158" s="33"/>
      <c r="B158" s="34"/>
      <c r="C158" s="35"/>
      <c r="D158" s="177" t="s">
        <v>225</v>
      </c>
      <c r="E158" s="35"/>
      <c r="F158" s="178" t="s">
        <v>2172</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75</v>
      </c>
    </row>
    <row r="159" spans="1:65" s="2" customFormat="1" ht="24.2" customHeight="1">
      <c r="A159" s="33"/>
      <c r="B159" s="34"/>
      <c r="C159" s="182" t="s">
        <v>317</v>
      </c>
      <c r="D159" s="182" t="s">
        <v>243</v>
      </c>
      <c r="E159" s="183" t="s">
        <v>1940</v>
      </c>
      <c r="F159" s="184" t="s">
        <v>1941</v>
      </c>
      <c r="G159" s="185" t="s">
        <v>1536</v>
      </c>
      <c r="H159" s="186">
        <v>0.2</v>
      </c>
      <c r="I159" s="187"/>
      <c r="J159" s="188">
        <f>ROUND(I159*H159,2)</f>
        <v>0</v>
      </c>
      <c r="K159" s="184" t="s">
        <v>222</v>
      </c>
      <c r="L159" s="38"/>
      <c r="M159" s="189" t="s">
        <v>1</v>
      </c>
      <c r="N159" s="190"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233</v>
      </c>
      <c r="AT159" s="175" t="s">
        <v>243</v>
      </c>
      <c r="AU159" s="175" t="s">
        <v>75</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233</v>
      </c>
      <c r="BM159" s="175" t="s">
        <v>2173</v>
      </c>
    </row>
    <row r="160" spans="1:65" s="2" customFormat="1" ht="78">
      <c r="A160" s="33"/>
      <c r="B160" s="34"/>
      <c r="C160" s="35"/>
      <c r="D160" s="177" t="s">
        <v>225</v>
      </c>
      <c r="E160" s="35"/>
      <c r="F160" s="178" t="s">
        <v>1943</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75</v>
      </c>
    </row>
    <row r="161" spans="1:65" s="2" customFormat="1" ht="24.2" customHeight="1">
      <c r="A161" s="33"/>
      <c r="B161" s="34"/>
      <c r="C161" s="182" t="s">
        <v>8</v>
      </c>
      <c r="D161" s="182" t="s">
        <v>243</v>
      </c>
      <c r="E161" s="183" t="s">
        <v>1944</v>
      </c>
      <c r="F161" s="184" t="s">
        <v>1945</v>
      </c>
      <c r="G161" s="185" t="s">
        <v>1536</v>
      </c>
      <c r="H161" s="186">
        <v>0.2</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233</v>
      </c>
      <c r="AT161" s="175" t="s">
        <v>243</v>
      </c>
      <c r="AU161" s="175" t="s">
        <v>75</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233</v>
      </c>
      <c r="BM161" s="175" t="s">
        <v>2174</v>
      </c>
    </row>
    <row r="162" spans="1:65" s="2" customFormat="1" ht="78">
      <c r="A162" s="33"/>
      <c r="B162" s="34"/>
      <c r="C162" s="35"/>
      <c r="D162" s="177" t="s">
        <v>225</v>
      </c>
      <c r="E162" s="35"/>
      <c r="F162" s="178" t="s">
        <v>1947</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75</v>
      </c>
    </row>
    <row r="163" spans="1:65" s="2" customFormat="1" ht="24.2" customHeight="1">
      <c r="A163" s="33"/>
      <c r="B163" s="34"/>
      <c r="C163" s="182" t="s">
        <v>321</v>
      </c>
      <c r="D163" s="182" t="s">
        <v>243</v>
      </c>
      <c r="E163" s="183" t="s">
        <v>2175</v>
      </c>
      <c r="F163" s="184" t="s">
        <v>2176</v>
      </c>
      <c r="G163" s="185" t="s">
        <v>1950</v>
      </c>
      <c r="H163" s="186">
        <v>18</v>
      </c>
      <c r="I163" s="187"/>
      <c r="J163" s="188">
        <f>ROUND(I163*H163,2)</f>
        <v>0</v>
      </c>
      <c r="K163" s="184" t="s">
        <v>222</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233</v>
      </c>
      <c r="AT163" s="175" t="s">
        <v>243</v>
      </c>
      <c r="AU163" s="175" t="s">
        <v>75</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233</v>
      </c>
      <c r="BM163" s="175" t="s">
        <v>2177</v>
      </c>
    </row>
    <row r="164" spans="1:65" s="2" customFormat="1" ht="68.25">
      <c r="A164" s="33"/>
      <c r="B164" s="34"/>
      <c r="C164" s="35"/>
      <c r="D164" s="177" t="s">
        <v>225</v>
      </c>
      <c r="E164" s="35"/>
      <c r="F164" s="178" t="s">
        <v>2178</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75</v>
      </c>
    </row>
    <row r="165" spans="1:65" s="2" customFormat="1" ht="24.2" customHeight="1">
      <c r="A165" s="33"/>
      <c r="B165" s="34"/>
      <c r="C165" s="182" t="s">
        <v>325</v>
      </c>
      <c r="D165" s="182" t="s">
        <v>243</v>
      </c>
      <c r="E165" s="183" t="s">
        <v>1957</v>
      </c>
      <c r="F165" s="184" t="s">
        <v>1958</v>
      </c>
      <c r="G165" s="185" t="s">
        <v>1950</v>
      </c>
      <c r="H165" s="186">
        <v>2</v>
      </c>
      <c r="I165" s="187"/>
      <c r="J165" s="188">
        <f>ROUND(I165*H165,2)</f>
        <v>0</v>
      </c>
      <c r="K165" s="184" t="s">
        <v>222</v>
      </c>
      <c r="L165" s="38"/>
      <c r="M165" s="189" t="s">
        <v>1</v>
      </c>
      <c r="N165" s="190"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233</v>
      </c>
      <c r="AT165" s="175" t="s">
        <v>243</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233</v>
      </c>
      <c r="BM165" s="175" t="s">
        <v>2179</v>
      </c>
    </row>
    <row r="166" spans="1:65" s="2" customFormat="1" ht="58.5">
      <c r="A166" s="33"/>
      <c r="B166" s="34"/>
      <c r="C166" s="35"/>
      <c r="D166" s="177" t="s">
        <v>225</v>
      </c>
      <c r="E166" s="35"/>
      <c r="F166" s="178" t="s">
        <v>1960</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75</v>
      </c>
    </row>
    <row r="167" spans="1:65" s="2" customFormat="1" ht="37.9" customHeight="1">
      <c r="A167" s="33"/>
      <c r="B167" s="34"/>
      <c r="C167" s="182" t="s">
        <v>329</v>
      </c>
      <c r="D167" s="182" t="s">
        <v>243</v>
      </c>
      <c r="E167" s="183" t="s">
        <v>2180</v>
      </c>
      <c r="F167" s="184" t="s">
        <v>2181</v>
      </c>
      <c r="G167" s="185" t="s">
        <v>228</v>
      </c>
      <c r="H167" s="186">
        <v>400</v>
      </c>
      <c r="I167" s="187"/>
      <c r="J167" s="188">
        <f>ROUND(I167*H167,2)</f>
        <v>0</v>
      </c>
      <c r="K167" s="184" t="s">
        <v>222</v>
      </c>
      <c r="L167" s="38"/>
      <c r="M167" s="189" t="s">
        <v>1</v>
      </c>
      <c r="N167" s="190"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233</v>
      </c>
      <c r="AT167" s="175" t="s">
        <v>243</v>
      </c>
      <c r="AU167" s="175" t="s">
        <v>75</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233</v>
      </c>
      <c r="BM167" s="175" t="s">
        <v>2182</v>
      </c>
    </row>
    <row r="168" spans="1:65" s="2" customFormat="1" ht="58.5">
      <c r="A168" s="33"/>
      <c r="B168" s="34"/>
      <c r="C168" s="35"/>
      <c r="D168" s="177" t="s">
        <v>225</v>
      </c>
      <c r="E168" s="35"/>
      <c r="F168" s="178" t="s">
        <v>2183</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75</v>
      </c>
    </row>
    <row r="169" spans="1:65" s="2" customFormat="1" ht="37.9" customHeight="1">
      <c r="A169" s="33"/>
      <c r="B169" s="34"/>
      <c r="C169" s="182" t="s">
        <v>334</v>
      </c>
      <c r="D169" s="182" t="s">
        <v>243</v>
      </c>
      <c r="E169" s="183" t="s">
        <v>2184</v>
      </c>
      <c r="F169" s="184" t="s">
        <v>2185</v>
      </c>
      <c r="G169" s="185" t="s">
        <v>228</v>
      </c>
      <c r="H169" s="186">
        <v>400</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233</v>
      </c>
      <c r="AT169" s="175" t="s">
        <v>243</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233</v>
      </c>
      <c r="BM169" s="175" t="s">
        <v>2186</v>
      </c>
    </row>
    <row r="170" spans="1:65" s="2" customFormat="1" ht="58.5">
      <c r="A170" s="33"/>
      <c r="B170" s="34"/>
      <c r="C170" s="35"/>
      <c r="D170" s="177" t="s">
        <v>225</v>
      </c>
      <c r="E170" s="35"/>
      <c r="F170" s="178" t="s">
        <v>2187</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24.2" customHeight="1">
      <c r="A171" s="33"/>
      <c r="B171" s="34"/>
      <c r="C171" s="182" t="s">
        <v>7</v>
      </c>
      <c r="D171" s="182" t="s">
        <v>243</v>
      </c>
      <c r="E171" s="183" t="s">
        <v>2188</v>
      </c>
      <c r="F171" s="184" t="s">
        <v>2189</v>
      </c>
      <c r="G171" s="185" t="s">
        <v>221</v>
      </c>
      <c r="H171" s="186">
        <v>1</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2190</v>
      </c>
    </row>
    <row r="172" spans="1:65" s="2" customFormat="1" ht="29.25">
      <c r="A172" s="33"/>
      <c r="B172" s="34"/>
      <c r="C172" s="35"/>
      <c r="D172" s="177" t="s">
        <v>225</v>
      </c>
      <c r="E172" s="35"/>
      <c r="F172" s="178" t="s">
        <v>2191</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82" t="s">
        <v>432</v>
      </c>
      <c r="D173" s="182" t="s">
        <v>243</v>
      </c>
      <c r="E173" s="183" t="s">
        <v>2192</v>
      </c>
      <c r="F173" s="184" t="s">
        <v>2193</v>
      </c>
      <c r="G173" s="185" t="s">
        <v>221</v>
      </c>
      <c r="H173" s="186">
        <v>1</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2194</v>
      </c>
    </row>
    <row r="174" spans="1:65" s="2" customFormat="1" ht="29.25">
      <c r="A174" s="33"/>
      <c r="B174" s="34"/>
      <c r="C174" s="35"/>
      <c r="D174" s="177" t="s">
        <v>225</v>
      </c>
      <c r="E174" s="35"/>
      <c r="F174" s="178" t="s">
        <v>2195</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82" t="s">
        <v>248</v>
      </c>
      <c r="D175" s="182" t="s">
        <v>243</v>
      </c>
      <c r="E175" s="183" t="s">
        <v>2196</v>
      </c>
      <c r="F175" s="184" t="s">
        <v>2197</v>
      </c>
      <c r="G175" s="185" t="s">
        <v>1511</v>
      </c>
      <c r="H175" s="186">
        <v>519</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233</v>
      </c>
      <c r="AT175" s="175" t="s">
        <v>243</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2198</v>
      </c>
    </row>
    <row r="176" spans="1:65" s="2" customFormat="1" ht="29.25">
      <c r="A176" s="33"/>
      <c r="B176" s="34"/>
      <c r="C176" s="35"/>
      <c r="D176" s="177" t="s">
        <v>225</v>
      </c>
      <c r="E176" s="35"/>
      <c r="F176" s="178" t="s">
        <v>2199</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12" customFormat="1">
      <c r="B177" s="217"/>
      <c r="C177" s="218"/>
      <c r="D177" s="177" t="s">
        <v>1799</v>
      </c>
      <c r="E177" s="219" t="s">
        <v>1</v>
      </c>
      <c r="F177" s="220" t="s">
        <v>2200</v>
      </c>
      <c r="G177" s="218"/>
      <c r="H177" s="221">
        <v>519</v>
      </c>
      <c r="I177" s="222"/>
      <c r="J177" s="218"/>
      <c r="K177" s="218"/>
      <c r="L177" s="223"/>
      <c r="M177" s="224"/>
      <c r="N177" s="225"/>
      <c r="O177" s="225"/>
      <c r="P177" s="225"/>
      <c r="Q177" s="225"/>
      <c r="R177" s="225"/>
      <c r="S177" s="225"/>
      <c r="T177" s="226"/>
      <c r="AT177" s="227" t="s">
        <v>1799</v>
      </c>
      <c r="AU177" s="227" t="s">
        <v>75</v>
      </c>
      <c r="AV177" s="12" t="s">
        <v>84</v>
      </c>
      <c r="AW177" s="12" t="s">
        <v>32</v>
      </c>
      <c r="AX177" s="12" t="s">
        <v>82</v>
      </c>
      <c r="AY177" s="227" t="s">
        <v>223</v>
      </c>
    </row>
    <row r="178" spans="1:65" s="2" customFormat="1" ht="24.2" customHeight="1">
      <c r="A178" s="33"/>
      <c r="B178" s="34"/>
      <c r="C178" s="182" t="s">
        <v>442</v>
      </c>
      <c r="D178" s="182" t="s">
        <v>243</v>
      </c>
      <c r="E178" s="183" t="s">
        <v>2001</v>
      </c>
      <c r="F178" s="184" t="s">
        <v>2002</v>
      </c>
      <c r="G178" s="185" t="s">
        <v>1780</v>
      </c>
      <c r="H178" s="186">
        <v>5</v>
      </c>
      <c r="I178" s="187"/>
      <c r="J178" s="188">
        <f>ROUND(I178*H178,2)</f>
        <v>0</v>
      </c>
      <c r="K178" s="184" t="s">
        <v>222</v>
      </c>
      <c r="L178" s="38"/>
      <c r="M178" s="189" t="s">
        <v>1</v>
      </c>
      <c r="N178" s="190" t="s">
        <v>40</v>
      </c>
      <c r="O178" s="70"/>
      <c r="P178" s="173">
        <f>O178*H178</f>
        <v>0</v>
      </c>
      <c r="Q178" s="173">
        <v>0</v>
      </c>
      <c r="R178" s="173">
        <f>Q178*H178</f>
        <v>0</v>
      </c>
      <c r="S178" s="173">
        <v>0</v>
      </c>
      <c r="T178" s="174">
        <f>S178*H178</f>
        <v>0</v>
      </c>
      <c r="U178" s="33"/>
      <c r="V178" s="33"/>
      <c r="W178" s="33"/>
      <c r="X178" s="33"/>
      <c r="Y178" s="33"/>
      <c r="Z178" s="33"/>
      <c r="AA178" s="33"/>
      <c r="AB178" s="33"/>
      <c r="AC178" s="33"/>
      <c r="AD178" s="33"/>
      <c r="AE178" s="33"/>
      <c r="AR178" s="175" t="s">
        <v>233</v>
      </c>
      <c r="AT178" s="175" t="s">
        <v>243</v>
      </c>
      <c r="AU178" s="175" t="s">
        <v>75</v>
      </c>
      <c r="AY178" s="16" t="s">
        <v>223</v>
      </c>
      <c r="BE178" s="176">
        <f>IF(N178="základní",J178,0)</f>
        <v>0</v>
      </c>
      <c r="BF178" s="176">
        <f>IF(N178="snížená",J178,0)</f>
        <v>0</v>
      </c>
      <c r="BG178" s="176">
        <f>IF(N178="zákl. přenesená",J178,0)</f>
        <v>0</v>
      </c>
      <c r="BH178" s="176">
        <f>IF(N178="sníž. přenesená",J178,0)</f>
        <v>0</v>
      </c>
      <c r="BI178" s="176">
        <f>IF(N178="nulová",J178,0)</f>
        <v>0</v>
      </c>
      <c r="BJ178" s="16" t="s">
        <v>82</v>
      </c>
      <c r="BK178" s="176">
        <f>ROUND(I178*H178,2)</f>
        <v>0</v>
      </c>
      <c r="BL178" s="16" t="s">
        <v>233</v>
      </c>
      <c r="BM178" s="175" t="s">
        <v>2201</v>
      </c>
    </row>
    <row r="179" spans="1:65" s="2" customFormat="1" ht="29.25">
      <c r="A179" s="33"/>
      <c r="B179" s="34"/>
      <c r="C179" s="35"/>
      <c r="D179" s="177" t="s">
        <v>225</v>
      </c>
      <c r="E179" s="35"/>
      <c r="F179" s="178" t="s">
        <v>2004</v>
      </c>
      <c r="G179" s="35"/>
      <c r="H179" s="35"/>
      <c r="I179" s="179"/>
      <c r="J179" s="35"/>
      <c r="K179" s="35"/>
      <c r="L179" s="38"/>
      <c r="M179" s="180"/>
      <c r="N179" s="181"/>
      <c r="O179" s="70"/>
      <c r="P179" s="70"/>
      <c r="Q179" s="70"/>
      <c r="R179" s="70"/>
      <c r="S179" s="70"/>
      <c r="T179" s="71"/>
      <c r="U179" s="33"/>
      <c r="V179" s="33"/>
      <c r="W179" s="33"/>
      <c r="X179" s="33"/>
      <c r="Y179" s="33"/>
      <c r="Z179" s="33"/>
      <c r="AA179" s="33"/>
      <c r="AB179" s="33"/>
      <c r="AC179" s="33"/>
      <c r="AD179" s="33"/>
      <c r="AE179" s="33"/>
      <c r="AT179" s="16" t="s">
        <v>225</v>
      </c>
      <c r="AU179" s="16" t="s">
        <v>75</v>
      </c>
    </row>
    <row r="180" spans="1:65" s="2" customFormat="1" ht="24.2" customHeight="1">
      <c r="A180" s="33"/>
      <c r="B180" s="34"/>
      <c r="C180" s="182" t="s">
        <v>1237</v>
      </c>
      <c r="D180" s="182" t="s">
        <v>243</v>
      </c>
      <c r="E180" s="183" t="s">
        <v>2005</v>
      </c>
      <c r="F180" s="184" t="s">
        <v>2006</v>
      </c>
      <c r="G180" s="185" t="s">
        <v>1780</v>
      </c>
      <c r="H180" s="186">
        <v>5.5</v>
      </c>
      <c r="I180" s="187"/>
      <c r="J180" s="188">
        <f>ROUND(I180*H180,2)</f>
        <v>0</v>
      </c>
      <c r="K180" s="184" t="s">
        <v>222</v>
      </c>
      <c r="L180" s="38"/>
      <c r="M180" s="189" t="s">
        <v>1</v>
      </c>
      <c r="N180" s="190" t="s">
        <v>40</v>
      </c>
      <c r="O180" s="70"/>
      <c r="P180" s="173">
        <f>O180*H180</f>
        <v>0</v>
      </c>
      <c r="Q180" s="173">
        <v>0</v>
      </c>
      <c r="R180" s="173">
        <f>Q180*H180</f>
        <v>0</v>
      </c>
      <c r="S180" s="173">
        <v>0</v>
      </c>
      <c r="T180" s="174">
        <f>S180*H180</f>
        <v>0</v>
      </c>
      <c r="U180" s="33"/>
      <c r="V180" s="33"/>
      <c r="W180" s="33"/>
      <c r="X180" s="33"/>
      <c r="Y180" s="33"/>
      <c r="Z180" s="33"/>
      <c r="AA180" s="33"/>
      <c r="AB180" s="33"/>
      <c r="AC180" s="33"/>
      <c r="AD180" s="33"/>
      <c r="AE180" s="33"/>
      <c r="AR180" s="175" t="s">
        <v>233</v>
      </c>
      <c r="AT180" s="175" t="s">
        <v>243</v>
      </c>
      <c r="AU180" s="175" t="s">
        <v>75</v>
      </c>
      <c r="AY180" s="16" t="s">
        <v>223</v>
      </c>
      <c r="BE180" s="176">
        <f>IF(N180="základní",J180,0)</f>
        <v>0</v>
      </c>
      <c r="BF180" s="176">
        <f>IF(N180="snížená",J180,0)</f>
        <v>0</v>
      </c>
      <c r="BG180" s="176">
        <f>IF(N180="zákl. přenesená",J180,0)</f>
        <v>0</v>
      </c>
      <c r="BH180" s="176">
        <f>IF(N180="sníž. přenesená",J180,0)</f>
        <v>0</v>
      </c>
      <c r="BI180" s="176">
        <f>IF(N180="nulová",J180,0)</f>
        <v>0</v>
      </c>
      <c r="BJ180" s="16" t="s">
        <v>82</v>
      </c>
      <c r="BK180" s="176">
        <f>ROUND(I180*H180,2)</f>
        <v>0</v>
      </c>
      <c r="BL180" s="16" t="s">
        <v>233</v>
      </c>
      <c r="BM180" s="175" t="s">
        <v>2202</v>
      </c>
    </row>
    <row r="181" spans="1:65" s="2" customFormat="1" ht="29.25">
      <c r="A181" s="33"/>
      <c r="B181" s="34"/>
      <c r="C181" s="35"/>
      <c r="D181" s="177" t="s">
        <v>225</v>
      </c>
      <c r="E181" s="35"/>
      <c r="F181" s="178" t="s">
        <v>2008</v>
      </c>
      <c r="G181" s="35"/>
      <c r="H181" s="35"/>
      <c r="I181" s="179"/>
      <c r="J181" s="35"/>
      <c r="K181" s="35"/>
      <c r="L181" s="38"/>
      <c r="M181" s="180"/>
      <c r="N181" s="181"/>
      <c r="O181" s="70"/>
      <c r="P181" s="70"/>
      <c r="Q181" s="70"/>
      <c r="R181" s="70"/>
      <c r="S181" s="70"/>
      <c r="T181" s="71"/>
      <c r="U181" s="33"/>
      <c r="V181" s="33"/>
      <c r="W181" s="33"/>
      <c r="X181" s="33"/>
      <c r="Y181" s="33"/>
      <c r="Z181" s="33"/>
      <c r="AA181" s="33"/>
      <c r="AB181" s="33"/>
      <c r="AC181" s="33"/>
      <c r="AD181" s="33"/>
      <c r="AE181" s="33"/>
      <c r="AT181" s="16" t="s">
        <v>225</v>
      </c>
      <c r="AU181" s="16" t="s">
        <v>75</v>
      </c>
    </row>
    <row r="182" spans="1:65" s="2" customFormat="1" ht="49.15" customHeight="1">
      <c r="A182" s="33"/>
      <c r="B182" s="34"/>
      <c r="C182" s="182" t="s">
        <v>465</v>
      </c>
      <c r="D182" s="182" t="s">
        <v>243</v>
      </c>
      <c r="E182" s="183" t="s">
        <v>2014</v>
      </c>
      <c r="F182" s="184" t="s">
        <v>2015</v>
      </c>
      <c r="G182" s="185" t="s">
        <v>1780</v>
      </c>
      <c r="H182" s="186">
        <v>490.32</v>
      </c>
      <c r="I182" s="187"/>
      <c r="J182" s="188">
        <f>ROUND(I182*H182,2)</f>
        <v>0</v>
      </c>
      <c r="K182" s="184" t="s">
        <v>222</v>
      </c>
      <c r="L182" s="38"/>
      <c r="M182" s="189" t="s">
        <v>1</v>
      </c>
      <c r="N182" s="190" t="s">
        <v>40</v>
      </c>
      <c r="O182" s="70"/>
      <c r="P182" s="173">
        <f>O182*H182</f>
        <v>0</v>
      </c>
      <c r="Q182" s="173">
        <v>0</v>
      </c>
      <c r="R182" s="173">
        <f>Q182*H182</f>
        <v>0</v>
      </c>
      <c r="S182" s="173">
        <v>0</v>
      </c>
      <c r="T182" s="174">
        <f>S182*H182</f>
        <v>0</v>
      </c>
      <c r="U182" s="33"/>
      <c r="V182" s="33"/>
      <c r="W182" s="33"/>
      <c r="X182" s="33"/>
      <c r="Y182" s="33"/>
      <c r="Z182" s="33"/>
      <c r="AA182" s="33"/>
      <c r="AB182" s="33"/>
      <c r="AC182" s="33"/>
      <c r="AD182" s="33"/>
      <c r="AE182" s="33"/>
      <c r="AR182" s="175" t="s">
        <v>1371</v>
      </c>
      <c r="AT182" s="175" t="s">
        <v>243</v>
      </c>
      <c r="AU182" s="175" t="s">
        <v>75</v>
      </c>
      <c r="AY182" s="16" t="s">
        <v>223</v>
      </c>
      <c r="BE182" s="176">
        <f>IF(N182="základní",J182,0)</f>
        <v>0</v>
      </c>
      <c r="BF182" s="176">
        <f>IF(N182="snížená",J182,0)</f>
        <v>0</v>
      </c>
      <c r="BG182" s="176">
        <f>IF(N182="zákl. přenesená",J182,0)</f>
        <v>0</v>
      </c>
      <c r="BH182" s="176">
        <f>IF(N182="sníž. přenesená",J182,0)</f>
        <v>0</v>
      </c>
      <c r="BI182" s="176">
        <f>IF(N182="nulová",J182,0)</f>
        <v>0</v>
      </c>
      <c r="BJ182" s="16" t="s">
        <v>82</v>
      </c>
      <c r="BK182" s="176">
        <f>ROUND(I182*H182,2)</f>
        <v>0</v>
      </c>
      <c r="BL182" s="16" t="s">
        <v>1371</v>
      </c>
      <c r="BM182" s="175" t="s">
        <v>2203</v>
      </c>
    </row>
    <row r="183" spans="1:65" s="2" customFormat="1" ht="136.5">
      <c r="A183" s="33"/>
      <c r="B183" s="34"/>
      <c r="C183" s="35"/>
      <c r="D183" s="177" t="s">
        <v>225</v>
      </c>
      <c r="E183" s="35"/>
      <c r="F183" s="178" t="s">
        <v>2017</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225</v>
      </c>
      <c r="AU183" s="16" t="s">
        <v>75</v>
      </c>
    </row>
    <row r="184" spans="1:65" s="12" customFormat="1">
      <c r="B184" s="217"/>
      <c r="C184" s="218"/>
      <c r="D184" s="177" t="s">
        <v>1799</v>
      </c>
      <c r="E184" s="219" t="s">
        <v>1</v>
      </c>
      <c r="F184" s="220" t="s">
        <v>2204</v>
      </c>
      <c r="G184" s="218"/>
      <c r="H184" s="221">
        <v>490.32</v>
      </c>
      <c r="I184" s="222"/>
      <c r="J184" s="218"/>
      <c r="K184" s="218"/>
      <c r="L184" s="223"/>
      <c r="M184" s="224"/>
      <c r="N184" s="225"/>
      <c r="O184" s="225"/>
      <c r="P184" s="225"/>
      <c r="Q184" s="225"/>
      <c r="R184" s="225"/>
      <c r="S184" s="225"/>
      <c r="T184" s="226"/>
      <c r="AT184" s="227" t="s">
        <v>1799</v>
      </c>
      <c r="AU184" s="227" t="s">
        <v>75</v>
      </c>
      <c r="AV184" s="12" t="s">
        <v>84</v>
      </c>
      <c r="AW184" s="12" t="s">
        <v>32</v>
      </c>
      <c r="AX184" s="12" t="s">
        <v>82</v>
      </c>
      <c r="AY184" s="227" t="s">
        <v>223</v>
      </c>
    </row>
    <row r="185" spans="1:65" s="2" customFormat="1" ht="49.15" customHeight="1">
      <c r="A185" s="33"/>
      <c r="B185" s="34"/>
      <c r="C185" s="182" t="s">
        <v>451</v>
      </c>
      <c r="D185" s="182" t="s">
        <v>243</v>
      </c>
      <c r="E185" s="183" t="s">
        <v>2019</v>
      </c>
      <c r="F185" s="184" t="s">
        <v>2020</v>
      </c>
      <c r="G185" s="185" t="s">
        <v>1780</v>
      </c>
      <c r="H185" s="186">
        <v>299.45999999999998</v>
      </c>
      <c r="I185" s="187"/>
      <c r="J185" s="188">
        <f>ROUND(I185*H185,2)</f>
        <v>0</v>
      </c>
      <c r="K185" s="184" t="s">
        <v>222</v>
      </c>
      <c r="L185" s="38"/>
      <c r="M185" s="189" t="s">
        <v>1</v>
      </c>
      <c r="N185" s="190"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1371</v>
      </c>
      <c r="AT185" s="175" t="s">
        <v>243</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1371</v>
      </c>
      <c r="BM185" s="175" t="s">
        <v>2205</v>
      </c>
    </row>
    <row r="186" spans="1:65" s="2" customFormat="1" ht="136.5">
      <c r="A186" s="33"/>
      <c r="B186" s="34"/>
      <c r="C186" s="35"/>
      <c r="D186" s="177" t="s">
        <v>225</v>
      </c>
      <c r="E186" s="35"/>
      <c r="F186" s="178" t="s">
        <v>2022</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12" customFormat="1">
      <c r="B187" s="217"/>
      <c r="C187" s="218"/>
      <c r="D187" s="177" t="s">
        <v>1799</v>
      </c>
      <c r="E187" s="219" t="s">
        <v>1</v>
      </c>
      <c r="F187" s="220" t="s">
        <v>2206</v>
      </c>
      <c r="G187" s="218"/>
      <c r="H187" s="221">
        <v>299.45999999999998</v>
      </c>
      <c r="I187" s="222"/>
      <c r="J187" s="218"/>
      <c r="K187" s="218"/>
      <c r="L187" s="223"/>
      <c r="M187" s="224"/>
      <c r="N187" s="225"/>
      <c r="O187" s="225"/>
      <c r="P187" s="225"/>
      <c r="Q187" s="225"/>
      <c r="R187" s="225"/>
      <c r="S187" s="225"/>
      <c r="T187" s="226"/>
      <c r="AT187" s="227" t="s">
        <v>1799</v>
      </c>
      <c r="AU187" s="227" t="s">
        <v>75</v>
      </c>
      <c r="AV187" s="12" t="s">
        <v>84</v>
      </c>
      <c r="AW187" s="12" t="s">
        <v>32</v>
      </c>
      <c r="AX187" s="12" t="s">
        <v>82</v>
      </c>
      <c r="AY187" s="227" t="s">
        <v>223</v>
      </c>
    </row>
    <row r="188" spans="1:65" s="2" customFormat="1" ht="62.65" customHeight="1">
      <c r="A188" s="33"/>
      <c r="B188" s="34"/>
      <c r="C188" s="182" t="s">
        <v>469</v>
      </c>
      <c r="D188" s="182" t="s">
        <v>243</v>
      </c>
      <c r="E188" s="183" t="s">
        <v>2024</v>
      </c>
      <c r="F188" s="184" t="s">
        <v>2025</v>
      </c>
      <c r="G188" s="185" t="s">
        <v>1780</v>
      </c>
      <c r="H188" s="186">
        <v>5.76</v>
      </c>
      <c r="I188" s="187"/>
      <c r="J188" s="188">
        <f>ROUND(I188*H188,2)</f>
        <v>0</v>
      </c>
      <c r="K188" s="184" t="s">
        <v>222</v>
      </c>
      <c r="L188" s="38"/>
      <c r="M188" s="189" t="s">
        <v>1</v>
      </c>
      <c r="N188" s="190"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1371</v>
      </c>
      <c r="AT188" s="175" t="s">
        <v>243</v>
      </c>
      <c r="AU188" s="175" t="s">
        <v>75</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1371</v>
      </c>
      <c r="BM188" s="175" t="s">
        <v>2207</v>
      </c>
    </row>
    <row r="189" spans="1:65" s="2" customFormat="1" ht="136.5">
      <c r="A189" s="33"/>
      <c r="B189" s="34"/>
      <c r="C189" s="35"/>
      <c r="D189" s="177" t="s">
        <v>225</v>
      </c>
      <c r="E189" s="35"/>
      <c r="F189" s="178" t="s">
        <v>2027</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75</v>
      </c>
    </row>
    <row r="190" spans="1:65" s="12" customFormat="1">
      <c r="B190" s="217"/>
      <c r="C190" s="218"/>
      <c r="D190" s="177" t="s">
        <v>1799</v>
      </c>
      <c r="E190" s="219" t="s">
        <v>1</v>
      </c>
      <c r="F190" s="220" t="s">
        <v>2208</v>
      </c>
      <c r="G190" s="218"/>
      <c r="H190" s="221">
        <v>5.76</v>
      </c>
      <c r="I190" s="222"/>
      <c r="J190" s="218"/>
      <c r="K190" s="218"/>
      <c r="L190" s="223"/>
      <c r="M190" s="224"/>
      <c r="N190" s="225"/>
      <c r="O190" s="225"/>
      <c r="P190" s="225"/>
      <c r="Q190" s="225"/>
      <c r="R190" s="225"/>
      <c r="S190" s="225"/>
      <c r="T190" s="226"/>
      <c r="AT190" s="227" t="s">
        <v>1799</v>
      </c>
      <c r="AU190" s="227" t="s">
        <v>75</v>
      </c>
      <c r="AV190" s="12" t="s">
        <v>84</v>
      </c>
      <c r="AW190" s="12" t="s">
        <v>32</v>
      </c>
      <c r="AX190" s="12" t="s">
        <v>82</v>
      </c>
      <c r="AY190" s="227" t="s">
        <v>223</v>
      </c>
    </row>
    <row r="191" spans="1:65" s="2" customFormat="1" ht="24.2" customHeight="1">
      <c r="A191" s="33"/>
      <c r="B191" s="34"/>
      <c r="C191" s="182" t="s">
        <v>437</v>
      </c>
      <c r="D191" s="182" t="s">
        <v>243</v>
      </c>
      <c r="E191" s="183" t="s">
        <v>1784</v>
      </c>
      <c r="F191" s="184" t="s">
        <v>1785</v>
      </c>
      <c r="G191" s="185" t="s">
        <v>1780</v>
      </c>
      <c r="H191" s="186">
        <v>5.76</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1371</v>
      </c>
      <c r="AT191" s="175" t="s">
        <v>243</v>
      </c>
      <c r="AU191" s="175" t="s">
        <v>75</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1371</v>
      </c>
      <c r="BM191" s="175" t="s">
        <v>2209</v>
      </c>
    </row>
    <row r="192" spans="1:65" s="2" customFormat="1" ht="48.75">
      <c r="A192" s="33"/>
      <c r="B192" s="34"/>
      <c r="C192" s="35"/>
      <c r="D192" s="177" t="s">
        <v>225</v>
      </c>
      <c r="E192" s="35"/>
      <c r="F192" s="178" t="s">
        <v>1787</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75</v>
      </c>
    </row>
    <row r="193" spans="1:65" s="12" customFormat="1">
      <c r="B193" s="217"/>
      <c r="C193" s="218"/>
      <c r="D193" s="177" t="s">
        <v>1799</v>
      </c>
      <c r="E193" s="219" t="s">
        <v>1</v>
      </c>
      <c r="F193" s="220" t="s">
        <v>2210</v>
      </c>
      <c r="G193" s="218"/>
      <c r="H193" s="221">
        <v>5.76</v>
      </c>
      <c r="I193" s="222"/>
      <c r="J193" s="218"/>
      <c r="K193" s="218"/>
      <c r="L193" s="223"/>
      <c r="M193" s="224"/>
      <c r="N193" s="225"/>
      <c r="O193" s="225"/>
      <c r="P193" s="225"/>
      <c r="Q193" s="225"/>
      <c r="R193" s="225"/>
      <c r="S193" s="225"/>
      <c r="T193" s="226"/>
      <c r="AT193" s="227" t="s">
        <v>1799</v>
      </c>
      <c r="AU193" s="227" t="s">
        <v>75</v>
      </c>
      <c r="AV193" s="12" t="s">
        <v>84</v>
      </c>
      <c r="AW193" s="12" t="s">
        <v>32</v>
      </c>
      <c r="AX193" s="12" t="s">
        <v>82</v>
      </c>
      <c r="AY193" s="227" t="s">
        <v>223</v>
      </c>
    </row>
    <row r="194" spans="1:65" s="2" customFormat="1" ht="24.2" customHeight="1">
      <c r="A194" s="33"/>
      <c r="B194" s="34"/>
      <c r="C194" s="182" t="s">
        <v>1241</v>
      </c>
      <c r="D194" s="182" t="s">
        <v>243</v>
      </c>
      <c r="E194" s="183" t="s">
        <v>2046</v>
      </c>
      <c r="F194" s="184" t="s">
        <v>2047</v>
      </c>
      <c r="G194" s="185" t="s">
        <v>1780</v>
      </c>
      <c r="H194" s="186">
        <v>490.32</v>
      </c>
      <c r="I194" s="187"/>
      <c r="J194" s="188">
        <f>ROUND(I194*H194,2)</f>
        <v>0</v>
      </c>
      <c r="K194" s="184" t="s">
        <v>222</v>
      </c>
      <c r="L194" s="38"/>
      <c r="M194" s="189" t="s">
        <v>1</v>
      </c>
      <c r="N194" s="190"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1371</v>
      </c>
      <c r="AT194" s="175" t="s">
        <v>243</v>
      </c>
      <c r="AU194" s="175" t="s">
        <v>75</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1371</v>
      </c>
      <c r="BM194" s="175" t="s">
        <v>2211</v>
      </c>
    </row>
    <row r="195" spans="1:65" s="2" customFormat="1" ht="58.5">
      <c r="A195" s="33"/>
      <c r="B195" s="34"/>
      <c r="C195" s="35"/>
      <c r="D195" s="177" t="s">
        <v>225</v>
      </c>
      <c r="E195" s="35"/>
      <c r="F195" s="178" t="s">
        <v>2049</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75</v>
      </c>
    </row>
    <row r="196" spans="1:65" s="12" customFormat="1">
      <c r="B196" s="217"/>
      <c r="C196" s="218"/>
      <c r="D196" s="177" t="s">
        <v>1799</v>
      </c>
      <c r="E196" s="219" t="s">
        <v>1</v>
      </c>
      <c r="F196" s="220" t="s">
        <v>2212</v>
      </c>
      <c r="G196" s="218"/>
      <c r="H196" s="221">
        <v>490.32</v>
      </c>
      <c r="I196" s="222"/>
      <c r="J196" s="218"/>
      <c r="K196" s="218"/>
      <c r="L196" s="223"/>
      <c r="M196" s="224"/>
      <c r="N196" s="225"/>
      <c r="O196" s="225"/>
      <c r="P196" s="225"/>
      <c r="Q196" s="225"/>
      <c r="R196" s="225"/>
      <c r="S196" s="225"/>
      <c r="T196" s="226"/>
      <c r="AT196" s="227" t="s">
        <v>1799</v>
      </c>
      <c r="AU196" s="227" t="s">
        <v>75</v>
      </c>
      <c r="AV196" s="12" t="s">
        <v>84</v>
      </c>
      <c r="AW196" s="12" t="s">
        <v>32</v>
      </c>
      <c r="AX196" s="12" t="s">
        <v>82</v>
      </c>
      <c r="AY196" s="227" t="s">
        <v>223</v>
      </c>
    </row>
    <row r="197" spans="1:65" s="2" customFormat="1" ht="24.2" customHeight="1">
      <c r="A197" s="33"/>
      <c r="B197" s="34"/>
      <c r="C197" s="182" t="s">
        <v>447</v>
      </c>
      <c r="D197" s="182" t="s">
        <v>243</v>
      </c>
      <c r="E197" s="183" t="s">
        <v>2051</v>
      </c>
      <c r="F197" s="184" t="s">
        <v>2052</v>
      </c>
      <c r="G197" s="185" t="s">
        <v>1780</v>
      </c>
      <c r="H197" s="186">
        <v>5.76</v>
      </c>
      <c r="I197" s="187"/>
      <c r="J197" s="188">
        <f>ROUND(I197*H197,2)</f>
        <v>0</v>
      </c>
      <c r="K197" s="184" t="s">
        <v>222</v>
      </c>
      <c r="L197" s="38"/>
      <c r="M197" s="189" t="s">
        <v>1</v>
      </c>
      <c r="N197" s="190" t="s">
        <v>40</v>
      </c>
      <c r="O197" s="70"/>
      <c r="P197" s="173">
        <f>O197*H197</f>
        <v>0</v>
      </c>
      <c r="Q197" s="173">
        <v>0</v>
      </c>
      <c r="R197" s="173">
        <f>Q197*H197</f>
        <v>0</v>
      </c>
      <c r="S197" s="173">
        <v>0</v>
      </c>
      <c r="T197" s="174">
        <f>S197*H197</f>
        <v>0</v>
      </c>
      <c r="U197" s="33"/>
      <c r="V197" s="33"/>
      <c r="W197" s="33"/>
      <c r="X197" s="33"/>
      <c r="Y197" s="33"/>
      <c r="Z197" s="33"/>
      <c r="AA197" s="33"/>
      <c r="AB197" s="33"/>
      <c r="AC197" s="33"/>
      <c r="AD197" s="33"/>
      <c r="AE197" s="33"/>
      <c r="AR197" s="175" t="s">
        <v>1371</v>
      </c>
      <c r="AT197" s="175" t="s">
        <v>243</v>
      </c>
      <c r="AU197" s="175" t="s">
        <v>75</v>
      </c>
      <c r="AY197" s="16" t="s">
        <v>223</v>
      </c>
      <c r="BE197" s="176">
        <f>IF(N197="základní",J197,0)</f>
        <v>0</v>
      </c>
      <c r="BF197" s="176">
        <f>IF(N197="snížená",J197,0)</f>
        <v>0</v>
      </c>
      <c r="BG197" s="176">
        <f>IF(N197="zákl. přenesená",J197,0)</f>
        <v>0</v>
      </c>
      <c r="BH197" s="176">
        <f>IF(N197="sníž. přenesená",J197,0)</f>
        <v>0</v>
      </c>
      <c r="BI197" s="176">
        <f>IF(N197="nulová",J197,0)</f>
        <v>0</v>
      </c>
      <c r="BJ197" s="16" t="s">
        <v>82</v>
      </c>
      <c r="BK197" s="176">
        <f>ROUND(I197*H197,2)</f>
        <v>0</v>
      </c>
      <c r="BL197" s="16" t="s">
        <v>1371</v>
      </c>
      <c r="BM197" s="175" t="s">
        <v>2213</v>
      </c>
    </row>
    <row r="198" spans="1:65" s="2" customFormat="1" ht="58.5">
      <c r="A198" s="33"/>
      <c r="B198" s="34"/>
      <c r="C198" s="35"/>
      <c r="D198" s="177" t="s">
        <v>225</v>
      </c>
      <c r="E198" s="35"/>
      <c r="F198" s="178" t="s">
        <v>2054</v>
      </c>
      <c r="G198" s="35"/>
      <c r="H198" s="35"/>
      <c r="I198" s="179"/>
      <c r="J198" s="35"/>
      <c r="K198" s="35"/>
      <c r="L198" s="38"/>
      <c r="M198" s="180"/>
      <c r="N198" s="181"/>
      <c r="O198" s="70"/>
      <c r="P198" s="70"/>
      <c r="Q198" s="70"/>
      <c r="R198" s="70"/>
      <c r="S198" s="70"/>
      <c r="T198" s="71"/>
      <c r="U198" s="33"/>
      <c r="V198" s="33"/>
      <c r="W198" s="33"/>
      <c r="X198" s="33"/>
      <c r="Y198" s="33"/>
      <c r="Z198" s="33"/>
      <c r="AA198" s="33"/>
      <c r="AB198" s="33"/>
      <c r="AC198" s="33"/>
      <c r="AD198" s="33"/>
      <c r="AE198" s="33"/>
      <c r="AT198" s="16" t="s">
        <v>225</v>
      </c>
      <c r="AU198" s="16" t="s">
        <v>75</v>
      </c>
    </row>
    <row r="199" spans="1:65" s="12" customFormat="1">
      <c r="B199" s="217"/>
      <c r="C199" s="218"/>
      <c r="D199" s="177" t="s">
        <v>1799</v>
      </c>
      <c r="E199" s="219" t="s">
        <v>1</v>
      </c>
      <c r="F199" s="220" t="s">
        <v>2214</v>
      </c>
      <c r="G199" s="218"/>
      <c r="H199" s="221">
        <v>5.76</v>
      </c>
      <c r="I199" s="222"/>
      <c r="J199" s="218"/>
      <c r="K199" s="218"/>
      <c r="L199" s="223"/>
      <c r="M199" s="246"/>
      <c r="N199" s="247"/>
      <c r="O199" s="247"/>
      <c r="P199" s="247"/>
      <c r="Q199" s="247"/>
      <c r="R199" s="247"/>
      <c r="S199" s="247"/>
      <c r="T199" s="248"/>
      <c r="AT199" s="227" t="s">
        <v>1799</v>
      </c>
      <c r="AU199" s="227" t="s">
        <v>75</v>
      </c>
      <c r="AV199" s="12" t="s">
        <v>84</v>
      </c>
      <c r="AW199" s="12" t="s">
        <v>32</v>
      </c>
      <c r="AX199" s="12" t="s">
        <v>82</v>
      </c>
      <c r="AY199" s="227" t="s">
        <v>223</v>
      </c>
    </row>
    <row r="200" spans="1:65" s="2" customFormat="1" ht="6.95" customHeight="1">
      <c r="A200" s="33"/>
      <c r="B200" s="53"/>
      <c r="C200" s="54"/>
      <c r="D200" s="54"/>
      <c r="E200" s="54"/>
      <c r="F200" s="54"/>
      <c r="G200" s="54"/>
      <c r="H200" s="54"/>
      <c r="I200" s="54"/>
      <c r="J200" s="54"/>
      <c r="K200" s="54"/>
      <c r="L200" s="38"/>
      <c r="M200" s="33"/>
      <c r="O200" s="33"/>
      <c r="P200" s="33"/>
      <c r="Q200" s="33"/>
      <c r="R200" s="33"/>
      <c r="S200" s="33"/>
      <c r="T200" s="33"/>
      <c r="U200" s="33"/>
      <c r="V200" s="33"/>
      <c r="W200" s="33"/>
      <c r="X200" s="33"/>
      <c r="Y200" s="33"/>
      <c r="Z200" s="33"/>
      <c r="AA200" s="33"/>
      <c r="AB200" s="33"/>
      <c r="AC200" s="33"/>
      <c r="AD200" s="33"/>
      <c r="AE200" s="33"/>
    </row>
  </sheetData>
  <sheetProtection algorithmName="SHA-512" hashValue="2Jdes+yPg0dQjAsuS9ZDJp5LCAYE1ltDNiNbx1zdxVLh4ExXFkgwlzIMvqQ2DSAUTGxg4vKnMqyyMY9V//of/g==" saltValue="keS/XEX3gTHIuyjk0ZKaAoAE34MKK4cEFFCc6KQxfAvZS7oL7ajf4H3xlqdOlikMBlQqJvaCkd6Qook2LUvNTg==" spinCount="100000" sheet="1" objects="1" scenarios="1" formatColumns="0" formatRows="0" autoFilter="0"/>
  <autoFilter ref="C123:K199"/>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10"/>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146</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1890</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2215</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ROUND((SUM(BE124:BE209)),  2)</f>
        <v>0</v>
      </c>
      <c r="G37" s="33"/>
      <c r="H37" s="33"/>
      <c r="I37" s="129">
        <v>0.21</v>
      </c>
      <c r="J37" s="128">
        <f>ROUND(((SUM(BE124:BE209))*I37),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ROUND((SUM(BF124:BF209)),  2)</f>
        <v>0</v>
      </c>
      <c r="G38" s="33"/>
      <c r="H38" s="33"/>
      <c r="I38" s="129">
        <v>0.15</v>
      </c>
      <c r="J38" s="128">
        <f>ROUND(((SUM(BF124:BF209))*I38),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ROUND((SUM(BG124:BG209)),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ROUND((SUM(BH124:BH209)),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ROUND((SUM(BI124:BI209)),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1890</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03.1.4 - Oprava km 8,379 - 8,730</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1890</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03.1.4 - Oprava km 8,379 - 8,730</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SUM(P125:P209)</f>
        <v>0</v>
      </c>
      <c r="Q124" s="78"/>
      <c r="R124" s="160">
        <f>SUM(R125:R209)</f>
        <v>752.26900000000001</v>
      </c>
      <c r="S124" s="78"/>
      <c r="T124" s="161">
        <f>SUM(T125:T209)</f>
        <v>0</v>
      </c>
      <c r="U124" s="33"/>
      <c r="V124" s="33"/>
      <c r="W124" s="33"/>
      <c r="X124" s="33"/>
      <c r="Y124" s="33"/>
      <c r="Z124" s="33"/>
      <c r="AA124" s="33"/>
      <c r="AB124" s="33"/>
      <c r="AC124" s="33"/>
      <c r="AD124" s="33"/>
      <c r="AE124" s="33"/>
      <c r="AT124" s="16" t="s">
        <v>74</v>
      </c>
      <c r="AU124" s="16" t="s">
        <v>204</v>
      </c>
      <c r="BK124" s="162">
        <f>SUM(BK125:BK209)</f>
        <v>0</v>
      </c>
    </row>
    <row r="125" spans="1:65" s="2" customFormat="1" ht="24.2" customHeight="1">
      <c r="A125" s="33"/>
      <c r="B125" s="34"/>
      <c r="C125" s="182" t="s">
        <v>82</v>
      </c>
      <c r="D125" s="182" t="s">
        <v>243</v>
      </c>
      <c r="E125" s="183" t="s">
        <v>1892</v>
      </c>
      <c r="F125" s="184" t="s">
        <v>1893</v>
      </c>
      <c r="G125" s="185" t="s">
        <v>1511</v>
      </c>
      <c r="H125" s="186">
        <v>351</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2216</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2217</v>
      </c>
      <c r="G127" s="218"/>
      <c r="H127" s="221">
        <v>351</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84</v>
      </c>
      <c r="D128" s="182" t="s">
        <v>243</v>
      </c>
      <c r="E128" s="183" t="s">
        <v>1911</v>
      </c>
      <c r="F128" s="184" t="s">
        <v>1912</v>
      </c>
      <c r="G128" s="185" t="s">
        <v>1485</v>
      </c>
      <c r="H128" s="186">
        <v>263.25</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2218</v>
      </c>
    </row>
    <row r="129" spans="1:65" s="2" customFormat="1" ht="87.75">
      <c r="A129" s="33"/>
      <c r="B129" s="34"/>
      <c r="C129" s="35"/>
      <c r="D129" s="177" t="s">
        <v>225</v>
      </c>
      <c r="E129" s="35"/>
      <c r="F129" s="178" t="s">
        <v>1914</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12" customFormat="1">
      <c r="B130" s="217"/>
      <c r="C130" s="218"/>
      <c r="D130" s="177" t="s">
        <v>1799</v>
      </c>
      <c r="E130" s="219" t="s">
        <v>1</v>
      </c>
      <c r="F130" s="220" t="s">
        <v>2219</v>
      </c>
      <c r="G130" s="218"/>
      <c r="H130" s="221">
        <v>263.25</v>
      </c>
      <c r="I130" s="222"/>
      <c r="J130" s="218"/>
      <c r="K130" s="218"/>
      <c r="L130" s="223"/>
      <c r="M130" s="224"/>
      <c r="N130" s="225"/>
      <c r="O130" s="225"/>
      <c r="P130" s="225"/>
      <c r="Q130" s="225"/>
      <c r="R130" s="225"/>
      <c r="S130" s="225"/>
      <c r="T130" s="226"/>
      <c r="AT130" s="227" t="s">
        <v>1799</v>
      </c>
      <c r="AU130" s="227" t="s">
        <v>75</v>
      </c>
      <c r="AV130" s="12" t="s">
        <v>84</v>
      </c>
      <c r="AW130" s="12" t="s">
        <v>32</v>
      </c>
      <c r="AX130" s="12" t="s">
        <v>82</v>
      </c>
      <c r="AY130" s="227" t="s">
        <v>223</v>
      </c>
    </row>
    <row r="131" spans="1:65" s="2" customFormat="1" ht="24.2" customHeight="1">
      <c r="A131" s="33"/>
      <c r="B131" s="34"/>
      <c r="C131" s="182" t="s">
        <v>92</v>
      </c>
      <c r="D131" s="182" t="s">
        <v>243</v>
      </c>
      <c r="E131" s="183" t="s">
        <v>1916</v>
      </c>
      <c r="F131" s="184" t="s">
        <v>1917</v>
      </c>
      <c r="G131" s="185" t="s">
        <v>1485</v>
      </c>
      <c r="H131" s="186">
        <v>525</v>
      </c>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233</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233</v>
      </c>
      <c r="BM131" s="175" t="s">
        <v>2220</v>
      </c>
    </row>
    <row r="132" spans="1:65" s="2" customFormat="1" ht="48.75">
      <c r="A132" s="33"/>
      <c r="B132" s="34"/>
      <c r="C132" s="35"/>
      <c r="D132" s="177" t="s">
        <v>225</v>
      </c>
      <c r="E132" s="35"/>
      <c r="F132" s="178" t="s">
        <v>1919</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233</v>
      </c>
      <c r="D133" s="163" t="s">
        <v>218</v>
      </c>
      <c r="E133" s="164" t="s">
        <v>1920</v>
      </c>
      <c r="F133" s="165" t="s">
        <v>1921</v>
      </c>
      <c r="G133" s="166" t="s">
        <v>1780</v>
      </c>
      <c r="H133" s="167">
        <v>748.65</v>
      </c>
      <c r="I133" s="168"/>
      <c r="J133" s="169">
        <f>ROUND(I133*H133,2)</f>
        <v>0</v>
      </c>
      <c r="K133" s="165" t="s">
        <v>222</v>
      </c>
      <c r="L133" s="170"/>
      <c r="M133" s="171" t="s">
        <v>1</v>
      </c>
      <c r="N133" s="172" t="s">
        <v>40</v>
      </c>
      <c r="O133" s="70"/>
      <c r="P133" s="173">
        <f>O133*H133</f>
        <v>0</v>
      </c>
      <c r="Q133" s="173">
        <v>1</v>
      </c>
      <c r="R133" s="173">
        <f>Q133*H133</f>
        <v>748.65</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2221</v>
      </c>
    </row>
    <row r="134" spans="1:65" s="2" customFormat="1">
      <c r="A134" s="33"/>
      <c r="B134" s="34"/>
      <c r="C134" s="35"/>
      <c r="D134" s="177" t="s">
        <v>225</v>
      </c>
      <c r="E134" s="35"/>
      <c r="F134" s="178" t="s">
        <v>1921</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2222</v>
      </c>
      <c r="G135" s="218"/>
      <c r="H135" s="221">
        <v>748.65</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248</v>
      </c>
      <c r="D136" s="182" t="s">
        <v>243</v>
      </c>
      <c r="E136" s="183" t="s">
        <v>1924</v>
      </c>
      <c r="F136" s="184" t="s">
        <v>1925</v>
      </c>
      <c r="G136" s="185" t="s">
        <v>1536</v>
      </c>
      <c r="H136" s="186">
        <v>0.35099999999999998</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2223</v>
      </c>
    </row>
    <row r="137" spans="1:65" s="2" customFormat="1" ht="48.75">
      <c r="A137" s="33"/>
      <c r="B137" s="34"/>
      <c r="C137" s="35"/>
      <c r="D137" s="177" t="s">
        <v>225</v>
      </c>
      <c r="E137" s="35"/>
      <c r="F137" s="178" t="s">
        <v>1927</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2" customFormat="1" ht="24.2" customHeight="1">
      <c r="A138" s="33"/>
      <c r="B138" s="34"/>
      <c r="C138" s="182" t="s">
        <v>238</v>
      </c>
      <c r="D138" s="182" t="s">
        <v>243</v>
      </c>
      <c r="E138" s="183" t="s">
        <v>2224</v>
      </c>
      <c r="F138" s="184" t="s">
        <v>2225</v>
      </c>
      <c r="G138" s="185" t="s">
        <v>1536</v>
      </c>
      <c r="H138" s="186">
        <v>2.3E-2</v>
      </c>
      <c r="I138" s="187"/>
      <c r="J138" s="188">
        <f>ROUND(I138*H138,2)</f>
        <v>0</v>
      </c>
      <c r="K138" s="184" t="s">
        <v>222</v>
      </c>
      <c r="L138" s="38"/>
      <c r="M138" s="189" t="s">
        <v>1</v>
      </c>
      <c r="N138" s="190" t="s">
        <v>40</v>
      </c>
      <c r="O138" s="70"/>
      <c r="P138" s="173">
        <f>O138*H138</f>
        <v>0</v>
      </c>
      <c r="Q138" s="173">
        <v>0</v>
      </c>
      <c r="R138" s="173">
        <f>Q138*H138</f>
        <v>0</v>
      </c>
      <c r="S138" s="173">
        <v>0</v>
      </c>
      <c r="T138" s="174">
        <f>S138*H138</f>
        <v>0</v>
      </c>
      <c r="U138" s="33"/>
      <c r="V138" s="33"/>
      <c r="W138" s="33"/>
      <c r="X138" s="33"/>
      <c r="Y138" s="33"/>
      <c r="Z138" s="33"/>
      <c r="AA138" s="33"/>
      <c r="AB138" s="33"/>
      <c r="AC138" s="33"/>
      <c r="AD138" s="33"/>
      <c r="AE138" s="33"/>
      <c r="AR138" s="175" t="s">
        <v>233</v>
      </c>
      <c r="AT138" s="175" t="s">
        <v>243</v>
      </c>
      <c r="AU138" s="175" t="s">
        <v>75</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233</v>
      </c>
      <c r="BM138" s="175" t="s">
        <v>2226</v>
      </c>
    </row>
    <row r="139" spans="1:65" s="2" customFormat="1" ht="58.5">
      <c r="A139" s="33"/>
      <c r="B139" s="34"/>
      <c r="C139" s="35"/>
      <c r="D139" s="177" t="s">
        <v>225</v>
      </c>
      <c r="E139" s="35"/>
      <c r="F139" s="178" t="s">
        <v>2227</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75</v>
      </c>
    </row>
    <row r="140" spans="1:65" s="2" customFormat="1" ht="24.2" customHeight="1">
      <c r="A140" s="33"/>
      <c r="B140" s="34"/>
      <c r="C140" s="182" t="s">
        <v>242</v>
      </c>
      <c r="D140" s="182" t="s">
        <v>243</v>
      </c>
      <c r="E140" s="183" t="s">
        <v>2228</v>
      </c>
      <c r="F140" s="184" t="s">
        <v>2229</v>
      </c>
      <c r="G140" s="185" t="s">
        <v>1536</v>
      </c>
      <c r="H140" s="186">
        <v>0.32800000000000001</v>
      </c>
      <c r="I140" s="187"/>
      <c r="J140" s="188">
        <f>ROUND(I140*H140,2)</f>
        <v>0</v>
      </c>
      <c r="K140" s="184" t="s">
        <v>222</v>
      </c>
      <c r="L140" s="38"/>
      <c r="M140" s="189" t="s">
        <v>1</v>
      </c>
      <c r="N140" s="190" t="s">
        <v>40</v>
      </c>
      <c r="O140" s="70"/>
      <c r="P140" s="173">
        <f>O140*H140</f>
        <v>0</v>
      </c>
      <c r="Q140" s="173">
        <v>0</v>
      </c>
      <c r="R140" s="173">
        <f>Q140*H140</f>
        <v>0</v>
      </c>
      <c r="S140" s="173">
        <v>0</v>
      </c>
      <c r="T140" s="174">
        <f>S140*H140</f>
        <v>0</v>
      </c>
      <c r="U140" s="33"/>
      <c r="V140" s="33"/>
      <c r="W140" s="33"/>
      <c r="X140" s="33"/>
      <c r="Y140" s="33"/>
      <c r="Z140" s="33"/>
      <c r="AA140" s="33"/>
      <c r="AB140" s="33"/>
      <c r="AC140" s="33"/>
      <c r="AD140" s="33"/>
      <c r="AE140" s="33"/>
      <c r="AR140" s="175" t="s">
        <v>233</v>
      </c>
      <c r="AT140" s="175" t="s">
        <v>243</v>
      </c>
      <c r="AU140" s="175" t="s">
        <v>75</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233</v>
      </c>
      <c r="BM140" s="175" t="s">
        <v>2230</v>
      </c>
    </row>
    <row r="141" spans="1:65" s="2" customFormat="1" ht="58.5">
      <c r="A141" s="33"/>
      <c r="B141" s="34"/>
      <c r="C141" s="35"/>
      <c r="D141" s="177" t="s">
        <v>225</v>
      </c>
      <c r="E141" s="35"/>
      <c r="F141" s="178" t="s">
        <v>2231</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75</v>
      </c>
    </row>
    <row r="142" spans="1:65" s="2" customFormat="1" ht="24.2" customHeight="1">
      <c r="A142" s="33"/>
      <c r="B142" s="34"/>
      <c r="C142" s="182" t="s">
        <v>284</v>
      </c>
      <c r="D142" s="182" t="s">
        <v>243</v>
      </c>
      <c r="E142" s="183" t="s">
        <v>1940</v>
      </c>
      <c r="F142" s="184" t="s">
        <v>1941</v>
      </c>
      <c r="G142" s="185" t="s">
        <v>1536</v>
      </c>
      <c r="H142" s="186">
        <v>0.4</v>
      </c>
      <c r="I142" s="187"/>
      <c r="J142" s="188">
        <f>ROUND(I142*H142,2)</f>
        <v>0</v>
      </c>
      <c r="K142" s="184" t="s">
        <v>222</v>
      </c>
      <c r="L142" s="38"/>
      <c r="M142" s="189" t="s">
        <v>1</v>
      </c>
      <c r="N142" s="190" t="s">
        <v>40</v>
      </c>
      <c r="O142" s="70"/>
      <c r="P142" s="173">
        <f>O142*H142</f>
        <v>0</v>
      </c>
      <c r="Q142" s="173">
        <v>0</v>
      </c>
      <c r="R142" s="173">
        <f>Q142*H142</f>
        <v>0</v>
      </c>
      <c r="S142" s="173">
        <v>0</v>
      </c>
      <c r="T142" s="174">
        <f>S142*H142</f>
        <v>0</v>
      </c>
      <c r="U142" s="33"/>
      <c r="V142" s="33"/>
      <c r="W142" s="33"/>
      <c r="X142" s="33"/>
      <c r="Y142" s="33"/>
      <c r="Z142" s="33"/>
      <c r="AA142" s="33"/>
      <c r="AB142" s="33"/>
      <c r="AC142" s="33"/>
      <c r="AD142" s="33"/>
      <c r="AE142" s="33"/>
      <c r="AR142" s="175" t="s">
        <v>233</v>
      </c>
      <c r="AT142" s="175" t="s">
        <v>243</v>
      </c>
      <c r="AU142" s="175" t="s">
        <v>75</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233</v>
      </c>
      <c r="BM142" s="175" t="s">
        <v>2232</v>
      </c>
    </row>
    <row r="143" spans="1:65" s="2" customFormat="1" ht="78">
      <c r="A143" s="33"/>
      <c r="B143" s="34"/>
      <c r="C143" s="35"/>
      <c r="D143" s="177" t="s">
        <v>225</v>
      </c>
      <c r="E143" s="35"/>
      <c r="F143" s="178" t="s">
        <v>1943</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75</v>
      </c>
    </row>
    <row r="144" spans="1:65" s="2" customFormat="1" ht="24.2" customHeight="1">
      <c r="A144" s="33"/>
      <c r="B144" s="34"/>
      <c r="C144" s="182" t="s">
        <v>253</v>
      </c>
      <c r="D144" s="182" t="s">
        <v>243</v>
      </c>
      <c r="E144" s="183" t="s">
        <v>1944</v>
      </c>
      <c r="F144" s="184" t="s">
        <v>1945</v>
      </c>
      <c r="G144" s="185" t="s">
        <v>1536</v>
      </c>
      <c r="H144" s="186">
        <v>0.4</v>
      </c>
      <c r="I144" s="187"/>
      <c r="J144" s="188">
        <f>ROUND(I144*H144,2)</f>
        <v>0</v>
      </c>
      <c r="K144" s="184" t="s">
        <v>222</v>
      </c>
      <c r="L144" s="38"/>
      <c r="M144" s="189" t="s">
        <v>1</v>
      </c>
      <c r="N144" s="190"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233</v>
      </c>
      <c r="AT144" s="175" t="s">
        <v>243</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2233</v>
      </c>
    </row>
    <row r="145" spans="1:65" s="2" customFormat="1" ht="78">
      <c r="A145" s="33"/>
      <c r="B145" s="34"/>
      <c r="C145" s="35"/>
      <c r="D145" s="177" t="s">
        <v>225</v>
      </c>
      <c r="E145" s="35"/>
      <c r="F145" s="178" t="s">
        <v>1947</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82" t="s">
        <v>288</v>
      </c>
      <c r="D146" s="182" t="s">
        <v>243</v>
      </c>
      <c r="E146" s="183" t="s">
        <v>1948</v>
      </c>
      <c r="F146" s="184" t="s">
        <v>1949</v>
      </c>
      <c r="G146" s="185" t="s">
        <v>1950</v>
      </c>
      <c r="H146" s="186">
        <v>10</v>
      </c>
      <c r="I146" s="187"/>
      <c r="J146" s="188">
        <f>ROUND(I146*H146,2)</f>
        <v>0</v>
      </c>
      <c r="K146" s="184" t="s">
        <v>222</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233</v>
      </c>
      <c r="AT146" s="175" t="s">
        <v>243</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2234</v>
      </c>
    </row>
    <row r="147" spans="1:65" s="2" customFormat="1" ht="87.75">
      <c r="A147" s="33"/>
      <c r="B147" s="34"/>
      <c r="C147" s="35"/>
      <c r="D147" s="177" t="s">
        <v>225</v>
      </c>
      <c r="E147" s="35"/>
      <c r="F147" s="178" t="s">
        <v>1952</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82" t="s">
        <v>293</v>
      </c>
      <c r="D148" s="182" t="s">
        <v>243</v>
      </c>
      <c r="E148" s="183" t="s">
        <v>1953</v>
      </c>
      <c r="F148" s="184" t="s">
        <v>1954</v>
      </c>
      <c r="G148" s="185" t="s">
        <v>1950</v>
      </c>
      <c r="H148" s="186">
        <v>2</v>
      </c>
      <c r="I148" s="187"/>
      <c r="J148" s="188">
        <f>ROUND(I148*H148,2)</f>
        <v>0</v>
      </c>
      <c r="K148" s="184" t="s">
        <v>222</v>
      </c>
      <c r="L148" s="38"/>
      <c r="M148" s="189" t="s">
        <v>1</v>
      </c>
      <c r="N148" s="190" t="s">
        <v>40</v>
      </c>
      <c r="O148" s="70"/>
      <c r="P148" s="173">
        <f>O148*H148</f>
        <v>0</v>
      </c>
      <c r="Q148" s="173">
        <v>0</v>
      </c>
      <c r="R148" s="173">
        <f>Q148*H148</f>
        <v>0</v>
      </c>
      <c r="S148" s="173">
        <v>0</v>
      </c>
      <c r="T148" s="174">
        <f>S148*H148</f>
        <v>0</v>
      </c>
      <c r="U148" s="33"/>
      <c r="V148" s="33"/>
      <c r="W148" s="33"/>
      <c r="X148" s="33"/>
      <c r="Y148" s="33"/>
      <c r="Z148" s="33"/>
      <c r="AA148" s="33"/>
      <c r="AB148" s="33"/>
      <c r="AC148" s="33"/>
      <c r="AD148" s="33"/>
      <c r="AE148" s="33"/>
      <c r="AR148" s="175" t="s">
        <v>233</v>
      </c>
      <c r="AT148" s="175" t="s">
        <v>243</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2235</v>
      </c>
    </row>
    <row r="149" spans="1:65" s="2" customFormat="1" ht="68.25">
      <c r="A149" s="33"/>
      <c r="B149" s="34"/>
      <c r="C149" s="35"/>
      <c r="D149" s="177" t="s">
        <v>225</v>
      </c>
      <c r="E149" s="35"/>
      <c r="F149" s="178" t="s">
        <v>1956</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75</v>
      </c>
    </row>
    <row r="150" spans="1:65" s="2" customFormat="1" ht="24.2" customHeight="1">
      <c r="A150" s="33"/>
      <c r="B150" s="34"/>
      <c r="C150" s="182" t="s">
        <v>298</v>
      </c>
      <c r="D150" s="182" t="s">
        <v>243</v>
      </c>
      <c r="E150" s="183" t="s">
        <v>1957</v>
      </c>
      <c r="F150" s="184" t="s">
        <v>1958</v>
      </c>
      <c r="G150" s="185" t="s">
        <v>1950</v>
      </c>
      <c r="H150" s="186">
        <v>2</v>
      </c>
      <c r="I150" s="187"/>
      <c r="J150" s="188">
        <f>ROUND(I150*H150,2)</f>
        <v>0</v>
      </c>
      <c r="K150" s="184" t="s">
        <v>222</v>
      </c>
      <c r="L150" s="38"/>
      <c r="M150" s="189" t="s">
        <v>1</v>
      </c>
      <c r="N150" s="190" t="s">
        <v>40</v>
      </c>
      <c r="O150" s="70"/>
      <c r="P150" s="173">
        <f>O150*H150</f>
        <v>0</v>
      </c>
      <c r="Q150" s="173">
        <v>0</v>
      </c>
      <c r="R150" s="173">
        <f>Q150*H150</f>
        <v>0</v>
      </c>
      <c r="S150" s="173">
        <v>0</v>
      </c>
      <c r="T150" s="174">
        <f>S150*H150</f>
        <v>0</v>
      </c>
      <c r="U150" s="33"/>
      <c r="V150" s="33"/>
      <c r="W150" s="33"/>
      <c r="X150" s="33"/>
      <c r="Y150" s="33"/>
      <c r="Z150" s="33"/>
      <c r="AA150" s="33"/>
      <c r="AB150" s="33"/>
      <c r="AC150" s="33"/>
      <c r="AD150" s="33"/>
      <c r="AE150" s="33"/>
      <c r="AR150" s="175" t="s">
        <v>233</v>
      </c>
      <c r="AT150" s="175" t="s">
        <v>243</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2236</v>
      </c>
    </row>
    <row r="151" spans="1:65" s="2" customFormat="1" ht="58.5">
      <c r="A151" s="33"/>
      <c r="B151" s="34"/>
      <c r="C151" s="35"/>
      <c r="D151" s="177" t="s">
        <v>225</v>
      </c>
      <c r="E151" s="35"/>
      <c r="F151" s="178" t="s">
        <v>1960</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2" customFormat="1" ht="37.9" customHeight="1">
      <c r="A152" s="33"/>
      <c r="B152" s="34"/>
      <c r="C152" s="182" t="s">
        <v>303</v>
      </c>
      <c r="D152" s="182" t="s">
        <v>243</v>
      </c>
      <c r="E152" s="183" t="s">
        <v>1961</v>
      </c>
      <c r="F152" s="184" t="s">
        <v>1962</v>
      </c>
      <c r="G152" s="185" t="s">
        <v>228</v>
      </c>
      <c r="H152" s="186">
        <v>800</v>
      </c>
      <c r="I152" s="187"/>
      <c r="J152" s="188">
        <f>ROUND(I152*H152,2)</f>
        <v>0</v>
      </c>
      <c r="K152" s="184" t="s">
        <v>222</v>
      </c>
      <c r="L152" s="38"/>
      <c r="M152" s="189" t="s">
        <v>1</v>
      </c>
      <c r="N152" s="190" t="s">
        <v>40</v>
      </c>
      <c r="O152" s="70"/>
      <c r="P152" s="173">
        <f>O152*H152</f>
        <v>0</v>
      </c>
      <c r="Q152" s="173">
        <v>0</v>
      </c>
      <c r="R152" s="173">
        <f>Q152*H152</f>
        <v>0</v>
      </c>
      <c r="S152" s="173">
        <v>0</v>
      </c>
      <c r="T152" s="174">
        <f>S152*H152</f>
        <v>0</v>
      </c>
      <c r="U152" s="33"/>
      <c r="V152" s="33"/>
      <c r="W152" s="33"/>
      <c r="X152" s="33"/>
      <c r="Y152" s="33"/>
      <c r="Z152" s="33"/>
      <c r="AA152" s="33"/>
      <c r="AB152" s="33"/>
      <c r="AC152" s="33"/>
      <c r="AD152" s="33"/>
      <c r="AE152" s="33"/>
      <c r="AR152" s="175" t="s">
        <v>233</v>
      </c>
      <c r="AT152" s="175" t="s">
        <v>243</v>
      </c>
      <c r="AU152" s="175" t="s">
        <v>75</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233</v>
      </c>
      <c r="BM152" s="175" t="s">
        <v>2237</v>
      </c>
    </row>
    <row r="153" spans="1:65" s="2" customFormat="1" ht="58.5">
      <c r="A153" s="33"/>
      <c r="B153" s="34"/>
      <c r="C153" s="35"/>
      <c r="D153" s="177" t="s">
        <v>225</v>
      </c>
      <c r="E153" s="35"/>
      <c r="F153" s="178" t="s">
        <v>1964</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75</v>
      </c>
    </row>
    <row r="154" spans="1:65" s="12" customFormat="1">
      <c r="B154" s="217"/>
      <c r="C154" s="218"/>
      <c r="D154" s="177" t="s">
        <v>1799</v>
      </c>
      <c r="E154" s="219" t="s">
        <v>1</v>
      </c>
      <c r="F154" s="220" t="s">
        <v>2238</v>
      </c>
      <c r="G154" s="218"/>
      <c r="H154" s="221">
        <v>800</v>
      </c>
      <c r="I154" s="222"/>
      <c r="J154" s="218"/>
      <c r="K154" s="218"/>
      <c r="L154" s="223"/>
      <c r="M154" s="224"/>
      <c r="N154" s="225"/>
      <c r="O154" s="225"/>
      <c r="P154" s="225"/>
      <c r="Q154" s="225"/>
      <c r="R154" s="225"/>
      <c r="S154" s="225"/>
      <c r="T154" s="226"/>
      <c r="AT154" s="227" t="s">
        <v>1799</v>
      </c>
      <c r="AU154" s="227" t="s">
        <v>75</v>
      </c>
      <c r="AV154" s="12" t="s">
        <v>84</v>
      </c>
      <c r="AW154" s="12" t="s">
        <v>32</v>
      </c>
      <c r="AX154" s="12" t="s">
        <v>82</v>
      </c>
      <c r="AY154" s="227" t="s">
        <v>223</v>
      </c>
    </row>
    <row r="155" spans="1:65" s="2" customFormat="1" ht="37.9" customHeight="1">
      <c r="A155" s="33"/>
      <c r="B155" s="34"/>
      <c r="C155" s="182" t="s">
        <v>308</v>
      </c>
      <c r="D155" s="182" t="s">
        <v>243</v>
      </c>
      <c r="E155" s="183" t="s">
        <v>1966</v>
      </c>
      <c r="F155" s="184" t="s">
        <v>1967</v>
      </c>
      <c r="G155" s="185" t="s">
        <v>228</v>
      </c>
      <c r="H155" s="186">
        <v>800</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233</v>
      </c>
      <c r="AT155" s="175" t="s">
        <v>243</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233</v>
      </c>
      <c r="BM155" s="175" t="s">
        <v>2239</v>
      </c>
    </row>
    <row r="156" spans="1:65" s="2" customFormat="1" ht="58.5">
      <c r="A156" s="33"/>
      <c r="B156" s="34"/>
      <c r="C156" s="35"/>
      <c r="D156" s="177" t="s">
        <v>225</v>
      </c>
      <c r="E156" s="35"/>
      <c r="F156" s="178" t="s">
        <v>1969</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12" customFormat="1">
      <c r="B157" s="217"/>
      <c r="C157" s="218"/>
      <c r="D157" s="177" t="s">
        <v>1799</v>
      </c>
      <c r="E157" s="219" t="s">
        <v>1</v>
      </c>
      <c r="F157" s="220" t="s">
        <v>2238</v>
      </c>
      <c r="G157" s="218"/>
      <c r="H157" s="221">
        <v>800</v>
      </c>
      <c r="I157" s="222"/>
      <c r="J157" s="218"/>
      <c r="K157" s="218"/>
      <c r="L157" s="223"/>
      <c r="M157" s="224"/>
      <c r="N157" s="225"/>
      <c r="O157" s="225"/>
      <c r="P157" s="225"/>
      <c r="Q157" s="225"/>
      <c r="R157" s="225"/>
      <c r="S157" s="225"/>
      <c r="T157" s="226"/>
      <c r="AT157" s="227" t="s">
        <v>1799</v>
      </c>
      <c r="AU157" s="227" t="s">
        <v>75</v>
      </c>
      <c r="AV157" s="12" t="s">
        <v>84</v>
      </c>
      <c r="AW157" s="12" t="s">
        <v>32</v>
      </c>
      <c r="AX157" s="12" t="s">
        <v>82</v>
      </c>
      <c r="AY157" s="227" t="s">
        <v>223</v>
      </c>
    </row>
    <row r="158" spans="1:65" s="2" customFormat="1" ht="24.2" customHeight="1">
      <c r="A158" s="33"/>
      <c r="B158" s="34"/>
      <c r="C158" s="182" t="s">
        <v>321</v>
      </c>
      <c r="D158" s="182" t="s">
        <v>243</v>
      </c>
      <c r="E158" s="183" t="s">
        <v>2077</v>
      </c>
      <c r="F158" s="184" t="s">
        <v>2078</v>
      </c>
      <c r="G158" s="185" t="s">
        <v>221</v>
      </c>
      <c r="H158" s="186">
        <v>5</v>
      </c>
      <c r="I158" s="187"/>
      <c r="J158" s="188">
        <f>ROUND(I158*H158,2)</f>
        <v>0</v>
      </c>
      <c r="K158" s="184" t="s">
        <v>222</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233</v>
      </c>
      <c r="AT158" s="175" t="s">
        <v>243</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2240</v>
      </c>
    </row>
    <row r="159" spans="1:65" s="2" customFormat="1" ht="29.25">
      <c r="A159" s="33"/>
      <c r="B159" s="34"/>
      <c r="C159" s="35"/>
      <c r="D159" s="177" t="s">
        <v>225</v>
      </c>
      <c r="E159" s="35"/>
      <c r="F159" s="178" t="s">
        <v>2080</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24.2" customHeight="1">
      <c r="A160" s="33"/>
      <c r="B160" s="34"/>
      <c r="C160" s="182" t="s">
        <v>325</v>
      </c>
      <c r="D160" s="182" t="s">
        <v>243</v>
      </c>
      <c r="E160" s="183" t="s">
        <v>2081</v>
      </c>
      <c r="F160" s="184" t="s">
        <v>2082</v>
      </c>
      <c r="G160" s="185" t="s">
        <v>221</v>
      </c>
      <c r="H160" s="186">
        <v>7</v>
      </c>
      <c r="I160" s="187"/>
      <c r="J160" s="188">
        <f>ROUND(I160*H160,2)</f>
        <v>0</v>
      </c>
      <c r="K160" s="184" t="s">
        <v>222</v>
      </c>
      <c r="L160" s="38"/>
      <c r="M160" s="189" t="s">
        <v>1</v>
      </c>
      <c r="N160" s="190"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233</v>
      </c>
      <c r="AT160" s="175" t="s">
        <v>243</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2241</v>
      </c>
    </row>
    <row r="161" spans="1:65" s="2" customFormat="1" ht="39">
      <c r="A161" s="33"/>
      <c r="B161" s="34"/>
      <c r="C161" s="35"/>
      <c r="D161" s="177" t="s">
        <v>225</v>
      </c>
      <c r="E161" s="35"/>
      <c r="F161" s="178" t="s">
        <v>2084</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63" t="s">
        <v>329</v>
      </c>
      <c r="D162" s="163" t="s">
        <v>218</v>
      </c>
      <c r="E162" s="164" t="s">
        <v>2085</v>
      </c>
      <c r="F162" s="165" t="s">
        <v>2086</v>
      </c>
      <c r="G162" s="166" t="s">
        <v>221</v>
      </c>
      <c r="H162" s="167">
        <v>7</v>
      </c>
      <c r="I162" s="168"/>
      <c r="J162" s="169">
        <f>ROUND(I162*H162,2)</f>
        <v>0</v>
      </c>
      <c r="K162" s="165" t="s">
        <v>222</v>
      </c>
      <c r="L162" s="170"/>
      <c r="M162" s="171" t="s">
        <v>1</v>
      </c>
      <c r="N162" s="172" t="s">
        <v>40</v>
      </c>
      <c r="O162" s="70"/>
      <c r="P162" s="173">
        <f>O162*H162</f>
        <v>0</v>
      </c>
      <c r="Q162" s="173">
        <v>0.17</v>
      </c>
      <c r="R162" s="173">
        <f>Q162*H162</f>
        <v>1.1900000000000002</v>
      </c>
      <c r="S162" s="173">
        <v>0</v>
      </c>
      <c r="T162" s="174">
        <f>S162*H162</f>
        <v>0</v>
      </c>
      <c r="U162" s="33"/>
      <c r="V162" s="33"/>
      <c r="W162" s="33"/>
      <c r="X162" s="33"/>
      <c r="Y162" s="33"/>
      <c r="Z162" s="33"/>
      <c r="AA162" s="33"/>
      <c r="AB162" s="33"/>
      <c r="AC162" s="33"/>
      <c r="AD162" s="33"/>
      <c r="AE162" s="33"/>
      <c r="AR162" s="175" t="s">
        <v>253</v>
      </c>
      <c r="AT162" s="175" t="s">
        <v>218</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233</v>
      </c>
      <c r="BM162" s="175" t="s">
        <v>2242</v>
      </c>
    </row>
    <row r="163" spans="1:65" s="2" customFormat="1">
      <c r="A163" s="33"/>
      <c r="B163" s="34"/>
      <c r="C163" s="35"/>
      <c r="D163" s="177" t="s">
        <v>225</v>
      </c>
      <c r="E163" s="35"/>
      <c r="F163" s="178" t="s">
        <v>2086</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2" customFormat="1" ht="24.2" customHeight="1">
      <c r="A164" s="33"/>
      <c r="B164" s="34"/>
      <c r="C164" s="182" t="s">
        <v>8</v>
      </c>
      <c r="D164" s="182" t="s">
        <v>243</v>
      </c>
      <c r="E164" s="183" t="s">
        <v>2243</v>
      </c>
      <c r="F164" s="184" t="s">
        <v>2244</v>
      </c>
      <c r="G164" s="185" t="s">
        <v>1485</v>
      </c>
      <c r="H164" s="186">
        <v>51.4</v>
      </c>
      <c r="I164" s="187"/>
      <c r="J164" s="188">
        <f>ROUND(I164*H164,2)</f>
        <v>0</v>
      </c>
      <c r="K164" s="184" t="s">
        <v>222</v>
      </c>
      <c r="L164" s="38"/>
      <c r="M164" s="189" t="s">
        <v>1</v>
      </c>
      <c r="N164" s="190"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233</v>
      </c>
      <c r="AT164" s="175" t="s">
        <v>243</v>
      </c>
      <c r="AU164" s="175" t="s">
        <v>75</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233</v>
      </c>
      <c r="BM164" s="175" t="s">
        <v>2245</v>
      </c>
    </row>
    <row r="165" spans="1:65" s="2" customFormat="1" ht="48.75">
      <c r="A165" s="33"/>
      <c r="B165" s="34"/>
      <c r="C165" s="35"/>
      <c r="D165" s="177" t="s">
        <v>225</v>
      </c>
      <c r="E165" s="35"/>
      <c r="F165" s="178" t="s">
        <v>2246</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75</v>
      </c>
    </row>
    <row r="166" spans="1:65" s="12" customFormat="1">
      <c r="B166" s="217"/>
      <c r="C166" s="218"/>
      <c r="D166" s="177" t="s">
        <v>1799</v>
      </c>
      <c r="E166" s="219" t="s">
        <v>1</v>
      </c>
      <c r="F166" s="220" t="s">
        <v>2247</v>
      </c>
      <c r="G166" s="218"/>
      <c r="H166" s="221">
        <v>21.7</v>
      </c>
      <c r="I166" s="222"/>
      <c r="J166" s="218"/>
      <c r="K166" s="218"/>
      <c r="L166" s="223"/>
      <c r="M166" s="224"/>
      <c r="N166" s="225"/>
      <c r="O166" s="225"/>
      <c r="P166" s="225"/>
      <c r="Q166" s="225"/>
      <c r="R166" s="225"/>
      <c r="S166" s="225"/>
      <c r="T166" s="226"/>
      <c r="AT166" s="227" t="s">
        <v>1799</v>
      </c>
      <c r="AU166" s="227" t="s">
        <v>75</v>
      </c>
      <c r="AV166" s="12" t="s">
        <v>84</v>
      </c>
      <c r="AW166" s="12" t="s">
        <v>32</v>
      </c>
      <c r="AX166" s="12" t="s">
        <v>75</v>
      </c>
      <c r="AY166" s="227" t="s">
        <v>223</v>
      </c>
    </row>
    <row r="167" spans="1:65" s="12" customFormat="1">
      <c r="B167" s="217"/>
      <c r="C167" s="218"/>
      <c r="D167" s="177" t="s">
        <v>1799</v>
      </c>
      <c r="E167" s="219" t="s">
        <v>1</v>
      </c>
      <c r="F167" s="220" t="s">
        <v>2248</v>
      </c>
      <c r="G167" s="218"/>
      <c r="H167" s="221">
        <v>29.7</v>
      </c>
      <c r="I167" s="222"/>
      <c r="J167" s="218"/>
      <c r="K167" s="218"/>
      <c r="L167" s="223"/>
      <c r="M167" s="224"/>
      <c r="N167" s="225"/>
      <c r="O167" s="225"/>
      <c r="P167" s="225"/>
      <c r="Q167" s="225"/>
      <c r="R167" s="225"/>
      <c r="S167" s="225"/>
      <c r="T167" s="226"/>
      <c r="AT167" s="227" t="s">
        <v>1799</v>
      </c>
      <c r="AU167" s="227" t="s">
        <v>75</v>
      </c>
      <c r="AV167" s="12" t="s">
        <v>84</v>
      </c>
      <c r="AW167" s="12" t="s">
        <v>32</v>
      </c>
      <c r="AX167" s="12" t="s">
        <v>75</v>
      </c>
      <c r="AY167" s="227" t="s">
        <v>223</v>
      </c>
    </row>
    <row r="168" spans="1:65" s="13" customFormat="1">
      <c r="B168" s="228"/>
      <c r="C168" s="229"/>
      <c r="D168" s="177" t="s">
        <v>1799</v>
      </c>
      <c r="E168" s="230" t="s">
        <v>1</v>
      </c>
      <c r="F168" s="231" t="s">
        <v>1802</v>
      </c>
      <c r="G168" s="229"/>
      <c r="H168" s="232">
        <v>51.4</v>
      </c>
      <c r="I168" s="233"/>
      <c r="J168" s="229"/>
      <c r="K168" s="229"/>
      <c r="L168" s="234"/>
      <c r="M168" s="235"/>
      <c r="N168" s="236"/>
      <c r="O168" s="236"/>
      <c r="P168" s="236"/>
      <c r="Q168" s="236"/>
      <c r="R168" s="236"/>
      <c r="S168" s="236"/>
      <c r="T168" s="237"/>
      <c r="AT168" s="238" t="s">
        <v>1799</v>
      </c>
      <c r="AU168" s="238" t="s">
        <v>75</v>
      </c>
      <c r="AV168" s="13" t="s">
        <v>233</v>
      </c>
      <c r="AW168" s="13" t="s">
        <v>32</v>
      </c>
      <c r="AX168" s="13" t="s">
        <v>82</v>
      </c>
      <c r="AY168" s="238" t="s">
        <v>223</v>
      </c>
    </row>
    <row r="169" spans="1:65" s="2" customFormat="1" ht="24.2" customHeight="1">
      <c r="A169" s="33"/>
      <c r="B169" s="34"/>
      <c r="C169" s="163" t="s">
        <v>317</v>
      </c>
      <c r="D169" s="163" t="s">
        <v>218</v>
      </c>
      <c r="E169" s="164" t="s">
        <v>1998</v>
      </c>
      <c r="F169" s="165" t="s">
        <v>1999</v>
      </c>
      <c r="G169" s="166" t="s">
        <v>1485</v>
      </c>
      <c r="H169" s="167">
        <v>1</v>
      </c>
      <c r="I169" s="168"/>
      <c r="J169" s="169">
        <f>ROUND(I169*H169,2)</f>
        <v>0</v>
      </c>
      <c r="K169" s="165" t="s">
        <v>222</v>
      </c>
      <c r="L169" s="170"/>
      <c r="M169" s="171" t="s">
        <v>1</v>
      </c>
      <c r="N169" s="172" t="s">
        <v>40</v>
      </c>
      <c r="O169" s="70"/>
      <c r="P169" s="173">
        <f>O169*H169</f>
        <v>0</v>
      </c>
      <c r="Q169" s="173">
        <v>2.4289999999999998</v>
      </c>
      <c r="R169" s="173">
        <f>Q169*H169</f>
        <v>2.4289999999999998</v>
      </c>
      <c r="S169" s="173">
        <v>0</v>
      </c>
      <c r="T169" s="174">
        <f>S169*H169</f>
        <v>0</v>
      </c>
      <c r="U169" s="33"/>
      <c r="V169" s="33"/>
      <c r="W169" s="33"/>
      <c r="X169" s="33"/>
      <c r="Y169" s="33"/>
      <c r="Z169" s="33"/>
      <c r="AA169" s="33"/>
      <c r="AB169" s="33"/>
      <c r="AC169" s="33"/>
      <c r="AD169" s="33"/>
      <c r="AE169" s="33"/>
      <c r="AR169" s="175" t="s">
        <v>253</v>
      </c>
      <c r="AT169" s="175" t="s">
        <v>218</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233</v>
      </c>
      <c r="BM169" s="175" t="s">
        <v>2249</v>
      </c>
    </row>
    <row r="170" spans="1:65" s="2" customFormat="1">
      <c r="A170" s="33"/>
      <c r="B170" s="34"/>
      <c r="C170" s="35"/>
      <c r="D170" s="177" t="s">
        <v>225</v>
      </c>
      <c r="E170" s="35"/>
      <c r="F170" s="178" t="s">
        <v>1999</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24.2" customHeight="1">
      <c r="A171" s="33"/>
      <c r="B171" s="34"/>
      <c r="C171" s="182" t="s">
        <v>334</v>
      </c>
      <c r="D171" s="182" t="s">
        <v>243</v>
      </c>
      <c r="E171" s="183" t="s">
        <v>2099</v>
      </c>
      <c r="F171" s="184" t="s">
        <v>2100</v>
      </c>
      <c r="G171" s="185" t="s">
        <v>1485</v>
      </c>
      <c r="H171" s="186">
        <v>1.75</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2250</v>
      </c>
    </row>
    <row r="172" spans="1:65" s="2" customFormat="1" ht="29.25">
      <c r="A172" s="33"/>
      <c r="B172" s="34"/>
      <c r="C172" s="35"/>
      <c r="D172" s="177" t="s">
        <v>225</v>
      </c>
      <c r="E172" s="35"/>
      <c r="F172" s="178" t="s">
        <v>2102</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49.15" customHeight="1">
      <c r="A173" s="33"/>
      <c r="B173" s="34"/>
      <c r="C173" s="182" t="s">
        <v>451</v>
      </c>
      <c r="D173" s="182" t="s">
        <v>243</v>
      </c>
      <c r="E173" s="183" t="s">
        <v>2009</v>
      </c>
      <c r="F173" s="184" t="s">
        <v>2010</v>
      </c>
      <c r="G173" s="185" t="s">
        <v>1780</v>
      </c>
      <c r="H173" s="186">
        <v>1.1000000000000001</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1371</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1371</v>
      </c>
      <c r="BM173" s="175" t="s">
        <v>2251</v>
      </c>
    </row>
    <row r="174" spans="1:65" s="2" customFormat="1" ht="136.5">
      <c r="A174" s="33"/>
      <c r="B174" s="34"/>
      <c r="C174" s="35"/>
      <c r="D174" s="177" t="s">
        <v>225</v>
      </c>
      <c r="E174" s="35"/>
      <c r="F174" s="178" t="s">
        <v>2012</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12" customFormat="1">
      <c r="B175" s="217"/>
      <c r="C175" s="218"/>
      <c r="D175" s="177" t="s">
        <v>1799</v>
      </c>
      <c r="E175" s="219" t="s">
        <v>1</v>
      </c>
      <c r="F175" s="220" t="s">
        <v>2252</v>
      </c>
      <c r="G175" s="218"/>
      <c r="H175" s="221">
        <v>1.1000000000000001</v>
      </c>
      <c r="I175" s="222"/>
      <c r="J175" s="218"/>
      <c r="K175" s="218"/>
      <c r="L175" s="223"/>
      <c r="M175" s="224"/>
      <c r="N175" s="225"/>
      <c r="O175" s="225"/>
      <c r="P175" s="225"/>
      <c r="Q175" s="225"/>
      <c r="R175" s="225"/>
      <c r="S175" s="225"/>
      <c r="T175" s="226"/>
      <c r="AT175" s="227" t="s">
        <v>1799</v>
      </c>
      <c r="AU175" s="227" t="s">
        <v>75</v>
      </c>
      <c r="AV175" s="12" t="s">
        <v>84</v>
      </c>
      <c r="AW175" s="12" t="s">
        <v>32</v>
      </c>
      <c r="AX175" s="12" t="s">
        <v>82</v>
      </c>
      <c r="AY175" s="227" t="s">
        <v>223</v>
      </c>
    </row>
    <row r="176" spans="1:65" s="2" customFormat="1" ht="49.15" customHeight="1">
      <c r="A176" s="33"/>
      <c r="B176" s="34"/>
      <c r="C176" s="182" t="s">
        <v>465</v>
      </c>
      <c r="D176" s="182" t="s">
        <v>243</v>
      </c>
      <c r="E176" s="183" t="s">
        <v>2014</v>
      </c>
      <c r="F176" s="184" t="s">
        <v>2015</v>
      </c>
      <c r="G176" s="185" t="s">
        <v>1780</v>
      </c>
      <c r="H176" s="186">
        <v>593.07000000000005</v>
      </c>
      <c r="I176" s="187"/>
      <c r="J176" s="188">
        <f>ROUND(I176*H176,2)</f>
        <v>0</v>
      </c>
      <c r="K176" s="184" t="s">
        <v>222</v>
      </c>
      <c r="L176" s="38"/>
      <c r="M176" s="189" t="s">
        <v>1</v>
      </c>
      <c r="N176" s="190" t="s">
        <v>40</v>
      </c>
      <c r="O176" s="70"/>
      <c r="P176" s="173">
        <f>O176*H176</f>
        <v>0</v>
      </c>
      <c r="Q176" s="173">
        <v>0</v>
      </c>
      <c r="R176" s="173">
        <f>Q176*H176</f>
        <v>0</v>
      </c>
      <c r="S176" s="173">
        <v>0</v>
      </c>
      <c r="T176" s="174">
        <f>S176*H176</f>
        <v>0</v>
      </c>
      <c r="U176" s="33"/>
      <c r="V176" s="33"/>
      <c r="W176" s="33"/>
      <c r="X176" s="33"/>
      <c r="Y176" s="33"/>
      <c r="Z176" s="33"/>
      <c r="AA176" s="33"/>
      <c r="AB176" s="33"/>
      <c r="AC176" s="33"/>
      <c r="AD176" s="33"/>
      <c r="AE176" s="33"/>
      <c r="AR176" s="175" t="s">
        <v>1371</v>
      </c>
      <c r="AT176" s="175" t="s">
        <v>243</v>
      </c>
      <c r="AU176" s="175" t="s">
        <v>75</v>
      </c>
      <c r="AY176" s="16" t="s">
        <v>223</v>
      </c>
      <c r="BE176" s="176">
        <f>IF(N176="základní",J176,0)</f>
        <v>0</v>
      </c>
      <c r="BF176" s="176">
        <f>IF(N176="snížená",J176,0)</f>
        <v>0</v>
      </c>
      <c r="BG176" s="176">
        <f>IF(N176="zákl. přenesená",J176,0)</f>
        <v>0</v>
      </c>
      <c r="BH176" s="176">
        <f>IF(N176="sníž. přenesená",J176,0)</f>
        <v>0</v>
      </c>
      <c r="BI176" s="176">
        <f>IF(N176="nulová",J176,0)</f>
        <v>0</v>
      </c>
      <c r="BJ176" s="16" t="s">
        <v>82</v>
      </c>
      <c r="BK176" s="176">
        <f>ROUND(I176*H176,2)</f>
        <v>0</v>
      </c>
      <c r="BL176" s="16" t="s">
        <v>1371</v>
      </c>
      <c r="BM176" s="175" t="s">
        <v>2253</v>
      </c>
    </row>
    <row r="177" spans="1:65" s="2" customFormat="1" ht="136.5">
      <c r="A177" s="33"/>
      <c r="B177" s="34"/>
      <c r="C177" s="35"/>
      <c r="D177" s="177" t="s">
        <v>225</v>
      </c>
      <c r="E177" s="35"/>
      <c r="F177" s="178" t="s">
        <v>2017</v>
      </c>
      <c r="G177" s="35"/>
      <c r="H177" s="35"/>
      <c r="I177" s="179"/>
      <c r="J177" s="35"/>
      <c r="K177" s="35"/>
      <c r="L177" s="38"/>
      <c r="M177" s="180"/>
      <c r="N177" s="181"/>
      <c r="O177" s="70"/>
      <c r="P177" s="70"/>
      <c r="Q177" s="70"/>
      <c r="R177" s="70"/>
      <c r="S177" s="70"/>
      <c r="T177" s="71"/>
      <c r="U177" s="33"/>
      <c r="V177" s="33"/>
      <c r="W177" s="33"/>
      <c r="X177" s="33"/>
      <c r="Y177" s="33"/>
      <c r="Z177" s="33"/>
      <c r="AA177" s="33"/>
      <c r="AB177" s="33"/>
      <c r="AC177" s="33"/>
      <c r="AD177" s="33"/>
      <c r="AE177" s="33"/>
      <c r="AT177" s="16" t="s">
        <v>225</v>
      </c>
      <c r="AU177" s="16" t="s">
        <v>75</v>
      </c>
    </row>
    <row r="178" spans="1:65" s="12" customFormat="1" ht="22.5">
      <c r="B178" s="217"/>
      <c r="C178" s="218"/>
      <c r="D178" s="177" t="s">
        <v>1799</v>
      </c>
      <c r="E178" s="219" t="s">
        <v>1</v>
      </c>
      <c r="F178" s="220" t="s">
        <v>2254</v>
      </c>
      <c r="G178" s="218"/>
      <c r="H178" s="221">
        <v>593.07000000000005</v>
      </c>
      <c r="I178" s="222"/>
      <c r="J178" s="218"/>
      <c r="K178" s="218"/>
      <c r="L178" s="223"/>
      <c r="M178" s="224"/>
      <c r="N178" s="225"/>
      <c r="O178" s="225"/>
      <c r="P178" s="225"/>
      <c r="Q178" s="225"/>
      <c r="R178" s="225"/>
      <c r="S178" s="225"/>
      <c r="T178" s="226"/>
      <c r="AT178" s="227" t="s">
        <v>1799</v>
      </c>
      <c r="AU178" s="227" t="s">
        <v>75</v>
      </c>
      <c r="AV178" s="12" t="s">
        <v>84</v>
      </c>
      <c r="AW178" s="12" t="s">
        <v>32</v>
      </c>
      <c r="AX178" s="12" t="s">
        <v>82</v>
      </c>
      <c r="AY178" s="227" t="s">
        <v>223</v>
      </c>
    </row>
    <row r="179" spans="1:65" s="2" customFormat="1" ht="49.15" customHeight="1">
      <c r="A179" s="33"/>
      <c r="B179" s="34"/>
      <c r="C179" s="182" t="s">
        <v>1241</v>
      </c>
      <c r="D179" s="182" t="s">
        <v>243</v>
      </c>
      <c r="E179" s="183" t="s">
        <v>2019</v>
      </c>
      <c r="F179" s="184" t="s">
        <v>2020</v>
      </c>
      <c r="G179" s="185" t="s">
        <v>1780</v>
      </c>
      <c r="H179" s="186">
        <v>748.65</v>
      </c>
      <c r="I179" s="187"/>
      <c r="J179" s="188">
        <f>ROUND(I179*H179,2)</f>
        <v>0</v>
      </c>
      <c r="K179" s="184" t="s">
        <v>222</v>
      </c>
      <c r="L179" s="38"/>
      <c r="M179" s="189" t="s">
        <v>1</v>
      </c>
      <c r="N179" s="190"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1371</v>
      </c>
      <c r="AT179" s="175" t="s">
        <v>243</v>
      </c>
      <c r="AU179" s="175" t="s">
        <v>75</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1371</v>
      </c>
      <c r="BM179" s="175" t="s">
        <v>2255</v>
      </c>
    </row>
    <row r="180" spans="1:65" s="2" customFormat="1" ht="136.5">
      <c r="A180" s="33"/>
      <c r="B180" s="34"/>
      <c r="C180" s="35"/>
      <c r="D180" s="177" t="s">
        <v>225</v>
      </c>
      <c r="E180" s="35"/>
      <c r="F180" s="178" t="s">
        <v>2022</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75</v>
      </c>
    </row>
    <row r="181" spans="1:65" s="12" customFormat="1">
      <c r="B181" s="217"/>
      <c r="C181" s="218"/>
      <c r="D181" s="177" t="s">
        <v>1799</v>
      </c>
      <c r="E181" s="219" t="s">
        <v>1</v>
      </c>
      <c r="F181" s="220" t="s">
        <v>2256</v>
      </c>
      <c r="G181" s="218"/>
      <c r="H181" s="221">
        <v>748.65</v>
      </c>
      <c r="I181" s="222"/>
      <c r="J181" s="218"/>
      <c r="K181" s="218"/>
      <c r="L181" s="223"/>
      <c r="M181" s="224"/>
      <c r="N181" s="225"/>
      <c r="O181" s="225"/>
      <c r="P181" s="225"/>
      <c r="Q181" s="225"/>
      <c r="R181" s="225"/>
      <c r="S181" s="225"/>
      <c r="T181" s="226"/>
      <c r="AT181" s="227" t="s">
        <v>1799</v>
      </c>
      <c r="AU181" s="227" t="s">
        <v>75</v>
      </c>
      <c r="AV181" s="12" t="s">
        <v>84</v>
      </c>
      <c r="AW181" s="12" t="s">
        <v>32</v>
      </c>
      <c r="AX181" s="12" t="s">
        <v>82</v>
      </c>
      <c r="AY181" s="227" t="s">
        <v>223</v>
      </c>
    </row>
    <row r="182" spans="1:65" s="2" customFormat="1" ht="62.65" customHeight="1">
      <c r="A182" s="33"/>
      <c r="B182" s="34"/>
      <c r="C182" s="182" t="s">
        <v>447</v>
      </c>
      <c r="D182" s="182" t="s">
        <v>243</v>
      </c>
      <c r="E182" s="183" t="s">
        <v>2024</v>
      </c>
      <c r="F182" s="184" t="s">
        <v>2025</v>
      </c>
      <c r="G182" s="185" t="s">
        <v>1780</v>
      </c>
      <c r="H182" s="186">
        <v>3.85</v>
      </c>
      <c r="I182" s="187"/>
      <c r="J182" s="188">
        <f>ROUND(I182*H182,2)</f>
        <v>0</v>
      </c>
      <c r="K182" s="184" t="s">
        <v>222</v>
      </c>
      <c r="L182" s="38"/>
      <c r="M182" s="189" t="s">
        <v>1</v>
      </c>
      <c r="N182" s="190" t="s">
        <v>40</v>
      </c>
      <c r="O182" s="70"/>
      <c r="P182" s="173">
        <f>O182*H182</f>
        <v>0</v>
      </c>
      <c r="Q182" s="173">
        <v>0</v>
      </c>
      <c r="R182" s="173">
        <f>Q182*H182</f>
        <v>0</v>
      </c>
      <c r="S182" s="173">
        <v>0</v>
      </c>
      <c r="T182" s="174">
        <f>S182*H182</f>
        <v>0</v>
      </c>
      <c r="U182" s="33"/>
      <c r="V182" s="33"/>
      <c r="W182" s="33"/>
      <c r="X182" s="33"/>
      <c r="Y182" s="33"/>
      <c r="Z182" s="33"/>
      <c r="AA182" s="33"/>
      <c r="AB182" s="33"/>
      <c r="AC182" s="33"/>
      <c r="AD182" s="33"/>
      <c r="AE182" s="33"/>
      <c r="AR182" s="175" t="s">
        <v>1371</v>
      </c>
      <c r="AT182" s="175" t="s">
        <v>243</v>
      </c>
      <c r="AU182" s="175" t="s">
        <v>75</v>
      </c>
      <c r="AY182" s="16" t="s">
        <v>223</v>
      </c>
      <c r="BE182" s="176">
        <f>IF(N182="základní",J182,0)</f>
        <v>0</v>
      </c>
      <c r="BF182" s="176">
        <f>IF(N182="snížená",J182,0)</f>
        <v>0</v>
      </c>
      <c r="BG182" s="176">
        <f>IF(N182="zákl. přenesená",J182,0)</f>
        <v>0</v>
      </c>
      <c r="BH182" s="176">
        <f>IF(N182="sníž. přenesená",J182,0)</f>
        <v>0</v>
      </c>
      <c r="BI182" s="176">
        <f>IF(N182="nulová",J182,0)</f>
        <v>0</v>
      </c>
      <c r="BJ182" s="16" t="s">
        <v>82</v>
      </c>
      <c r="BK182" s="176">
        <f>ROUND(I182*H182,2)</f>
        <v>0</v>
      </c>
      <c r="BL182" s="16" t="s">
        <v>1371</v>
      </c>
      <c r="BM182" s="175" t="s">
        <v>2257</v>
      </c>
    </row>
    <row r="183" spans="1:65" s="2" customFormat="1" ht="136.5">
      <c r="A183" s="33"/>
      <c r="B183" s="34"/>
      <c r="C183" s="35"/>
      <c r="D183" s="177" t="s">
        <v>225</v>
      </c>
      <c r="E183" s="35"/>
      <c r="F183" s="178" t="s">
        <v>2027</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225</v>
      </c>
      <c r="AU183" s="16" t="s">
        <v>75</v>
      </c>
    </row>
    <row r="184" spans="1:65" s="12" customFormat="1" ht="22.5">
      <c r="B184" s="217"/>
      <c r="C184" s="218"/>
      <c r="D184" s="177" t="s">
        <v>1799</v>
      </c>
      <c r="E184" s="219" t="s">
        <v>1</v>
      </c>
      <c r="F184" s="220" t="s">
        <v>2258</v>
      </c>
      <c r="G184" s="218"/>
      <c r="H184" s="221">
        <v>3.85</v>
      </c>
      <c r="I184" s="222"/>
      <c r="J184" s="218"/>
      <c r="K184" s="218"/>
      <c r="L184" s="223"/>
      <c r="M184" s="224"/>
      <c r="N184" s="225"/>
      <c r="O184" s="225"/>
      <c r="P184" s="225"/>
      <c r="Q184" s="225"/>
      <c r="R184" s="225"/>
      <c r="S184" s="225"/>
      <c r="T184" s="226"/>
      <c r="AT184" s="227" t="s">
        <v>1799</v>
      </c>
      <c r="AU184" s="227" t="s">
        <v>75</v>
      </c>
      <c r="AV184" s="12" t="s">
        <v>84</v>
      </c>
      <c r="AW184" s="12" t="s">
        <v>32</v>
      </c>
      <c r="AX184" s="12" t="s">
        <v>82</v>
      </c>
      <c r="AY184" s="227" t="s">
        <v>223</v>
      </c>
    </row>
    <row r="185" spans="1:65" s="2" customFormat="1" ht="62.65" customHeight="1">
      <c r="A185" s="33"/>
      <c r="B185" s="34"/>
      <c r="C185" s="182" t="s">
        <v>474</v>
      </c>
      <c r="D185" s="182" t="s">
        <v>243</v>
      </c>
      <c r="E185" s="183" t="s">
        <v>2114</v>
      </c>
      <c r="F185" s="184" t="s">
        <v>2115</v>
      </c>
      <c r="G185" s="185" t="s">
        <v>1780</v>
      </c>
      <c r="H185" s="186">
        <v>1.19</v>
      </c>
      <c r="I185" s="187"/>
      <c r="J185" s="188">
        <f>ROUND(I185*H185,2)</f>
        <v>0</v>
      </c>
      <c r="K185" s="184" t="s">
        <v>222</v>
      </c>
      <c r="L185" s="38"/>
      <c r="M185" s="189" t="s">
        <v>1</v>
      </c>
      <c r="N185" s="190"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1371</v>
      </c>
      <c r="AT185" s="175" t="s">
        <v>243</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1371</v>
      </c>
      <c r="BM185" s="175" t="s">
        <v>2259</v>
      </c>
    </row>
    <row r="186" spans="1:65" s="2" customFormat="1" ht="136.5">
      <c r="A186" s="33"/>
      <c r="B186" s="34"/>
      <c r="C186" s="35"/>
      <c r="D186" s="177" t="s">
        <v>225</v>
      </c>
      <c r="E186" s="35"/>
      <c r="F186" s="178" t="s">
        <v>2117</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12" customFormat="1">
      <c r="B187" s="217"/>
      <c r="C187" s="218"/>
      <c r="D187" s="177" t="s">
        <v>1799</v>
      </c>
      <c r="E187" s="219" t="s">
        <v>1</v>
      </c>
      <c r="F187" s="220" t="s">
        <v>2260</v>
      </c>
      <c r="G187" s="218"/>
      <c r="H187" s="221">
        <v>1.19</v>
      </c>
      <c r="I187" s="222"/>
      <c r="J187" s="218"/>
      <c r="K187" s="218"/>
      <c r="L187" s="223"/>
      <c r="M187" s="224"/>
      <c r="N187" s="225"/>
      <c r="O187" s="225"/>
      <c r="P187" s="225"/>
      <c r="Q187" s="225"/>
      <c r="R187" s="225"/>
      <c r="S187" s="225"/>
      <c r="T187" s="226"/>
      <c r="AT187" s="227" t="s">
        <v>1799</v>
      </c>
      <c r="AU187" s="227" t="s">
        <v>75</v>
      </c>
      <c r="AV187" s="12" t="s">
        <v>84</v>
      </c>
      <c r="AW187" s="12" t="s">
        <v>32</v>
      </c>
      <c r="AX187" s="12" t="s">
        <v>82</v>
      </c>
      <c r="AY187" s="227" t="s">
        <v>223</v>
      </c>
    </row>
    <row r="188" spans="1:65" s="2" customFormat="1" ht="62.65" customHeight="1">
      <c r="A188" s="33"/>
      <c r="B188" s="34"/>
      <c r="C188" s="182" t="s">
        <v>469</v>
      </c>
      <c r="D188" s="182" t="s">
        <v>243</v>
      </c>
      <c r="E188" s="183" t="s">
        <v>2034</v>
      </c>
      <c r="F188" s="184" t="s">
        <v>2035</v>
      </c>
      <c r="G188" s="185" t="s">
        <v>1780</v>
      </c>
      <c r="H188" s="186">
        <v>192.93</v>
      </c>
      <c r="I188" s="187"/>
      <c r="J188" s="188">
        <f>ROUND(I188*H188,2)</f>
        <v>0</v>
      </c>
      <c r="K188" s="184" t="s">
        <v>222</v>
      </c>
      <c r="L188" s="38"/>
      <c r="M188" s="189" t="s">
        <v>1</v>
      </c>
      <c r="N188" s="190"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1371</v>
      </c>
      <c r="AT188" s="175" t="s">
        <v>243</v>
      </c>
      <c r="AU188" s="175" t="s">
        <v>75</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1371</v>
      </c>
      <c r="BM188" s="175" t="s">
        <v>2261</v>
      </c>
    </row>
    <row r="189" spans="1:65" s="2" customFormat="1" ht="136.5">
      <c r="A189" s="33"/>
      <c r="B189" s="34"/>
      <c r="C189" s="35"/>
      <c r="D189" s="177" t="s">
        <v>225</v>
      </c>
      <c r="E189" s="35"/>
      <c r="F189" s="178" t="s">
        <v>2037</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75</v>
      </c>
    </row>
    <row r="190" spans="1:65" s="12" customFormat="1">
      <c r="B190" s="217"/>
      <c r="C190" s="218"/>
      <c r="D190" s="177" t="s">
        <v>1799</v>
      </c>
      <c r="E190" s="219" t="s">
        <v>1</v>
      </c>
      <c r="F190" s="220" t="s">
        <v>2262</v>
      </c>
      <c r="G190" s="218"/>
      <c r="H190" s="221">
        <v>192.93</v>
      </c>
      <c r="I190" s="222"/>
      <c r="J190" s="218"/>
      <c r="K190" s="218"/>
      <c r="L190" s="223"/>
      <c r="M190" s="224"/>
      <c r="N190" s="225"/>
      <c r="O190" s="225"/>
      <c r="P190" s="225"/>
      <c r="Q190" s="225"/>
      <c r="R190" s="225"/>
      <c r="S190" s="225"/>
      <c r="T190" s="226"/>
      <c r="AT190" s="227" t="s">
        <v>1799</v>
      </c>
      <c r="AU190" s="227" t="s">
        <v>75</v>
      </c>
      <c r="AV190" s="12" t="s">
        <v>84</v>
      </c>
      <c r="AW190" s="12" t="s">
        <v>32</v>
      </c>
      <c r="AX190" s="12" t="s">
        <v>82</v>
      </c>
      <c r="AY190" s="227" t="s">
        <v>223</v>
      </c>
    </row>
    <row r="191" spans="1:65" s="2" customFormat="1" ht="24.2" customHeight="1">
      <c r="A191" s="33"/>
      <c r="B191" s="34"/>
      <c r="C191" s="182" t="s">
        <v>7</v>
      </c>
      <c r="D191" s="182" t="s">
        <v>243</v>
      </c>
      <c r="E191" s="183" t="s">
        <v>1784</v>
      </c>
      <c r="F191" s="184" t="s">
        <v>1785</v>
      </c>
      <c r="G191" s="185" t="s">
        <v>1780</v>
      </c>
      <c r="H191" s="186">
        <v>3.65</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1371</v>
      </c>
      <c r="AT191" s="175" t="s">
        <v>243</v>
      </c>
      <c r="AU191" s="175" t="s">
        <v>75</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1371</v>
      </c>
      <c r="BM191" s="175" t="s">
        <v>2263</v>
      </c>
    </row>
    <row r="192" spans="1:65" s="2" customFormat="1" ht="48.75">
      <c r="A192" s="33"/>
      <c r="B192" s="34"/>
      <c r="C192" s="35"/>
      <c r="D192" s="177" t="s">
        <v>225</v>
      </c>
      <c r="E192" s="35"/>
      <c r="F192" s="178" t="s">
        <v>1787</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75</v>
      </c>
    </row>
    <row r="193" spans="1:65" s="12" customFormat="1">
      <c r="B193" s="217"/>
      <c r="C193" s="218"/>
      <c r="D193" s="177" t="s">
        <v>1799</v>
      </c>
      <c r="E193" s="219" t="s">
        <v>1</v>
      </c>
      <c r="F193" s="220" t="s">
        <v>2264</v>
      </c>
      <c r="G193" s="218"/>
      <c r="H193" s="221">
        <v>3.65</v>
      </c>
      <c r="I193" s="222"/>
      <c r="J193" s="218"/>
      <c r="K193" s="218"/>
      <c r="L193" s="223"/>
      <c r="M193" s="224"/>
      <c r="N193" s="225"/>
      <c r="O193" s="225"/>
      <c r="P193" s="225"/>
      <c r="Q193" s="225"/>
      <c r="R193" s="225"/>
      <c r="S193" s="225"/>
      <c r="T193" s="226"/>
      <c r="AT193" s="227" t="s">
        <v>1799</v>
      </c>
      <c r="AU193" s="227" t="s">
        <v>75</v>
      </c>
      <c r="AV193" s="12" t="s">
        <v>84</v>
      </c>
      <c r="AW193" s="12" t="s">
        <v>32</v>
      </c>
      <c r="AX193" s="12" t="s">
        <v>82</v>
      </c>
      <c r="AY193" s="227" t="s">
        <v>223</v>
      </c>
    </row>
    <row r="194" spans="1:65" s="2" customFormat="1" ht="24.2" customHeight="1">
      <c r="A194" s="33"/>
      <c r="B194" s="34"/>
      <c r="C194" s="182" t="s">
        <v>437</v>
      </c>
      <c r="D194" s="182" t="s">
        <v>243</v>
      </c>
      <c r="E194" s="183" t="s">
        <v>2046</v>
      </c>
      <c r="F194" s="184" t="s">
        <v>2047</v>
      </c>
      <c r="G194" s="185" t="s">
        <v>1780</v>
      </c>
      <c r="H194" s="186">
        <v>593.07000000000005</v>
      </c>
      <c r="I194" s="187"/>
      <c r="J194" s="188">
        <f>ROUND(I194*H194,2)</f>
        <v>0</v>
      </c>
      <c r="K194" s="184" t="s">
        <v>222</v>
      </c>
      <c r="L194" s="38"/>
      <c r="M194" s="189" t="s">
        <v>1</v>
      </c>
      <c r="N194" s="190"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1371</v>
      </c>
      <c r="AT194" s="175" t="s">
        <v>243</v>
      </c>
      <c r="AU194" s="175" t="s">
        <v>75</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1371</v>
      </c>
      <c r="BM194" s="175" t="s">
        <v>2265</v>
      </c>
    </row>
    <row r="195" spans="1:65" s="2" customFormat="1" ht="58.5">
      <c r="A195" s="33"/>
      <c r="B195" s="34"/>
      <c r="C195" s="35"/>
      <c r="D195" s="177" t="s">
        <v>225</v>
      </c>
      <c r="E195" s="35"/>
      <c r="F195" s="178" t="s">
        <v>2049</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75</v>
      </c>
    </row>
    <row r="196" spans="1:65" s="12" customFormat="1">
      <c r="B196" s="217"/>
      <c r="C196" s="218"/>
      <c r="D196" s="177" t="s">
        <v>1799</v>
      </c>
      <c r="E196" s="219" t="s">
        <v>1</v>
      </c>
      <c r="F196" s="220" t="s">
        <v>2266</v>
      </c>
      <c r="G196" s="218"/>
      <c r="H196" s="221">
        <v>593.07000000000005</v>
      </c>
      <c r="I196" s="222"/>
      <c r="J196" s="218"/>
      <c r="K196" s="218"/>
      <c r="L196" s="223"/>
      <c r="M196" s="224"/>
      <c r="N196" s="225"/>
      <c r="O196" s="225"/>
      <c r="P196" s="225"/>
      <c r="Q196" s="225"/>
      <c r="R196" s="225"/>
      <c r="S196" s="225"/>
      <c r="T196" s="226"/>
      <c r="AT196" s="227" t="s">
        <v>1799</v>
      </c>
      <c r="AU196" s="227" t="s">
        <v>75</v>
      </c>
      <c r="AV196" s="12" t="s">
        <v>84</v>
      </c>
      <c r="AW196" s="12" t="s">
        <v>32</v>
      </c>
      <c r="AX196" s="12" t="s">
        <v>82</v>
      </c>
      <c r="AY196" s="227" t="s">
        <v>223</v>
      </c>
    </row>
    <row r="197" spans="1:65" s="2" customFormat="1" ht="24.2" customHeight="1">
      <c r="A197" s="33"/>
      <c r="B197" s="34"/>
      <c r="C197" s="182" t="s">
        <v>432</v>
      </c>
      <c r="D197" s="182" t="s">
        <v>243</v>
      </c>
      <c r="E197" s="183" t="s">
        <v>2051</v>
      </c>
      <c r="F197" s="184" t="s">
        <v>2052</v>
      </c>
      <c r="G197" s="185" t="s">
        <v>1780</v>
      </c>
      <c r="H197" s="186">
        <v>3.15</v>
      </c>
      <c r="I197" s="187"/>
      <c r="J197" s="188">
        <f>ROUND(I197*H197,2)</f>
        <v>0</v>
      </c>
      <c r="K197" s="184" t="s">
        <v>222</v>
      </c>
      <c r="L197" s="38"/>
      <c r="M197" s="189" t="s">
        <v>1</v>
      </c>
      <c r="N197" s="190" t="s">
        <v>40</v>
      </c>
      <c r="O197" s="70"/>
      <c r="P197" s="173">
        <f>O197*H197</f>
        <v>0</v>
      </c>
      <c r="Q197" s="173">
        <v>0</v>
      </c>
      <c r="R197" s="173">
        <f>Q197*H197</f>
        <v>0</v>
      </c>
      <c r="S197" s="173">
        <v>0</v>
      </c>
      <c r="T197" s="174">
        <f>S197*H197</f>
        <v>0</v>
      </c>
      <c r="U197" s="33"/>
      <c r="V197" s="33"/>
      <c r="W197" s="33"/>
      <c r="X197" s="33"/>
      <c r="Y197" s="33"/>
      <c r="Z197" s="33"/>
      <c r="AA197" s="33"/>
      <c r="AB197" s="33"/>
      <c r="AC197" s="33"/>
      <c r="AD197" s="33"/>
      <c r="AE197" s="33"/>
      <c r="AR197" s="175" t="s">
        <v>1371</v>
      </c>
      <c r="AT197" s="175" t="s">
        <v>243</v>
      </c>
      <c r="AU197" s="175" t="s">
        <v>75</v>
      </c>
      <c r="AY197" s="16" t="s">
        <v>223</v>
      </c>
      <c r="BE197" s="176">
        <f>IF(N197="základní",J197,0)</f>
        <v>0</v>
      </c>
      <c r="BF197" s="176">
        <f>IF(N197="snížená",J197,0)</f>
        <v>0</v>
      </c>
      <c r="BG197" s="176">
        <f>IF(N197="zákl. přenesená",J197,0)</f>
        <v>0</v>
      </c>
      <c r="BH197" s="176">
        <f>IF(N197="sníž. přenesená",J197,0)</f>
        <v>0</v>
      </c>
      <c r="BI197" s="176">
        <f>IF(N197="nulová",J197,0)</f>
        <v>0</v>
      </c>
      <c r="BJ197" s="16" t="s">
        <v>82</v>
      </c>
      <c r="BK197" s="176">
        <f>ROUND(I197*H197,2)</f>
        <v>0</v>
      </c>
      <c r="BL197" s="16" t="s">
        <v>1371</v>
      </c>
      <c r="BM197" s="175" t="s">
        <v>2267</v>
      </c>
    </row>
    <row r="198" spans="1:65" s="2" customFormat="1" ht="58.5">
      <c r="A198" s="33"/>
      <c r="B198" s="34"/>
      <c r="C198" s="35"/>
      <c r="D198" s="177" t="s">
        <v>225</v>
      </c>
      <c r="E198" s="35"/>
      <c r="F198" s="178" t="s">
        <v>2054</v>
      </c>
      <c r="G198" s="35"/>
      <c r="H198" s="35"/>
      <c r="I198" s="179"/>
      <c r="J198" s="35"/>
      <c r="K198" s="35"/>
      <c r="L198" s="38"/>
      <c r="M198" s="180"/>
      <c r="N198" s="181"/>
      <c r="O198" s="70"/>
      <c r="P198" s="70"/>
      <c r="Q198" s="70"/>
      <c r="R198" s="70"/>
      <c r="S198" s="70"/>
      <c r="T198" s="71"/>
      <c r="U198" s="33"/>
      <c r="V198" s="33"/>
      <c r="W198" s="33"/>
      <c r="X198" s="33"/>
      <c r="Y198" s="33"/>
      <c r="Z198" s="33"/>
      <c r="AA198" s="33"/>
      <c r="AB198" s="33"/>
      <c r="AC198" s="33"/>
      <c r="AD198" s="33"/>
      <c r="AE198" s="33"/>
      <c r="AT198" s="16" t="s">
        <v>225</v>
      </c>
      <c r="AU198" s="16" t="s">
        <v>75</v>
      </c>
    </row>
    <row r="199" spans="1:65" s="12" customFormat="1">
      <c r="B199" s="217"/>
      <c r="C199" s="218"/>
      <c r="D199" s="177" t="s">
        <v>1799</v>
      </c>
      <c r="E199" s="219" t="s">
        <v>1</v>
      </c>
      <c r="F199" s="220" t="s">
        <v>2268</v>
      </c>
      <c r="G199" s="218"/>
      <c r="H199" s="221">
        <v>3.15</v>
      </c>
      <c r="I199" s="222"/>
      <c r="J199" s="218"/>
      <c r="K199" s="218"/>
      <c r="L199" s="223"/>
      <c r="M199" s="224"/>
      <c r="N199" s="225"/>
      <c r="O199" s="225"/>
      <c r="P199" s="225"/>
      <c r="Q199" s="225"/>
      <c r="R199" s="225"/>
      <c r="S199" s="225"/>
      <c r="T199" s="226"/>
      <c r="AT199" s="227" t="s">
        <v>1799</v>
      </c>
      <c r="AU199" s="227" t="s">
        <v>75</v>
      </c>
      <c r="AV199" s="12" t="s">
        <v>84</v>
      </c>
      <c r="AW199" s="12" t="s">
        <v>32</v>
      </c>
      <c r="AX199" s="12" t="s">
        <v>82</v>
      </c>
      <c r="AY199" s="227" t="s">
        <v>223</v>
      </c>
    </row>
    <row r="200" spans="1:65" s="2" customFormat="1" ht="24.2" customHeight="1">
      <c r="A200" s="33"/>
      <c r="B200" s="34"/>
      <c r="C200" s="182" t="s">
        <v>442</v>
      </c>
      <c r="D200" s="182" t="s">
        <v>243</v>
      </c>
      <c r="E200" s="183" t="s">
        <v>2056</v>
      </c>
      <c r="F200" s="184" t="s">
        <v>2057</v>
      </c>
      <c r="G200" s="185" t="s">
        <v>1780</v>
      </c>
      <c r="H200" s="186">
        <v>0.2</v>
      </c>
      <c r="I200" s="187"/>
      <c r="J200" s="188">
        <f>ROUND(I200*H200,2)</f>
        <v>0</v>
      </c>
      <c r="K200" s="184" t="s">
        <v>222</v>
      </c>
      <c r="L200" s="38"/>
      <c r="M200" s="189" t="s">
        <v>1</v>
      </c>
      <c r="N200" s="190"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1371</v>
      </c>
      <c r="AT200" s="175" t="s">
        <v>243</v>
      </c>
      <c r="AU200" s="175" t="s">
        <v>75</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1371</v>
      </c>
      <c r="BM200" s="175" t="s">
        <v>2269</v>
      </c>
    </row>
    <row r="201" spans="1:65" s="2" customFormat="1" ht="48.75">
      <c r="A201" s="33"/>
      <c r="B201" s="34"/>
      <c r="C201" s="35"/>
      <c r="D201" s="177" t="s">
        <v>225</v>
      </c>
      <c r="E201" s="35"/>
      <c r="F201" s="178" t="s">
        <v>2059</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75</v>
      </c>
    </row>
    <row r="202" spans="1:65" s="2" customFormat="1" ht="24.2" customHeight="1">
      <c r="A202" s="33"/>
      <c r="B202" s="34"/>
      <c r="C202" s="182" t="s">
        <v>1237</v>
      </c>
      <c r="D202" s="182" t="s">
        <v>243</v>
      </c>
      <c r="E202" s="183" t="s">
        <v>2128</v>
      </c>
      <c r="F202" s="184" t="s">
        <v>2129</v>
      </c>
      <c r="G202" s="185" t="s">
        <v>1780</v>
      </c>
      <c r="H202" s="186">
        <v>0.5</v>
      </c>
      <c r="I202" s="187"/>
      <c r="J202" s="188">
        <f>ROUND(I202*H202,2)</f>
        <v>0</v>
      </c>
      <c r="K202" s="184" t="s">
        <v>222</v>
      </c>
      <c r="L202" s="38"/>
      <c r="M202" s="189" t="s">
        <v>1</v>
      </c>
      <c r="N202" s="190"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1371</v>
      </c>
      <c r="AT202" s="175" t="s">
        <v>243</v>
      </c>
      <c r="AU202" s="175" t="s">
        <v>75</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1371</v>
      </c>
      <c r="BM202" s="175" t="s">
        <v>2270</v>
      </c>
    </row>
    <row r="203" spans="1:65" s="2" customFormat="1" ht="58.5">
      <c r="A203" s="33"/>
      <c r="B203" s="34"/>
      <c r="C203" s="35"/>
      <c r="D203" s="177" t="s">
        <v>225</v>
      </c>
      <c r="E203" s="35"/>
      <c r="F203" s="178" t="s">
        <v>2131</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75</v>
      </c>
    </row>
    <row r="204" spans="1:65" s="2" customFormat="1" ht="24.2" customHeight="1">
      <c r="A204" s="33"/>
      <c r="B204" s="34"/>
      <c r="C204" s="182" t="s">
        <v>478</v>
      </c>
      <c r="D204" s="182" t="s">
        <v>243</v>
      </c>
      <c r="E204" s="183" t="s">
        <v>1362</v>
      </c>
      <c r="F204" s="184" t="s">
        <v>1363</v>
      </c>
      <c r="G204" s="185" t="s">
        <v>221</v>
      </c>
      <c r="H204" s="186">
        <v>1</v>
      </c>
      <c r="I204" s="187"/>
      <c r="J204" s="188">
        <f>ROUND(I204*H204,2)</f>
        <v>0</v>
      </c>
      <c r="K204" s="184" t="s">
        <v>222</v>
      </c>
      <c r="L204" s="38"/>
      <c r="M204" s="189" t="s">
        <v>1</v>
      </c>
      <c r="N204" s="190"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560</v>
      </c>
      <c r="AT204" s="175" t="s">
        <v>243</v>
      </c>
      <c r="AU204" s="175" t="s">
        <v>75</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560</v>
      </c>
      <c r="BM204" s="175" t="s">
        <v>2271</v>
      </c>
    </row>
    <row r="205" spans="1:65" s="2" customFormat="1">
      <c r="A205" s="33"/>
      <c r="B205" s="34"/>
      <c r="C205" s="35"/>
      <c r="D205" s="177" t="s">
        <v>225</v>
      </c>
      <c r="E205" s="35"/>
      <c r="F205" s="178" t="s">
        <v>1363</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75</v>
      </c>
    </row>
    <row r="206" spans="1:65" s="2" customFormat="1" ht="24.2" customHeight="1">
      <c r="A206" s="33"/>
      <c r="B206" s="34"/>
      <c r="C206" s="182" t="s">
        <v>822</v>
      </c>
      <c r="D206" s="182" t="s">
        <v>243</v>
      </c>
      <c r="E206" s="183" t="s">
        <v>1365</v>
      </c>
      <c r="F206" s="184" t="s">
        <v>1366</v>
      </c>
      <c r="G206" s="185" t="s">
        <v>221</v>
      </c>
      <c r="H206" s="186">
        <v>1</v>
      </c>
      <c r="I206" s="187"/>
      <c r="J206" s="188">
        <f>ROUND(I206*H206,2)</f>
        <v>0</v>
      </c>
      <c r="K206" s="184" t="s">
        <v>222</v>
      </c>
      <c r="L206" s="38"/>
      <c r="M206" s="189" t="s">
        <v>1</v>
      </c>
      <c r="N206" s="190"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560</v>
      </c>
      <c r="AT206" s="175" t="s">
        <v>243</v>
      </c>
      <c r="AU206" s="175" t="s">
        <v>75</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560</v>
      </c>
      <c r="BM206" s="175" t="s">
        <v>2272</v>
      </c>
    </row>
    <row r="207" spans="1:65" s="2" customFormat="1">
      <c r="A207" s="33"/>
      <c r="B207" s="34"/>
      <c r="C207" s="35"/>
      <c r="D207" s="177" t="s">
        <v>225</v>
      </c>
      <c r="E207" s="35"/>
      <c r="F207" s="178" t="s">
        <v>1366</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75</v>
      </c>
    </row>
    <row r="208" spans="1:65" s="2" customFormat="1" ht="24.2" customHeight="1">
      <c r="A208" s="33"/>
      <c r="B208" s="34"/>
      <c r="C208" s="182" t="s">
        <v>482</v>
      </c>
      <c r="D208" s="182" t="s">
        <v>243</v>
      </c>
      <c r="E208" s="183" t="s">
        <v>1016</v>
      </c>
      <c r="F208" s="184" t="s">
        <v>1017</v>
      </c>
      <c r="G208" s="185" t="s">
        <v>221</v>
      </c>
      <c r="H208" s="186">
        <v>1</v>
      </c>
      <c r="I208" s="187"/>
      <c r="J208" s="188">
        <f>ROUND(I208*H208,2)</f>
        <v>0</v>
      </c>
      <c r="K208" s="184" t="s">
        <v>222</v>
      </c>
      <c r="L208" s="38"/>
      <c r="M208" s="189" t="s">
        <v>1</v>
      </c>
      <c r="N208" s="190" t="s">
        <v>40</v>
      </c>
      <c r="O208" s="70"/>
      <c r="P208" s="173">
        <f>O208*H208</f>
        <v>0</v>
      </c>
      <c r="Q208" s="173">
        <v>0</v>
      </c>
      <c r="R208" s="173">
        <f>Q208*H208</f>
        <v>0</v>
      </c>
      <c r="S208" s="173">
        <v>0</v>
      </c>
      <c r="T208" s="174">
        <f>S208*H208</f>
        <v>0</v>
      </c>
      <c r="U208" s="33"/>
      <c r="V208" s="33"/>
      <c r="W208" s="33"/>
      <c r="X208" s="33"/>
      <c r="Y208" s="33"/>
      <c r="Z208" s="33"/>
      <c r="AA208" s="33"/>
      <c r="AB208" s="33"/>
      <c r="AC208" s="33"/>
      <c r="AD208" s="33"/>
      <c r="AE208" s="33"/>
      <c r="AR208" s="175" t="s">
        <v>560</v>
      </c>
      <c r="AT208" s="175" t="s">
        <v>243</v>
      </c>
      <c r="AU208" s="175" t="s">
        <v>75</v>
      </c>
      <c r="AY208" s="16" t="s">
        <v>223</v>
      </c>
      <c r="BE208" s="176">
        <f>IF(N208="základní",J208,0)</f>
        <v>0</v>
      </c>
      <c r="BF208" s="176">
        <f>IF(N208="snížená",J208,0)</f>
        <v>0</v>
      </c>
      <c r="BG208" s="176">
        <f>IF(N208="zákl. přenesená",J208,0)</f>
        <v>0</v>
      </c>
      <c r="BH208" s="176">
        <f>IF(N208="sníž. přenesená",J208,0)</f>
        <v>0</v>
      </c>
      <c r="BI208" s="176">
        <f>IF(N208="nulová",J208,0)</f>
        <v>0</v>
      </c>
      <c r="BJ208" s="16" t="s">
        <v>82</v>
      </c>
      <c r="BK208" s="176">
        <f>ROUND(I208*H208,2)</f>
        <v>0</v>
      </c>
      <c r="BL208" s="16" t="s">
        <v>560</v>
      </c>
      <c r="BM208" s="175" t="s">
        <v>2273</v>
      </c>
    </row>
    <row r="209" spans="1:47" s="2" customFormat="1" ht="29.25">
      <c r="A209" s="33"/>
      <c r="B209" s="34"/>
      <c r="C209" s="35"/>
      <c r="D209" s="177" t="s">
        <v>225</v>
      </c>
      <c r="E209" s="35"/>
      <c r="F209" s="178" t="s">
        <v>1019</v>
      </c>
      <c r="G209" s="35"/>
      <c r="H209" s="35"/>
      <c r="I209" s="179"/>
      <c r="J209" s="35"/>
      <c r="K209" s="35"/>
      <c r="L209" s="38"/>
      <c r="M209" s="191"/>
      <c r="N209" s="192"/>
      <c r="O209" s="193"/>
      <c r="P209" s="193"/>
      <c r="Q209" s="193"/>
      <c r="R209" s="193"/>
      <c r="S209" s="193"/>
      <c r="T209" s="194"/>
      <c r="U209" s="33"/>
      <c r="V209" s="33"/>
      <c r="W209" s="33"/>
      <c r="X209" s="33"/>
      <c r="Y209" s="33"/>
      <c r="Z209" s="33"/>
      <c r="AA209" s="33"/>
      <c r="AB209" s="33"/>
      <c r="AC209" s="33"/>
      <c r="AD209" s="33"/>
      <c r="AE209" s="33"/>
      <c r="AT209" s="16" t="s">
        <v>225</v>
      </c>
      <c r="AU209" s="16" t="s">
        <v>75</v>
      </c>
    </row>
    <row r="210" spans="1:47" s="2" customFormat="1" ht="6.95" customHeight="1">
      <c r="A210" s="33"/>
      <c r="B210" s="53"/>
      <c r="C210" s="54"/>
      <c r="D210" s="54"/>
      <c r="E210" s="54"/>
      <c r="F210" s="54"/>
      <c r="G210" s="54"/>
      <c r="H210" s="54"/>
      <c r="I210" s="54"/>
      <c r="J210" s="54"/>
      <c r="K210" s="54"/>
      <c r="L210" s="38"/>
      <c r="M210" s="33"/>
      <c r="O210" s="33"/>
      <c r="P210" s="33"/>
      <c r="Q210" s="33"/>
      <c r="R210" s="33"/>
      <c r="S210" s="33"/>
      <c r="T210" s="33"/>
      <c r="U210" s="33"/>
      <c r="V210" s="33"/>
      <c r="W210" s="33"/>
      <c r="X210" s="33"/>
      <c r="Y210" s="33"/>
      <c r="Z210" s="33"/>
      <c r="AA210" s="33"/>
      <c r="AB210" s="33"/>
      <c r="AC210" s="33"/>
      <c r="AD210" s="33"/>
      <c r="AE210" s="33"/>
    </row>
  </sheetData>
  <sheetProtection algorithmName="SHA-512" hashValue="jrsYlFxiAC0v7KwwqJRR1V3yNP7buan6gmPWB1kh24CW2t6pHKdoha5KF5pNbIf5Tt8T3vTQOPiAOtEDpZvdbQ==" saltValue="DdepzaodK4l02jwV40eDTY+erhInbJ1AAjvCqleFEcg4Cvld4vChJo+HkPsLo4UXdiuWllCKaheC8U+GoymwOw==" spinCount="100000" sheet="1" objects="1" scenarios="1" formatColumns="0" formatRows="0" autoFilter="0"/>
  <autoFilter ref="C123:K209"/>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48"/>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152</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2274</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2275</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ROUND((SUM(BE124:BE247)),  2)</f>
        <v>0</v>
      </c>
      <c r="G37" s="33"/>
      <c r="H37" s="33"/>
      <c r="I37" s="129">
        <v>0.21</v>
      </c>
      <c r="J37" s="128">
        <f>ROUND(((SUM(BE124:BE247))*I37),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ROUND((SUM(BF124:BF247)),  2)</f>
        <v>0</v>
      </c>
      <c r="G38" s="33"/>
      <c r="H38" s="33"/>
      <c r="I38" s="129">
        <v>0.15</v>
      </c>
      <c r="J38" s="128">
        <f>ROUND(((SUM(BF124:BF247))*I38),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ROUND((SUM(BG124:BG247)),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ROUND((SUM(BH124:BH247)),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ROUND((SUM(BI124:BI247)),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2274</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03.2.1 - Výhybka č.1</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2274</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03.2.1 - Výhybka č.1</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SUM(P125:P247)</f>
        <v>0</v>
      </c>
      <c r="Q124" s="78"/>
      <c r="R124" s="160">
        <f>SUM(R125:R247)</f>
        <v>253.49901999999997</v>
      </c>
      <c r="S124" s="78"/>
      <c r="T124" s="161">
        <f>SUM(T125:T247)</f>
        <v>0</v>
      </c>
      <c r="U124" s="33"/>
      <c r="V124" s="33"/>
      <c r="W124" s="33"/>
      <c r="X124" s="33"/>
      <c r="Y124" s="33"/>
      <c r="Z124" s="33"/>
      <c r="AA124" s="33"/>
      <c r="AB124" s="33"/>
      <c r="AC124" s="33"/>
      <c r="AD124" s="33"/>
      <c r="AE124" s="33"/>
      <c r="AT124" s="16" t="s">
        <v>74</v>
      </c>
      <c r="AU124" s="16" t="s">
        <v>204</v>
      </c>
      <c r="BK124" s="162">
        <f>SUM(BK125:BK247)</f>
        <v>0</v>
      </c>
    </row>
    <row r="125" spans="1:65" s="2" customFormat="1" ht="24.2" customHeight="1">
      <c r="A125" s="33"/>
      <c r="B125" s="34"/>
      <c r="C125" s="182" t="s">
        <v>82</v>
      </c>
      <c r="D125" s="182" t="s">
        <v>243</v>
      </c>
      <c r="E125" s="183" t="s">
        <v>1892</v>
      </c>
      <c r="F125" s="184" t="s">
        <v>1893</v>
      </c>
      <c r="G125" s="185" t="s">
        <v>1511</v>
      </c>
      <c r="H125" s="186">
        <v>183</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2276</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2277</v>
      </c>
      <c r="G127" s="218"/>
      <c r="H127" s="221">
        <v>183</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84</v>
      </c>
      <c r="D128" s="182" t="s">
        <v>243</v>
      </c>
      <c r="E128" s="183" t="s">
        <v>1897</v>
      </c>
      <c r="F128" s="184" t="s">
        <v>1898</v>
      </c>
      <c r="G128" s="185" t="s">
        <v>1511</v>
      </c>
      <c r="H128" s="186">
        <v>70</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2278</v>
      </c>
    </row>
    <row r="129" spans="1:65" s="2" customFormat="1" ht="48.75">
      <c r="A129" s="33"/>
      <c r="B129" s="34"/>
      <c r="C129" s="35"/>
      <c r="D129" s="177" t="s">
        <v>225</v>
      </c>
      <c r="E129" s="35"/>
      <c r="F129" s="178" t="s">
        <v>1900</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2" customFormat="1" ht="24.2" customHeight="1">
      <c r="A130" s="33"/>
      <c r="B130" s="34"/>
      <c r="C130" s="182" t="s">
        <v>92</v>
      </c>
      <c r="D130" s="182" t="s">
        <v>243</v>
      </c>
      <c r="E130" s="183" t="s">
        <v>1902</v>
      </c>
      <c r="F130" s="184" t="s">
        <v>1903</v>
      </c>
      <c r="G130" s="185" t="s">
        <v>1485</v>
      </c>
      <c r="H130" s="186">
        <v>2.8</v>
      </c>
      <c r="I130" s="187"/>
      <c r="J130" s="188">
        <f>ROUND(I130*H130,2)</f>
        <v>0</v>
      </c>
      <c r="K130" s="184" t="s">
        <v>222</v>
      </c>
      <c r="L130" s="38"/>
      <c r="M130" s="189" t="s">
        <v>1</v>
      </c>
      <c r="N130" s="190" t="s">
        <v>40</v>
      </c>
      <c r="O130" s="70"/>
      <c r="P130" s="173">
        <f>O130*H130</f>
        <v>0</v>
      </c>
      <c r="Q130" s="173">
        <v>0</v>
      </c>
      <c r="R130" s="173">
        <f>Q130*H130</f>
        <v>0</v>
      </c>
      <c r="S130" s="173">
        <v>0</v>
      </c>
      <c r="T130" s="174">
        <f>S130*H130</f>
        <v>0</v>
      </c>
      <c r="U130" s="33"/>
      <c r="V130" s="33"/>
      <c r="W130" s="33"/>
      <c r="X130" s="33"/>
      <c r="Y130" s="33"/>
      <c r="Z130" s="33"/>
      <c r="AA130" s="33"/>
      <c r="AB130" s="33"/>
      <c r="AC130" s="33"/>
      <c r="AD130" s="33"/>
      <c r="AE130" s="33"/>
      <c r="AR130" s="175" t="s">
        <v>233</v>
      </c>
      <c r="AT130" s="175" t="s">
        <v>243</v>
      </c>
      <c r="AU130" s="175" t="s">
        <v>75</v>
      </c>
      <c r="AY130" s="16" t="s">
        <v>223</v>
      </c>
      <c r="BE130" s="176">
        <f>IF(N130="základní",J130,0)</f>
        <v>0</v>
      </c>
      <c r="BF130" s="176">
        <f>IF(N130="snížená",J130,0)</f>
        <v>0</v>
      </c>
      <c r="BG130" s="176">
        <f>IF(N130="zákl. přenesená",J130,0)</f>
        <v>0</v>
      </c>
      <c r="BH130" s="176">
        <f>IF(N130="sníž. přenesená",J130,0)</f>
        <v>0</v>
      </c>
      <c r="BI130" s="176">
        <f>IF(N130="nulová",J130,0)</f>
        <v>0</v>
      </c>
      <c r="BJ130" s="16" t="s">
        <v>82</v>
      </c>
      <c r="BK130" s="176">
        <f>ROUND(I130*H130,2)</f>
        <v>0</v>
      </c>
      <c r="BL130" s="16" t="s">
        <v>233</v>
      </c>
      <c r="BM130" s="175" t="s">
        <v>2279</v>
      </c>
    </row>
    <row r="131" spans="1:65" s="2" customFormat="1" ht="48.75">
      <c r="A131" s="33"/>
      <c r="B131" s="34"/>
      <c r="C131" s="35"/>
      <c r="D131" s="177" t="s">
        <v>225</v>
      </c>
      <c r="E131" s="35"/>
      <c r="F131" s="178" t="s">
        <v>1905</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225</v>
      </c>
      <c r="AU131" s="16" t="s">
        <v>75</v>
      </c>
    </row>
    <row r="132" spans="1:65" s="12" customFormat="1">
      <c r="B132" s="217"/>
      <c r="C132" s="218"/>
      <c r="D132" s="177" t="s">
        <v>1799</v>
      </c>
      <c r="E132" s="219" t="s">
        <v>1</v>
      </c>
      <c r="F132" s="220" t="s">
        <v>2280</v>
      </c>
      <c r="G132" s="218"/>
      <c r="H132" s="221">
        <v>2.8</v>
      </c>
      <c r="I132" s="222"/>
      <c r="J132" s="218"/>
      <c r="K132" s="218"/>
      <c r="L132" s="223"/>
      <c r="M132" s="224"/>
      <c r="N132" s="225"/>
      <c r="O132" s="225"/>
      <c r="P132" s="225"/>
      <c r="Q132" s="225"/>
      <c r="R132" s="225"/>
      <c r="S132" s="225"/>
      <c r="T132" s="226"/>
      <c r="AT132" s="227" t="s">
        <v>1799</v>
      </c>
      <c r="AU132" s="227" t="s">
        <v>75</v>
      </c>
      <c r="AV132" s="12" t="s">
        <v>84</v>
      </c>
      <c r="AW132" s="12" t="s">
        <v>32</v>
      </c>
      <c r="AX132" s="12" t="s">
        <v>82</v>
      </c>
      <c r="AY132" s="227" t="s">
        <v>223</v>
      </c>
    </row>
    <row r="133" spans="1:65" s="2" customFormat="1" ht="24.2" customHeight="1">
      <c r="A133" s="33"/>
      <c r="B133" s="34"/>
      <c r="C133" s="163" t="s">
        <v>233</v>
      </c>
      <c r="D133" s="163" t="s">
        <v>218</v>
      </c>
      <c r="E133" s="164" t="s">
        <v>1907</v>
      </c>
      <c r="F133" s="165" t="s">
        <v>1908</v>
      </c>
      <c r="G133" s="166" t="s">
        <v>1780</v>
      </c>
      <c r="H133" s="167">
        <v>4.2</v>
      </c>
      <c r="I133" s="168"/>
      <c r="J133" s="169">
        <f>ROUND(I133*H133,2)</f>
        <v>0</v>
      </c>
      <c r="K133" s="165" t="s">
        <v>222</v>
      </c>
      <c r="L133" s="170"/>
      <c r="M133" s="171" t="s">
        <v>1</v>
      </c>
      <c r="N133" s="172" t="s">
        <v>40</v>
      </c>
      <c r="O133" s="70"/>
      <c r="P133" s="173">
        <f>O133*H133</f>
        <v>0</v>
      </c>
      <c r="Q133" s="173">
        <v>1</v>
      </c>
      <c r="R133" s="173">
        <f>Q133*H133</f>
        <v>4.2</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2281</v>
      </c>
    </row>
    <row r="134" spans="1:65" s="2" customFormat="1">
      <c r="A134" s="33"/>
      <c r="B134" s="34"/>
      <c r="C134" s="35"/>
      <c r="D134" s="177" t="s">
        <v>225</v>
      </c>
      <c r="E134" s="35"/>
      <c r="F134" s="178" t="s">
        <v>1908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2282</v>
      </c>
      <c r="G135" s="218"/>
      <c r="H135" s="221">
        <v>4.2</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238</v>
      </c>
      <c r="D136" s="182" t="s">
        <v>243</v>
      </c>
      <c r="E136" s="183" t="s">
        <v>2283</v>
      </c>
      <c r="F136" s="184" t="s">
        <v>2284</v>
      </c>
      <c r="G136" s="185" t="s">
        <v>1485</v>
      </c>
      <c r="H136" s="186">
        <v>121.75</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2285</v>
      </c>
    </row>
    <row r="137" spans="1:65" s="2" customFormat="1" ht="87.75">
      <c r="A137" s="33"/>
      <c r="B137" s="34"/>
      <c r="C137" s="35"/>
      <c r="D137" s="177" t="s">
        <v>225</v>
      </c>
      <c r="E137" s="35"/>
      <c r="F137" s="178" t="s">
        <v>2286</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12" customFormat="1">
      <c r="B138" s="217"/>
      <c r="C138" s="218"/>
      <c r="D138" s="177" t="s">
        <v>1799</v>
      </c>
      <c r="E138" s="219" t="s">
        <v>1</v>
      </c>
      <c r="F138" s="220" t="s">
        <v>2287</v>
      </c>
      <c r="G138" s="218"/>
      <c r="H138" s="221">
        <v>34</v>
      </c>
      <c r="I138" s="222"/>
      <c r="J138" s="218"/>
      <c r="K138" s="218"/>
      <c r="L138" s="223"/>
      <c r="M138" s="224"/>
      <c r="N138" s="225"/>
      <c r="O138" s="225"/>
      <c r="P138" s="225"/>
      <c r="Q138" s="225"/>
      <c r="R138" s="225"/>
      <c r="S138" s="225"/>
      <c r="T138" s="226"/>
      <c r="AT138" s="227" t="s">
        <v>1799</v>
      </c>
      <c r="AU138" s="227" t="s">
        <v>75</v>
      </c>
      <c r="AV138" s="12" t="s">
        <v>84</v>
      </c>
      <c r="AW138" s="12" t="s">
        <v>32</v>
      </c>
      <c r="AX138" s="12" t="s">
        <v>75</v>
      </c>
      <c r="AY138" s="227" t="s">
        <v>223</v>
      </c>
    </row>
    <row r="139" spans="1:65" s="12" customFormat="1">
      <c r="B139" s="217"/>
      <c r="C139" s="218"/>
      <c r="D139" s="177" t="s">
        <v>1799</v>
      </c>
      <c r="E139" s="219" t="s">
        <v>1</v>
      </c>
      <c r="F139" s="220" t="s">
        <v>2288</v>
      </c>
      <c r="G139" s="218"/>
      <c r="H139" s="221">
        <v>87.75</v>
      </c>
      <c r="I139" s="222"/>
      <c r="J139" s="218"/>
      <c r="K139" s="218"/>
      <c r="L139" s="223"/>
      <c r="M139" s="224"/>
      <c r="N139" s="225"/>
      <c r="O139" s="225"/>
      <c r="P139" s="225"/>
      <c r="Q139" s="225"/>
      <c r="R139" s="225"/>
      <c r="S139" s="225"/>
      <c r="T139" s="226"/>
      <c r="AT139" s="227" t="s">
        <v>1799</v>
      </c>
      <c r="AU139" s="227" t="s">
        <v>75</v>
      </c>
      <c r="AV139" s="12" t="s">
        <v>84</v>
      </c>
      <c r="AW139" s="12" t="s">
        <v>32</v>
      </c>
      <c r="AX139" s="12" t="s">
        <v>75</v>
      </c>
      <c r="AY139" s="227" t="s">
        <v>223</v>
      </c>
    </row>
    <row r="140" spans="1:65" s="13" customFormat="1">
      <c r="B140" s="228"/>
      <c r="C140" s="229"/>
      <c r="D140" s="177" t="s">
        <v>1799</v>
      </c>
      <c r="E140" s="230" t="s">
        <v>1</v>
      </c>
      <c r="F140" s="231" t="s">
        <v>1802</v>
      </c>
      <c r="G140" s="229"/>
      <c r="H140" s="232">
        <v>121.75</v>
      </c>
      <c r="I140" s="233"/>
      <c r="J140" s="229"/>
      <c r="K140" s="229"/>
      <c r="L140" s="234"/>
      <c r="M140" s="235"/>
      <c r="N140" s="236"/>
      <c r="O140" s="236"/>
      <c r="P140" s="236"/>
      <c r="Q140" s="236"/>
      <c r="R140" s="236"/>
      <c r="S140" s="236"/>
      <c r="T140" s="237"/>
      <c r="AT140" s="238" t="s">
        <v>1799</v>
      </c>
      <c r="AU140" s="238" t="s">
        <v>75</v>
      </c>
      <c r="AV140" s="13" t="s">
        <v>233</v>
      </c>
      <c r="AW140" s="13" t="s">
        <v>32</v>
      </c>
      <c r="AX140" s="13" t="s">
        <v>82</v>
      </c>
      <c r="AY140" s="238" t="s">
        <v>223</v>
      </c>
    </row>
    <row r="141" spans="1:65" s="2" customFormat="1" ht="24.2" customHeight="1">
      <c r="A141" s="33"/>
      <c r="B141" s="34"/>
      <c r="C141" s="182" t="s">
        <v>248</v>
      </c>
      <c r="D141" s="182" t="s">
        <v>243</v>
      </c>
      <c r="E141" s="183" t="s">
        <v>1916</v>
      </c>
      <c r="F141" s="184" t="s">
        <v>1917</v>
      </c>
      <c r="G141" s="185" t="s">
        <v>1485</v>
      </c>
      <c r="H141" s="186">
        <v>140</v>
      </c>
      <c r="I141" s="187"/>
      <c r="J141" s="188">
        <f>ROUND(I141*H141,2)</f>
        <v>0</v>
      </c>
      <c r="K141" s="184" t="s">
        <v>222</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233</v>
      </c>
      <c r="AT141" s="175" t="s">
        <v>243</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233</v>
      </c>
      <c r="BM141" s="175" t="s">
        <v>2289</v>
      </c>
    </row>
    <row r="142" spans="1:65" s="2" customFormat="1" ht="48.75">
      <c r="A142" s="33"/>
      <c r="B142" s="34"/>
      <c r="C142" s="35"/>
      <c r="D142" s="177" t="s">
        <v>225</v>
      </c>
      <c r="E142" s="35"/>
      <c r="F142" s="178" t="s">
        <v>1919</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2" customFormat="1" ht="24.2" customHeight="1">
      <c r="A143" s="33"/>
      <c r="B143" s="34"/>
      <c r="C143" s="163" t="s">
        <v>253</v>
      </c>
      <c r="D143" s="163" t="s">
        <v>218</v>
      </c>
      <c r="E143" s="164" t="s">
        <v>1920</v>
      </c>
      <c r="F143" s="165" t="s">
        <v>1921</v>
      </c>
      <c r="G143" s="166" t="s">
        <v>1780</v>
      </c>
      <c r="H143" s="167">
        <v>248.124</v>
      </c>
      <c r="I143" s="168"/>
      <c r="J143" s="169">
        <f>ROUND(I143*H143,2)</f>
        <v>0</v>
      </c>
      <c r="K143" s="165" t="s">
        <v>222</v>
      </c>
      <c r="L143" s="170"/>
      <c r="M143" s="171" t="s">
        <v>1</v>
      </c>
      <c r="N143" s="172" t="s">
        <v>40</v>
      </c>
      <c r="O143" s="70"/>
      <c r="P143" s="173">
        <f>O143*H143</f>
        <v>0</v>
      </c>
      <c r="Q143" s="173">
        <v>1</v>
      </c>
      <c r="R143" s="173">
        <f>Q143*H143</f>
        <v>248.124</v>
      </c>
      <c r="S143" s="173">
        <v>0</v>
      </c>
      <c r="T143" s="174">
        <f>S143*H143</f>
        <v>0</v>
      </c>
      <c r="U143" s="33"/>
      <c r="V143" s="33"/>
      <c r="W143" s="33"/>
      <c r="X143" s="33"/>
      <c r="Y143" s="33"/>
      <c r="Z143" s="33"/>
      <c r="AA143" s="33"/>
      <c r="AB143" s="33"/>
      <c r="AC143" s="33"/>
      <c r="AD143" s="33"/>
      <c r="AE143" s="33"/>
      <c r="AR143" s="175" t="s">
        <v>253</v>
      </c>
      <c r="AT143" s="175" t="s">
        <v>218</v>
      </c>
      <c r="AU143" s="175" t="s">
        <v>75</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233</v>
      </c>
      <c r="BM143" s="175" t="s">
        <v>2290</v>
      </c>
    </row>
    <row r="144" spans="1:65" s="2" customFormat="1">
      <c r="A144" s="33"/>
      <c r="B144" s="34"/>
      <c r="C144" s="35"/>
      <c r="D144" s="177" t="s">
        <v>225</v>
      </c>
      <c r="E144" s="35"/>
      <c r="F144" s="178" t="s">
        <v>1921</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75</v>
      </c>
    </row>
    <row r="145" spans="1:65" s="12" customFormat="1">
      <c r="B145" s="217"/>
      <c r="C145" s="218"/>
      <c r="D145" s="177" t="s">
        <v>1799</v>
      </c>
      <c r="E145" s="219" t="s">
        <v>1</v>
      </c>
      <c r="F145" s="220" t="s">
        <v>2291</v>
      </c>
      <c r="G145" s="218"/>
      <c r="H145" s="221">
        <v>248.124</v>
      </c>
      <c r="I145" s="222"/>
      <c r="J145" s="218"/>
      <c r="K145" s="218"/>
      <c r="L145" s="223"/>
      <c r="M145" s="224"/>
      <c r="N145" s="225"/>
      <c r="O145" s="225"/>
      <c r="P145" s="225"/>
      <c r="Q145" s="225"/>
      <c r="R145" s="225"/>
      <c r="S145" s="225"/>
      <c r="T145" s="226"/>
      <c r="AT145" s="227" t="s">
        <v>1799</v>
      </c>
      <c r="AU145" s="227" t="s">
        <v>75</v>
      </c>
      <c r="AV145" s="12" t="s">
        <v>84</v>
      </c>
      <c r="AW145" s="12" t="s">
        <v>32</v>
      </c>
      <c r="AX145" s="12" t="s">
        <v>82</v>
      </c>
      <c r="AY145" s="227" t="s">
        <v>223</v>
      </c>
    </row>
    <row r="146" spans="1:65" s="2" customFormat="1" ht="24.2" customHeight="1">
      <c r="A146" s="33"/>
      <c r="B146" s="34"/>
      <c r="C146" s="182" t="s">
        <v>242</v>
      </c>
      <c r="D146" s="182" t="s">
        <v>243</v>
      </c>
      <c r="E146" s="183" t="s">
        <v>2292</v>
      </c>
      <c r="F146" s="184" t="s">
        <v>2293</v>
      </c>
      <c r="G146" s="185" t="s">
        <v>1485</v>
      </c>
      <c r="H146" s="186">
        <v>34</v>
      </c>
      <c r="I146" s="187"/>
      <c r="J146" s="188">
        <f>ROUND(I146*H146,2)</f>
        <v>0</v>
      </c>
      <c r="K146" s="184" t="s">
        <v>222</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233</v>
      </c>
      <c r="AT146" s="175" t="s">
        <v>243</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2294</v>
      </c>
    </row>
    <row r="147" spans="1:65" s="2" customFormat="1" ht="48.75">
      <c r="A147" s="33"/>
      <c r="B147" s="34"/>
      <c r="C147" s="35"/>
      <c r="D147" s="177" t="s">
        <v>225</v>
      </c>
      <c r="E147" s="35"/>
      <c r="F147" s="178" t="s">
        <v>2295</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82" t="s">
        <v>288</v>
      </c>
      <c r="D148" s="182" t="s">
        <v>243</v>
      </c>
      <c r="E148" s="183" t="s">
        <v>2296</v>
      </c>
      <c r="F148" s="184" t="s">
        <v>2297</v>
      </c>
      <c r="G148" s="185" t="s">
        <v>221</v>
      </c>
      <c r="H148" s="186">
        <v>23</v>
      </c>
      <c r="I148" s="187"/>
      <c r="J148" s="188">
        <f>ROUND(I148*H148,2)</f>
        <v>0</v>
      </c>
      <c r="K148" s="184" t="s">
        <v>222</v>
      </c>
      <c r="L148" s="38"/>
      <c r="M148" s="189" t="s">
        <v>1</v>
      </c>
      <c r="N148" s="190" t="s">
        <v>40</v>
      </c>
      <c r="O148" s="70"/>
      <c r="P148" s="173">
        <f>O148*H148</f>
        <v>0</v>
      </c>
      <c r="Q148" s="173">
        <v>0</v>
      </c>
      <c r="R148" s="173">
        <f>Q148*H148</f>
        <v>0</v>
      </c>
      <c r="S148" s="173">
        <v>0</v>
      </c>
      <c r="T148" s="174">
        <f>S148*H148</f>
        <v>0</v>
      </c>
      <c r="U148" s="33"/>
      <c r="V148" s="33"/>
      <c r="W148" s="33"/>
      <c r="X148" s="33"/>
      <c r="Y148" s="33"/>
      <c r="Z148" s="33"/>
      <c r="AA148" s="33"/>
      <c r="AB148" s="33"/>
      <c r="AC148" s="33"/>
      <c r="AD148" s="33"/>
      <c r="AE148" s="33"/>
      <c r="AR148" s="175" t="s">
        <v>233</v>
      </c>
      <c r="AT148" s="175" t="s">
        <v>243</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2298</v>
      </c>
    </row>
    <row r="149" spans="1:65" s="2" customFormat="1" ht="78">
      <c r="A149" s="33"/>
      <c r="B149" s="34"/>
      <c r="C149" s="35"/>
      <c r="D149" s="177" t="s">
        <v>225</v>
      </c>
      <c r="E149" s="35"/>
      <c r="F149" s="178" t="s">
        <v>2299</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75</v>
      </c>
    </row>
    <row r="150" spans="1:65" s="2" customFormat="1" ht="37.9" customHeight="1">
      <c r="A150" s="33"/>
      <c r="B150" s="34"/>
      <c r="C150" s="182" t="s">
        <v>293</v>
      </c>
      <c r="D150" s="182" t="s">
        <v>243</v>
      </c>
      <c r="E150" s="183" t="s">
        <v>2300</v>
      </c>
      <c r="F150" s="184" t="s">
        <v>2301</v>
      </c>
      <c r="G150" s="185" t="s">
        <v>221</v>
      </c>
      <c r="H150" s="186">
        <v>18</v>
      </c>
      <c r="I150" s="187"/>
      <c r="J150" s="188">
        <f>ROUND(I150*H150,2)</f>
        <v>0</v>
      </c>
      <c r="K150" s="184" t="s">
        <v>222</v>
      </c>
      <c r="L150" s="38"/>
      <c r="M150" s="189" t="s">
        <v>1</v>
      </c>
      <c r="N150" s="190" t="s">
        <v>40</v>
      </c>
      <c r="O150" s="70"/>
      <c r="P150" s="173">
        <f>O150*H150</f>
        <v>0</v>
      </c>
      <c r="Q150" s="173">
        <v>0</v>
      </c>
      <c r="R150" s="173">
        <f>Q150*H150</f>
        <v>0</v>
      </c>
      <c r="S150" s="173">
        <v>0</v>
      </c>
      <c r="T150" s="174">
        <f>S150*H150</f>
        <v>0</v>
      </c>
      <c r="U150" s="33"/>
      <c r="V150" s="33"/>
      <c r="W150" s="33"/>
      <c r="X150" s="33"/>
      <c r="Y150" s="33"/>
      <c r="Z150" s="33"/>
      <c r="AA150" s="33"/>
      <c r="AB150" s="33"/>
      <c r="AC150" s="33"/>
      <c r="AD150" s="33"/>
      <c r="AE150" s="33"/>
      <c r="AR150" s="175" t="s">
        <v>233</v>
      </c>
      <c r="AT150" s="175" t="s">
        <v>243</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2302</v>
      </c>
    </row>
    <row r="151" spans="1:65" s="2" customFormat="1" ht="87.75">
      <c r="A151" s="33"/>
      <c r="B151" s="34"/>
      <c r="C151" s="35"/>
      <c r="D151" s="177" t="s">
        <v>225</v>
      </c>
      <c r="E151" s="35"/>
      <c r="F151" s="178" t="s">
        <v>2303</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2" customFormat="1" ht="37.9" customHeight="1">
      <c r="A152" s="33"/>
      <c r="B152" s="34"/>
      <c r="C152" s="182" t="s">
        <v>298</v>
      </c>
      <c r="D152" s="182" t="s">
        <v>243</v>
      </c>
      <c r="E152" s="183" t="s">
        <v>2304</v>
      </c>
      <c r="F152" s="184" t="s">
        <v>2305</v>
      </c>
      <c r="G152" s="185" t="s">
        <v>221</v>
      </c>
      <c r="H152" s="186">
        <v>11</v>
      </c>
      <c r="I152" s="187"/>
      <c r="J152" s="188">
        <f>ROUND(I152*H152,2)</f>
        <v>0</v>
      </c>
      <c r="K152" s="184" t="s">
        <v>222</v>
      </c>
      <c r="L152" s="38"/>
      <c r="M152" s="189" t="s">
        <v>1</v>
      </c>
      <c r="N152" s="190" t="s">
        <v>40</v>
      </c>
      <c r="O152" s="70"/>
      <c r="P152" s="173">
        <f>O152*H152</f>
        <v>0</v>
      </c>
      <c r="Q152" s="173">
        <v>0</v>
      </c>
      <c r="R152" s="173">
        <f>Q152*H152</f>
        <v>0</v>
      </c>
      <c r="S152" s="173">
        <v>0</v>
      </c>
      <c r="T152" s="174">
        <f>S152*H152</f>
        <v>0</v>
      </c>
      <c r="U152" s="33"/>
      <c r="V152" s="33"/>
      <c r="W152" s="33"/>
      <c r="X152" s="33"/>
      <c r="Y152" s="33"/>
      <c r="Z152" s="33"/>
      <c r="AA152" s="33"/>
      <c r="AB152" s="33"/>
      <c r="AC152" s="33"/>
      <c r="AD152" s="33"/>
      <c r="AE152" s="33"/>
      <c r="AR152" s="175" t="s">
        <v>233</v>
      </c>
      <c r="AT152" s="175" t="s">
        <v>243</v>
      </c>
      <c r="AU152" s="175" t="s">
        <v>75</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233</v>
      </c>
      <c r="BM152" s="175" t="s">
        <v>2306</v>
      </c>
    </row>
    <row r="153" spans="1:65" s="2" customFormat="1" ht="87.75">
      <c r="A153" s="33"/>
      <c r="B153" s="34"/>
      <c r="C153" s="35"/>
      <c r="D153" s="177" t="s">
        <v>225</v>
      </c>
      <c r="E153" s="35"/>
      <c r="F153" s="178" t="s">
        <v>2307</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75</v>
      </c>
    </row>
    <row r="154" spans="1:65" s="2" customFormat="1" ht="24.2" customHeight="1">
      <c r="A154" s="33"/>
      <c r="B154" s="34"/>
      <c r="C154" s="163" t="s">
        <v>303</v>
      </c>
      <c r="D154" s="163" t="s">
        <v>218</v>
      </c>
      <c r="E154" s="164" t="s">
        <v>2308</v>
      </c>
      <c r="F154" s="165" t="s">
        <v>2309</v>
      </c>
      <c r="G154" s="166" t="s">
        <v>221</v>
      </c>
      <c r="H154" s="167">
        <v>486</v>
      </c>
      <c r="I154" s="168"/>
      <c r="J154" s="169">
        <f>ROUND(I154*H154,2)</f>
        <v>0</v>
      </c>
      <c r="K154" s="165" t="s">
        <v>222</v>
      </c>
      <c r="L154" s="170"/>
      <c r="M154" s="171" t="s">
        <v>1</v>
      </c>
      <c r="N154" s="172" t="s">
        <v>40</v>
      </c>
      <c r="O154" s="70"/>
      <c r="P154" s="173">
        <f>O154*H154</f>
        <v>0</v>
      </c>
      <c r="Q154" s="173">
        <v>5.1999999999999995E-4</v>
      </c>
      <c r="R154" s="173">
        <f>Q154*H154</f>
        <v>0.25272</v>
      </c>
      <c r="S154" s="173">
        <v>0</v>
      </c>
      <c r="T154" s="174">
        <f>S154*H154</f>
        <v>0</v>
      </c>
      <c r="U154" s="33"/>
      <c r="V154" s="33"/>
      <c r="W154" s="33"/>
      <c r="X154" s="33"/>
      <c r="Y154" s="33"/>
      <c r="Z154" s="33"/>
      <c r="AA154" s="33"/>
      <c r="AB154" s="33"/>
      <c r="AC154" s="33"/>
      <c r="AD154" s="33"/>
      <c r="AE154" s="33"/>
      <c r="AR154" s="175" t="s">
        <v>253</v>
      </c>
      <c r="AT154" s="175" t="s">
        <v>218</v>
      </c>
      <c r="AU154" s="175" t="s">
        <v>75</v>
      </c>
      <c r="AY154" s="16" t="s">
        <v>223</v>
      </c>
      <c r="BE154" s="176">
        <f>IF(N154="základní",J154,0)</f>
        <v>0</v>
      </c>
      <c r="BF154" s="176">
        <f>IF(N154="snížená",J154,0)</f>
        <v>0</v>
      </c>
      <c r="BG154" s="176">
        <f>IF(N154="zákl. přenesená",J154,0)</f>
        <v>0</v>
      </c>
      <c r="BH154" s="176">
        <f>IF(N154="sníž. přenesená",J154,0)</f>
        <v>0</v>
      </c>
      <c r="BI154" s="176">
        <f>IF(N154="nulová",J154,0)</f>
        <v>0</v>
      </c>
      <c r="BJ154" s="16" t="s">
        <v>82</v>
      </c>
      <c r="BK154" s="176">
        <f>ROUND(I154*H154,2)</f>
        <v>0</v>
      </c>
      <c r="BL154" s="16" t="s">
        <v>233</v>
      </c>
      <c r="BM154" s="175" t="s">
        <v>2310</v>
      </c>
    </row>
    <row r="155" spans="1:65" s="2" customFormat="1">
      <c r="A155" s="33"/>
      <c r="B155" s="34"/>
      <c r="C155" s="35"/>
      <c r="D155" s="177" t="s">
        <v>225</v>
      </c>
      <c r="E155" s="35"/>
      <c r="F155" s="178" t="s">
        <v>2309</v>
      </c>
      <c r="G155" s="35"/>
      <c r="H155" s="35"/>
      <c r="I155" s="179"/>
      <c r="J155" s="35"/>
      <c r="K155" s="35"/>
      <c r="L155" s="38"/>
      <c r="M155" s="180"/>
      <c r="N155" s="181"/>
      <c r="O155" s="70"/>
      <c r="P155" s="70"/>
      <c r="Q155" s="70"/>
      <c r="R155" s="70"/>
      <c r="S155" s="70"/>
      <c r="T155" s="71"/>
      <c r="U155" s="33"/>
      <c r="V155" s="33"/>
      <c r="W155" s="33"/>
      <c r="X155" s="33"/>
      <c r="Y155" s="33"/>
      <c r="Z155" s="33"/>
      <c r="AA155" s="33"/>
      <c r="AB155" s="33"/>
      <c r="AC155" s="33"/>
      <c r="AD155" s="33"/>
      <c r="AE155" s="33"/>
      <c r="AT155" s="16" t="s">
        <v>225</v>
      </c>
      <c r="AU155" s="16" t="s">
        <v>75</v>
      </c>
    </row>
    <row r="156" spans="1:65" s="2" customFormat="1" ht="24.2" customHeight="1">
      <c r="A156" s="33"/>
      <c r="B156" s="34"/>
      <c r="C156" s="163" t="s">
        <v>308</v>
      </c>
      <c r="D156" s="163" t="s">
        <v>218</v>
      </c>
      <c r="E156" s="164" t="s">
        <v>2311</v>
      </c>
      <c r="F156" s="165" t="s">
        <v>2312</v>
      </c>
      <c r="G156" s="166" t="s">
        <v>221</v>
      </c>
      <c r="H156" s="167">
        <v>252</v>
      </c>
      <c r="I156" s="168"/>
      <c r="J156" s="169">
        <f>ROUND(I156*H156,2)</f>
        <v>0</v>
      </c>
      <c r="K156" s="165" t="s">
        <v>222</v>
      </c>
      <c r="L156" s="170"/>
      <c r="M156" s="171" t="s">
        <v>1</v>
      </c>
      <c r="N156" s="172" t="s">
        <v>40</v>
      </c>
      <c r="O156" s="70"/>
      <c r="P156" s="173">
        <f>O156*H156</f>
        <v>0</v>
      </c>
      <c r="Q156" s="173">
        <v>5.6999999999999998E-4</v>
      </c>
      <c r="R156" s="173">
        <f>Q156*H156</f>
        <v>0.14363999999999999</v>
      </c>
      <c r="S156" s="173">
        <v>0</v>
      </c>
      <c r="T156" s="174">
        <f>S156*H156</f>
        <v>0</v>
      </c>
      <c r="U156" s="33"/>
      <c r="V156" s="33"/>
      <c r="W156" s="33"/>
      <c r="X156" s="33"/>
      <c r="Y156" s="33"/>
      <c r="Z156" s="33"/>
      <c r="AA156" s="33"/>
      <c r="AB156" s="33"/>
      <c r="AC156" s="33"/>
      <c r="AD156" s="33"/>
      <c r="AE156" s="33"/>
      <c r="AR156" s="175" t="s">
        <v>253</v>
      </c>
      <c r="AT156" s="175" t="s">
        <v>218</v>
      </c>
      <c r="AU156" s="175" t="s">
        <v>75</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233</v>
      </c>
      <c r="BM156" s="175" t="s">
        <v>2313</v>
      </c>
    </row>
    <row r="157" spans="1:65" s="2" customFormat="1">
      <c r="A157" s="33"/>
      <c r="B157" s="34"/>
      <c r="C157" s="35"/>
      <c r="D157" s="177" t="s">
        <v>225</v>
      </c>
      <c r="E157" s="35"/>
      <c r="F157" s="178" t="s">
        <v>2312</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75</v>
      </c>
    </row>
    <row r="158" spans="1:65" s="2" customFormat="1" ht="24.2" customHeight="1">
      <c r="A158" s="33"/>
      <c r="B158" s="34"/>
      <c r="C158" s="163" t="s">
        <v>8</v>
      </c>
      <c r="D158" s="163" t="s">
        <v>218</v>
      </c>
      <c r="E158" s="164" t="s">
        <v>2314</v>
      </c>
      <c r="F158" s="165" t="s">
        <v>2315</v>
      </c>
      <c r="G158" s="166" t="s">
        <v>221</v>
      </c>
      <c r="H158" s="167">
        <v>106</v>
      </c>
      <c r="I158" s="168"/>
      <c r="J158" s="169">
        <f>ROUND(I158*H158,2)</f>
        <v>0</v>
      </c>
      <c r="K158" s="165" t="s">
        <v>222</v>
      </c>
      <c r="L158" s="170"/>
      <c r="M158" s="171" t="s">
        <v>1</v>
      </c>
      <c r="N158" s="172" t="s">
        <v>40</v>
      </c>
      <c r="O158" s="70"/>
      <c r="P158" s="173">
        <f>O158*H158</f>
        <v>0</v>
      </c>
      <c r="Q158" s="173">
        <v>9.0000000000000006E-5</v>
      </c>
      <c r="R158" s="173">
        <f>Q158*H158</f>
        <v>9.5399999999999999E-3</v>
      </c>
      <c r="S158" s="173">
        <v>0</v>
      </c>
      <c r="T158" s="174">
        <f>S158*H158</f>
        <v>0</v>
      </c>
      <c r="U158" s="33"/>
      <c r="V158" s="33"/>
      <c r="W158" s="33"/>
      <c r="X158" s="33"/>
      <c r="Y158" s="33"/>
      <c r="Z158" s="33"/>
      <c r="AA158" s="33"/>
      <c r="AB158" s="33"/>
      <c r="AC158" s="33"/>
      <c r="AD158" s="33"/>
      <c r="AE158" s="33"/>
      <c r="AR158" s="175" t="s">
        <v>253</v>
      </c>
      <c r="AT158" s="175" t="s">
        <v>218</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2316</v>
      </c>
    </row>
    <row r="159" spans="1:65" s="2" customFormat="1">
      <c r="A159" s="33"/>
      <c r="B159" s="34"/>
      <c r="C159" s="35"/>
      <c r="D159" s="177" t="s">
        <v>225</v>
      </c>
      <c r="E159" s="35"/>
      <c r="F159" s="178" t="s">
        <v>2315</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24.2" customHeight="1">
      <c r="A160" s="33"/>
      <c r="B160" s="34"/>
      <c r="C160" s="163" t="s">
        <v>317</v>
      </c>
      <c r="D160" s="163" t="s">
        <v>218</v>
      </c>
      <c r="E160" s="164" t="s">
        <v>2317</v>
      </c>
      <c r="F160" s="165" t="s">
        <v>2318</v>
      </c>
      <c r="G160" s="166" t="s">
        <v>221</v>
      </c>
      <c r="H160" s="167">
        <v>212</v>
      </c>
      <c r="I160" s="168"/>
      <c r="J160" s="169">
        <f>ROUND(I160*H160,2)</f>
        <v>0</v>
      </c>
      <c r="K160" s="165" t="s">
        <v>222</v>
      </c>
      <c r="L160" s="170"/>
      <c r="M160" s="171" t="s">
        <v>1</v>
      </c>
      <c r="N160" s="172" t="s">
        <v>40</v>
      </c>
      <c r="O160" s="70"/>
      <c r="P160" s="173">
        <f>O160*H160</f>
        <v>0</v>
      </c>
      <c r="Q160" s="173">
        <v>1.23E-3</v>
      </c>
      <c r="R160" s="173">
        <f>Q160*H160</f>
        <v>0.26075999999999999</v>
      </c>
      <c r="S160" s="173">
        <v>0</v>
      </c>
      <c r="T160" s="174">
        <f>S160*H160</f>
        <v>0</v>
      </c>
      <c r="U160" s="33"/>
      <c r="V160" s="33"/>
      <c r="W160" s="33"/>
      <c r="X160" s="33"/>
      <c r="Y160" s="33"/>
      <c r="Z160" s="33"/>
      <c r="AA160" s="33"/>
      <c r="AB160" s="33"/>
      <c r="AC160" s="33"/>
      <c r="AD160" s="33"/>
      <c r="AE160" s="33"/>
      <c r="AR160" s="175" t="s">
        <v>253</v>
      </c>
      <c r="AT160" s="175" t="s">
        <v>218</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2319</v>
      </c>
    </row>
    <row r="161" spans="1:65" s="2" customFormat="1" ht="19.5">
      <c r="A161" s="33"/>
      <c r="B161" s="34"/>
      <c r="C161" s="35"/>
      <c r="D161" s="177" t="s">
        <v>225</v>
      </c>
      <c r="E161" s="35"/>
      <c r="F161" s="178" t="s">
        <v>2318</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82" t="s">
        <v>284</v>
      </c>
      <c r="D162" s="182" t="s">
        <v>243</v>
      </c>
      <c r="E162" s="183" t="s">
        <v>2320</v>
      </c>
      <c r="F162" s="184" t="s">
        <v>2321</v>
      </c>
      <c r="G162" s="185" t="s">
        <v>221</v>
      </c>
      <c r="H162" s="186">
        <v>197</v>
      </c>
      <c r="I162" s="187"/>
      <c r="J162" s="188">
        <f>ROUND(I162*H162,2)</f>
        <v>0</v>
      </c>
      <c r="K162" s="184" t="s">
        <v>222</v>
      </c>
      <c r="L162" s="38"/>
      <c r="M162" s="189" t="s">
        <v>1</v>
      </c>
      <c r="N162" s="190" t="s">
        <v>40</v>
      </c>
      <c r="O162" s="70"/>
      <c r="P162" s="173">
        <f>O162*H162</f>
        <v>0</v>
      </c>
      <c r="Q162" s="173">
        <v>0</v>
      </c>
      <c r="R162" s="173">
        <f>Q162*H162</f>
        <v>0</v>
      </c>
      <c r="S162" s="173">
        <v>0</v>
      </c>
      <c r="T162" s="174">
        <f>S162*H162</f>
        <v>0</v>
      </c>
      <c r="U162" s="33"/>
      <c r="V162" s="33"/>
      <c r="W162" s="33"/>
      <c r="X162" s="33"/>
      <c r="Y162" s="33"/>
      <c r="Z162" s="33"/>
      <c r="AA162" s="33"/>
      <c r="AB162" s="33"/>
      <c r="AC162" s="33"/>
      <c r="AD162" s="33"/>
      <c r="AE162" s="33"/>
      <c r="AR162" s="175" t="s">
        <v>233</v>
      </c>
      <c r="AT162" s="175" t="s">
        <v>243</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233</v>
      </c>
      <c r="BM162" s="175" t="s">
        <v>2322</v>
      </c>
    </row>
    <row r="163" spans="1:65" s="2" customFormat="1" ht="78">
      <c r="A163" s="33"/>
      <c r="B163" s="34"/>
      <c r="C163" s="35"/>
      <c r="D163" s="177" t="s">
        <v>225</v>
      </c>
      <c r="E163" s="35"/>
      <c r="F163" s="178" t="s">
        <v>2323</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2" customFormat="1" ht="24.2" customHeight="1">
      <c r="A164" s="33"/>
      <c r="B164" s="34"/>
      <c r="C164" s="182" t="s">
        <v>325</v>
      </c>
      <c r="D164" s="182" t="s">
        <v>243</v>
      </c>
      <c r="E164" s="183" t="s">
        <v>2324</v>
      </c>
      <c r="F164" s="184" t="s">
        <v>2325</v>
      </c>
      <c r="G164" s="185" t="s">
        <v>228</v>
      </c>
      <c r="H164" s="186">
        <v>48</v>
      </c>
      <c r="I164" s="187"/>
      <c r="J164" s="188">
        <f>ROUND(I164*H164,2)</f>
        <v>0</v>
      </c>
      <c r="K164" s="184" t="s">
        <v>222</v>
      </c>
      <c r="L164" s="38"/>
      <c r="M164" s="189" t="s">
        <v>1</v>
      </c>
      <c r="N164" s="190"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233</v>
      </c>
      <c r="AT164" s="175" t="s">
        <v>243</v>
      </c>
      <c r="AU164" s="175" t="s">
        <v>75</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233</v>
      </c>
      <c r="BM164" s="175" t="s">
        <v>2326</v>
      </c>
    </row>
    <row r="165" spans="1:65" s="2" customFormat="1" ht="68.25">
      <c r="A165" s="33"/>
      <c r="B165" s="34"/>
      <c r="C165" s="35"/>
      <c r="D165" s="177" t="s">
        <v>225</v>
      </c>
      <c r="E165" s="35"/>
      <c r="F165" s="178" t="s">
        <v>2327</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75</v>
      </c>
    </row>
    <row r="166" spans="1:65" s="12" customFormat="1">
      <c r="B166" s="217"/>
      <c r="C166" s="218"/>
      <c r="D166" s="177" t="s">
        <v>1799</v>
      </c>
      <c r="E166" s="219" t="s">
        <v>1</v>
      </c>
      <c r="F166" s="220" t="s">
        <v>2328</v>
      </c>
      <c r="G166" s="218"/>
      <c r="H166" s="221">
        <v>48</v>
      </c>
      <c r="I166" s="222"/>
      <c r="J166" s="218"/>
      <c r="K166" s="218"/>
      <c r="L166" s="223"/>
      <c r="M166" s="224"/>
      <c r="N166" s="225"/>
      <c r="O166" s="225"/>
      <c r="P166" s="225"/>
      <c r="Q166" s="225"/>
      <c r="R166" s="225"/>
      <c r="S166" s="225"/>
      <c r="T166" s="226"/>
      <c r="AT166" s="227" t="s">
        <v>1799</v>
      </c>
      <c r="AU166" s="227" t="s">
        <v>75</v>
      </c>
      <c r="AV166" s="12" t="s">
        <v>84</v>
      </c>
      <c r="AW166" s="12" t="s">
        <v>32</v>
      </c>
      <c r="AX166" s="12" t="s">
        <v>82</v>
      </c>
      <c r="AY166" s="227" t="s">
        <v>223</v>
      </c>
    </row>
    <row r="167" spans="1:65" s="2" customFormat="1" ht="24.2" customHeight="1">
      <c r="A167" s="33"/>
      <c r="B167" s="34"/>
      <c r="C167" s="182" t="s">
        <v>321</v>
      </c>
      <c r="D167" s="182" t="s">
        <v>243</v>
      </c>
      <c r="E167" s="183" t="s">
        <v>2329</v>
      </c>
      <c r="F167" s="184" t="s">
        <v>2330</v>
      </c>
      <c r="G167" s="185" t="s">
        <v>228</v>
      </c>
      <c r="H167" s="186">
        <v>274</v>
      </c>
      <c r="I167" s="187"/>
      <c r="J167" s="188">
        <f>ROUND(I167*H167,2)</f>
        <v>0</v>
      </c>
      <c r="K167" s="184" t="s">
        <v>222</v>
      </c>
      <c r="L167" s="38"/>
      <c r="M167" s="189" t="s">
        <v>1</v>
      </c>
      <c r="N167" s="190"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233</v>
      </c>
      <c r="AT167" s="175" t="s">
        <v>243</v>
      </c>
      <c r="AU167" s="175" t="s">
        <v>75</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233</v>
      </c>
      <c r="BM167" s="175" t="s">
        <v>2331</v>
      </c>
    </row>
    <row r="168" spans="1:65" s="2" customFormat="1" ht="68.25">
      <c r="A168" s="33"/>
      <c r="B168" s="34"/>
      <c r="C168" s="35"/>
      <c r="D168" s="177" t="s">
        <v>225</v>
      </c>
      <c r="E168" s="35"/>
      <c r="F168" s="178" t="s">
        <v>2332</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75</v>
      </c>
    </row>
    <row r="169" spans="1:65" s="2" customFormat="1" ht="24.2" customHeight="1">
      <c r="A169" s="33"/>
      <c r="B169" s="34"/>
      <c r="C169" s="182" t="s">
        <v>334</v>
      </c>
      <c r="D169" s="182" t="s">
        <v>243</v>
      </c>
      <c r="E169" s="183" t="s">
        <v>1932</v>
      </c>
      <c r="F169" s="184" t="s">
        <v>1933</v>
      </c>
      <c r="G169" s="185" t="s">
        <v>221</v>
      </c>
      <c r="H169" s="186">
        <v>18</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233</v>
      </c>
      <c r="AT169" s="175" t="s">
        <v>243</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233</v>
      </c>
      <c r="BM169" s="175" t="s">
        <v>2333</v>
      </c>
    </row>
    <row r="170" spans="1:65" s="2" customFormat="1" ht="29.25">
      <c r="A170" s="33"/>
      <c r="B170" s="34"/>
      <c r="C170" s="35"/>
      <c r="D170" s="177" t="s">
        <v>225</v>
      </c>
      <c r="E170" s="35"/>
      <c r="F170" s="178" t="s">
        <v>1935</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24.2" customHeight="1">
      <c r="A171" s="33"/>
      <c r="B171" s="34"/>
      <c r="C171" s="182" t="s">
        <v>329</v>
      </c>
      <c r="D171" s="182" t="s">
        <v>243</v>
      </c>
      <c r="E171" s="183" t="s">
        <v>1936</v>
      </c>
      <c r="F171" s="184" t="s">
        <v>1937</v>
      </c>
      <c r="G171" s="185" t="s">
        <v>221</v>
      </c>
      <c r="H171" s="186">
        <v>20</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2334</v>
      </c>
    </row>
    <row r="172" spans="1:65" s="2" customFormat="1" ht="29.25">
      <c r="A172" s="33"/>
      <c r="B172" s="34"/>
      <c r="C172" s="35"/>
      <c r="D172" s="177" t="s">
        <v>225</v>
      </c>
      <c r="E172" s="35"/>
      <c r="F172" s="178" t="s">
        <v>1939</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82" t="s">
        <v>7</v>
      </c>
      <c r="D173" s="182" t="s">
        <v>243</v>
      </c>
      <c r="E173" s="183" t="s">
        <v>2335</v>
      </c>
      <c r="F173" s="184" t="s">
        <v>2336</v>
      </c>
      <c r="G173" s="185" t="s">
        <v>221</v>
      </c>
      <c r="H173" s="186">
        <v>55</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2337</v>
      </c>
    </row>
    <row r="174" spans="1:65" s="2" customFormat="1" ht="48.75">
      <c r="A174" s="33"/>
      <c r="B174" s="34"/>
      <c r="C174" s="35"/>
      <c r="D174" s="177" t="s">
        <v>225</v>
      </c>
      <c r="E174" s="35"/>
      <c r="F174" s="178" t="s">
        <v>2338</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63" t="s">
        <v>432</v>
      </c>
      <c r="D175" s="163" t="s">
        <v>218</v>
      </c>
      <c r="E175" s="164" t="s">
        <v>2339</v>
      </c>
      <c r="F175" s="165" t="s">
        <v>2340</v>
      </c>
      <c r="G175" s="166" t="s">
        <v>1511</v>
      </c>
      <c r="H175" s="167">
        <v>13.75</v>
      </c>
      <c r="I175" s="168"/>
      <c r="J175" s="169">
        <f>ROUND(I175*H175,2)</f>
        <v>0</v>
      </c>
      <c r="K175" s="165" t="s">
        <v>222</v>
      </c>
      <c r="L175" s="170"/>
      <c r="M175" s="171" t="s">
        <v>1</v>
      </c>
      <c r="N175" s="172" t="s">
        <v>40</v>
      </c>
      <c r="O175" s="70"/>
      <c r="P175" s="173">
        <f>O175*H175</f>
        <v>0</v>
      </c>
      <c r="Q175" s="173">
        <v>1E-3</v>
      </c>
      <c r="R175" s="173">
        <f>Q175*H175</f>
        <v>1.375E-2</v>
      </c>
      <c r="S175" s="173">
        <v>0</v>
      </c>
      <c r="T175" s="174">
        <f>S175*H175</f>
        <v>0</v>
      </c>
      <c r="U175" s="33"/>
      <c r="V175" s="33"/>
      <c r="W175" s="33"/>
      <c r="X175" s="33"/>
      <c r="Y175" s="33"/>
      <c r="Z175" s="33"/>
      <c r="AA175" s="33"/>
      <c r="AB175" s="33"/>
      <c r="AC175" s="33"/>
      <c r="AD175" s="33"/>
      <c r="AE175" s="33"/>
      <c r="AR175" s="175" t="s">
        <v>253</v>
      </c>
      <c r="AT175" s="175" t="s">
        <v>218</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2341</v>
      </c>
    </row>
    <row r="176" spans="1:65" s="2" customFormat="1">
      <c r="A176" s="33"/>
      <c r="B176" s="34"/>
      <c r="C176" s="35"/>
      <c r="D176" s="177" t="s">
        <v>225</v>
      </c>
      <c r="E176" s="35"/>
      <c r="F176" s="178" t="s">
        <v>2340</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12" customFormat="1">
      <c r="B177" s="217"/>
      <c r="C177" s="218"/>
      <c r="D177" s="177" t="s">
        <v>1799</v>
      </c>
      <c r="E177" s="219" t="s">
        <v>1</v>
      </c>
      <c r="F177" s="220" t="s">
        <v>2342</v>
      </c>
      <c r="G177" s="218"/>
      <c r="H177" s="221">
        <v>13.75</v>
      </c>
      <c r="I177" s="222"/>
      <c r="J177" s="218"/>
      <c r="K177" s="218"/>
      <c r="L177" s="223"/>
      <c r="M177" s="224"/>
      <c r="N177" s="225"/>
      <c r="O177" s="225"/>
      <c r="P177" s="225"/>
      <c r="Q177" s="225"/>
      <c r="R177" s="225"/>
      <c r="S177" s="225"/>
      <c r="T177" s="226"/>
      <c r="AT177" s="227" t="s">
        <v>1799</v>
      </c>
      <c r="AU177" s="227" t="s">
        <v>75</v>
      </c>
      <c r="AV177" s="12" t="s">
        <v>84</v>
      </c>
      <c r="AW177" s="12" t="s">
        <v>32</v>
      </c>
      <c r="AX177" s="12" t="s">
        <v>82</v>
      </c>
      <c r="AY177" s="227" t="s">
        <v>223</v>
      </c>
    </row>
    <row r="178" spans="1:65" s="2" customFormat="1" ht="24.2" customHeight="1">
      <c r="A178" s="33"/>
      <c r="B178" s="34"/>
      <c r="C178" s="163" t="s">
        <v>437</v>
      </c>
      <c r="D178" s="163" t="s">
        <v>218</v>
      </c>
      <c r="E178" s="164" t="s">
        <v>2157</v>
      </c>
      <c r="F178" s="165" t="s">
        <v>2158</v>
      </c>
      <c r="G178" s="166" t="s">
        <v>221</v>
      </c>
      <c r="H178" s="167">
        <v>106</v>
      </c>
      <c r="I178" s="168"/>
      <c r="J178" s="169">
        <f>ROUND(I178*H178,2)</f>
        <v>0</v>
      </c>
      <c r="K178" s="165" t="s">
        <v>222</v>
      </c>
      <c r="L178" s="170"/>
      <c r="M178" s="171" t="s">
        <v>1</v>
      </c>
      <c r="N178" s="172" t="s">
        <v>40</v>
      </c>
      <c r="O178" s="70"/>
      <c r="P178" s="173">
        <f>O178*H178</f>
        <v>0</v>
      </c>
      <c r="Q178" s="173">
        <v>1.8000000000000001E-4</v>
      </c>
      <c r="R178" s="173">
        <f>Q178*H178</f>
        <v>1.908E-2</v>
      </c>
      <c r="S178" s="173">
        <v>0</v>
      </c>
      <c r="T178" s="174">
        <f>S178*H178</f>
        <v>0</v>
      </c>
      <c r="U178" s="33"/>
      <c r="V178" s="33"/>
      <c r="W178" s="33"/>
      <c r="X178" s="33"/>
      <c r="Y178" s="33"/>
      <c r="Z178" s="33"/>
      <c r="AA178" s="33"/>
      <c r="AB178" s="33"/>
      <c r="AC178" s="33"/>
      <c r="AD178" s="33"/>
      <c r="AE178" s="33"/>
      <c r="AR178" s="175" t="s">
        <v>415</v>
      </c>
      <c r="AT178" s="175" t="s">
        <v>218</v>
      </c>
      <c r="AU178" s="175" t="s">
        <v>75</v>
      </c>
      <c r="AY178" s="16" t="s">
        <v>223</v>
      </c>
      <c r="BE178" s="176">
        <f>IF(N178="základní",J178,0)</f>
        <v>0</v>
      </c>
      <c r="BF178" s="176">
        <f>IF(N178="snížená",J178,0)</f>
        <v>0</v>
      </c>
      <c r="BG178" s="176">
        <f>IF(N178="zákl. přenesená",J178,0)</f>
        <v>0</v>
      </c>
      <c r="BH178" s="176">
        <f>IF(N178="sníž. přenesená",J178,0)</f>
        <v>0</v>
      </c>
      <c r="BI178" s="176">
        <f>IF(N178="nulová",J178,0)</f>
        <v>0</v>
      </c>
      <c r="BJ178" s="16" t="s">
        <v>82</v>
      </c>
      <c r="BK178" s="176">
        <f>ROUND(I178*H178,2)</f>
        <v>0</v>
      </c>
      <c r="BL178" s="16" t="s">
        <v>415</v>
      </c>
      <c r="BM178" s="175" t="s">
        <v>2343</v>
      </c>
    </row>
    <row r="179" spans="1:65" s="2" customFormat="1">
      <c r="A179" s="33"/>
      <c r="B179" s="34"/>
      <c r="C179" s="35"/>
      <c r="D179" s="177" t="s">
        <v>225</v>
      </c>
      <c r="E179" s="35"/>
      <c r="F179" s="178" t="s">
        <v>2158</v>
      </c>
      <c r="G179" s="35"/>
      <c r="H179" s="35"/>
      <c r="I179" s="179"/>
      <c r="J179" s="35"/>
      <c r="K179" s="35"/>
      <c r="L179" s="38"/>
      <c r="M179" s="180"/>
      <c r="N179" s="181"/>
      <c r="O179" s="70"/>
      <c r="P179" s="70"/>
      <c r="Q179" s="70"/>
      <c r="R179" s="70"/>
      <c r="S179" s="70"/>
      <c r="T179" s="71"/>
      <c r="U179" s="33"/>
      <c r="V179" s="33"/>
      <c r="W179" s="33"/>
      <c r="X179" s="33"/>
      <c r="Y179" s="33"/>
      <c r="Z179" s="33"/>
      <c r="AA179" s="33"/>
      <c r="AB179" s="33"/>
      <c r="AC179" s="33"/>
      <c r="AD179" s="33"/>
      <c r="AE179" s="33"/>
      <c r="AT179" s="16" t="s">
        <v>225</v>
      </c>
      <c r="AU179" s="16" t="s">
        <v>75</v>
      </c>
    </row>
    <row r="180" spans="1:65" s="12" customFormat="1">
      <c r="B180" s="217"/>
      <c r="C180" s="218"/>
      <c r="D180" s="177" t="s">
        <v>1799</v>
      </c>
      <c r="E180" s="219" t="s">
        <v>1</v>
      </c>
      <c r="F180" s="220" t="s">
        <v>1473</v>
      </c>
      <c r="G180" s="218"/>
      <c r="H180" s="221">
        <v>106</v>
      </c>
      <c r="I180" s="222"/>
      <c r="J180" s="218"/>
      <c r="K180" s="218"/>
      <c r="L180" s="223"/>
      <c r="M180" s="224"/>
      <c r="N180" s="225"/>
      <c r="O180" s="225"/>
      <c r="P180" s="225"/>
      <c r="Q180" s="225"/>
      <c r="R180" s="225"/>
      <c r="S180" s="225"/>
      <c r="T180" s="226"/>
      <c r="AT180" s="227" t="s">
        <v>1799</v>
      </c>
      <c r="AU180" s="227" t="s">
        <v>75</v>
      </c>
      <c r="AV180" s="12" t="s">
        <v>84</v>
      </c>
      <c r="AW180" s="12" t="s">
        <v>32</v>
      </c>
      <c r="AX180" s="12" t="s">
        <v>82</v>
      </c>
      <c r="AY180" s="227" t="s">
        <v>223</v>
      </c>
    </row>
    <row r="181" spans="1:65" s="2" customFormat="1" ht="24.2" customHeight="1">
      <c r="A181" s="33"/>
      <c r="B181" s="34"/>
      <c r="C181" s="163" t="s">
        <v>442</v>
      </c>
      <c r="D181" s="163" t="s">
        <v>218</v>
      </c>
      <c r="E181" s="164" t="s">
        <v>2148</v>
      </c>
      <c r="F181" s="165" t="s">
        <v>2149</v>
      </c>
      <c r="G181" s="166" t="s">
        <v>221</v>
      </c>
      <c r="H181" s="167">
        <v>738</v>
      </c>
      <c r="I181" s="168"/>
      <c r="J181" s="169">
        <f>ROUND(I181*H181,2)</f>
        <v>0</v>
      </c>
      <c r="K181" s="165" t="s">
        <v>222</v>
      </c>
      <c r="L181" s="170"/>
      <c r="M181" s="171" t="s">
        <v>1</v>
      </c>
      <c r="N181" s="172" t="s">
        <v>40</v>
      </c>
      <c r="O181" s="70"/>
      <c r="P181" s="173">
        <f>O181*H181</f>
        <v>0</v>
      </c>
      <c r="Q181" s="173">
        <v>9.0000000000000006E-5</v>
      </c>
      <c r="R181" s="173">
        <f>Q181*H181</f>
        <v>6.6420000000000007E-2</v>
      </c>
      <c r="S181" s="173">
        <v>0</v>
      </c>
      <c r="T181" s="174">
        <f>S181*H181</f>
        <v>0</v>
      </c>
      <c r="U181" s="33"/>
      <c r="V181" s="33"/>
      <c r="W181" s="33"/>
      <c r="X181" s="33"/>
      <c r="Y181" s="33"/>
      <c r="Z181" s="33"/>
      <c r="AA181" s="33"/>
      <c r="AB181" s="33"/>
      <c r="AC181" s="33"/>
      <c r="AD181" s="33"/>
      <c r="AE181" s="33"/>
      <c r="AR181" s="175" t="s">
        <v>415</v>
      </c>
      <c r="AT181" s="175" t="s">
        <v>218</v>
      </c>
      <c r="AU181" s="175" t="s">
        <v>75</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415</v>
      </c>
      <c r="BM181" s="175" t="s">
        <v>2344</v>
      </c>
    </row>
    <row r="182" spans="1:65" s="2" customFormat="1">
      <c r="A182" s="33"/>
      <c r="B182" s="34"/>
      <c r="C182" s="35"/>
      <c r="D182" s="177" t="s">
        <v>225</v>
      </c>
      <c r="E182" s="35"/>
      <c r="F182" s="178" t="s">
        <v>2149</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75</v>
      </c>
    </row>
    <row r="183" spans="1:65" s="12" customFormat="1">
      <c r="B183" s="217"/>
      <c r="C183" s="218"/>
      <c r="D183" s="177" t="s">
        <v>1799</v>
      </c>
      <c r="E183" s="219" t="s">
        <v>1</v>
      </c>
      <c r="F183" s="220" t="s">
        <v>2345</v>
      </c>
      <c r="G183" s="218"/>
      <c r="H183" s="221">
        <v>738</v>
      </c>
      <c r="I183" s="222"/>
      <c r="J183" s="218"/>
      <c r="K183" s="218"/>
      <c r="L183" s="223"/>
      <c r="M183" s="224"/>
      <c r="N183" s="225"/>
      <c r="O183" s="225"/>
      <c r="P183" s="225"/>
      <c r="Q183" s="225"/>
      <c r="R183" s="225"/>
      <c r="S183" s="225"/>
      <c r="T183" s="226"/>
      <c r="AT183" s="227" t="s">
        <v>1799</v>
      </c>
      <c r="AU183" s="227" t="s">
        <v>75</v>
      </c>
      <c r="AV183" s="12" t="s">
        <v>84</v>
      </c>
      <c r="AW183" s="12" t="s">
        <v>32</v>
      </c>
      <c r="AX183" s="12" t="s">
        <v>82</v>
      </c>
      <c r="AY183" s="227" t="s">
        <v>223</v>
      </c>
    </row>
    <row r="184" spans="1:65" s="2" customFormat="1" ht="24.2" customHeight="1">
      <c r="A184" s="33"/>
      <c r="B184" s="34"/>
      <c r="C184" s="182" t="s">
        <v>482</v>
      </c>
      <c r="D184" s="182" t="s">
        <v>243</v>
      </c>
      <c r="E184" s="183" t="s">
        <v>1940</v>
      </c>
      <c r="F184" s="184" t="s">
        <v>1941</v>
      </c>
      <c r="G184" s="185" t="s">
        <v>1536</v>
      </c>
      <c r="H184" s="186">
        <v>0.11700000000000001</v>
      </c>
      <c r="I184" s="187"/>
      <c r="J184" s="188">
        <f>ROUND(I184*H184,2)</f>
        <v>0</v>
      </c>
      <c r="K184" s="184" t="s">
        <v>222</v>
      </c>
      <c r="L184" s="38"/>
      <c r="M184" s="189" t="s">
        <v>1</v>
      </c>
      <c r="N184" s="190" t="s">
        <v>40</v>
      </c>
      <c r="O184" s="70"/>
      <c r="P184" s="173">
        <f>O184*H184</f>
        <v>0</v>
      </c>
      <c r="Q184" s="173">
        <v>0</v>
      </c>
      <c r="R184" s="173">
        <f>Q184*H184</f>
        <v>0</v>
      </c>
      <c r="S184" s="173">
        <v>0</v>
      </c>
      <c r="T184" s="174">
        <f>S184*H184</f>
        <v>0</v>
      </c>
      <c r="U184" s="33"/>
      <c r="V184" s="33"/>
      <c r="W184" s="33"/>
      <c r="X184" s="33"/>
      <c r="Y184" s="33"/>
      <c r="Z184" s="33"/>
      <c r="AA184" s="33"/>
      <c r="AB184" s="33"/>
      <c r="AC184" s="33"/>
      <c r="AD184" s="33"/>
      <c r="AE184" s="33"/>
      <c r="AR184" s="175" t="s">
        <v>233</v>
      </c>
      <c r="AT184" s="175" t="s">
        <v>243</v>
      </c>
      <c r="AU184" s="175" t="s">
        <v>75</v>
      </c>
      <c r="AY184" s="16" t="s">
        <v>223</v>
      </c>
      <c r="BE184" s="176">
        <f>IF(N184="základní",J184,0)</f>
        <v>0</v>
      </c>
      <c r="BF184" s="176">
        <f>IF(N184="snížená",J184,0)</f>
        <v>0</v>
      </c>
      <c r="BG184" s="176">
        <f>IF(N184="zákl. přenesená",J184,0)</f>
        <v>0</v>
      </c>
      <c r="BH184" s="176">
        <f>IF(N184="sníž. přenesená",J184,0)</f>
        <v>0</v>
      </c>
      <c r="BI184" s="176">
        <f>IF(N184="nulová",J184,0)</f>
        <v>0</v>
      </c>
      <c r="BJ184" s="16" t="s">
        <v>82</v>
      </c>
      <c r="BK184" s="176">
        <f>ROUND(I184*H184,2)</f>
        <v>0</v>
      </c>
      <c r="BL184" s="16" t="s">
        <v>233</v>
      </c>
      <c r="BM184" s="175" t="s">
        <v>2346</v>
      </c>
    </row>
    <row r="185" spans="1:65" s="2" customFormat="1" ht="78">
      <c r="A185" s="33"/>
      <c r="B185" s="34"/>
      <c r="C185" s="35"/>
      <c r="D185" s="177" t="s">
        <v>225</v>
      </c>
      <c r="E185" s="35"/>
      <c r="F185" s="178" t="s">
        <v>1943</v>
      </c>
      <c r="G185" s="35"/>
      <c r="H185" s="35"/>
      <c r="I185" s="179"/>
      <c r="J185" s="35"/>
      <c r="K185" s="35"/>
      <c r="L185" s="38"/>
      <c r="M185" s="180"/>
      <c r="N185" s="181"/>
      <c r="O185" s="70"/>
      <c r="P185" s="70"/>
      <c r="Q185" s="70"/>
      <c r="R185" s="70"/>
      <c r="S185" s="70"/>
      <c r="T185" s="71"/>
      <c r="U185" s="33"/>
      <c r="V185" s="33"/>
      <c r="W185" s="33"/>
      <c r="X185" s="33"/>
      <c r="Y185" s="33"/>
      <c r="Z185" s="33"/>
      <c r="AA185" s="33"/>
      <c r="AB185" s="33"/>
      <c r="AC185" s="33"/>
      <c r="AD185" s="33"/>
      <c r="AE185" s="33"/>
      <c r="AT185" s="16" t="s">
        <v>225</v>
      </c>
      <c r="AU185" s="16" t="s">
        <v>75</v>
      </c>
    </row>
    <row r="186" spans="1:65" s="2" customFormat="1" ht="24.2" customHeight="1">
      <c r="A186" s="33"/>
      <c r="B186" s="34"/>
      <c r="C186" s="182" t="s">
        <v>822</v>
      </c>
      <c r="D186" s="182" t="s">
        <v>243</v>
      </c>
      <c r="E186" s="183" t="s">
        <v>1944</v>
      </c>
      <c r="F186" s="184" t="s">
        <v>1945</v>
      </c>
      <c r="G186" s="185" t="s">
        <v>1536</v>
      </c>
      <c r="H186" s="186">
        <v>0.11700000000000001</v>
      </c>
      <c r="I186" s="187"/>
      <c r="J186" s="188">
        <f>ROUND(I186*H186,2)</f>
        <v>0</v>
      </c>
      <c r="K186" s="184" t="s">
        <v>222</v>
      </c>
      <c r="L186" s="38"/>
      <c r="M186" s="189" t="s">
        <v>1</v>
      </c>
      <c r="N186" s="190" t="s">
        <v>40</v>
      </c>
      <c r="O186" s="70"/>
      <c r="P186" s="173">
        <f>O186*H186</f>
        <v>0</v>
      </c>
      <c r="Q186" s="173">
        <v>0</v>
      </c>
      <c r="R186" s="173">
        <f>Q186*H186</f>
        <v>0</v>
      </c>
      <c r="S186" s="173">
        <v>0</v>
      </c>
      <c r="T186" s="174">
        <f>S186*H186</f>
        <v>0</v>
      </c>
      <c r="U186" s="33"/>
      <c r="V186" s="33"/>
      <c r="W186" s="33"/>
      <c r="X186" s="33"/>
      <c r="Y186" s="33"/>
      <c r="Z186" s="33"/>
      <c r="AA186" s="33"/>
      <c r="AB186" s="33"/>
      <c r="AC186" s="33"/>
      <c r="AD186" s="33"/>
      <c r="AE186" s="33"/>
      <c r="AR186" s="175" t="s">
        <v>233</v>
      </c>
      <c r="AT186" s="175" t="s">
        <v>243</v>
      </c>
      <c r="AU186" s="175" t="s">
        <v>75</v>
      </c>
      <c r="AY186" s="16" t="s">
        <v>223</v>
      </c>
      <c r="BE186" s="176">
        <f>IF(N186="základní",J186,0)</f>
        <v>0</v>
      </c>
      <c r="BF186" s="176">
        <f>IF(N186="snížená",J186,0)</f>
        <v>0</v>
      </c>
      <c r="BG186" s="176">
        <f>IF(N186="zákl. přenesená",J186,0)</f>
        <v>0</v>
      </c>
      <c r="BH186" s="176">
        <f>IF(N186="sníž. přenesená",J186,0)</f>
        <v>0</v>
      </c>
      <c r="BI186" s="176">
        <f>IF(N186="nulová",J186,0)</f>
        <v>0</v>
      </c>
      <c r="BJ186" s="16" t="s">
        <v>82</v>
      </c>
      <c r="BK186" s="176">
        <f>ROUND(I186*H186,2)</f>
        <v>0</v>
      </c>
      <c r="BL186" s="16" t="s">
        <v>233</v>
      </c>
      <c r="BM186" s="175" t="s">
        <v>2347</v>
      </c>
    </row>
    <row r="187" spans="1:65" s="2" customFormat="1" ht="78">
      <c r="A187" s="33"/>
      <c r="B187" s="34"/>
      <c r="C187" s="35"/>
      <c r="D187" s="177" t="s">
        <v>225</v>
      </c>
      <c r="E187" s="35"/>
      <c r="F187" s="178" t="s">
        <v>1947</v>
      </c>
      <c r="G187" s="35"/>
      <c r="H187" s="35"/>
      <c r="I187" s="179"/>
      <c r="J187" s="35"/>
      <c r="K187" s="35"/>
      <c r="L187" s="38"/>
      <c r="M187" s="180"/>
      <c r="N187" s="181"/>
      <c r="O187" s="70"/>
      <c r="P187" s="70"/>
      <c r="Q187" s="70"/>
      <c r="R187" s="70"/>
      <c r="S187" s="70"/>
      <c r="T187" s="71"/>
      <c r="U187" s="33"/>
      <c r="V187" s="33"/>
      <c r="W187" s="33"/>
      <c r="X187" s="33"/>
      <c r="Y187" s="33"/>
      <c r="Z187" s="33"/>
      <c r="AA187" s="33"/>
      <c r="AB187" s="33"/>
      <c r="AC187" s="33"/>
      <c r="AD187" s="33"/>
      <c r="AE187" s="33"/>
      <c r="AT187" s="16" t="s">
        <v>225</v>
      </c>
      <c r="AU187" s="16" t="s">
        <v>75</v>
      </c>
    </row>
    <row r="188" spans="1:65" s="2" customFormat="1" ht="24.2" customHeight="1">
      <c r="A188" s="33"/>
      <c r="B188" s="34"/>
      <c r="C188" s="182" t="s">
        <v>478</v>
      </c>
      <c r="D188" s="182" t="s">
        <v>243</v>
      </c>
      <c r="E188" s="183" t="s">
        <v>2348</v>
      </c>
      <c r="F188" s="184" t="s">
        <v>2349</v>
      </c>
      <c r="G188" s="185" t="s">
        <v>228</v>
      </c>
      <c r="H188" s="186">
        <v>43.753</v>
      </c>
      <c r="I188" s="187"/>
      <c r="J188" s="188">
        <f>ROUND(I188*H188,2)</f>
        <v>0</v>
      </c>
      <c r="K188" s="184" t="s">
        <v>222</v>
      </c>
      <c r="L188" s="38"/>
      <c r="M188" s="189" t="s">
        <v>1</v>
      </c>
      <c r="N188" s="190"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233</v>
      </c>
      <c r="AT188" s="175" t="s">
        <v>243</v>
      </c>
      <c r="AU188" s="175" t="s">
        <v>75</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233</v>
      </c>
      <c r="BM188" s="175" t="s">
        <v>2350</v>
      </c>
    </row>
    <row r="189" spans="1:65" s="2" customFormat="1" ht="87.75">
      <c r="A189" s="33"/>
      <c r="B189" s="34"/>
      <c r="C189" s="35"/>
      <c r="D189" s="177" t="s">
        <v>225</v>
      </c>
      <c r="E189" s="35"/>
      <c r="F189" s="178" t="s">
        <v>2351</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75</v>
      </c>
    </row>
    <row r="190" spans="1:65" s="2" customFormat="1" ht="24.2" customHeight="1">
      <c r="A190" s="33"/>
      <c r="B190" s="34"/>
      <c r="C190" s="182" t="s">
        <v>474</v>
      </c>
      <c r="D190" s="182" t="s">
        <v>243</v>
      </c>
      <c r="E190" s="183" t="s">
        <v>2352</v>
      </c>
      <c r="F190" s="184" t="s">
        <v>2353</v>
      </c>
      <c r="G190" s="185" t="s">
        <v>228</v>
      </c>
      <c r="H190" s="186">
        <v>43.753</v>
      </c>
      <c r="I190" s="187"/>
      <c r="J190" s="188">
        <f>ROUND(I190*H190,2)</f>
        <v>0</v>
      </c>
      <c r="K190" s="184" t="s">
        <v>222</v>
      </c>
      <c r="L190" s="38"/>
      <c r="M190" s="189" t="s">
        <v>1</v>
      </c>
      <c r="N190" s="190" t="s">
        <v>40</v>
      </c>
      <c r="O190" s="70"/>
      <c r="P190" s="173">
        <f>O190*H190</f>
        <v>0</v>
      </c>
      <c r="Q190" s="173">
        <v>0</v>
      </c>
      <c r="R190" s="173">
        <f>Q190*H190</f>
        <v>0</v>
      </c>
      <c r="S190" s="173">
        <v>0</v>
      </c>
      <c r="T190" s="174">
        <f>S190*H190</f>
        <v>0</v>
      </c>
      <c r="U190" s="33"/>
      <c r="V190" s="33"/>
      <c r="W190" s="33"/>
      <c r="X190" s="33"/>
      <c r="Y190" s="33"/>
      <c r="Z190" s="33"/>
      <c r="AA190" s="33"/>
      <c r="AB190" s="33"/>
      <c r="AC190" s="33"/>
      <c r="AD190" s="33"/>
      <c r="AE190" s="33"/>
      <c r="AR190" s="175" t="s">
        <v>233</v>
      </c>
      <c r="AT190" s="175" t="s">
        <v>243</v>
      </c>
      <c r="AU190" s="175" t="s">
        <v>75</v>
      </c>
      <c r="AY190" s="16" t="s">
        <v>223</v>
      </c>
      <c r="BE190" s="176">
        <f>IF(N190="základní",J190,0)</f>
        <v>0</v>
      </c>
      <c r="BF190" s="176">
        <f>IF(N190="snížená",J190,0)</f>
        <v>0</v>
      </c>
      <c r="BG190" s="176">
        <f>IF(N190="zákl. přenesená",J190,0)</f>
        <v>0</v>
      </c>
      <c r="BH190" s="176">
        <f>IF(N190="sníž. přenesená",J190,0)</f>
        <v>0</v>
      </c>
      <c r="BI190" s="176">
        <f>IF(N190="nulová",J190,0)</f>
        <v>0</v>
      </c>
      <c r="BJ190" s="16" t="s">
        <v>82</v>
      </c>
      <c r="BK190" s="176">
        <f>ROUND(I190*H190,2)</f>
        <v>0</v>
      </c>
      <c r="BL190" s="16" t="s">
        <v>233</v>
      </c>
      <c r="BM190" s="175" t="s">
        <v>2354</v>
      </c>
    </row>
    <row r="191" spans="1:65" s="2" customFormat="1" ht="78">
      <c r="A191" s="33"/>
      <c r="B191" s="34"/>
      <c r="C191" s="35"/>
      <c r="D191" s="177" t="s">
        <v>225</v>
      </c>
      <c r="E191" s="35"/>
      <c r="F191" s="178" t="s">
        <v>2355</v>
      </c>
      <c r="G191" s="35"/>
      <c r="H191" s="35"/>
      <c r="I191" s="179"/>
      <c r="J191" s="35"/>
      <c r="K191" s="35"/>
      <c r="L191" s="38"/>
      <c r="M191" s="180"/>
      <c r="N191" s="181"/>
      <c r="O191" s="70"/>
      <c r="P191" s="70"/>
      <c r="Q191" s="70"/>
      <c r="R191" s="70"/>
      <c r="S191" s="70"/>
      <c r="T191" s="71"/>
      <c r="U191" s="33"/>
      <c r="V191" s="33"/>
      <c r="W191" s="33"/>
      <c r="X191" s="33"/>
      <c r="Y191" s="33"/>
      <c r="Z191" s="33"/>
      <c r="AA191" s="33"/>
      <c r="AB191" s="33"/>
      <c r="AC191" s="33"/>
      <c r="AD191" s="33"/>
      <c r="AE191" s="33"/>
      <c r="AT191" s="16" t="s">
        <v>225</v>
      </c>
      <c r="AU191" s="16" t="s">
        <v>75</v>
      </c>
    </row>
    <row r="192" spans="1:65" s="2" customFormat="1" ht="24.2" customHeight="1">
      <c r="A192" s="33"/>
      <c r="B192" s="34"/>
      <c r="C192" s="182" t="s">
        <v>1237</v>
      </c>
      <c r="D192" s="182" t="s">
        <v>243</v>
      </c>
      <c r="E192" s="183" t="s">
        <v>2175</v>
      </c>
      <c r="F192" s="184" t="s">
        <v>2176</v>
      </c>
      <c r="G192" s="185" t="s">
        <v>1950</v>
      </c>
      <c r="H192" s="186">
        <v>14</v>
      </c>
      <c r="I192" s="187"/>
      <c r="J192" s="188">
        <f>ROUND(I192*H192,2)</f>
        <v>0</v>
      </c>
      <c r="K192" s="184" t="s">
        <v>222</v>
      </c>
      <c r="L192" s="38"/>
      <c r="M192" s="189" t="s">
        <v>1</v>
      </c>
      <c r="N192" s="190"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233</v>
      </c>
      <c r="AT192" s="175" t="s">
        <v>243</v>
      </c>
      <c r="AU192" s="175" t="s">
        <v>75</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233</v>
      </c>
      <c r="BM192" s="175" t="s">
        <v>2356</v>
      </c>
    </row>
    <row r="193" spans="1:65" s="2" customFormat="1" ht="68.25">
      <c r="A193" s="33"/>
      <c r="B193" s="34"/>
      <c r="C193" s="35"/>
      <c r="D193" s="177" t="s">
        <v>225</v>
      </c>
      <c r="E193" s="35"/>
      <c r="F193" s="178" t="s">
        <v>2178</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75</v>
      </c>
    </row>
    <row r="194" spans="1:65" s="2" customFormat="1" ht="24.2" customHeight="1">
      <c r="A194" s="33"/>
      <c r="B194" s="34"/>
      <c r="C194" s="182" t="s">
        <v>1241</v>
      </c>
      <c r="D194" s="182" t="s">
        <v>243</v>
      </c>
      <c r="E194" s="183" t="s">
        <v>1957</v>
      </c>
      <c r="F194" s="184" t="s">
        <v>1958</v>
      </c>
      <c r="G194" s="185" t="s">
        <v>1950</v>
      </c>
      <c r="H194" s="186">
        <v>2</v>
      </c>
      <c r="I194" s="187"/>
      <c r="J194" s="188">
        <f>ROUND(I194*H194,2)</f>
        <v>0</v>
      </c>
      <c r="K194" s="184" t="s">
        <v>222</v>
      </c>
      <c r="L194" s="38"/>
      <c r="M194" s="189" t="s">
        <v>1</v>
      </c>
      <c r="N194" s="190"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233</v>
      </c>
      <c r="AT194" s="175" t="s">
        <v>243</v>
      </c>
      <c r="AU194" s="175" t="s">
        <v>75</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233</v>
      </c>
      <c r="BM194" s="175" t="s">
        <v>2357</v>
      </c>
    </row>
    <row r="195" spans="1:65" s="2" customFormat="1" ht="58.5">
      <c r="A195" s="33"/>
      <c r="B195" s="34"/>
      <c r="C195" s="35"/>
      <c r="D195" s="177" t="s">
        <v>225</v>
      </c>
      <c r="E195" s="35"/>
      <c r="F195" s="178" t="s">
        <v>1960</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75</v>
      </c>
    </row>
    <row r="196" spans="1:65" s="2" customFormat="1" ht="37.9" customHeight="1">
      <c r="A196" s="33"/>
      <c r="B196" s="34"/>
      <c r="C196" s="182" t="s">
        <v>447</v>
      </c>
      <c r="D196" s="182" t="s">
        <v>243</v>
      </c>
      <c r="E196" s="183" t="s">
        <v>1961</v>
      </c>
      <c r="F196" s="184" t="s">
        <v>1962</v>
      </c>
      <c r="G196" s="185" t="s">
        <v>228</v>
      </c>
      <c r="H196" s="186">
        <v>374</v>
      </c>
      <c r="I196" s="187"/>
      <c r="J196" s="188">
        <f>ROUND(I196*H196,2)</f>
        <v>0</v>
      </c>
      <c r="K196" s="184" t="s">
        <v>222</v>
      </c>
      <c r="L196" s="38"/>
      <c r="M196" s="189" t="s">
        <v>1</v>
      </c>
      <c r="N196" s="190" t="s">
        <v>40</v>
      </c>
      <c r="O196" s="70"/>
      <c r="P196" s="173">
        <f>O196*H196</f>
        <v>0</v>
      </c>
      <c r="Q196" s="173">
        <v>0</v>
      </c>
      <c r="R196" s="173">
        <f>Q196*H196</f>
        <v>0</v>
      </c>
      <c r="S196" s="173">
        <v>0</v>
      </c>
      <c r="T196" s="174">
        <f>S196*H196</f>
        <v>0</v>
      </c>
      <c r="U196" s="33"/>
      <c r="V196" s="33"/>
      <c r="W196" s="33"/>
      <c r="X196" s="33"/>
      <c r="Y196" s="33"/>
      <c r="Z196" s="33"/>
      <c r="AA196" s="33"/>
      <c r="AB196" s="33"/>
      <c r="AC196" s="33"/>
      <c r="AD196" s="33"/>
      <c r="AE196" s="33"/>
      <c r="AR196" s="175" t="s">
        <v>233</v>
      </c>
      <c r="AT196" s="175" t="s">
        <v>243</v>
      </c>
      <c r="AU196" s="175" t="s">
        <v>75</v>
      </c>
      <c r="AY196" s="16" t="s">
        <v>223</v>
      </c>
      <c r="BE196" s="176">
        <f>IF(N196="základní",J196,0)</f>
        <v>0</v>
      </c>
      <c r="BF196" s="176">
        <f>IF(N196="snížená",J196,0)</f>
        <v>0</v>
      </c>
      <c r="BG196" s="176">
        <f>IF(N196="zákl. přenesená",J196,0)</f>
        <v>0</v>
      </c>
      <c r="BH196" s="176">
        <f>IF(N196="sníž. přenesená",J196,0)</f>
        <v>0</v>
      </c>
      <c r="BI196" s="176">
        <f>IF(N196="nulová",J196,0)</f>
        <v>0</v>
      </c>
      <c r="BJ196" s="16" t="s">
        <v>82</v>
      </c>
      <c r="BK196" s="176">
        <f>ROUND(I196*H196,2)</f>
        <v>0</v>
      </c>
      <c r="BL196" s="16" t="s">
        <v>233</v>
      </c>
      <c r="BM196" s="175" t="s">
        <v>2358</v>
      </c>
    </row>
    <row r="197" spans="1:65" s="2" customFormat="1" ht="58.5">
      <c r="A197" s="33"/>
      <c r="B197" s="34"/>
      <c r="C197" s="35"/>
      <c r="D197" s="177" t="s">
        <v>225</v>
      </c>
      <c r="E197" s="35"/>
      <c r="F197" s="178" t="s">
        <v>1964</v>
      </c>
      <c r="G197" s="35"/>
      <c r="H197" s="35"/>
      <c r="I197" s="179"/>
      <c r="J197" s="35"/>
      <c r="K197" s="35"/>
      <c r="L197" s="38"/>
      <c r="M197" s="180"/>
      <c r="N197" s="181"/>
      <c r="O197" s="70"/>
      <c r="P197" s="70"/>
      <c r="Q197" s="70"/>
      <c r="R197" s="70"/>
      <c r="S197" s="70"/>
      <c r="T197" s="71"/>
      <c r="U197" s="33"/>
      <c r="V197" s="33"/>
      <c r="W197" s="33"/>
      <c r="X197" s="33"/>
      <c r="Y197" s="33"/>
      <c r="Z197" s="33"/>
      <c r="AA197" s="33"/>
      <c r="AB197" s="33"/>
      <c r="AC197" s="33"/>
      <c r="AD197" s="33"/>
      <c r="AE197" s="33"/>
      <c r="AT197" s="16" t="s">
        <v>225</v>
      </c>
      <c r="AU197" s="16" t="s">
        <v>75</v>
      </c>
    </row>
    <row r="198" spans="1:65" s="12" customFormat="1">
      <c r="B198" s="217"/>
      <c r="C198" s="218"/>
      <c r="D198" s="177" t="s">
        <v>1799</v>
      </c>
      <c r="E198" s="219" t="s">
        <v>1</v>
      </c>
      <c r="F198" s="220" t="s">
        <v>2359</v>
      </c>
      <c r="G198" s="218"/>
      <c r="H198" s="221">
        <v>374</v>
      </c>
      <c r="I198" s="222"/>
      <c r="J198" s="218"/>
      <c r="K198" s="218"/>
      <c r="L198" s="223"/>
      <c r="M198" s="224"/>
      <c r="N198" s="225"/>
      <c r="O198" s="225"/>
      <c r="P198" s="225"/>
      <c r="Q198" s="225"/>
      <c r="R198" s="225"/>
      <c r="S198" s="225"/>
      <c r="T198" s="226"/>
      <c r="AT198" s="227" t="s">
        <v>1799</v>
      </c>
      <c r="AU198" s="227" t="s">
        <v>75</v>
      </c>
      <c r="AV198" s="12" t="s">
        <v>84</v>
      </c>
      <c r="AW198" s="12" t="s">
        <v>32</v>
      </c>
      <c r="AX198" s="12" t="s">
        <v>82</v>
      </c>
      <c r="AY198" s="227" t="s">
        <v>223</v>
      </c>
    </row>
    <row r="199" spans="1:65" s="2" customFormat="1" ht="37.9" customHeight="1">
      <c r="A199" s="33"/>
      <c r="B199" s="34"/>
      <c r="C199" s="182" t="s">
        <v>451</v>
      </c>
      <c r="D199" s="182" t="s">
        <v>243</v>
      </c>
      <c r="E199" s="183" t="s">
        <v>1966</v>
      </c>
      <c r="F199" s="184" t="s">
        <v>1967</v>
      </c>
      <c r="G199" s="185" t="s">
        <v>228</v>
      </c>
      <c r="H199" s="186">
        <v>374</v>
      </c>
      <c r="I199" s="187"/>
      <c r="J199" s="188">
        <f>ROUND(I199*H199,2)</f>
        <v>0</v>
      </c>
      <c r="K199" s="184" t="s">
        <v>222</v>
      </c>
      <c r="L199" s="38"/>
      <c r="M199" s="189" t="s">
        <v>1</v>
      </c>
      <c r="N199" s="190" t="s">
        <v>40</v>
      </c>
      <c r="O199" s="70"/>
      <c r="P199" s="173">
        <f>O199*H199</f>
        <v>0</v>
      </c>
      <c r="Q199" s="173">
        <v>0</v>
      </c>
      <c r="R199" s="173">
        <f>Q199*H199</f>
        <v>0</v>
      </c>
      <c r="S199" s="173">
        <v>0</v>
      </c>
      <c r="T199" s="174">
        <f>S199*H199</f>
        <v>0</v>
      </c>
      <c r="U199" s="33"/>
      <c r="V199" s="33"/>
      <c r="W199" s="33"/>
      <c r="X199" s="33"/>
      <c r="Y199" s="33"/>
      <c r="Z199" s="33"/>
      <c r="AA199" s="33"/>
      <c r="AB199" s="33"/>
      <c r="AC199" s="33"/>
      <c r="AD199" s="33"/>
      <c r="AE199" s="33"/>
      <c r="AR199" s="175" t="s">
        <v>233</v>
      </c>
      <c r="AT199" s="175" t="s">
        <v>243</v>
      </c>
      <c r="AU199" s="175" t="s">
        <v>75</v>
      </c>
      <c r="AY199" s="16" t="s">
        <v>223</v>
      </c>
      <c r="BE199" s="176">
        <f>IF(N199="základní",J199,0)</f>
        <v>0</v>
      </c>
      <c r="BF199" s="176">
        <f>IF(N199="snížená",J199,0)</f>
        <v>0</v>
      </c>
      <c r="BG199" s="176">
        <f>IF(N199="zákl. přenesená",J199,0)</f>
        <v>0</v>
      </c>
      <c r="BH199" s="176">
        <f>IF(N199="sníž. přenesená",J199,0)</f>
        <v>0</v>
      </c>
      <c r="BI199" s="176">
        <f>IF(N199="nulová",J199,0)</f>
        <v>0</v>
      </c>
      <c r="BJ199" s="16" t="s">
        <v>82</v>
      </c>
      <c r="BK199" s="176">
        <f>ROUND(I199*H199,2)</f>
        <v>0</v>
      </c>
      <c r="BL199" s="16" t="s">
        <v>233</v>
      </c>
      <c r="BM199" s="175" t="s">
        <v>2360</v>
      </c>
    </row>
    <row r="200" spans="1:65" s="2" customFormat="1" ht="58.5">
      <c r="A200" s="33"/>
      <c r="B200" s="34"/>
      <c r="C200" s="35"/>
      <c r="D200" s="177" t="s">
        <v>225</v>
      </c>
      <c r="E200" s="35"/>
      <c r="F200" s="178" t="s">
        <v>1969</v>
      </c>
      <c r="G200" s="35"/>
      <c r="H200" s="35"/>
      <c r="I200" s="179"/>
      <c r="J200" s="35"/>
      <c r="K200" s="35"/>
      <c r="L200" s="38"/>
      <c r="M200" s="180"/>
      <c r="N200" s="181"/>
      <c r="O200" s="70"/>
      <c r="P200" s="70"/>
      <c r="Q200" s="70"/>
      <c r="R200" s="70"/>
      <c r="S200" s="70"/>
      <c r="T200" s="71"/>
      <c r="U200" s="33"/>
      <c r="V200" s="33"/>
      <c r="W200" s="33"/>
      <c r="X200" s="33"/>
      <c r="Y200" s="33"/>
      <c r="Z200" s="33"/>
      <c r="AA200" s="33"/>
      <c r="AB200" s="33"/>
      <c r="AC200" s="33"/>
      <c r="AD200" s="33"/>
      <c r="AE200" s="33"/>
      <c r="AT200" s="16" t="s">
        <v>225</v>
      </c>
      <c r="AU200" s="16" t="s">
        <v>75</v>
      </c>
    </row>
    <row r="201" spans="1:65" s="12" customFormat="1">
      <c r="B201" s="217"/>
      <c r="C201" s="218"/>
      <c r="D201" s="177" t="s">
        <v>1799</v>
      </c>
      <c r="E201" s="219" t="s">
        <v>1</v>
      </c>
      <c r="F201" s="220" t="s">
        <v>2359</v>
      </c>
      <c r="G201" s="218"/>
      <c r="H201" s="221">
        <v>374</v>
      </c>
      <c r="I201" s="222"/>
      <c r="J201" s="218"/>
      <c r="K201" s="218"/>
      <c r="L201" s="223"/>
      <c r="M201" s="224"/>
      <c r="N201" s="225"/>
      <c r="O201" s="225"/>
      <c r="P201" s="225"/>
      <c r="Q201" s="225"/>
      <c r="R201" s="225"/>
      <c r="S201" s="225"/>
      <c r="T201" s="226"/>
      <c r="AT201" s="227" t="s">
        <v>1799</v>
      </c>
      <c r="AU201" s="227" t="s">
        <v>75</v>
      </c>
      <c r="AV201" s="12" t="s">
        <v>84</v>
      </c>
      <c r="AW201" s="12" t="s">
        <v>32</v>
      </c>
      <c r="AX201" s="12" t="s">
        <v>82</v>
      </c>
      <c r="AY201" s="227" t="s">
        <v>223</v>
      </c>
    </row>
    <row r="202" spans="1:65" s="2" customFormat="1" ht="24.2" customHeight="1">
      <c r="A202" s="33"/>
      <c r="B202" s="34"/>
      <c r="C202" s="182" t="s">
        <v>465</v>
      </c>
      <c r="D202" s="182" t="s">
        <v>243</v>
      </c>
      <c r="E202" s="183" t="s">
        <v>2361</v>
      </c>
      <c r="F202" s="184" t="s">
        <v>2362</v>
      </c>
      <c r="G202" s="185" t="s">
        <v>228</v>
      </c>
      <c r="H202" s="186">
        <v>43.753</v>
      </c>
      <c r="I202" s="187"/>
      <c r="J202" s="188">
        <f>ROUND(I202*H202,2)</f>
        <v>0</v>
      </c>
      <c r="K202" s="184" t="s">
        <v>222</v>
      </c>
      <c r="L202" s="38"/>
      <c r="M202" s="189" t="s">
        <v>1</v>
      </c>
      <c r="N202" s="190"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233</v>
      </c>
      <c r="AT202" s="175" t="s">
        <v>243</v>
      </c>
      <c r="AU202" s="175" t="s">
        <v>75</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233</v>
      </c>
      <c r="BM202" s="175" t="s">
        <v>2363</v>
      </c>
    </row>
    <row r="203" spans="1:65" s="2" customFormat="1" ht="48.75">
      <c r="A203" s="33"/>
      <c r="B203" s="34"/>
      <c r="C203" s="35"/>
      <c r="D203" s="177" t="s">
        <v>225</v>
      </c>
      <c r="E203" s="35"/>
      <c r="F203" s="178" t="s">
        <v>2364</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75</v>
      </c>
    </row>
    <row r="204" spans="1:65" s="2" customFormat="1" ht="24.2" customHeight="1">
      <c r="A204" s="33"/>
      <c r="B204" s="34"/>
      <c r="C204" s="182" t="s">
        <v>469</v>
      </c>
      <c r="D204" s="182" t="s">
        <v>243</v>
      </c>
      <c r="E204" s="183" t="s">
        <v>2365</v>
      </c>
      <c r="F204" s="184" t="s">
        <v>2366</v>
      </c>
      <c r="G204" s="185" t="s">
        <v>228</v>
      </c>
      <c r="H204" s="186">
        <v>43.753</v>
      </c>
      <c r="I204" s="187"/>
      <c r="J204" s="188">
        <f>ROUND(I204*H204,2)</f>
        <v>0</v>
      </c>
      <c r="K204" s="184" t="s">
        <v>222</v>
      </c>
      <c r="L204" s="38"/>
      <c r="M204" s="189" t="s">
        <v>1</v>
      </c>
      <c r="N204" s="190"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233</v>
      </c>
      <c r="AT204" s="175" t="s">
        <v>243</v>
      </c>
      <c r="AU204" s="175" t="s">
        <v>75</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233</v>
      </c>
      <c r="BM204" s="175" t="s">
        <v>2367</v>
      </c>
    </row>
    <row r="205" spans="1:65" s="2" customFormat="1" ht="48.75">
      <c r="A205" s="33"/>
      <c r="B205" s="34"/>
      <c r="C205" s="35"/>
      <c r="D205" s="177" t="s">
        <v>225</v>
      </c>
      <c r="E205" s="35"/>
      <c r="F205" s="178" t="s">
        <v>2368</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75</v>
      </c>
    </row>
    <row r="206" spans="1:65" s="2" customFormat="1" ht="24.2" customHeight="1">
      <c r="A206" s="33"/>
      <c r="B206" s="34"/>
      <c r="C206" s="182" t="s">
        <v>486</v>
      </c>
      <c r="D206" s="182" t="s">
        <v>243</v>
      </c>
      <c r="E206" s="183" t="s">
        <v>2369</v>
      </c>
      <c r="F206" s="184" t="s">
        <v>2370</v>
      </c>
      <c r="G206" s="185" t="s">
        <v>1229</v>
      </c>
      <c r="H206" s="186">
        <v>2</v>
      </c>
      <c r="I206" s="187"/>
      <c r="J206" s="188">
        <f>ROUND(I206*H206,2)</f>
        <v>0</v>
      </c>
      <c r="K206" s="184" t="s">
        <v>222</v>
      </c>
      <c r="L206" s="38"/>
      <c r="M206" s="189" t="s">
        <v>1</v>
      </c>
      <c r="N206" s="190"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233</v>
      </c>
      <c r="AT206" s="175" t="s">
        <v>243</v>
      </c>
      <c r="AU206" s="175" t="s">
        <v>75</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233</v>
      </c>
      <c r="BM206" s="175" t="s">
        <v>2371</v>
      </c>
    </row>
    <row r="207" spans="1:65" s="2" customFormat="1" ht="29.25">
      <c r="A207" s="33"/>
      <c r="B207" s="34"/>
      <c r="C207" s="35"/>
      <c r="D207" s="177" t="s">
        <v>225</v>
      </c>
      <c r="E207" s="35"/>
      <c r="F207" s="178" t="s">
        <v>2372</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75</v>
      </c>
    </row>
    <row r="208" spans="1:65" s="2" customFormat="1" ht="24.2" customHeight="1">
      <c r="A208" s="33"/>
      <c r="B208" s="34"/>
      <c r="C208" s="163" t="s">
        <v>491</v>
      </c>
      <c r="D208" s="163" t="s">
        <v>218</v>
      </c>
      <c r="E208" s="164" t="s">
        <v>2373</v>
      </c>
      <c r="F208" s="165" t="s">
        <v>2374</v>
      </c>
      <c r="G208" s="166" t="s">
        <v>221</v>
      </c>
      <c r="H208" s="167">
        <v>1</v>
      </c>
      <c r="I208" s="168"/>
      <c r="J208" s="169">
        <f>ROUND(I208*H208,2)</f>
        <v>0</v>
      </c>
      <c r="K208" s="165" t="s">
        <v>222</v>
      </c>
      <c r="L208" s="170"/>
      <c r="M208" s="171" t="s">
        <v>1</v>
      </c>
      <c r="N208" s="172" t="s">
        <v>40</v>
      </c>
      <c r="O208" s="70"/>
      <c r="P208" s="173">
        <f>O208*H208</f>
        <v>0</v>
      </c>
      <c r="Q208" s="173">
        <v>3.4290000000000001E-2</v>
      </c>
      <c r="R208" s="173">
        <f>Q208*H208</f>
        <v>3.4290000000000001E-2</v>
      </c>
      <c r="S208" s="173">
        <v>0</v>
      </c>
      <c r="T208" s="174">
        <f>S208*H208</f>
        <v>0</v>
      </c>
      <c r="U208" s="33"/>
      <c r="V208" s="33"/>
      <c r="W208" s="33"/>
      <c r="X208" s="33"/>
      <c r="Y208" s="33"/>
      <c r="Z208" s="33"/>
      <c r="AA208" s="33"/>
      <c r="AB208" s="33"/>
      <c r="AC208" s="33"/>
      <c r="AD208" s="33"/>
      <c r="AE208" s="33"/>
      <c r="AR208" s="175" t="s">
        <v>253</v>
      </c>
      <c r="AT208" s="175" t="s">
        <v>218</v>
      </c>
      <c r="AU208" s="175" t="s">
        <v>75</v>
      </c>
      <c r="AY208" s="16" t="s">
        <v>223</v>
      </c>
      <c r="BE208" s="176">
        <f>IF(N208="základní",J208,0)</f>
        <v>0</v>
      </c>
      <c r="BF208" s="176">
        <f>IF(N208="snížená",J208,0)</f>
        <v>0</v>
      </c>
      <c r="BG208" s="176">
        <f>IF(N208="zákl. přenesená",J208,0)</f>
        <v>0</v>
      </c>
      <c r="BH208" s="176">
        <f>IF(N208="sníž. přenesená",J208,0)</f>
        <v>0</v>
      </c>
      <c r="BI208" s="176">
        <f>IF(N208="nulová",J208,0)</f>
        <v>0</v>
      </c>
      <c r="BJ208" s="16" t="s">
        <v>82</v>
      </c>
      <c r="BK208" s="176">
        <f>ROUND(I208*H208,2)</f>
        <v>0</v>
      </c>
      <c r="BL208" s="16" t="s">
        <v>233</v>
      </c>
      <c r="BM208" s="175" t="s">
        <v>2375</v>
      </c>
    </row>
    <row r="209" spans="1:65" s="2" customFormat="1" ht="19.5">
      <c r="A209" s="33"/>
      <c r="B209" s="34"/>
      <c r="C209" s="35"/>
      <c r="D209" s="177" t="s">
        <v>225</v>
      </c>
      <c r="E209" s="35"/>
      <c r="F209" s="178" t="s">
        <v>2374</v>
      </c>
      <c r="G209" s="35"/>
      <c r="H209" s="35"/>
      <c r="I209" s="179"/>
      <c r="J209" s="35"/>
      <c r="K209" s="35"/>
      <c r="L209" s="38"/>
      <c r="M209" s="180"/>
      <c r="N209" s="181"/>
      <c r="O209" s="70"/>
      <c r="P209" s="70"/>
      <c r="Q209" s="70"/>
      <c r="R209" s="70"/>
      <c r="S209" s="70"/>
      <c r="T209" s="71"/>
      <c r="U209" s="33"/>
      <c r="V209" s="33"/>
      <c r="W209" s="33"/>
      <c r="X209" s="33"/>
      <c r="Y209" s="33"/>
      <c r="Z209" s="33"/>
      <c r="AA209" s="33"/>
      <c r="AB209" s="33"/>
      <c r="AC209" s="33"/>
      <c r="AD209" s="33"/>
      <c r="AE209" s="33"/>
      <c r="AT209" s="16" t="s">
        <v>225</v>
      </c>
      <c r="AU209" s="16" t="s">
        <v>75</v>
      </c>
    </row>
    <row r="210" spans="1:65" s="2" customFormat="1" ht="24.2" customHeight="1">
      <c r="A210" s="33"/>
      <c r="B210" s="34"/>
      <c r="C210" s="163" t="s">
        <v>493</v>
      </c>
      <c r="D210" s="163" t="s">
        <v>218</v>
      </c>
      <c r="E210" s="164" t="s">
        <v>2376</v>
      </c>
      <c r="F210" s="165" t="s">
        <v>2377</v>
      </c>
      <c r="G210" s="166" t="s">
        <v>221</v>
      </c>
      <c r="H210" s="167">
        <v>1</v>
      </c>
      <c r="I210" s="168"/>
      <c r="J210" s="169">
        <f>ROUND(I210*H210,2)</f>
        <v>0</v>
      </c>
      <c r="K210" s="165" t="s">
        <v>222</v>
      </c>
      <c r="L210" s="170"/>
      <c r="M210" s="171" t="s">
        <v>1</v>
      </c>
      <c r="N210" s="172" t="s">
        <v>40</v>
      </c>
      <c r="O210" s="70"/>
      <c r="P210" s="173">
        <f>O210*H210</f>
        <v>0</v>
      </c>
      <c r="Q210" s="173">
        <v>3.4819999999999997E-2</v>
      </c>
      <c r="R210" s="173">
        <f>Q210*H210</f>
        <v>3.4819999999999997E-2</v>
      </c>
      <c r="S210" s="173">
        <v>0</v>
      </c>
      <c r="T210" s="174">
        <f>S210*H210</f>
        <v>0</v>
      </c>
      <c r="U210" s="33"/>
      <c r="V210" s="33"/>
      <c r="W210" s="33"/>
      <c r="X210" s="33"/>
      <c r="Y210" s="33"/>
      <c r="Z210" s="33"/>
      <c r="AA210" s="33"/>
      <c r="AB210" s="33"/>
      <c r="AC210" s="33"/>
      <c r="AD210" s="33"/>
      <c r="AE210" s="33"/>
      <c r="AR210" s="175" t="s">
        <v>253</v>
      </c>
      <c r="AT210" s="175" t="s">
        <v>218</v>
      </c>
      <c r="AU210" s="175" t="s">
        <v>75</v>
      </c>
      <c r="AY210" s="16" t="s">
        <v>223</v>
      </c>
      <c r="BE210" s="176">
        <f>IF(N210="základní",J210,0)</f>
        <v>0</v>
      </c>
      <c r="BF210" s="176">
        <f>IF(N210="snížená",J210,0)</f>
        <v>0</v>
      </c>
      <c r="BG210" s="176">
        <f>IF(N210="zákl. přenesená",J210,0)</f>
        <v>0</v>
      </c>
      <c r="BH210" s="176">
        <f>IF(N210="sníž. přenesená",J210,0)</f>
        <v>0</v>
      </c>
      <c r="BI210" s="176">
        <f>IF(N210="nulová",J210,0)</f>
        <v>0</v>
      </c>
      <c r="BJ210" s="16" t="s">
        <v>82</v>
      </c>
      <c r="BK210" s="176">
        <f>ROUND(I210*H210,2)</f>
        <v>0</v>
      </c>
      <c r="BL210" s="16" t="s">
        <v>233</v>
      </c>
      <c r="BM210" s="175" t="s">
        <v>2378</v>
      </c>
    </row>
    <row r="211" spans="1:65" s="2" customFormat="1" ht="19.5">
      <c r="A211" s="33"/>
      <c r="B211" s="34"/>
      <c r="C211" s="35"/>
      <c r="D211" s="177" t="s">
        <v>225</v>
      </c>
      <c r="E211" s="35"/>
      <c r="F211" s="178" t="s">
        <v>2377</v>
      </c>
      <c r="G211" s="35"/>
      <c r="H211" s="35"/>
      <c r="I211" s="179"/>
      <c r="J211" s="35"/>
      <c r="K211" s="35"/>
      <c r="L211" s="38"/>
      <c r="M211" s="180"/>
      <c r="N211" s="181"/>
      <c r="O211" s="70"/>
      <c r="P211" s="70"/>
      <c r="Q211" s="70"/>
      <c r="R211" s="70"/>
      <c r="S211" s="70"/>
      <c r="T211" s="71"/>
      <c r="U211" s="33"/>
      <c r="V211" s="33"/>
      <c r="W211" s="33"/>
      <c r="X211" s="33"/>
      <c r="Y211" s="33"/>
      <c r="Z211" s="33"/>
      <c r="AA211" s="33"/>
      <c r="AB211" s="33"/>
      <c r="AC211" s="33"/>
      <c r="AD211" s="33"/>
      <c r="AE211" s="33"/>
      <c r="AT211" s="16" t="s">
        <v>225</v>
      </c>
      <c r="AU211" s="16" t="s">
        <v>75</v>
      </c>
    </row>
    <row r="212" spans="1:65" s="2" customFormat="1" ht="24.2" customHeight="1">
      <c r="A212" s="33"/>
      <c r="B212" s="34"/>
      <c r="C212" s="182" t="s">
        <v>497</v>
      </c>
      <c r="D212" s="182" t="s">
        <v>243</v>
      </c>
      <c r="E212" s="183" t="s">
        <v>2379</v>
      </c>
      <c r="F212" s="184" t="s">
        <v>2380</v>
      </c>
      <c r="G212" s="185" t="s">
        <v>221</v>
      </c>
      <c r="H212" s="186">
        <v>1</v>
      </c>
      <c r="I212" s="187"/>
      <c r="J212" s="188">
        <f>ROUND(I212*H212,2)</f>
        <v>0</v>
      </c>
      <c r="K212" s="184" t="s">
        <v>222</v>
      </c>
      <c r="L212" s="38"/>
      <c r="M212" s="189" t="s">
        <v>1</v>
      </c>
      <c r="N212" s="190" t="s">
        <v>40</v>
      </c>
      <c r="O212" s="70"/>
      <c r="P212" s="173">
        <f>O212*H212</f>
        <v>0</v>
      </c>
      <c r="Q212" s="173">
        <v>0</v>
      </c>
      <c r="R212" s="173">
        <f>Q212*H212</f>
        <v>0</v>
      </c>
      <c r="S212" s="173">
        <v>0</v>
      </c>
      <c r="T212" s="174">
        <f>S212*H212</f>
        <v>0</v>
      </c>
      <c r="U212" s="33"/>
      <c r="V212" s="33"/>
      <c r="W212" s="33"/>
      <c r="X212" s="33"/>
      <c r="Y212" s="33"/>
      <c r="Z212" s="33"/>
      <c r="AA212" s="33"/>
      <c r="AB212" s="33"/>
      <c r="AC212" s="33"/>
      <c r="AD212" s="33"/>
      <c r="AE212" s="33"/>
      <c r="AR212" s="175" t="s">
        <v>233</v>
      </c>
      <c r="AT212" s="175" t="s">
        <v>243</v>
      </c>
      <c r="AU212" s="175" t="s">
        <v>75</v>
      </c>
      <c r="AY212" s="16" t="s">
        <v>223</v>
      </c>
      <c r="BE212" s="176">
        <f>IF(N212="základní",J212,0)</f>
        <v>0</v>
      </c>
      <c r="BF212" s="176">
        <f>IF(N212="snížená",J212,0)</f>
        <v>0</v>
      </c>
      <c r="BG212" s="176">
        <f>IF(N212="zákl. přenesená",J212,0)</f>
        <v>0</v>
      </c>
      <c r="BH212" s="176">
        <f>IF(N212="sníž. přenesená",J212,0)</f>
        <v>0</v>
      </c>
      <c r="BI212" s="176">
        <f>IF(N212="nulová",J212,0)</f>
        <v>0</v>
      </c>
      <c r="BJ212" s="16" t="s">
        <v>82</v>
      </c>
      <c r="BK212" s="176">
        <f>ROUND(I212*H212,2)</f>
        <v>0</v>
      </c>
      <c r="BL212" s="16" t="s">
        <v>233</v>
      </c>
      <c r="BM212" s="175" t="s">
        <v>2381</v>
      </c>
    </row>
    <row r="213" spans="1:65" s="2" customFormat="1" ht="87.75">
      <c r="A213" s="33"/>
      <c r="B213" s="34"/>
      <c r="C213" s="35"/>
      <c r="D213" s="177" t="s">
        <v>225</v>
      </c>
      <c r="E213" s="35"/>
      <c r="F213" s="178" t="s">
        <v>2382</v>
      </c>
      <c r="G213" s="35"/>
      <c r="H213" s="35"/>
      <c r="I213" s="179"/>
      <c r="J213" s="35"/>
      <c r="K213" s="35"/>
      <c r="L213" s="38"/>
      <c r="M213" s="180"/>
      <c r="N213" s="181"/>
      <c r="O213" s="70"/>
      <c r="P213" s="70"/>
      <c r="Q213" s="70"/>
      <c r="R213" s="70"/>
      <c r="S213" s="70"/>
      <c r="T213" s="71"/>
      <c r="U213" s="33"/>
      <c r="V213" s="33"/>
      <c r="W213" s="33"/>
      <c r="X213" s="33"/>
      <c r="Y213" s="33"/>
      <c r="Z213" s="33"/>
      <c r="AA213" s="33"/>
      <c r="AB213" s="33"/>
      <c r="AC213" s="33"/>
      <c r="AD213" s="33"/>
      <c r="AE213" s="33"/>
      <c r="AT213" s="16" t="s">
        <v>225</v>
      </c>
      <c r="AU213" s="16" t="s">
        <v>75</v>
      </c>
    </row>
    <row r="214" spans="1:65" s="2" customFormat="1" ht="24.2" customHeight="1">
      <c r="A214" s="33"/>
      <c r="B214" s="34"/>
      <c r="C214" s="182" t="s">
        <v>501</v>
      </c>
      <c r="D214" s="182" t="s">
        <v>243</v>
      </c>
      <c r="E214" s="183" t="s">
        <v>2081</v>
      </c>
      <c r="F214" s="184" t="s">
        <v>2082</v>
      </c>
      <c r="G214" s="185" t="s">
        <v>221</v>
      </c>
      <c r="H214" s="186">
        <v>2</v>
      </c>
      <c r="I214" s="187"/>
      <c r="J214" s="188">
        <f>ROUND(I214*H214,2)</f>
        <v>0</v>
      </c>
      <c r="K214" s="184" t="s">
        <v>222</v>
      </c>
      <c r="L214" s="38"/>
      <c r="M214" s="189" t="s">
        <v>1</v>
      </c>
      <c r="N214" s="190" t="s">
        <v>40</v>
      </c>
      <c r="O214" s="70"/>
      <c r="P214" s="173">
        <f>O214*H214</f>
        <v>0</v>
      </c>
      <c r="Q214" s="173">
        <v>0</v>
      </c>
      <c r="R214" s="173">
        <f>Q214*H214</f>
        <v>0</v>
      </c>
      <c r="S214" s="173">
        <v>0</v>
      </c>
      <c r="T214" s="174">
        <f>S214*H214</f>
        <v>0</v>
      </c>
      <c r="U214" s="33"/>
      <c r="V214" s="33"/>
      <c r="W214" s="33"/>
      <c r="X214" s="33"/>
      <c r="Y214" s="33"/>
      <c r="Z214" s="33"/>
      <c r="AA214" s="33"/>
      <c r="AB214" s="33"/>
      <c r="AC214" s="33"/>
      <c r="AD214" s="33"/>
      <c r="AE214" s="33"/>
      <c r="AR214" s="175" t="s">
        <v>233</v>
      </c>
      <c r="AT214" s="175" t="s">
        <v>243</v>
      </c>
      <c r="AU214" s="175" t="s">
        <v>75</v>
      </c>
      <c r="AY214" s="16" t="s">
        <v>223</v>
      </c>
      <c r="BE214" s="176">
        <f>IF(N214="základní",J214,0)</f>
        <v>0</v>
      </c>
      <c r="BF214" s="176">
        <f>IF(N214="snížená",J214,0)</f>
        <v>0</v>
      </c>
      <c r="BG214" s="176">
        <f>IF(N214="zákl. přenesená",J214,0)</f>
        <v>0</v>
      </c>
      <c r="BH214" s="176">
        <f>IF(N214="sníž. přenesená",J214,0)</f>
        <v>0</v>
      </c>
      <c r="BI214" s="176">
        <f>IF(N214="nulová",J214,0)</f>
        <v>0</v>
      </c>
      <c r="BJ214" s="16" t="s">
        <v>82</v>
      </c>
      <c r="BK214" s="176">
        <f>ROUND(I214*H214,2)</f>
        <v>0</v>
      </c>
      <c r="BL214" s="16" t="s">
        <v>233</v>
      </c>
      <c r="BM214" s="175" t="s">
        <v>2383</v>
      </c>
    </row>
    <row r="215" spans="1:65" s="2" customFormat="1" ht="39">
      <c r="A215" s="33"/>
      <c r="B215" s="34"/>
      <c r="C215" s="35"/>
      <c r="D215" s="177" t="s">
        <v>225</v>
      </c>
      <c r="E215" s="35"/>
      <c r="F215" s="178" t="s">
        <v>2084</v>
      </c>
      <c r="G215" s="35"/>
      <c r="H215" s="35"/>
      <c r="I215" s="179"/>
      <c r="J215" s="35"/>
      <c r="K215" s="35"/>
      <c r="L215" s="38"/>
      <c r="M215" s="180"/>
      <c r="N215" s="181"/>
      <c r="O215" s="70"/>
      <c r="P215" s="70"/>
      <c r="Q215" s="70"/>
      <c r="R215" s="70"/>
      <c r="S215" s="70"/>
      <c r="T215" s="71"/>
      <c r="U215" s="33"/>
      <c r="V215" s="33"/>
      <c r="W215" s="33"/>
      <c r="X215" s="33"/>
      <c r="Y215" s="33"/>
      <c r="Z215" s="33"/>
      <c r="AA215" s="33"/>
      <c r="AB215" s="33"/>
      <c r="AC215" s="33"/>
      <c r="AD215" s="33"/>
      <c r="AE215" s="33"/>
      <c r="AT215" s="16" t="s">
        <v>225</v>
      </c>
      <c r="AU215" s="16" t="s">
        <v>75</v>
      </c>
    </row>
    <row r="216" spans="1:65" s="2" customFormat="1" ht="24.2" customHeight="1">
      <c r="A216" s="33"/>
      <c r="B216" s="34"/>
      <c r="C216" s="163" t="s">
        <v>509</v>
      </c>
      <c r="D216" s="163" t="s">
        <v>218</v>
      </c>
      <c r="E216" s="164" t="s">
        <v>2085</v>
      </c>
      <c r="F216" s="165" t="s">
        <v>2086</v>
      </c>
      <c r="G216" s="166" t="s">
        <v>221</v>
      </c>
      <c r="H216" s="167">
        <v>2</v>
      </c>
      <c r="I216" s="168"/>
      <c r="J216" s="169">
        <f>ROUND(I216*H216,2)</f>
        <v>0</v>
      </c>
      <c r="K216" s="165" t="s">
        <v>222</v>
      </c>
      <c r="L216" s="170"/>
      <c r="M216" s="171" t="s">
        <v>1</v>
      </c>
      <c r="N216" s="172" t="s">
        <v>40</v>
      </c>
      <c r="O216" s="70"/>
      <c r="P216" s="173">
        <f>O216*H216</f>
        <v>0</v>
      </c>
      <c r="Q216" s="173">
        <v>0.17</v>
      </c>
      <c r="R216" s="173">
        <f>Q216*H216</f>
        <v>0.34</v>
      </c>
      <c r="S216" s="173">
        <v>0</v>
      </c>
      <c r="T216" s="174">
        <f>S216*H216</f>
        <v>0</v>
      </c>
      <c r="U216" s="33"/>
      <c r="V216" s="33"/>
      <c r="W216" s="33"/>
      <c r="X216" s="33"/>
      <c r="Y216" s="33"/>
      <c r="Z216" s="33"/>
      <c r="AA216" s="33"/>
      <c r="AB216" s="33"/>
      <c r="AC216" s="33"/>
      <c r="AD216" s="33"/>
      <c r="AE216" s="33"/>
      <c r="AR216" s="175" t="s">
        <v>253</v>
      </c>
      <c r="AT216" s="175" t="s">
        <v>218</v>
      </c>
      <c r="AU216" s="175" t="s">
        <v>75</v>
      </c>
      <c r="AY216" s="16" t="s">
        <v>223</v>
      </c>
      <c r="BE216" s="176">
        <f>IF(N216="základní",J216,0)</f>
        <v>0</v>
      </c>
      <c r="BF216" s="176">
        <f>IF(N216="snížená",J216,0)</f>
        <v>0</v>
      </c>
      <c r="BG216" s="176">
        <f>IF(N216="zákl. přenesená",J216,0)</f>
        <v>0</v>
      </c>
      <c r="BH216" s="176">
        <f>IF(N216="sníž. přenesená",J216,0)</f>
        <v>0</v>
      </c>
      <c r="BI216" s="176">
        <f>IF(N216="nulová",J216,0)</f>
        <v>0</v>
      </c>
      <c r="BJ216" s="16" t="s">
        <v>82</v>
      </c>
      <c r="BK216" s="176">
        <f>ROUND(I216*H216,2)</f>
        <v>0</v>
      </c>
      <c r="BL216" s="16" t="s">
        <v>233</v>
      </c>
      <c r="BM216" s="175" t="s">
        <v>2384</v>
      </c>
    </row>
    <row r="217" spans="1:65" s="2" customFormat="1">
      <c r="A217" s="33"/>
      <c r="B217" s="34"/>
      <c r="C217" s="35"/>
      <c r="D217" s="177" t="s">
        <v>225</v>
      </c>
      <c r="E217" s="35"/>
      <c r="F217" s="178" t="s">
        <v>2086</v>
      </c>
      <c r="G217" s="35"/>
      <c r="H217" s="35"/>
      <c r="I217" s="179"/>
      <c r="J217" s="35"/>
      <c r="K217" s="35"/>
      <c r="L217" s="38"/>
      <c r="M217" s="180"/>
      <c r="N217" s="181"/>
      <c r="O217" s="70"/>
      <c r="P217" s="70"/>
      <c r="Q217" s="70"/>
      <c r="R217" s="70"/>
      <c r="S217" s="70"/>
      <c r="T217" s="71"/>
      <c r="U217" s="33"/>
      <c r="V217" s="33"/>
      <c r="W217" s="33"/>
      <c r="X217" s="33"/>
      <c r="Y217" s="33"/>
      <c r="Z217" s="33"/>
      <c r="AA217" s="33"/>
      <c r="AB217" s="33"/>
      <c r="AC217" s="33"/>
      <c r="AD217" s="33"/>
      <c r="AE217" s="33"/>
      <c r="AT217" s="16" t="s">
        <v>225</v>
      </c>
      <c r="AU217" s="16" t="s">
        <v>75</v>
      </c>
    </row>
    <row r="218" spans="1:65" s="2" customFormat="1" ht="24.2" customHeight="1">
      <c r="A218" s="33"/>
      <c r="B218" s="34"/>
      <c r="C218" s="182" t="s">
        <v>513</v>
      </c>
      <c r="D218" s="182" t="s">
        <v>243</v>
      </c>
      <c r="E218" s="183" t="s">
        <v>2099</v>
      </c>
      <c r="F218" s="184" t="s">
        <v>2100</v>
      </c>
      <c r="G218" s="185" t="s">
        <v>1485</v>
      </c>
      <c r="H218" s="186">
        <v>0.5</v>
      </c>
      <c r="I218" s="187"/>
      <c r="J218" s="188">
        <f>ROUND(I218*H218,2)</f>
        <v>0</v>
      </c>
      <c r="K218" s="184" t="s">
        <v>222</v>
      </c>
      <c r="L218" s="38"/>
      <c r="M218" s="189" t="s">
        <v>1</v>
      </c>
      <c r="N218" s="190" t="s">
        <v>40</v>
      </c>
      <c r="O218" s="70"/>
      <c r="P218" s="173">
        <f>O218*H218</f>
        <v>0</v>
      </c>
      <c r="Q218" s="173">
        <v>0</v>
      </c>
      <c r="R218" s="173">
        <f>Q218*H218</f>
        <v>0</v>
      </c>
      <c r="S218" s="173">
        <v>0</v>
      </c>
      <c r="T218" s="174">
        <f>S218*H218</f>
        <v>0</v>
      </c>
      <c r="U218" s="33"/>
      <c r="V218" s="33"/>
      <c r="W218" s="33"/>
      <c r="X218" s="33"/>
      <c r="Y218" s="33"/>
      <c r="Z218" s="33"/>
      <c r="AA218" s="33"/>
      <c r="AB218" s="33"/>
      <c r="AC218" s="33"/>
      <c r="AD218" s="33"/>
      <c r="AE218" s="33"/>
      <c r="AR218" s="175" t="s">
        <v>233</v>
      </c>
      <c r="AT218" s="175" t="s">
        <v>243</v>
      </c>
      <c r="AU218" s="175" t="s">
        <v>75</v>
      </c>
      <c r="AY218" s="16" t="s">
        <v>223</v>
      </c>
      <c r="BE218" s="176">
        <f>IF(N218="základní",J218,0)</f>
        <v>0</v>
      </c>
      <c r="BF218" s="176">
        <f>IF(N218="snížená",J218,0)</f>
        <v>0</v>
      </c>
      <c r="BG218" s="176">
        <f>IF(N218="zákl. přenesená",J218,0)</f>
        <v>0</v>
      </c>
      <c r="BH218" s="176">
        <f>IF(N218="sníž. přenesená",J218,0)</f>
        <v>0</v>
      </c>
      <c r="BI218" s="176">
        <f>IF(N218="nulová",J218,0)</f>
        <v>0</v>
      </c>
      <c r="BJ218" s="16" t="s">
        <v>82</v>
      </c>
      <c r="BK218" s="176">
        <f>ROUND(I218*H218,2)</f>
        <v>0</v>
      </c>
      <c r="BL218" s="16" t="s">
        <v>233</v>
      </c>
      <c r="BM218" s="175" t="s">
        <v>2385</v>
      </c>
    </row>
    <row r="219" spans="1:65" s="2" customFormat="1" ht="29.25">
      <c r="A219" s="33"/>
      <c r="B219" s="34"/>
      <c r="C219" s="35"/>
      <c r="D219" s="177" t="s">
        <v>225</v>
      </c>
      <c r="E219" s="35"/>
      <c r="F219" s="178" t="s">
        <v>2102</v>
      </c>
      <c r="G219" s="35"/>
      <c r="H219" s="35"/>
      <c r="I219" s="179"/>
      <c r="J219" s="35"/>
      <c r="K219" s="35"/>
      <c r="L219" s="38"/>
      <c r="M219" s="180"/>
      <c r="N219" s="181"/>
      <c r="O219" s="70"/>
      <c r="P219" s="70"/>
      <c r="Q219" s="70"/>
      <c r="R219" s="70"/>
      <c r="S219" s="70"/>
      <c r="T219" s="71"/>
      <c r="U219" s="33"/>
      <c r="V219" s="33"/>
      <c r="W219" s="33"/>
      <c r="X219" s="33"/>
      <c r="Y219" s="33"/>
      <c r="Z219" s="33"/>
      <c r="AA219" s="33"/>
      <c r="AB219" s="33"/>
      <c r="AC219" s="33"/>
      <c r="AD219" s="33"/>
      <c r="AE219" s="33"/>
      <c r="AT219" s="16" t="s">
        <v>225</v>
      </c>
      <c r="AU219" s="16" t="s">
        <v>75</v>
      </c>
    </row>
    <row r="220" spans="1:65" s="12" customFormat="1">
      <c r="B220" s="217"/>
      <c r="C220" s="218"/>
      <c r="D220" s="177" t="s">
        <v>1799</v>
      </c>
      <c r="E220" s="219" t="s">
        <v>1</v>
      </c>
      <c r="F220" s="220" t="s">
        <v>2386</v>
      </c>
      <c r="G220" s="218"/>
      <c r="H220" s="221">
        <v>0.5</v>
      </c>
      <c r="I220" s="222"/>
      <c r="J220" s="218"/>
      <c r="K220" s="218"/>
      <c r="L220" s="223"/>
      <c r="M220" s="224"/>
      <c r="N220" s="225"/>
      <c r="O220" s="225"/>
      <c r="P220" s="225"/>
      <c r="Q220" s="225"/>
      <c r="R220" s="225"/>
      <c r="S220" s="225"/>
      <c r="T220" s="226"/>
      <c r="AT220" s="227" t="s">
        <v>1799</v>
      </c>
      <c r="AU220" s="227" t="s">
        <v>75</v>
      </c>
      <c r="AV220" s="12" t="s">
        <v>84</v>
      </c>
      <c r="AW220" s="12" t="s">
        <v>32</v>
      </c>
      <c r="AX220" s="12" t="s">
        <v>82</v>
      </c>
      <c r="AY220" s="227" t="s">
        <v>223</v>
      </c>
    </row>
    <row r="221" spans="1:65" s="2" customFormat="1" ht="49.15" customHeight="1">
      <c r="A221" s="33"/>
      <c r="B221" s="34"/>
      <c r="C221" s="182" t="s">
        <v>353</v>
      </c>
      <c r="D221" s="182" t="s">
        <v>243</v>
      </c>
      <c r="E221" s="183" t="s">
        <v>2014</v>
      </c>
      <c r="F221" s="184" t="s">
        <v>2015</v>
      </c>
      <c r="G221" s="185" t="s">
        <v>1780</v>
      </c>
      <c r="H221" s="186">
        <v>307.8</v>
      </c>
      <c r="I221" s="187"/>
      <c r="J221" s="188">
        <f>ROUND(I221*H221,2)</f>
        <v>0</v>
      </c>
      <c r="K221" s="184" t="s">
        <v>222</v>
      </c>
      <c r="L221" s="38"/>
      <c r="M221" s="189" t="s">
        <v>1</v>
      </c>
      <c r="N221" s="190" t="s">
        <v>40</v>
      </c>
      <c r="O221" s="70"/>
      <c r="P221" s="173">
        <f>O221*H221</f>
        <v>0</v>
      </c>
      <c r="Q221" s="173">
        <v>0</v>
      </c>
      <c r="R221" s="173">
        <f>Q221*H221</f>
        <v>0</v>
      </c>
      <c r="S221" s="173">
        <v>0</v>
      </c>
      <c r="T221" s="174">
        <f>S221*H221</f>
        <v>0</v>
      </c>
      <c r="U221" s="33"/>
      <c r="V221" s="33"/>
      <c r="W221" s="33"/>
      <c r="X221" s="33"/>
      <c r="Y221" s="33"/>
      <c r="Z221" s="33"/>
      <c r="AA221" s="33"/>
      <c r="AB221" s="33"/>
      <c r="AC221" s="33"/>
      <c r="AD221" s="33"/>
      <c r="AE221" s="33"/>
      <c r="AR221" s="175" t="s">
        <v>1371</v>
      </c>
      <c r="AT221" s="175" t="s">
        <v>243</v>
      </c>
      <c r="AU221" s="175" t="s">
        <v>75</v>
      </c>
      <c r="AY221" s="16" t="s">
        <v>223</v>
      </c>
      <c r="BE221" s="176">
        <f>IF(N221="základní",J221,0)</f>
        <v>0</v>
      </c>
      <c r="BF221" s="176">
        <f>IF(N221="snížená",J221,0)</f>
        <v>0</v>
      </c>
      <c r="BG221" s="176">
        <f>IF(N221="zákl. přenesená",J221,0)</f>
        <v>0</v>
      </c>
      <c r="BH221" s="176">
        <f>IF(N221="sníž. přenesená",J221,0)</f>
        <v>0</v>
      </c>
      <c r="BI221" s="176">
        <f>IF(N221="nulová",J221,0)</f>
        <v>0</v>
      </c>
      <c r="BJ221" s="16" t="s">
        <v>82</v>
      </c>
      <c r="BK221" s="176">
        <f>ROUND(I221*H221,2)</f>
        <v>0</v>
      </c>
      <c r="BL221" s="16" t="s">
        <v>1371</v>
      </c>
      <c r="BM221" s="175" t="s">
        <v>2387</v>
      </c>
    </row>
    <row r="222" spans="1:65" s="2" customFormat="1" ht="136.5">
      <c r="A222" s="33"/>
      <c r="B222" s="34"/>
      <c r="C222" s="35"/>
      <c r="D222" s="177" t="s">
        <v>225</v>
      </c>
      <c r="E222" s="35"/>
      <c r="F222" s="178" t="s">
        <v>2017</v>
      </c>
      <c r="G222" s="35"/>
      <c r="H222" s="35"/>
      <c r="I222" s="179"/>
      <c r="J222" s="35"/>
      <c r="K222" s="35"/>
      <c r="L222" s="38"/>
      <c r="M222" s="180"/>
      <c r="N222" s="181"/>
      <c r="O222" s="70"/>
      <c r="P222" s="70"/>
      <c r="Q222" s="70"/>
      <c r="R222" s="70"/>
      <c r="S222" s="70"/>
      <c r="T222" s="71"/>
      <c r="U222" s="33"/>
      <c r="V222" s="33"/>
      <c r="W222" s="33"/>
      <c r="X222" s="33"/>
      <c r="Y222" s="33"/>
      <c r="Z222" s="33"/>
      <c r="AA222" s="33"/>
      <c r="AB222" s="33"/>
      <c r="AC222" s="33"/>
      <c r="AD222" s="33"/>
      <c r="AE222" s="33"/>
      <c r="AT222" s="16" t="s">
        <v>225</v>
      </c>
      <c r="AU222" s="16" t="s">
        <v>75</v>
      </c>
    </row>
    <row r="223" spans="1:65" s="12" customFormat="1">
      <c r="B223" s="217"/>
      <c r="C223" s="218"/>
      <c r="D223" s="177" t="s">
        <v>1799</v>
      </c>
      <c r="E223" s="219" t="s">
        <v>1</v>
      </c>
      <c r="F223" s="220" t="s">
        <v>2388</v>
      </c>
      <c r="G223" s="218"/>
      <c r="H223" s="221">
        <v>307.8</v>
      </c>
      <c r="I223" s="222"/>
      <c r="J223" s="218"/>
      <c r="K223" s="218"/>
      <c r="L223" s="223"/>
      <c r="M223" s="224"/>
      <c r="N223" s="225"/>
      <c r="O223" s="225"/>
      <c r="P223" s="225"/>
      <c r="Q223" s="225"/>
      <c r="R223" s="225"/>
      <c r="S223" s="225"/>
      <c r="T223" s="226"/>
      <c r="AT223" s="227" t="s">
        <v>1799</v>
      </c>
      <c r="AU223" s="227" t="s">
        <v>75</v>
      </c>
      <c r="AV223" s="12" t="s">
        <v>84</v>
      </c>
      <c r="AW223" s="12" t="s">
        <v>32</v>
      </c>
      <c r="AX223" s="12" t="s">
        <v>82</v>
      </c>
      <c r="AY223" s="227" t="s">
        <v>223</v>
      </c>
    </row>
    <row r="224" spans="1:65" s="2" customFormat="1" ht="49.15" customHeight="1">
      <c r="A224" s="33"/>
      <c r="B224" s="34"/>
      <c r="C224" s="182" t="s">
        <v>460</v>
      </c>
      <c r="D224" s="182" t="s">
        <v>243</v>
      </c>
      <c r="E224" s="183" t="s">
        <v>2019</v>
      </c>
      <c r="F224" s="184" t="s">
        <v>2020</v>
      </c>
      <c r="G224" s="185" t="s">
        <v>1780</v>
      </c>
      <c r="H224" s="186">
        <v>252.32400000000001</v>
      </c>
      <c r="I224" s="187"/>
      <c r="J224" s="188">
        <f>ROUND(I224*H224,2)</f>
        <v>0</v>
      </c>
      <c r="K224" s="184" t="s">
        <v>222</v>
      </c>
      <c r="L224" s="38"/>
      <c r="M224" s="189" t="s">
        <v>1</v>
      </c>
      <c r="N224" s="190" t="s">
        <v>40</v>
      </c>
      <c r="O224" s="70"/>
      <c r="P224" s="173">
        <f>O224*H224</f>
        <v>0</v>
      </c>
      <c r="Q224" s="173">
        <v>0</v>
      </c>
      <c r="R224" s="173">
        <f>Q224*H224</f>
        <v>0</v>
      </c>
      <c r="S224" s="173">
        <v>0</v>
      </c>
      <c r="T224" s="174">
        <f>S224*H224</f>
        <v>0</v>
      </c>
      <c r="U224" s="33"/>
      <c r="V224" s="33"/>
      <c r="W224" s="33"/>
      <c r="X224" s="33"/>
      <c r="Y224" s="33"/>
      <c r="Z224" s="33"/>
      <c r="AA224" s="33"/>
      <c r="AB224" s="33"/>
      <c r="AC224" s="33"/>
      <c r="AD224" s="33"/>
      <c r="AE224" s="33"/>
      <c r="AR224" s="175" t="s">
        <v>1371</v>
      </c>
      <c r="AT224" s="175" t="s">
        <v>243</v>
      </c>
      <c r="AU224" s="175" t="s">
        <v>75</v>
      </c>
      <c r="AY224" s="16" t="s">
        <v>223</v>
      </c>
      <c r="BE224" s="176">
        <f>IF(N224="základní",J224,0)</f>
        <v>0</v>
      </c>
      <c r="BF224" s="176">
        <f>IF(N224="snížená",J224,0)</f>
        <v>0</v>
      </c>
      <c r="BG224" s="176">
        <f>IF(N224="zákl. přenesená",J224,0)</f>
        <v>0</v>
      </c>
      <c r="BH224" s="176">
        <f>IF(N224="sníž. přenesená",J224,0)</f>
        <v>0</v>
      </c>
      <c r="BI224" s="176">
        <f>IF(N224="nulová",J224,0)</f>
        <v>0</v>
      </c>
      <c r="BJ224" s="16" t="s">
        <v>82</v>
      </c>
      <c r="BK224" s="176">
        <f>ROUND(I224*H224,2)</f>
        <v>0</v>
      </c>
      <c r="BL224" s="16" t="s">
        <v>1371</v>
      </c>
      <c r="BM224" s="175" t="s">
        <v>2389</v>
      </c>
    </row>
    <row r="225" spans="1:65" s="2" customFormat="1" ht="136.5">
      <c r="A225" s="33"/>
      <c r="B225" s="34"/>
      <c r="C225" s="35"/>
      <c r="D225" s="177" t="s">
        <v>225</v>
      </c>
      <c r="E225" s="35"/>
      <c r="F225" s="178" t="s">
        <v>2022</v>
      </c>
      <c r="G225" s="35"/>
      <c r="H225" s="35"/>
      <c r="I225" s="179"/>
      <c r="J225" s="35"/>
      <c r="K225" s="35"/>
      <c r="L225" s="38"/>
      <c r="M225" s="180"/>
      <c r="N225" s="181"/>
      <c r="O225" s="70"/>
      <c r="P225" s="70"/>
      <c r="Q225" s="70"/>
      <c r="R225" s="70"/>
      <c r="S225" s="70"/>
      <c r="T225" s="71"/>
      <c r="U225" s="33"/>
      <c r="V225" s="33"/>
      <c r="W225" s="33"/>
      <c r="X225" s="33"/>
      <c r="Y225" s="33"/>
      <c r="Z225" s="33"/>
      <c r="AA225" s="33"/>
      <c r="AB225" s="33"/>
      <c r="AC225" s="33"/>
      <c r="AD225" s="33"/>
      <c r="AE225" s="33"/>
      <c r="AT225" s="16" t="s">
        <v>225</v>
      </c>
      <c r="AU225" s="16" t="s">
        <v>75</v>
      </c>
    </row>
    <row r="226" spans="1:65" s="12" customFormat="1">
      <c r="B226" s="217"/>
      <c r="C226" s="218"/>
      <c r="D226" s="177" t="s">
        <v>1799</v>
      </c>
      <c r="E226" s="219" t="s">
        <v>1</v>
      </c>
      <c r="F226" s="220" t="s">
        <v>2390</v>
      </c>
      <c r="G226" s="218"/>
      <c r="H226" s="221">
        <v>252.32400000000001</v>
      </c>
      <c r="I226" s="222"/>
      <c r="J226" s="218"/>
      <c r="K226" s="218"/>
      <c r="L226" s="223"/>
      <c r="M226" s="224"/>
      <c r="N226" s="225"/>
      <c r="O226" s="225"/>
      <c r="P226" s="225"/>
      <c r="Q226" s="225"/>
      <c r="R226" s="225"/>
      <c r="S226" s="225"/>
      <c r="T226" s="226"/>
      <c r="AT226" s="227" t="s">
        <v>1799</v>
      </c>
      <c r="AU226" s="227" t="s">
        <v>75</v>
      </c>
      <c r="AV226" s="12" t="s">
        <v>84</v>
      </c>
      <c r="AW226" s="12" t="s">
        <v>32</v>
      </c>
      <c r="AX226" s="12" t="s">
        <v>82</v>
      </c>
      <c r="AY226" s="227" t="s">
        <v>223</v>
      </c>
    </row>
    <row r="227" spans="1:65" s="2" customFormat="1" ht="49.15" customHeight="1">
      <c r="A227" s="33"/>
      <c r="B227" s="34"/>
      <c r="C227" s="182" t="s">
        <v>536</v>
      </c>
      <c r="D227" s="182" t="s">
        <v>243</v>
      </c>
      <c r="E227" s="183" t="s">
        <v>2391</v>
      </c>
      <c r="F227" s="184" t="s">
        <v>2392</v>
      </c>
      <c r="G227" s="185" t="s">
        <v>1780</v>
      </c>
      <c r="H227" s="186">
        <v>0.78</v>
      </c>
      <c r="I227" s="187"/>
      <c r="J227" s="188">
        <f>ROUND(I227*H227,2)</f>
        <v>0</v>
      </c>
      <c r="K227" s="184" t="s">
        <v>222</v>
      </c>
      <c r="L227" s="38"/>
      <c r="M227" s="189" t="s">
        <v>1</v>
      </c>
      <c r="N227" s="190" t="s">
        <v>40</v>
      </c>
      <c r="O227" s="70"/>
      <c r="P227" s="173">
        <f>O227*H227</f>
        <v>0</v>
      </c>
      <c r="Q227" s="173">
        <v>0</v>
      </c>
      <c r="R227" s="173">
        <f>Q227*H227</f>
        <v>0</v>
      </c>
      <c r="S227" s="173">
        <v>0</v>
      </c>
      <c r="T227" s="174">
        <f>S227*H227</f>
        <v>0</v>
      </c>
      <c r="U227" s="33"/>
      <c r="V227" s="33"/>
      <c r="W227" s="33"/>
      <c r="X227" s="33"/>
      <c r="Y227" s="33"/>
      <c r="Z227" s="33"/>
      <c r="AA227" s="33"/>
      <c r="AB227" s="33"/>
      <c r="AC227" s="33"/>
      <c r="AD227" s="33"/>
      <c r="AE227" s="33"/>
      <c r="AR227" s="175" t="s">
        <v>1371</v>
      </c>
      <c r="AT227" s="175" t="s">
        <v>243</v>
      </c>
      <c r="AU227" s="175" t="s">
        <v>75</v>
      </c>
      <c r="AY227" s="16" t="s">
        <v>223</v>
      </c>
      <c r="BE227" s="176">
        <f>IF(N227="základní",J227,0)</f>
        <v>0</v>
      </c>
      <c r="BF227" s="176">
        <f>IF(N227="snížená",J227,0)</f>
        <v>0</v>
      </c>
      <c r="BG227" s="176">
        <f>IF(N227="zákl. přenesená",J227,0)</f>
        <v>0</v>
      </c>
      <c r="BH227" s="176">
        <f>IF(N227="sníž. přenesená",J227,0)</f>
        <v>0</v>
      </c>
      <c r="BI227" s="176">
        <f>IF(N227="nulová",J227,0)</f>
        <v>0</v>
      </c>
      <c r="BJ227" s="16" t="s">
        <v>82</v>
      </c>
      <c r="BK227" s="176">
        <f>ROUND(I227*H227,2)</f>
        <v>0</v>
      </c>
      <c r="BL227" s="16" t="s">
        <v>1371</v>
      </c>
      <c r="BM227" s="175" t="s">
        <v>2393</v>
      </c>
    </row>
    <row r="228" spans="1:65" s="2" customFormat="1" ht="136.5">
      <c r="A228" s="33"/>
      <c r="B228" s="34"/>
      <c r="C228" s="35"/>
      <c r="D228" s="177" t="s">
        <v>225</v>
      </c>
      <c r="E228" s="35"/>
      <c r="F228" s="178" t="s">
        <v>2394</v>
      </c>
      <c r="G228" s="35"/>
      <c r="H228" s="35"/>
      <c r="I228" s="179"/>
      <c r="J228" s="35"/>
      <c r="K228" s="35"/>
      <c r="L228" s="38"/>
      <c r="M228" s="180"/>
      <c r="N228" s="181"/>
      <c r="O228" s="70"/>
      <c r="P228" s="70"/>
      <c r="Q228" s="70"/>
      <c r="R228" s="70"/>
      <c r="S228" s="70"/>
      <c r="T228" s="71"/>
      <c r="U228" s="33"/>
      <c r="V228" s="33"/>
      <c r="W228" s="33"/>
      <c r="X228" s="33"/>
      <c r="Y228" s="33"/>
      <c r="Z228" s="33"/>
      <c r="AA228" s="33"/>
      <c r="AB228" s="33"/>
      <c r="AC228" s="33"/>
      <c r="AD228" s="33"/>
      <c r="AE228" s="33"/>
      <c r="AT228" s="16" t="s">
        <v>225</v>
      </c>
      <c r="AU228" s="16" t="s">
        <v>75</v>
      </c>
    </row>
    <row r="229" spans="1:65" s="12" customFormat="1">
      <c r="B229" s="217"/>
      <c r="C229" s="218"/>
      <c r="D229" s="177" t="s">
        <v>1799</v>
      </c>
      <c r="E229" s="219" t="s">
        <v>1</v>
      </c>
      <c r="F229" s="220" t="s">
        <v>2395</v>
      </c>
      <c r="G229" s="218"/>
      <c r="H229" s="221">
        <v>0.78</v>
      </c>
      <c r="I229" s="222"/>
      <c r="J229" s="218"/>
      <c r="K229" s="218"/>
      <c r="L229" s="223"/>
      <c r="M229" s="224"/>
      <c r="N229" s="225"/>
      <c r="O229" s="225"/>
      <c r="P229" s="225"/>
      <c r="Q229" s="225"/>
      <c r="R229" s="225"/>
      <c r="S229" s="225"/>
      <c r="T229" s="226"/>
      <c r="AT229" s="227" t="s">
        <v>1799</v>
      </c>
      <c r="AU229" s="227" t="s">
        <v>75</v>
      </c>
      <c r="AV229" s="12" t="s">
        <v>84</v>
      </c>
      <c r="AW229" s="12" t="s">
        <v>32</v>
      </c>
      <c r="AX229" s="12" t="s">
        <v>82</v>
      </c>
      <c r="AY229" s="227" t="s">
        <v>223</v>
      </c>
    </row>
    <row r="230" spans="1:65" s="2" customFormat="1" ht="62.65" customHeight="1">
      <c r="A230" s="33"/>
      <c r="B230" s="34"/>
      <c r="C230" s="182" t="s">
        <v>357</v>
      </c>
      <c r="D230" s="182" t="s">
        <v>243</v>
      </c>
      <c r="E230" s="183" t="s">
        <v>2024</v>
      </c>
      <c r="F230" s="184" t="s">
        <v>2025</v>
      </c>
      <c r="G230" s="185" t="s">
        <v>1780</v>
      </c>
      <c r="H230" s="186">
        <v>8.82</v>
      </c>
      <c r="I230" s="187"/>
      <c r="J230" s="188">
        <f>ROUND(I230*H230,2)</f>
        <v>0</v>
      </c>
      <c r="K230" s="184" t="s">
        <v>222</v>
      </c>
      <c r="L230" s="38"/>
      <c r="M230" s="189" t="s">
        <v>1</v>
      </c>
      <c r="N230" s="190" t="s">
        <v>40</v>
      </c>
      <c r="O230" s="70"/>
      <c r="P230" s="173">
        <f>O230*H230</f>
        <v>0</v>
      </c>
      <c r="Q230" s="173">
        <v>0</v>
      </c>
      <c r="R230" s="173">
        <f>Q230*H230</f>
        <v>0</v>
      </c>
      <c r="S230" s="173">
        <v>0</v>
      </c>
      <c r="T230" s="174">
        <f>S230*H230</f>
        <v>0</v>
      </c>
      <c r="U230" s="33"/>
      <c r="V230" s="33"/>
      <c r="W230" s="33"/>
      <c r="X230" s="33"/>
      <c r="Y230" s="33"/>
      <c r="Z230" s="33"/>
      <c r="AA230" s="33"/>
      <c r="AB230" s="33"/>
      <c r="AC230" s="33"/>
      <c r="AD230" s="33"/>
      <c r="AE230" s="33"/>
      <c r="AR230" s="175" t="s">
        <v>1371</v>
      </c>
      <c r="AT230" s="175" t="s">
        <v>243</v>
      </c>
      <c r="AU230" s="175" t="s">
        <v>75</v>
      </c>
      <c r="AY230" s="16" t="s">
        <v>223</v>
      </c>
      <c r="BE230" s="176">
        <f>IF(N230="základní",J230,0)</f>
        <v>0</v>
      </c>
      <c r="BF230" s="176">
        <f>IF(N230="snížená",J230,0)</f>
        <v>0</v>
      </c>
      <c r="BG230" s="176">
        <f>IF(N230="zákl. přenesená",J230,0)</f>
        <v>0</v>
      </c>
      <c r="BH230" s="176">
        <f>IF(N230="sníž. přenesená",J230,0)</f>
        <v>0</v>
      </c>
      <c r="BI230" s="176">
        <f>IF(N230="nulová",J230,0)</f>
        <v>0</v>
      </c>
      <c r="BJ230" s="16" t="s">
        <v>82</v>
      </c>
      <c r="BK230" s="176">
        <f>ROUND(I230*H230,2)</f>
        <v>0</v>
      </c>
      <c r="BL230" s="16" t="s">
        <v>1371</v>
      </c>
      <c r="BM230" s="175" t="s">
        <v>2396</v>
      </c>
    </row>
    <row r="231" spans="1:65" s="2" customFormat="1" ht="136.5">
      <c r="A231" s="33"/>
      <c r="B231" s="34"/>
      <c r="C231" s="35"/>
      <c r="D231" s="177" t="s">
        <v>225</v>
      </c>
      <c r="E231" s="35"/>
      <c r="F231" s="178" t="s">
        <v>2027</v>
      </c>
      <c r="G231" s="35"/>
      <c r="H231" s="35"/>
      <c r="I231" s="179"/>
      <c r="J231" s="35"/>
      <c r="K231" s="35"/>
      <c r="L231" s="38"/>
      <c r="M231" s="180"/>
      <c r="N231" s="181"/>
      <c r="O231" s="70"/>
      <c r="P231" s="70"/>
      <c r="Q231" s="70"/>
      <c r="R231" s="70"/>
      <c r="S231" s="70"/>
      <c r="T231" s="71"/>
      <c r="U231" s="33"/>
      <c r="V231" s="33"/>
      <c r="W231" s="33"/>
      <c r="X231" s="33"/>
      <c r="Y231" s="33"/>
      <c r="Z231" s="33"/>
      <c r="AA231" s="33"/>
      <c r="AB231" s="33"/>
      <c r="AC231" s="33"/>
      <c r="AD231" s="33"/>
      <c r="AE231" s="33"/>
      <c r="AT231" s="16" t="s">
        <v>225</v>
      </c>
      <c r="AU231" s="16" t="s">
        <v>75</v>
      </c>
    </row>
    <row r="232" spans="1:65" s="12" customFormat="1">
      <c r="B232" s="217"/>
      <c r="C232" s="218"/>
      <c r="D232" s="177" t="s">
        <v>1799</v>
      </c>
      <c r="E232" s="219" t="s">
        <v>1</v>
      </c>
      <c r="F232" s="220" t="s">
        <v>2397</v>
      </c>
      <c r="G232" s="218"/>
      <c r="H232" s="221">
        <v>8.82</v>
      </c>
      <c r="I232" s="222"/>
      <c r="J232" s="218"/>
      <c r="K232" s="218"/>
      <c r="L232" s="223"/>
      <c r="M232" s="224"/>
      <c r="N232" s="225"/>
      <c r="O232" s="225"/>
      <c r="P232" s="225"/>
      <c r="Q232" s="225"/>
      <c r="R232" s="225"/>
      <c r="S232" s="225"/>
      <c r="T232" s="226"/>
      <c r="AT232" s="227" t="s">
        <v>1799</v>
      </c>
      <c r="AU232" s="227" t="s">
        <v>75</v>
      </c>
      <c r="AV232" s="12" t="s">
        <v>84</v>
      </c>
      <c r="AW232" s="12" t="s">
        <v>32</v>
      </c>
      <c r="AX232" s="12" t="s">
        <v>82</v>
      </c>
      <c r="AY232" s="227" t="s">
        <v>223</v>
      </c>
    </row>
    <row r="233" spans="1:65" s="2" customFormat="1" ht="62.65" customHeight="1">
      <c r="A233" s="33"/>
      <c r="B233" s="34"/>
      <c r="C233" s="182" t="s">
        <v>548</v>
      </c>
      <c r="D233" s="182" t="s">
        <v>243</v>
      </c>
      <c r="E233" s="183" t="s">
        <v>2114</v>
      </c>
      <c r="F233" s="184" t="s">
        <v>2115</v>
      </c>
      <c r="G233" s="185" t="s">
        <v>1780</v>
      </c>
      <c r="H233" s="186">
        <v>0.34</v>
      </c>
      <c r="I233" s="187"/>
      <c r="J233" s="188">
        <f>ROUND(I233*H233,2)</f>
        <v>0</v>
      </c>
      <c r="K233" s="184" t="s">
        <v>222</v>
      </c>
      <c r="L233" s="38"/>
      <c r="M233" s="189" t="s">
        <v>1</v>
      </c>
      <c r="N233" s="190" t="s">
        <v>40</v>
      </c>
      <c r="O233" s="70"/>
      <c r="P233" s="173">
        <f>O233*H233</f>
        <v>0</v>
      </c>
      <c r="Q233" s="173">
        <v>0</v>
      </c>
      <c r="R233" s="173">
        <f>Q233*H233</f>
        <v>0</v>
      </c>
      <c r="S233" s="173">
        <v>0</v>
      </c>
      <c r="T233" s="174">
        <f>S233*H233</f>
        <v>0</v>
      </c>
      <c r="U233" s="33"/>
      <c r="V233" s="33"/>
      <c r="W233" s="33"/>
      <c r="X233" s="33"/>
      <c r="Y233" s="33"/>
      <c r="Z233" s="33"/>
      <c r="AA233" s="33"/>
      <c r="AB233" s="33"/>
      <c r="AC233" s="33"/>
      <c r="AD233" s="33"/>
      <c r="AE233" s="33"/>
      <c r="AR233" s="175" t="s">
        <v>1371</v>
      </c>
      <c r="AT233" s="175" t="s">
        <v>243</v>
      </c>
      <c r="AU233" s="175" t="s">
        <v>75</v>
      </c>
      <c r="AY233" s="16" t="s">
        <v>223</v>
      </c>
      <c r="BE233" s="176">
        <f>IF(N233="základní",J233,0)</f>
        <v>0</v>
      </c>
      <c r="BF233" s="176">
        <f>IF(N233="snížená",J233,0)</f>
        <v>0</v>
      </c>
      <c r="BG233" s="176">
        <f>IF(N233="zákl. přenesená",J233,0)</f>
        <v>0</v>
      </c>
      <c r="BH233" s="176">
        <f>IF(N233="sníž. přenesená",J233,0)</f>
        <v>0</v>
      </c>
      <c r="BI233" s="176">
        <f>IF(N233="nulová",J233,0)</f>
        <v>0</v>
      </c>
      <c r="BJ233" s="16" t="s">
        <v>82</v>
      </c>
      <c r="BK233" s="176">
        <f>ROUND(I233*H233,2)</f>
        <v>0</v>
      </c>
      <c r="BL233" s="16" t="s">
        <v>1371</v>
      </c>
      <c r="BM233" s="175" t="s">
        <v>2398</v>
      </c>
    </row>
    <row r="234" spans="1:65" s="2" customFormat="1" ht="136.5">
      <c r="A234" s="33"/>
      <c r="B234" s="34"/>
      <c r="C234" s="35"/>
      <c r="D234" s="177" t="s">
        <v>225</v>
      </c>
      <c r="E234" s="35"/>
      <c r="F234" s="178" t="s">
        <v>2117</v>
      </c>
      <c r="G234" s="35"/>
      <c r="H234" s="35"/>
      <c r="I234" s="179"/>
      <c r="J234" s="35"/>
      <c r="K234" s="35"/>
      <c r="L234" s="38"/>
      <c r="M234" s="180"/>
      <c r="N234" s="181"/>
      <c r="O234" s="70"/>
      <c r="P234" s="70"/>
      <c r="Q234" s="70"/>
      <c r="R234" s="70"/>
      <c r="S234" s="70"/>
      <c r="T234" s="71"/>
      <c r="U234" s="33"/>
      <c r="V234" s="33"/>
      <c r="W234" s="33"/>
      <c r="X234" s="33"/>
      <c r="Y234" s="33"/>
      <c r="Z234" s="33"/>
      <c r="AA234" s="33"/>
      <c r="AB234" s="33"/>
      <c r="AC234" s="33"/>
      <c r="AD234" s="33"/>
      <c r="AE234" s="33"/>
      <c r="AT234" s="16" t="s">
        <v>225</v>
      </c>
      <c r="AU234" s="16" t="s">
        <v>75</v>
      </c>
    </row>
    <row r="235" spans="1:65" s="12" customFormat="1">
      <c r="B235" s="217"/>
      <c r="C235" s="218"/>
      <c r="D235" s="177" t="s">
        <v>1799</v>
      </c>
      <c r="E235" s="219" t="s">
        <v>1</v>
      </c>
      <c r="F235" s="220" t="s">
        <v>2399</v>
      </c>
      <c r="G235" s="218"/>
      <c r="H235" s="221">
        <v>0.34</v>
      </c>
      <c r="I235" s="222"/>
      <c r="J235" s="218"/>
      <c r="K235" s="218"/>
      <c r="L235" s="223"/>
      <c r="M235" s="224"/>
      <c r="N235" s="225"/>
      <c r="O235" s="225"/>
      <c r="P235" s="225"/>
      <c r="Q235" s="225"/>
      <c r="R235" s="225"/>
      <c r="S235" s="225"/>
      <c r="T235" s="226"/>
      <c r="AT235" s="227" t="s">
        <v>1799</v>
      </c>
      <c r="AU235" s="227" t="s">
        <v>75</v>
      </c>
      <c r="AV235" s="12" t="s">
        <v>84</v>
      </c>
      <c r="AW235" s="12" t="s">
        <v>32</v>
      </c>
      <c r="AX235" s="12" t="s">
        <v>82</v>
      </c>
      <c r="AY235" s="227" t="s">
        <v>223</v>
      </c>
    </row>
    <row r="236" spans="1:65" s="2" customFormat="1" ht="62.65" customHeight="1">
      <c r="A236" s="33"/>
      <c r="B236" s="34"/>
      <c r="C236" s="182" t="s">
        <v>544</v>
      </c>
      <c r="D236" s="182" t="s">
        <v>243</v>
      </c>
      <c r="E236" s="183" t="s">
        <v>2034</v>
      </c>
      <c r="F236" s="184" t="s">
        <v>2035</v>
      </c>
      <c r="G236" s="185" t="s">
        <v>1780</v>
      </c>
      <c r="H236" s="186">
        <v>64.418999999999997</v>
      </c>
      <c r="I236" s="187"/>
      <c r="J236" s="188">
        <f>ROUND(I236*H236,2)</f>
        <v>0</v>
      </c>
      <c r="K236" s="184" t="s">
        <v>222</v>
      </c>
      <c r="L236" s="38"/>
      <c r="M236" s="189" t="s">
        <v>1</v>
      </c>
      <c r="N236" s="190" t="s">
        <v>40</v>
      </c>
      <c r="O236" s="70"/>
      <c r="P236" s="173">
        <f>O236*H236</f>
        <v>0</v>
      </c>
      <c r="Q236" s="173">
        <v>0</v>
      </c>
      <c r="R236" s="173">
        <f>Q236*H236</f>
        <v>0</v>
      </c>
      <c r="S236" s="173">
        <v>0</v>
      </c>
      <c r="T236" s="174">
        <f>S236*H236</f>
        <v>0</v>
      </c>
      <c r="U236" s="33"/>
      <c r="V236" s="33"/>
      <c r="W236" s="33"/>
      <c r="X236" s="33"/>
      <c r="Y236" s="33"/>
      <c r="Z236" s="33"/>
      <c r="AA236" s="33"/>
      <c r="AB236" s="33"/>
      <c r="AC236" s="33"/>
      <c r="AD236" s="33"/>
      <c r="AE236" s="33"/>
      <c r="AR236" s="175" t="s">
        <v>1371</v>
      </c>
      <c r="AT236" s="175" t="s">
        <v>243</v>
      </c>
      <c r="AU236" s="175" t="s">
        <v>75</v>
      </c>
      <c r="AY236" s="16" t="s">
        <v>223</v>
      </c>
      <c r="BE236" s="176">
        <f>IF(N236="základní",J236,0)</f>
        <v>0</v>
      </c>
      <c r="BF236" s="176">
        <f>IF(N236="snížená",J236,0)</f>
        <v>0</v>
      </c>
      <c r="BG236" s="176">
        <f>IF(N236="zákl. přenesená",J236,0)</f>
        <v>0</v>
      </c>
      <c r="BH236" s="176">
        <f>IF(N236="sníž. přenesená",J236,0)</f>
        <v>0</v>
      </c>
      <c r="BI236" s="176">
        <f>IF(N236="nulová",J236,0)</f>
        <v>0</v>
      </c>
      <c r="BJ236" s="16" t="s">
        <v>82</v>
      </c>
      <c r="BK236" s="176">
        <f>ROUND(I236*H236,2)</f>
        <v>0</v>
      </c>
      <c r="BL236" s="16" t="s">
        <v>1371</v>
      </c>
      <c r="BM236" s="175" t="s">
        <v>2400</v>
      </c>
    </row>
    <row r="237" spans="1:65" s="2" customFormat="1" ht="136.5">
      <c r="A237" s="33"/>
      <c r="B237" s="34"/>
      <c r="C237" s="35"/>
      <c r="D237" s="177" t="s">
        <v>225</v>
      </c>
      <c r="E237" s="35"/>
      <c r="F237" s="178" t="s">
        <v>2037</v>
      </c>
      <c r="G237" s="35"/>
      <c r="H237" s="35"/>
      <c r="I237" s="179"/>
      <c r="J237" s="35"/>
      <c r="K237" s="35"/>
      <c r="L237" s="38"/>
      <c r="M237" s="180"/>
      <c r="N237" s="181"/>
      <c r="O237" s="70"/>
      <c r="P237" s="70"/>
      <c r="Q237" s="70"/>
      <c r="R237" s="70"/>
      <c r="S237" s="70"/>
      <c r="T237" s="71"/>
      <c r="U237" s="33"/>
      <c r="V237" s="33"/>
      <c r="W237" s="33"/>
      <c r="X237" s="33"/>
      <c r="Y237" s="33"/>
      <c r="Z237" s="33"/>
      <c r="AA237" s="33"/>
      <c r="AB237" s="33"/>
      <c r="AC237" s="33"/>
      <c r="AD237" s="33"/>
      <c r="AE237" s="33"/>
      <c r="AT237" s="16" t="s">
        <v>225</v>
      </c>
      <c r="AU237" s="16" t="s">
        <v>75</v>
      </c>
    </row>
    <row r="238" spans="1:65" s="12" customFormat="1">
      <c r="B238" s="217"/>
      <c r="C238" s="218"/>
      <c r="D238" s="177" t="s">
        <v>1799</v>
      </c>
      <c r="E238" s="219" t="s">
        <v>1</v>
      </c>
      <c r="F238" s="220" t="s">
        <v>2401</v>
      </c>
      <c r="G238" s="218"/>
      <c r="H238" s="221">
        <v>64.418999999999997</v>
      </c>
      <c r="I238" s="222"/>
      <c r="J238" s="218"/>
      <c r="K238" s="218"/>
      <c r="L238" s="223"/>
      <c r="M238" s="224"/>
      <c r="N238" s="225"/>
      <c r="O238" s="225"/>
      <c r="P238" s="225"/>
      <c r="Q238" s="225"/>
      <c r="R238" s="225"/>
      <c r="S238" s="225"/>
      <c r="T238" s="226"/>
      <c r="AT238" s="227" t="s">
        <v>1799</v>
      </c>
      <c r="AU238" s="227" t="s">
        <v>75</v>
      </c>
      <c r="AV238" s="12" t="s">
        <v>84</v>
      </c>
      <c r="AW238" s="12" t="s">
        <v>32</v>
      </c>
      <c r="AX238" s="12" t="s">
        <v>82</v>
      </c>
      <c r="AY238" s="227" t="s">
        <v>223</v>
      </c>
    </row>
    <row r="239" spans="1:65" s="2" customFormat="1" ht="24.2" customHeight="1">
      <c r="A239" s="33"/>
      <c r="B239" s="34"/>
      <c r="C239" s="182" t="s">
        <v>527</v>
      </c>
      <c r="D239" s="182" t="s">
        <v>243</v>
      </c>
      <c r="E239" s="183" t="s">
        <v>1784</v>
      </c>
      <c r="F239" s="184" t="s">
        <v>1785</v>
      </c>
      <c r="G239" s="185" t="s">
        <v>1780</v>
      </c>
      <c r="H239" s="186">
        <v>8.82</v>
      </c>
      <c r="I239" s="187"/>
      <c r="J239" s="188">
        <f>ROUND(I239*H239,2)</f>
        <v>0</v>
      </c>
      <c r="K239" s="184" t="s">
        <v>222</v>
      </c>
      <c r="L239" s="38"/>
      <c r="M239" s="189" t="s">
        <v>1</v>
      </c>
      <c r="N239" s="190" t="s">
        <v>40</v>
      </c>
      <c r="O239" s="70"/>
      <c r="P239" s="173">
        <f>O239*H239</f>
        <v>0</v>
      </c>
      <c r="Q239" s="173">
        <v>0</v>
      </c>
      <c r="R239" s="173">
        <f>Q239*H239</f>
        <v>0</v>
      </c>
      <c r="S239" s="173">
        <v>0</v>
      </c>
      <c r="T239" s="174">
        <f>S239*H239</f>
        <v>0</v>
      </c>
      <c r="U239" s="33"/>
      <c r="V239" s="33"/>
      <c r="W239" s="33"/>
      <c r="X239" s="33"/>
      <c r="Y239" s="33"/>
      <c r="Z239" s="33"/>
      <c r="AA239" s="33"/>
      <c r="AB239" s="33"/>
      <c r="AC239" s="33"/>
      <c r="AD239" s="33"/>
      <c r="AE239" s="33"/>
      <c r="AR239" s="175" t="s">
        <v>1371</v>
      </c>
      <c r="AT239" s="175" t="s">
        <v>243</v>
      </c>
      <c r="AU239" s="175" t="s">
        <v>75</v>
      </c>
      <c r="AY239" s="16" t="s">
        <v>223</v>
      </c>
      <c r="BE239" s="176">
        <f>IF(N239="základní",J239,0)</f>
        <v>0</v>
      </c>
      <c r="BF239" s="176">
        <f>IF(N239="snížená",J239,0)</f>
        <v>0</v>
      </c>
      <c r="BG239" s="176">
        <f>IF(N239="zákl. přenesená",J239,0)</f>
        <v>0</v>
      </c>
      <c r="BH239" s="176">
        <f>IF(N239="sníž. přenesená",J239,0)</f>
        <v>0</v>
      </c>
      <c r="BI239" s="176">
        <f>IF(N239="nulová",J239,0)</f>
        <v>0</v>
      </c>
      <c r="BJ239" s="16" t="s">
        <v>82</v>
      </c>
      <c r="BK239" s="176">
        <f>ROUND(I239*H239,2)</f>
        <v>0</v>
      </c>
      <c r="BL239" s="16" t="s">
        <v>1371</v>
      </c>
      <c r="BM239" s="175" t="s">
        <v>2402</v>
      </c>
    </row>
    <row r="240" spans="1:65" s="2" customFormat="1" ht="48.75">
      <c r="A240" s="33"/>
      <c r="B240" s="34"/>
      <c r="C240" s="35"/>
      <c r="D240" s="177" t="s">
        <v>225</v>
      </c>
      <c r="E240" s="35"/>
      <c r="F240" s="178" t="s">
        <v>1787</v>
      </c>
      <c r="G240" s="35"/>
      <c r="H240" s="35"/>
      <c r="I240" s="179"/>
      <c r="J240" s="35"/>
      <c r="K240" s="35"/>
      <c r="L240" s="38"/>
      <c r="M240" s="180"/>
      <c r="N240" s="181"/>
      <c r="O240" s="70"/>
      <c r="P240" s="70"/>
      <c r="Q240" s="70"/>
      <c r="R240" s="70"/>
      <c r="S240" s="70"/>
      <c r="T240" s="71"/>
      <c r="U240" s="33"/>
      <c r="V240" s="33"/>
      <c r="W240" s="33"/>
      <c r="X240" s="33"/>
      <c r="Y240" s="33"/>
      <c r="Z240" s="33"/>
      <c r="AA240" s="33"/>
      <c r="AB240" s="33"/>
      <c r="AC240" s="33"/>
      <c r="AD240" s="33"/>
      <c r="AE240" s="33"/>
      <c r="AT240" s="16" t="s">
        <v>225</v>
      </c>
      <c r="AU240" s="16" t="s">
        <v>75</v>
      </c>
    </row>
    <row r="241" spans="1:65" s="12" customFormat="1">
      <c r="B241" s="217"/>
      <c r="C241" s="218"/>
      <c r="D241" s="177" t="s">
        <v>1799</v>
      </c>
      <c r="E241" s="219" t="s">
        <v>1</v>
      </c>
      <c r="F241" s="220" t="s">
        <v>2403</v>
      </c>
      <c r="G241" s="218"/>
      <c r="H241" s="221">
        <v>8.82</v>
      </c>
      <c r="I241" s="222"/>
      <c r="J241" s="218"/>
      <c r="K241" s="218"/>
      <c r="L241" s="223"/>
      <c r="M241" s="224"/>
      <c r="N241" s="225"/>
      <c r="O241" s="225"/>
      <c r="P241" s="225"/>
      <c r="Q241" s="225"/>
      <c r="R241" s="225"/>
      <c r="S241" s="225"/>
      <c r="T241" s="226"/>
      <c r="AT241" s="227" t="s">
        <v>1799</v>
      </c>
      <c r="AU241" s="227" t="s">
        <v>75</v>
      </c>
      <c r="AV241" s="12" t="s">
        <v>84</v>
      </c>
      <c r="AW241" s="12" t="s">
        <v>32</v>
      </c>
      <c r="AX241" s="12" t="s">
        <v>82</v>
      </c>
      <c r="AY241" s="227" t="s">
        <v>223</v>
      </c>
    </row>
    <row r="242" spans="1:65" s="2" customFormat="1" ht="24.2" customHeight="1">
      <c r="A242" s="33"/>
      <c r="B242" s="34"/>
      <c r="C242" s="182" t="s">
        <v>531</v>
      </c>
      <c r="D242" s="182" t="s">
        <v>243</v>
      </c>
      <c r="E242" s="183" t="s">
        <v>2046</v>
      </c>
      <c r="F242" s="184" t="s">
        <v>2047</v>
      </c>
      <c r="G242" s="185" t="s">
        <v>1780</v>
      </c>
      <c r="H242" s="186">
        <v>307.8</v>
      </c>
      <c r="I242" s="187"/>
      <c r="J242" s="188">
        <f>ROUND(I242*H242,2)</f>
        <v>0</v>
      </c>
      <c r="K242" s="184" t="s">
        <v>222</v>
      </c>
      <c r="L242" s="38"/>
      <c r="M242" s="189" t="s">
        <v>1</v>
      </c>
      <c r="N242" s="190" t="s">
        <v>40</v>
      </c>
      <c r="O242" s="70"/>
      <c r="P242" s="173">
        <f>O242*H242</f>
        <v>0</v>
      </c>
      <c r="Q242" s="173">
        <v>0</v>
      </c>
      <c r="R242" s="173">
        <f>Q242*H242</f>
        <v>0</v>
      </c>
      <c r="S242" s="173">
        <v>0</v>
      </c>
      <c r="T242" s="174">
        <f>S242*H242</f>
        <v>0</v>
      </c>
      <c r="U242" s="33"/>
      <c r="V242" s="33"/>
      <c r="W242" s="33"/>
      <c r="X242" s="33"/>
      <c r="Y242" s="33"/>
      <c r="Z242" s="33"/>
      <c r="AA242" s="33"/>
      <c r="AB242" s="33"/>
      <c r="AC242" s="33"/>
      <c r="AD242" s="33"/>
      <c r="AE242" s="33"/>
      <c r="AR242" s="175" t="s">
        <v>1371</v>
      </c>
      <c r="AT242" s="175" t="s">
        <v>243</v>
      </c>
      <c r="AU242" s="175" t="s">
        <v>75</v>
      </c>
      <c r="AY242" s="16" t="s">
        <v>223</v>
      </c>
      <c r="BE242" s="176">
        <f>IF(N242="základní",J242,0)</f>
        <v>0</v>
      </c>
      <c r="BF242" s="176">
        <f>IF(N242="snížená",J242,0)</f>
        <v>0</v>
      </c>
      <c r="BG242" s="176">
        <f>IF(N242="zákl. přenesená",J242,0)</f>
        <v>0</v>
      </c>
      <c r="BH242" s="176">
        <f>IF(N242="sníž. přenesená",J242,0)</f>
        <v>0</v>
      </c>
      <c r="BI242" s="176">
        <f>IF(N242="nulová",J242,0)</f>
        <v>0</v>
      </c>
      <c r="BJ242" s="16" t="s">
        <v>82</v>
      </c>
      <c r="BK242" s="176">
        <f>ROUND(I242*H242,2)</f>
        <v>0</v>
      </c>
      <c r="BL242" s="16" t="s">
        <v>1371</v>
      </c>
      <c r="BM242" s="175" t="s">
        <v>2404</v>
      </c>
    </row>
    <row r="243" spans="1:65" s="2" customFormat="1" ht="58.5">
      <c r="A243" s="33"/>
      <c r="B243" s="34"/>
      <c r="C243" s="35"/>
      <c r="D243" s="177" t="s">
        <v>225</v>
      </c>
      <c r="E243" s="35"/>
      <c r="F243" s="178" t="s">
        <v>2049</v>
      </c>
      <c r="G243" s="35"/>
      <c r="H243" s="35"/>
      <c r="I243" s="179"/>
      <c r="J243" s="35"/>
      <c r="K243" s="35"/>
      <c r="L243" s="38"/>
      <c r="M243" s="180"/>
      <c r="N243" s="181"/>
      <c r="O243" s="70"/>
      <c r="P243" s="70"/>
      <c r="Q243" s="70"/>
      <c r="R243" s="70"/>
      <c r="S243" s="70"/>
      <c r="T243" s="71"/>
      <c r="U243" s="33"/>
      <c r="V243" s="33"/>
      <c r="W243" s="33"/>
      <c r="X243" s="33"/>
      <c r="Y243" s="33"/>
      <c r="Z243" s="33"/>
      <c r="AA243" s="33"/>
      <c r="AB243" s="33"/>
      <c r="AC243" s="33"/>
      <c r="AD243" s="33"/>
      <c r="AE243" s="33"/>
      <c r="AT243" s="16" t="s">
        <v>225</v>
      </c>
      <c r="AU243" s="16" t="s">
        <v>75</v>
      </c>
    </row>
    <row r="244" spans="1:65" s="12" customFormat="1">
      <c r="B244" s="217"/>
      <c r="C244" s="218"/>
      <c r="D244" s="177" t="s">
        <v>1799</v>
      </c>
      <c r="E244" s="219" t="s">
        <v>1</v>
      </c>
      <c r="F244" s="220" t="s">
        <v>2405</v>
      </c>
      <c r="G244" s="218"/>
      <c r="H244" s="221">
        <v>307.8</v>
      </c>
      <c r="I244" s="222"/>
      <c r="J244" s="218"/>
      <c r="K244" s="218"/>
      <c r="L244" s="223"/>
      <c r="M244" s="224"/>
      <c r="N244" s="225"/>
      <c r="O244" s="225"/>
      <c r="P244" s="225"/>
      <c r="Q244" s="225"/>
      <c r="R244" s="225"/>
      <c r="S244" s="225"/>
      <c r="T244" s="226"/>
      <c r="AT244" s="227" t="s">
        <v>1799</v>
      </c>
      <c r="AU244" s="227" t="s">
        <v>75</v>
      </c>
      <c r="AV244" s="12" t="s">
        <v>84</v>
      </c>
      <c r="AW244" s="12" t="s">
        <v>32</v>
      </c>
      <c r="AX244" s="12" t="s">
        <v>82</v>
      </c>
      <c r="AY244" s="227" t="s">
        <v>223</v>
      </c>
    </row>
    <row r="245" spans="1:65" s="2" customFormat="1" ht="24.2" customHeight="1">
      <c r="A245" s="33"/>
      <c r="B245" s="34"/>
      <c r="C245" s="182" t="s">
        <v>455</v>
      </c>
      <c r="D245" s="182" t="s">
        <v>243</v>
      </c>
      <c r="E245" s="183" t="s">
        <v>2051</v>
      </c>
      <c r="F245" s="184" t="s">
        <v>2052</v>
      </c>
      <c r="G245" s="185" t="s">
        <v>1780</v>
      </c>
      <c r="H245" s="186">
        <v>4.1500000000000004</v>
      </c>
      <c r="I245" s="187"/>
      <c r="J245" s="188">
        <f>ROUND(I245*H245,2)</f>
        <v>0</v>
      </c>
      <c r="K245" s="184" t="s">
        <v>222</v>
      </c>
      <c r="L245" s="38"/>
      <c r="M245" s="189" t="s">
        <v>1</v>
      </c>
      <c r="N245" s="190" t="s">
        <v>40</v>
      </c>
      <c r="O245" s="70"/>
      <c r="P245" s="173">
        <f>O245*H245</f>
        <v>0</v>
      </c>
      <c r="Q245" s="173">
        <v>0</v>
      </c>
      <c r="R245" s="173">
        <f>Q245*H245</f>
        <v>0</v>
      </c>
      <c r="S245" s="173">
        <v>0</v>
      </c>
      <c r="T245" s="174">
        <f>S245*H245</f>
        <v>0</v>
      </c>
      <c r="U245" s="33"/>
      <c r="V245" s="33"/>
      <c r="W245" s="33"/>
      <c r="X245" s="33"/>
      <c r="Y245" s="33"/>
      <c r="Z245" s="33"/>
      <c r="AA245" s="33"/>
      <c r="AB245" s="33"/>
      <c r="AC245" s="33"/>
      <c r="AD245" s="33"/>
      <c r="AE245" s="33"/>
      <c r="AR245" s="175" t="s">
        <v>1371</v>
      </c>
      <c r="AT245" s="175" t="s">
        <v>243</v>
      </c>
      <c r="AU245" s="175" t="s">
        <v>75</v>
      </c>
      <c r="AY245" s="16" t="s">
        <v>223</v>
      </c>
      <c r="BE245" s="176">
        <f>IF(N245="základní",J245,0)</f>
        <v>0</v>
      </c>
      <c r="BF245" s="176">
        <f>IF(N245="snížená",J245,0)</f>
        <v>0</v>
      </c>
      <c r="BG245" s="176">
        <f>IF(N245="zákl. přenesená",J245,0)</f>
        <v>0</v>
      </c>
      <c r="BH245" s="176">
        <f>IF(N245="sníž. přenesená",J245,0)</f>
        <v>0</v>
      </c>
      <c r="BI245" s="176">
        <f>IF(N245="nulová",J245,0)</f>
        <v>0</v>
      </c>
      <c r="BJ245" s="16" t="s">
        <v>82</v>
      </c>
      <c r="BK245" s="176">
        <f>ROUND(I245*H245,2)</f>
        <v>0</v>
      </c>
      <c r="BL245" s="16" t="s">
        <v>1371</v>
      </c>
      <c r="BM245" s="175" t="s">
        <v>2406</v>
      </c>
    </row>
    <row r="246" spans="1:65" s="2" customFormat="1" ht="58.5">
      <c r="A246" s="33"/>
      <c r="B246" s="34"/>
      <c r="C246" s="35"/>
      <c r="D246" s="177" t="s">
        <v>225</v>
      </c>
      <c r="E246" s="35"/>
      <c r="F246" s="178" t="s">
        <v>2054</v>
      </c>
      <c r="G246" s="35"/>
      <c r="H246" s="35"/>
      <c r="I246" s="179"/>
      <c r="J246" s="35"/>
      <c r="K246" s="35"/>
      <c r="L246" s="38"/>
      <c r="M246" s="180"/>
      <c r="N246" s="181"/>
      <c r="O246" s="70"/>
      <c r="P246" s="70"/>
      <c r="Q246" s="70"/>
      <c r="R246" s="70"/>
      <c r="S246" s="70"/>
      <c r="T246" s="71"/>
      <c r="U246" s="33"/>
      <c r="V246" s="33"/>
      <c r="W246" s="33"/>
      <c r="X246" s="33"/>
      <c r="Y246" s="33"/>
      <c r="Z246" s="33"/>
      <c r="AA246" s="33"/>
      <c r="AB246" s="33"/>
      <c r="AC246" s="33"/>
      <c r="AD246" s="33"/>
      <c r="AE246" s="33"/>
      <c r="AT246" s="16" t="s">
        <v>225</v>
      </c>
      <c r="AU246" s="16" t="s">
        <v>75</v>
      </c>
    </row>
    <row r="247" spans="1:65" s="12" customFormat="1">
      <c r="B247" s="217"/>
      <c r="C247" s="218"/>
      <c r="D247" s="177" t="s">
        <v>1799</v>
      </c>
      <c r="E247" s="219" t="s">
        <v>1</v>
      </c>
      <c r="F247" s="220" t="s">
        <v>2407</v>
      </c>
      <c r="G247" s="218"/>
      <c r="H247" s="221">
        <v>4.1500000000000004</v>
      </c>
      <c r="I247" s="222"/>
      <c r="J247" s="218"/>
      <c r="K247" s="218"/>
      <c r="L247" s="223"/>
      <c r="M247" s="246"/>
      <c r="N247" s="247"/>
      <c r="O247" s="247"/>
      <c r="P247" s="247"/>
      <c r="Q247" s="247"/>
      <c r="R247" s="247"/>
      <c r="S247" s="247"/>
      <c r="T247" s="248"/>
      <c r="AT247" s="227" t="s">
        <v>1799</v>
      </c>
      <c r="AU247" s="227" t="s">
        <v>75</v>
      </c>
      <c r="AV247" s="12" t="s">
        <v>84</v>
      </c>
      <c r="AW247" s="12" t="s">
        <v>32</v>
      </c>
      <c r="AX247" s="12" t="s">
        <v>82</v>
      </c>
      <c r="AY247" s="227" t="s">
        <v>223</v>
      </c>
    </row>
    <row r="248" spans="1:65" s="2" customFormat="1" ht="6.95" customHeight="1">
      <c r="A248" s="33"/>
      <c r="B248" s="53"/>
      <c r="C248" s="54"/>
      <c r="D248" s="54"/>
      <c r="E248" s="54"/>
      <c r="F248" s="54"/>
      <c r="G248" s="54"/>
      <c r="H248" s="54"/>
      <c r="I248" s="54"/>
      <c r="J248" s="54"/>
      <c r="K248" s="54"/>
      <c r="L248" s="38"/>
      <c r="M248" s="33"/>
      <c r="O248" s="33"/>
      <c r="P248" s="33"/>
      <c r="Q248" s="33"/>
      <c r="R248" s="33"/>
      <c r="S248" s="33"/>
      <c r="T248" s="33"/>
      <c r="U248" s="33"/>
      <c r="V248" s="33"/>
      <c r="W248" s="33"/>
      <c r="X248" s="33"/>
      <c r="Y248" s="33"/>
      <c r="Z248" s="33"/>
      <c r="AA248" s="33"/>
      <c r="AB248" s="33"/>
      <c r="AC248" s="33"/>
      <c r="AD248" s="33"/>
      <c r="AE248" s="33"/>
    </row>
  </sheetData>
  <sheetProtection algorithmName="SHA-512" hashValue="sQbt7xpxABiIb3zXYcrBlzwRA9FGlGSkmRqAPMJEFBvg36MkW1tdUYg4Bh25x/87zyb+goh4QgepBCLYfWRC2Q==" saltValue="b144SFmhq3IL0e5ErWzgU0t/4XUqH27g8123PizEgxWYQy+5zqsOf2VSKrN/spGuypfaH24/UKcbF05plZapwg==" spinCount="100000" sheet="1" objects="1" scenarios="1" formatColumns="0" formatRows="0" autoFilter="0"/>
  <autoFilter ref="C123:K247"/>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5"/>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155</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2274</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2408</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ROUND((SUM(BE124:BE204)),  2)</f>
        <v>0</v>
      </c>
      <c r="G37" s="33"/>
      <c r="H37" s="33"/>
      <c r="I37" s="129">
        <v>0.21</v>
      </c>
      <c r="J37" s="128">
        <f>ROUND(((SUM(BE124:BE204))*I37),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ROUND((SUM(BF124:BF204)),  2)</f>
        <v>0</v>
      </c>
      <c r="G38" s="33"/>
      <c r="H38" s="33"/>
      <c r="I38" s="129">
        <v>0.15</v>
      </c>
      <c r="J38" s="128">
        <f>ROUND(((SUM(BF124:BF204))*I38),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ROUND((SUM(BG124:BG204)),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ROUND((SUM(BH124:BH204)),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ROUND((SUM(BI124:BI204)),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2274</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03.2.2 - Zrušení výhybky č.3 + kolejová spojka</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2274</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03.2.2 - Zrušení výhybky č.3 + kolejová spojka</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SUM(P125:P204)</f>
        <v>0</v>
      </c>
      <c r="Q124" s="78"/>
      <c r="R124" s="160">
        <f>SUM(R125:R204)</f>
        <v>95.27300000000001</v>
      </c>
      <c r="S124" s="78"/>
      <c r="T124" s="161">
        <f>SUM(T125:T204)</f>
        <v>0</v>
      </c>
      <c r="U124" s="33"/>
      <c r="V124" s="33"/>
      <c r="W124" s="33"/>
      <c r="X124" s="33"/>
      <c r="Y124" s="33"/>
      <c r="Z124" s="33"/>
      <c r="AA124" s="33"/>
      <c r="AB124" s="33"/>
      <c r="AC124" s="33"/>
      <c r="AD124" s="33"/>
      <c r="AE124" s="33"/>
      <c r="AT124" s="16" t="s">
        <v>74</v>
      </c>
      <c r="AU124" s="16" t="s">
        <v>204</v>
      </c>
      <c r="BK124" s="162">
        <f>SUM(BK125:BK204)</f>
        <v>0</v>
      </c>
    </row>
    <row r="125" spans="1:65" s="2" customFormat="1" ht="24.2" customHeight="1">
      <c r="A125" s="33"/>
      <c r="B125" s="34"/>
      <c r="C125" s="182" t="s">
        <v>92</v>
      </c>
      <c r="D125" s="182" t="s">
        <v>243</v>
      </c>
      <c r="E125" s="183" t="s">
        <v>1892</v>
      </c>
      <c r="F125" s="184" t="s">
        <v>1893</v>
      </c>
      <c r="G125" s="185" t="s">
        <v>1511</v>
      </c>
      <c r="H125" s="186">
        <v>84</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2409</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2410</v>
      </c>
      <c r="G127" s="218"/>
      <c r="H127" s="221">
        <v>84</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233</v>
      </c>
      <c r="D128" s="182" t="s">
        <v>243</v>
      </c>
      <c r="E128" s="183" t="s">
        <v>1897</v>
      </c>
      <c r="F128" s="184" t="s">
        <v>1898</v>
      </c>
      <c r="G128" s="185" t="s">
        <v>1511</v>
      </c>
      <c r="H128" s="186">
        <v>84</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2411</v>
      </c>
    </row>
    <row r="129" spans="1:65" s="2" customFormat="1" ht="48.75">
      <c r="A129" s="33"/>
      <c r="B129" s="34"/>
      <c r="C129" s="35"/>
      <c r="D129" s="177" t="s">
        <v>225</v>
      </c>
      <c r="E129" s="35"/>
      <c r="F129" s="178" t="s">
        <v>1900</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2" customFormat="1" ht="24.2" customHeight="1">
      <c r="A130" s="33"/>
      <c r="B130" s="34"/>
      <c r="C130" s="182" t="s">
        <v>238</v>
      </c>
      <c r="D130" s="182" t="s">
        <v>243</v>
      </c>
      <c r="E130" s="183" t="s">
        <v>1902</v>
      </c>
      <c r="F130" s="184" t="s">
        <v>1903</v>
      </c>
      <c r="G130" s="185" t="s">
        <v>1485</v>
      </c>
      <c r="H130" s="186">
        <v>3.36</v>
      </c>
      <c r="I130" s="187"/>
      <c r="J130" s="188">
        <f>ROUND(I130*H130,2)</f>
        <v>0</v>
      </c>
      <c r="K130" s="184" t="s">
        <v>222</v>
      </c>
      <c r="L130" s="38"/>
      <c r="M130" s="189" t="s">
        <v>1</v>
      </c>
      <c r="N130" s="190" t="s">
        <v>40</v>
      </c>
      <c r="O130" s="70"/>
      <c r="P130" s="173">
        <f>O130*H130</f>
        <v>0</v>
      </c>
      <c r="Q130" s="173">
        <v>0</v>
      </c>
      <c r="R130" s="173">
        <f>Q130*H130</f>
        <v>0</v>
      </c>
      <c r="S130" s="173">
        <v>0</v>
      </c>
      <c r="T130" s="174">
        <f>S130*H130</f>
        <v>0</v>
      </c>
      <c r="U130" s="33"/>
      <c r="V130" s="33"/>
      <c r="W130" s="33"/>
      <c r="X130" s="33"/>
      <c r="Y130" s="33"/>
      <c r="Z130" s="33"/>
      <c r="AA130" s="33"/>
      <c r="AB130" s="33"/>
      <c r="AC130" s="33"/>
      <c r="AD130" s="33"/>
      <c r="AE130" s="33"/>
      <c r="AR130" s="175" t="s">
        <v>233</v>
      </c>
      <c r="AT130" s="175" t="s">
        <v>243</v>
      </c>
      <c r="AU130" s="175" t="s">
        <v>75</v>
      </c>
      <c r="AY130" s="16" t="s">
        <v>223</v>
      </c>
      <c r="BE130" s="176">
        <f>IF(N130="základní",J130,0)</f>
        <v>0</v>
      </c>
      <c r="BF130" s="176">
        <f>IF(N130="snížená",J130,0)</f>
        <v>0</v>
      </c>
      <c r="BG130" s="176">
        <f>IF(N130="zákl. přenesená",J130,0)</f>
        <v>0</v>
      </c>
      <c r="BH130" s="176">
        <f>IF(N130="sníž. přenesená",J130,0)</f>
        <v>0</v>
      </c>
      <c r="BI130" s="176">
        <f>IF(N130="nulová",J130,0)</f>
        <v>0</v>
      </c>
      <c r="BJ130" s="16" t="s">
        <v>82</v>
      </c>
      <c r="BK130" s="176">
        <f>ROUND(I130*H130,2)</f>
        <v>0</v>
      </c>
      <c r="BL130" s="16" t="s">
        <v>233</v>
      </c>
      <c r="BM130" s="175" t="s">
        <v>2412</v>
      </c>
    </row>
    <row r="131" spans="1:65" s="2" customFormat="1" ht="48.75">
      <c r="A131" s="33"/>
      <c r="B131" s="34"/>
      <c r="C131" s="35"/>
      <c r="D131" s="177" t="s">
        <v>225</v>
      </c>
      <c r="E131" s="35"/>
      <c r="F131" s="178" t="s">
        <v>1905</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225</v>
      </c>
      <c r="AU131" s="16" t="s">
        <v>75</v>
      </c>
    </row>
    <row r="132" spans="1:65" s="12" customFormat="1">
      <c r="B132" s="217"/>
      <c r="C132" s="218"/>
      <c r="D132" s="177" t="s">
        <v>1799</v>
      </c>
      <c r="E132" s="219" t="s">
        <v>1</v>
      </c>
      <c r="F132" s="220" t="s">
        <v>2413</v>
      </c>
      <c r="G132" s="218"/>
      <c r="H132" s="221">
        <v>3.36</v>
      </c>
      <c r="I132" s="222"/>
      <c r="J132" s="218"/>
      <c r="K132" s="218"/>
      <c r="L132" s="223"/>
      <c r="M132" s="224"/>
      <c r="N132" s="225"/>
      <c r="O132" s="225"/>
      <c r="P132" s="225"/>
      <c r="Q132" s="225"/>
      <c r="R132" s="225"/>
      <c r="S132" s="225"/>
      <c r="T132" s="226"/>
      <c r="AT132" s="227" t="s">
        <v>1799</v>
      </c>
      <c r="AU132" s="227" t="s">
        <v>75</v>
      </c>
      <c r="AV132" s="12" t="s">
        <v>84</v>
      </c>
      <c r="AW132" s="12" t="s">
        <v>32</v>
      </c>
      <c r="AX132" s="12" t="s">
        <v>82</v>
      </c>
      <c r="AY132" s="227" t="s">
        <v>223</v>
      </c>
    </row>
    <row r="133" spans="1:65" s="2" customFormat="1" ht="24.2" customHeight="1">
      <c r="A133" s="33"/>
      <c r="B133" s="34"/>
      <c r="C133" s="163" t="s">
        <v>242</v>
      </c>
      <c r="D133" s="163" t="s">
        <v>218</v>
      </c>
      <c r="E133" s="164" t="s">
        <v>1907</v>
      </c>
      <c r="F133" s="165" t="s">
        <v>1908</v>
      </c>
      <c r="G133" s="166" t="s">
        <v>1780</v>
      </c>
      <c r="H133" s="167">
        <v>5.04</v>
      </c>
      <c r="I133" s="168"/>
      <c r="J133" s="169">
        <f>ROUND(I133*H133,2)</f>
        <v>0</v>
      </c>
      <c r="K133" s="165" t="s">
        <v>222</v>
      </c>
      <c r="L133" s="170"/>
      <c r="M133" s="171" t="s">
        <v>1</v>
      </c>
      <c r="N133" s="172" t="s">
        <v>40</v>
      </c>
      <c r="O133" s="70"/>
      <c r="P133" s="173">
        <f>O133*H133</f>
        <v>0</v>
      </c>
      <c r="Q133" s="173">
        <v>1</v>
      </c>
      <c r="R133" s="173">
        <f>Q133*H133</f>
        <v>5.04</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2414</v>
      </c>
    </row>
    <row r="134" spans="1:65" s="2" customFormat="1">
      <c r="A134" s="33"/>
      <c r="B134" s="34"/>
      <c r="C134" s="35"/>
      <c r="D134" s="177" t="s">
        <v>225</v>
      </c>
      <c r="E134" s="35"/>
      <c r="F134" s="178" t="s">
        <v>1908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2415</v>
      </c>
      <c r="G135" s="218"/>
      <c r="H135" s="221">
        <v>5.04</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248</v>
      </c>
      <c r="D136" s="182" t="s">
        <v>243</v>
      </c>
      <c r="E136" s="183" t="s">
        <v>1911</v>
      </c>
      <c r="F136" s="184" t="s">
        <v>1912</v>
      </c>
      <c r="G136" s="185" t="s">
        <v>1485</v>
      </c>
      <c r="H136" s="186">
        <v>63</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2416</v>
      </c>
    </row>
    <row r="137" spans="1:65" s="2" customFormat="1" ht="87.75">
      <c r="A137" s="33"/>
      <c r="B137" s="34"/>
      <c r="C137" s="35"/>
      <c r="D137" s="177" t="s">
        <v>225</v>
      </c>
      <c r="E137" s="35"/>
      <c r="F137" s="178" t="s">
        <v>1914</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12" customFormat="1">
      <c r="B138" s="217"/>
      <c r="C138" s="218"/>
      <c r="D138" s="177" t="s">
        <v>1799</v>
      </c>
      <c r="E138" s="219" t="s">
        <v>1</v>
      </c>
      <c r="F138" s="220" t="s">
        <v>2417</v>
      </c>
      <c r="G138" s="218"/>
      <c r="H138" s="221">
        <v>63</v>
      </c>
      <c r="I138" s="222"/>
      <c r="J138" s="218"/>
      <c r="K138" s="218"/>
      <c r="L138" s="223"/>
      <c r="M138" s="224"/>
      <c r="N138" s="225"/>
      <c r="O138" s="225"/>
      <c r="P138" s="225"/>
      <c r="Q138" s="225"/>
      <c r="R138" s="225"/>
      <c r="S138" s="225"/>
      <c r="T138" s="226"/>
      <c r="AT138" s="227" t="s">
        <v>1799</v>
      </c>
      <c r="AU138" s="227" t="s">
        <v>75</v>
      </c>
      <c r="AV138" s="12" t="s">
        <v>84</v>
      </c>
      <c r="AW138" s="12" t="s">
        <v>32</v>
      </c>
      <c r="AX138" s="12" t="s">
        <v>82</v>
      </c>
      <c r="AY138" s="227" t="s">
        <v>223</v>
      </c>
    </row>
    <row r="139" spans="1:65" s="2" customFormat="1" ht="24.2" customHeight="1">
      <c r="A139" s="33"/>
      <c r="B139" s="34"/>
      <c r="C139" s="182" t="s">
        <v>253</v>
      </c>
      <c r="D139" s="182" t="s">
        <v>243</v>
      </c>
      <c r="E139" s="183" t="s">
        <v>1916</v>
      </c>
      <c r="F139" s="184" t="s">
        <v>1917</v>
      </c>
      <c r="G139" s="185" t="s">
        <v>1485</v>
      </c>
      <c r="H139" s="186">
        <v>63</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233</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233</v>
      </c>
      <c r="BM139" s="175" t="s">
        <v>2418</v>
      </c>
    </row>
    <row r="140" spans="1:65" s="2" customFormat="1" ht="48.75">
      <c r="A140" s="33"/>
      <c r="B140" s="34"/>
      <c r="C140" s="35"/>
      <c r="D140" s="177" t="s">
        <v>225</v>
      </c>
      <c r="E140" s="35"/>
      <c r="F140" s="178" t="s">
        <v>1919</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75</v>
      </c>
    </row>
    <row r="141" spans="1:65" s="2" customFormat="1" ht="24.2" customHeight="1">
      <c r="A141" s="33"/>
      <c r="B141" s="34"/>
      <c r="C141" s="163" t="s">
        <v>284</v>
      </c>
      <c r="D141" s="163" t="s">
        <v>218</v>
      </c>
      <c r="E141" s="164" t="s">
        <v>1920</v>
      </c>
      <c r="F141" s="165" t="s">
        <v>1921</v>
      </c>
      <c r="G141" s="166" t="s">
        <v>1780</v>
      </c>
      <c r="H141" s="167">
        <v>89.837999999999994</v>
      </c>
      <c r="I141" s="168"/>
      <c r="J141" s="169">
        <f>ROUND(I141*H141,2)</f>
        <v>0</v>
      </c>
      <c r="K141" s="165" t="s">
        <v>222</v>
      </c>
      <c r="L141" s="170"/>
      <c r="M141" s="171" t="s">
        <v>1</v>
      </c>
      <c r="N141" s="172" t="s">
        <v>40</v>
      </c>
      <c r="O141" s="70"/>
      <c r="P141" s="173">
        <f>O141*H141</f>
        <v>0</v>
      </c>
      <c r="Q141" s="173">
        <v>1</v>
      </c>
      <c r="R141" s="173">
        <f>Q141*H141</f>
        <v>89.837999999999994</v>
      </c>
      <c r="S141" s="173">
        <v>0</v>
      </c>
      <c r="T141" s="174">
        <f>S141*H141</f>
        <v>0</v>
      </c>
      <c r="U141" s="33"/>
      <c r="V141" s="33"/>
      <c r="W141" s="33"/>
      <c r="X141" s="33"/>
      <c r="Y141" s="33"/>
      <c r="Z141" s="33"/>
      <c r="AA141" s="33"/>
      <c r="AB141" s="33"/>
      <c r="AC141" s="33"/>
      <c r="AD141" s="33"/>
      <c r="AE141" s="33"/>
      <c r="AR141" s="175" t="s">
        <v>253</v>
      </c>
      <c r="AT141" s="175" t="s">
        <v>218</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233</v>
      </c>
      <c r="BM141" s="175" t="s">
        <v>2419</v>
      </c>
    </row>
    <row r="142" spans="1:65" s="2" customFormat="1">
      <c r="A142" s="33"/>
      <c r="B142" s="34"/>
      <c r="C142" s="35"/>
      <c r="D142" s="177" t="s">
        <v>225</v>
      </c>
      <c r="E142" s="35"/>
      <c r="F142" s="178" t="s">
        <v>1921</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12" customFormat="1">
      <c r="B143" s="217"/>
      <c r="C143" s="218"/>
      <c r="D143" s="177" t="s">
        <v>1799</v>
      </c>
      <c r="E143" s="219" t="s">
        <v>1</v>
      </c>
      <c r="F143" s="220" t="s">
        <v>2420</v>
      </c>
      <c r="G143" s="218"/>
      <c r="H143" s="221">
        <v>89.837999999999994</v>
      </c>
      <c r="I143" s="222"/>
      <c r="J143" s="218"/>
      <c r="K143" s="218"/>
      <c r="L143" s="223"/>
      <c r="M143" s="224"/>
      <c r="N143" s="225"/>
      <c r="O143" s="225"/>
      <c r="P143" s="225"/>
      <c r="Q143" s="225"/>
      <c r="R143" s="225"/>
      <c r="S143" s="225"/>
      <c r="T143" s="226"/>
      <c r="AT143" s="227" t="s">
        <v>1799</v>
      </c>
      <c r="AU143" s="227" t="s">
        <v>75</v>
      </c>
      <c r="AV143" s="12" t="s">
        <v>84</v>
      </c>
      <c r="AW143" s="12" t="s">
        <v>32</v>
      </c>
      <c r="AX143" s="12" t="s">
        <v>82</v>
      </c>
      <c r="AY143" s="227" t="s">
        <v>223</v>
      </c>
    </row>
    <row r="144" spans="1:65" s="2" customFormat="1" ht="24.2" customHeight="1">
      <c r="A144" s="33"/>
      <c r="B144" s="34"/>
      <c r="C144" s="182" t="s">
        <v>298</v>
      </c>
      <c r="D144" s="182" t="s">
        <v>243</v>
      </c>
      <c r="E144" s="183" t="s">
        <v>2140</v>
      </c>
      <c r="F144" s="184" t="s">
        <v>2141</v>
      </c>
      <c r="G144" s="185" t="s">
        <v>1536</v>
      </c>
      <c r="H144" s="186">
        <v>8.1000000000000003E-2</v>
      </c>
      <c r="I144" s="187"/>
      <c r="J144" s="188">
        <f>ROUND(I144*H144,2)</f>
        <v>0</v>
      </c>
      <c r="K144" s="184" t="s">
        <v>222</v>
      </c>
      <c r="L144" s="38"/>
      <c r="M144" s="189" t="s">
        <v>1</v>
      </c>
      <c r="N144" s="190"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233</v>
      </c>
      <c r="AT144" s="175" t="s">
        <v>243</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2421</v>
      </c>
    </row>
    <row r="145" spans="1:65" s="2" customFormat="1" ht="48.75">
      <c r="A145" s="33"/>
      <c r="B145" s="34"/>
      <c r="C145" s="35"/>
      <c r="D145" s="177" t="s">
        <v>225</v>
      </c>
      <c r="E145" s="35"/>
      <c r="F145" s="178" t="s">
        <v>2143</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63" t="s">
        <v>303</v>
      </c>
      <c r="D146" s="163" t="s">
        <v>218</v>
      </c>
      <c r="E146" s="164" t="s">
        <v>2144</v>
      </c>
      <c r="F146" s="165" t="s">
        <v>2145</v>
      </c>
      <c r="G146" s="166" t="s">
        <v>221</v>
      </c>
      <c r="H146" s="167">
        <v>500</v>
      </c>
      <c r="I146" s="168"/>
      <c r="J146" s="169">
        <f>ROUND(I146*H146,2)</f>
        <v>0</v>
      </c>
      <c r="K146" s="165" t="s">
        <v>222</v>
      </c>
      <c r="L146" s="170"/>
      <c r="M146" s="171" t="s">
        <v>1</v>
      </c>
      <c r="N146" s="172" t="s">
        <v>40</v>
      </c>
      <c r="O146" s="70"/>
      <c r="P146" s="173">
        <f>O146*H146</f>
        <v>0</v>
      </c>
      <c r="Q146" s="173">
        <v>4.0999999999999999E-4</v>
      </c>
      <c r="R146" s="173">
        <f>Q146*H146</f>
        <v>0.20499999999999999</v>
      </c>
      <c r="S146" s="173">
        <v>0</v>
      </c>
      <c r="T146" s="174">
        <f>S146*H146</f>
        <v>0</v>
      </c>
      <c r="U146" s="33"/>
      <c r="V146" s="33"/>
      <c r="W146" s="33"/>
      <c r="X146" s="33"/>
      <c r="Y146" s="33"/>
      <c r="Z146" s="33"/>
      <c r="AA146" s="33"/>
      <c r="AB146" s="33"/>
      <c r="AC146" s="33"/>
      <c r="AD146" s="33"/>
      <c r="AE146" s="33"/>
      <c r="AR146" s="175" t="s">
        <v>253</v>
      </c>
      <c r="AT146" s="175" t="s">
        <v>218</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2422</v>
      </c>
    </row>
    <row r="147" spans="1:65" s="2" customFormat="1">
      <c r="A147" s="33"/>
      <c r="B147" s="34"/>
      <c r="C147" s="35"/>
      <c r="D147" s="177" t="s">
        <v>225</v>
      </c>
      <c r="E147" s="35"/>
      <c r="F147" s="178" t="s">
        <v>2145</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12" customFormat="1">
      <c r="B148" s="217"/>
      <c r="C148" s="218"/>
      <c r="D148" s="177" t="s">
        <v>1799</v>
      </c>
      <c r="E148" s="219" t="s">
        <v>1</v>
      </c>
      <c r="F148" s="220" t="s">
        <v>2423</v>
      </c>
      <c r="G148" s="218"/>
      <c r="H148" s="221">
        <v>500</v>
      </c>
      <c r="I148" s="222"/>
      <c r="J148" s="218"/>
      <c r="K148" s="218"/>
      <c r="L148" s="223"/>
      <c r="M148" s="224"/>
      <c r="N148" s="225"/>
      <c r="O148" s="225"/>
      <c r="P148" s="225"/>
      <c r="Q148" s="225"/>
      <c r="R148" s="225"/>
      <c r="S148" s="225"/>
      <c r="T148" s="226"/>
      <c r="AT148" s="227" t="s">
        <v>1799</v>
      </c>
      <c r="AU148" s="227" t="s">
        <v>75</v>
      </c>
      <c r="AV148" s="12" t="s">
        <v>84</v>
      </c>
      <c r="AW148" s="12" t="s">
        <v>32</v>
      </c>
      <c r="AX148" s="12" t="s">
        <v>82</v>
      </c>
      <c r="AY148" s="227" t="s">
        <v>223</v>
      </c>
    </row>
    <row r="149" spans="1:65" s="2" customFormat="1" ht="24.2" customHeight="1">
      <c r="A149" s="33"/>
      <c r="B149" s="34"/>
      <c r="C149" s="163" t="s">
        <v>308</v>
      </c>
      <c r="D149" s="163" t="s">
        <v>218</v>
      </c>
      <c r="E149" s="164" t="s">
        <v>2148</v>
      </c>
      <c r="F149" s="165" t="s">
        <v>2149</v>
      </c>
      <c r="G149" s="166" t="s">
        <v>221</v>
      </c>
      <c r="H149" s="167">
        <v>500</v>
      </c>
      <c r="I149" s="168"/>
      <c r="J149" s="169">
        <f>ROUND(I149*H149,2)</f>
        <v>0</v>
      </c>
      <c r="K149" s="165" t="s">
        <v>222</v>
      </c>
      <c r="L149" s="170"/>
      <c r="M149" s="171" t="s">
        <v>1</v>
      </c>
      <c r="N149" s="172" t="s">
        <v>40</v>
      </c>
      <c r="O149" s="70"/>
      <c r="P149" s="173">
        <f>O149*H149</f>
        <v>0</v>
      </c>
      <c r="Q149" s="173">
        <v>9.0000000000000006E-5</v>
      </c>
      <c r="R149" s="173">
        <f>Q149*H149</f>
        <v>4.5000000000000005E-2</v>
      </c>
      <c r="S149" s="173">
        <v>0</v>
      </c>
      <c r="T149" s="174">
        <f>S149*H149</f>
        <v>0</v>
      </c>
      <c r="U149" s="33"/>
      <c r="V149" s="33"/>
      <c r="W149" s="33"/>
      <c r="X149" s="33"/>
      <c r="Y149" s="33"/>
      <c r="Z149" s="33"/>
      <c r="AA149" s="33"/>
      <c r="AB149" s="33"/>
      <c r="AC149" s="33"/>
      <c r="AD149" s="33"/>
      <c r="AE149" s="33"/>
      <c r="AR149" s="175" t="s">
        <v>253</v>
      </c>
      <c r="AT149" s="175" t="s">
        <v>218</v>
      </c>
      <c r="AU149" s="175" t="s">
        <v>75</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233</v>
      </c>
      <c r="BM149" s="175" t="s">
        <v>2424</v>
      </c>
    </row>
    <row r="150" spans="1:65" s="2" customFormat="1">
      <c r="A150" s="33"/>
      <c r="B150" s="34"/>
      <c r="C150" s="35"/>
      <c r="D150" s="177" t="s">
        <v>225</v>
      </c>
      <c r="E150" s="35"/>
      <c r="F150" s="178" t="s">
        <v>2149</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75</v>
      </c>
    </row>
    <row r="151" spans="1:65" s="12" customFormat="1">
      <c r="B151" s="217"/>
      <c r="C151" s="218"/>
      <c r="D151" s="177" t="s">
        <v>1799</v>
      </c>
      <c r="E151" s="219" t="s">
        <v>1</v>
      </c>
      <c r="F151" s="220" t="s">
        <v>2423</v>
      </c>
      <c r="G151" s="218"/>
      <c r="H151" s="221">
        <v>500</v>
      </c>
      <c r="I151" s="222"/>
      <c r="J151" s="218"/>
      <c r="K151" s="218"/>
      <c r="L151" s="223"/>
      <c r="M151" s="224"/>
      <c r="N151" s="225"/>
      <c r="O151" s="225"/>
      <c r="P151" s="225"/>
      <c r="Q151" s="225"/>
      <c r="R151" s="225"/>
      <c r="S151" s="225"/>
      <c r="T151" s="226"/>
      <c r="AT151" s="227" t="s">
        <v>1799</v>
      </c>
      <c r="AU151" s="227" t="s">
        <v>75</v>
      </c>
      <c r="AV151" s="12" t="s">
        <v>84</v>
      </c>
      <c r="AW151" s="12" t="s">
        <v>32</v>
      </c>
      <c r="AX151" s="12" t="s">
        <v>82</v>
      </c>
      <c r="AY151" s="227" t="s">
        <v>223</v>
      </c>
    </row>
    <row r="152" spans="1:65" s="2" customFormat="1" ht="24.2" customHeight="1">
      <c r="A152" s="33"/>
      <c r="B152" s="34"/>
      <c r="C152" s="163" t="s">
        <v>8</v>
      </c>
      <c r="D152" s="163" t="s">
        <v>218</v>
      </c>
      <c r="E152" s="164" t="s">
        <v>2151</v>
      </c>
      <c r="F152" s="165" t="s">
        <v>2152</v>
      </c>
      <c r="G152" s="166" t="s">
        <v>221</v>
      </c>
      <c r="H152" s="167">
        <v>500</v>
      </c>
      <c r="I152" s="168"/>
      <c r="J152" s="169">
        <f>ROUND(I152*H152,2)</f>
        <v>0</v>
      </c>
      <c r="K152" s="165" t="s">
        <v>222</v>
      </c>
      <c r="L152" s="170"/>
      <c r="M152" s="171" t="s">
        <v>1</v>
      </c>
      <c r="N152" s="172" t="s">
        <v>40</v>
      </c>
      <c r="O152" s="70"/>
      <c r="P152" s="173">
        <f>O152*H152</f>
        <v>0</v>
      </c>
      <c r="Q152" s="173">
        <v>1.4999999999999999E-4</v>
      </c>
      <c r="R152" s="173">
        <f>Q152*H152</f>
        <v>7.4999999999999997E-2</v>
      </c>
      <c r="S152" s="173">
        <v>0</v>
      </c>
      <c r="T152" s="174">
        <f>S152*H152</f>
        <v>0</v>
      </c>
      <c r="U152" s="33"/>
      <c r="V152" s="33"/>
      <c r="W152" s="33"/>
      <c r="X152" s="33"/>
      <c r="Y152" s="33"/>
      <c r="Z152" s="33"/>
      <c r="AA152" s="33"/>
      <c r="AB152" s="33"/>
      <c r="AC152" s="33"/>
      <c r="AD152" s="33"/>
      <c r="AE152" s="33"/>
      <c r="AR152" s="175" t="s">
        <v>253</v>
      </c>
      <c r="AT152" s="175" t="s">
        <v>218</v>
      </c>
      <c r="AU152" s="175" t="s">
        <v>75</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233</v>
      </c>
      <c r="BM152" s="175" t="s">
        <v>2425</v>
      </c>
    </row>
    <row r="153" spans="1:65" s="2" customFormat="1">
      <c r="A153" s="33"/>
      <c r="B153" s="34"/>
      <c r="C153" s="35"/>
      <c r="D153" s="177" t="s">
        <v>225</v>
      </c>
      <c r="E153" s="35"/>
      <c r="F153" s="178" t="s">
        <v>2152</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75</v>
      </c>
    </row>
    <row r="154" spans="1:65" s="12" customFormat="1">
      <c r="B154" s="217"/>
      <c r="C154" s="218"/>
      <c r="D154" s="177" t="s">
        <v>1799</v>
      </c>
      <c r="E154" s="219" t="s">
        <v>1</v>
      </c>
      <c r="F154" s="220" t="s">
        <v>2423</v>
      </c>
      <c r="G154" s="218"/>
      <c r="H154" s="221">
        <v>500</v>
      </c>
      <c r="I154" s="222"/>
      <c r="J154" s="218"/>
      <c r="K154" s="218"/>
      <c r="L154" s="223"/>
      <c r="M154" s="224"/>
      <c r="N154" s="225"/>
      <c r="O154" s="225"/>
      <c r="P154" s="225"/>
      <c r="Q154" s="225"/>
      <c r="R154" s="225"/>
      <c r="S154" s="225"/>
      <c r="T154" s="226"/>
      <c r="AT154" s="227" t="s">
        <v>1799</v>
      </c>
      <c r="AU154" s="227" t="s">
        <v>75</v>
      </c>
      <c r="AV154" s="12" t="s">
        <v>84</v>
      </c>
      <c r="AW154" s="12" t="s">
        <v>32</v>
      </c>
      <c r="AX154" s="12" t="s">
        <v>82</v>
      </c>
      <c r="AY154" s="227" t="s">
        <v>223</v>
      </c>
    </row>
    <row r="155" spans="1:65" s="2" customFormat="1" ht="24.2" customHeight="1">
      <c r="A155" s="33"/>
      <c r="B155" s="34"/>
      <c r="C155" s="163" t="s">
        <v>317</v>
      </c>
      <c r="D155" s="163" t="s">
        <v>218</v>
      </c>
      <c r="E155" s="164" t="s">
        <v>2154</v>
      </c>
      <c r="F155" s="165" t="s">
        <v>2155</v>
      </c>
      <c r="G155" s="166" t="s">
        <v>221</v>
      </c>
      <c r="H155" s="167">
        <v>500</v>
      </c>
      <c r="I155" s="168"/>
      <c r="J155" s="169">
        <f>ROUND(I155*H155,2)</f>
        <v>0</v>
      </c>
      <c r="K155" s="165" t="s">
        <v>222</v>
      </c>
      <c r="L155" s="170"/>
      <c r="M155" s="171" t="s">
        <v>1</v>
      </c>
      <c r="N155" s="172" t="s">
        <v>40</v>
      </c>
      <c r="O155" s="70"/>
      <c r="P155" s="173">
        <f>O155*H155</f>
        <v>0</v>
      </c>
      <c r="Q155" s="173">
        <v>5.0000000000000002E-5</v>
      </c>
      <c r="R155" s="173">
        <f>Q155*H155</f>
        <v>2.5000000000000001E-2</v>
      </c>
      <c r="S155" s="173">
        <v>0</v>
      </c>
      <c r="T155" s="174">
        <f>S155*H155</f>
        <v>0</v>
      </c>
      <c r="U155" s="33"/>
      <c r="V155" s="33"/>
      <c r="W155" s="33"/>
      <c r="X155" s="33"/>
      <c r="Y155" s="33"/>
      <c r="Z155" s="33"/>
      <c r="AA155" s="33"/>
      <c r="AB155" s="33"/>
      <c r="AC155" s="33"/>
      <c r="AD155" s="33"/>
      <c r="AE155" s="33"/>
      <c r="AR155" s="175" t="s">
        <v>253</v>
      </c>
      <c r="AT155" s="175" t="s">
        <v>218</v>
      </c>
      <c r="AU155" s="175" t="s">
        <v>75</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233</v>
      </c>
      <c r="BM155" s="175" t="s">
        <v>2426</v>
      </c>
    </row>
    <row r="156" spans="1:65" s="2" customFormat="1">
      <c r="A156" s="33"/>
      <c r="B156" s="34"/>
      <c r="C156" s="35"/>
      <c r="D156" s="177" t="s">
        <v>225</v>
      </c>
      <c r="E156" s="35"/>
      <c r="F156" s="178" t="s">
        <v>2155</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75</v>
      </c>
    </row>
    <row r="157" spans="1:65" s="12" customFormat="1">
      <c r="B157" s="217"/>
      <c r="C157" s="218"/>
      <c r="D157" s="177" t="s">
        <v>1799</v>
      </c>
      <c r="E157" s="219" t="s">
        <v>1</v>
      </c>
      <c r="F157" s="220" t="s">
        <v>2423</v>
      </c>
      <c r="G157" s="218"/>
      <c r="H157" s="221">
        <v>500</v>
      </c>
      <c r="I157" s="222"/>
      <c r="J157" s="218"/>
      <c r="K157" s="218"/>
      <c r="L157" s="223"/>
      <c r="M157" s="224"/>
      <c r="N157" s="225"/>
      <c r="O157" s="225"/>
      <c r="P157" s="225"/>
      <c r="Q157" s="225"/>
      <c r="R157" s="225"/>
      <c r="S157" s="225"/>
      <c r="T157" s="226"/>
      <c r="AT157" s="227" t="s">
        <v>1799</v>
      </c>
      <c r="AU157" s="227" t="s">
        <v>75</v>
      </c>
      <c r="AV157" s="12" t="s">
        <v>84</v>
      </c>
      <c r="AW157" s="12" t="s">
        <v>32</v>
      </c>
      <c r="AX157" s="12" t="s">
        <v>82</v>
      </c>
      <c r="AY157" s="227" t="s">
        <v>223</v>
      </c>
    </row>
    <row r="158" spans="1:65" s="2" customFormat="1" ht="24.2" customHeight="1">
      <c r="A158" s="33"/>
      <c r="B158" s="34"/>
      <c r="C158" s="163" t="s">
        <v>321</v>
      </c>
      <c r="D158" s="163" t="s">
        <v>218</v>
      </c>
      <c r="E158" s="164" t="s">
        <v>2157</v>
      </c>
      <c r="F158" s="165" t="s">
        <v>2158</v>
      </c>
      <c r="G158" s="166" t="s">
        <v>221</v>
      </c>
      <c r="H158" s="167">
        <v>250</v>
      </c>
      <c r="I158" s="168"/>
      <c r="J158" s="169">
        <f>ROUND(I158*H158,2)</f>
        <v>0</v>
      </c>
      <c r="K158" s="165" t="s">
        <v>222</v>
      </c>
      <c r="L158" s="170"/>
      <c r="M158" s="171" t="s">
        <v>1</v>
      </c>
      <c r="N158" s="172" t="s">
        <v>40</v>
      </c>
      <c r="O158" s="70"/>
      <c r="P158" s="173">
        <f>O158*H158</f>
        <v>0</v>
      </c>
      <c r="Q158" s="173">
        <v>1.8000000000000001E-4</v>
      </c>
      <c r="R158" s="173">
        <f>Q158*H158</f>
        <v>4.5000000000000005E-2</v>
      </c>
      <c r="S158" s="173">
        <v>0</v>
      </c>
      <c r="T158" s="174">
        <f>S158*H158</f>
        <v>0</v>
      </c>
      <c r="U158" s="33"/>
      <c r="V158" s="33"/>
      <c r="W158" s="33"/>
      <c r="X158" s="33"/>
      <c r="Y158" s="33"/>
      <c r="Z158" s="33"/>
      <c r="AA158" s="33"/>
      <c r="AB158" s="33"/>
      <c r="AC158" s="33"/>
      <c r="AD158" s="33"/>
      <c r="AE158" s="33"/>
      <c r="AR158" s="175" t="s">
        <v>253</v>
      </c>
      <c r="AT158" s="175" t="s">
        <v>218</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2427</v>
      </c>
    </row>
    <row r="159" spans="1:65" s="2" customFormat="1">
      <c r="A159" s="33"/>
      <c r="B159" s="34"/>
      <c r="C159" s="35"/>
      <c r="D159" s="177" t="s">
        <v>225</v>
      </c>
      <c r="E159" s="35"/>
      <c r="F159" s="178" t="s">
        <v>2158</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12" customFormat="1">
      <c r="B160" s="217"/>
      <c r="C160" s="218"/>
      <c r="D160" s="177" t="s">
        <v>1799</v>
      </c>
      <c r="E160" s="219" t="s">
        <v>1</v>
      </c>
      <c r="F160" s="220" t="s">
        <v>2428</v>
      </c>
      <c r="G160" s="218"/>
      <c r="H160" s="221">
        <v>250</v>
      </c>
      <c r="I160" s="222"/>
      <c r="J160" s="218"/>
      <c r="K160" s="218"/>
      <c r="L160" s="223"/>
      <c r="M160" s="224"/>
      <c r="N160" s="225"/>
      <c r="O160" s="225"/>
      <c r="P160" s="225"/>
      <c r="Q160" s="225"/>
      <c r="R160" s="225"/>
      <c r="S160" s="225"/>
      <c r="T160" s="226"/>
      <c r="AT160" s="227" t="s">
        <v>1799</v>
      </c>
      <c r="AU160" s="227" t="s">
        <v>75</v>
      </c>
      <c r="AV160" s="12" t="s">
        <v>84</v>
      </c>
      <c r="AW160" s="12" t="s">
        <v>32</v>
      </c>
      <c r="AX160" s="12" t="s">
        <v>82</v>
      </c>
      <c r="AY160" s="227" t="s">
        <v>223</v>
      </c>
    </row>
    <row r="161" spans="1:65" s="2" customFormat="1" ht="24.2" customHeight="1">
      <c r="A161" s="33"/>
      <c r="B161" s="34"/>
      <c r="C161" s="182" t="s">
        <v>288</v>
      </c>
      <c r="D161" s="182" t="s">
        <v>243</v>
      </c>
      <c r="E161" s="183" t="s">
        <v>2224</v>
      </c>
      <c r="F161" s="184" t="s">
        <v>2225</v>
      </c>
      <c r="G161" s="185" t="s">
        <v>1536</v>
      </c>
      <c r="H161" s="186">
        <v>5.3999999999999999E-2</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233</v>
      </c>
      <c r="AT161" s="175" t="s">
        <v>243</v>
      </c>
      <c r="AU161" s="175" t="s">
        <v>75</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233</v>
      </c>
      <c r="BM161" s="175" t="s">
        <v>2429</v>
      </c>
    </row>
    <row r="162" spans="1:65" s="2" customFormat="1" ht="58.5">
      <c r="A162" s="33"/>
      <c r="B162" s="34"/>
      <c r="C162" s="35"/>
      <c r="D162" s="177" t="s">
        <v>225</v>
      </c>
      <c r="E162" s="35"/>
      <c r="F162" s="178" t="s">
        <v>2227</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75</v>
      </c>
    </row>
    <row r="163" spans="1:65" s="2" customFormat="1" ht="24.2" customHeight="1">
      <c r="A163" s="33"/>
      <c r="B163" s="34"/>
      <c r="C163" s="182" t="s">
        <v>329</v>
      </c>
      <c r="D163" s="182" t="s">
        <v>243</v>
      </c>
      <c r="E163" s="183" t="s">
        <v>1940</v>
      </c>
      <c r="F163" s="184" t="s">
        <v>1941</v>
      </c>
      <c r="G163" s="185" t="s">
        <v>1536</v>
      </c>
      <c r="H163" s="186">
        <v>8.4000000000000005E-2</v>
      </c>
      <c r="I163" s="187"/>
      <c r="J163" s="188">
        <f>ROUND(I163*H163,2)</f>
        <v>0</v>
      </c>
      <c r="K163" s="184" t="s">
        <v>222</v>
      </c>
      <c r="L163" s="38"/>
      <c r="M163" s="189" t="s">
        <v>1</v>
      </c>
      <c r="N163" s="190"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233</v>
      </c>
      <c r="AT163" s="175" t="s">
        <v>243</v>
      </c>
      <c r="AU163" s="175" t="s">
        <v>75</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233</v>
      </c>
      <c r="BM163" s="175" t="s">
        <v>2430</v>
      </c>
    </row>
    <row r="164" spans="1:65" s="2" customFormat="1" ht="78">
      <c r="A164" s="33"/>
      <c r="B164" s="34"/>
      <c r="C164" s="35"/>
      <c r="D164" s="177" t="s">
        <v>225</v>
      </c>
      <c r="E164" s="35"/>
      <c r="F164" s="178" t="s">
        <v>1943</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75</v>
      </c>
    </row>
    <row r="165" spans="1:65" s="2" customFormat="1" ht="24.2" customHeight="1">
      <c r="A165" s="33"/>
      <c r="B165" s="34"/>
      <c r="C165" s="182" t="s">
        <v>325</v>
      </c>
      <c r="D165" s="182" t="s">
        <v>243</v>
      </c>
      <c r="E165" s="183" t="s">
        <v>1944</v>
      </c>
      <c r="F165" s="184" t="s">
        <v>1945</v>
      </c>
      <c r="G165" s="185" t="s">
        <v>1536</v>
      </c>
      <c r="H165" s="186">
        <v>8.4000000000000005E-2</v>
      </c>
      <c r="I165" s="187"/>
      <c r="J165" s="188">
        <f>ROUND(I165*H165,2)</f>
        <v>0</v>
      </c>
      <c r="K165" s="184" t="s">
        <v>222</v>
      </c>
      <c r="L165" s="38"/>
      <c r="M165" s="189" t="s">
        <v>1</v>
      </c>
      <c r="N165" s="190"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233</v>
      </c>
      <c r="AT165" s="175" t="s">
        <v>243</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233</v>
      </c>
      <c r="BM165" s="175" t="s">
        <v>2431</v>
      </c>
    </row>
    <row r="166" spans="1:65" s="2" customFormat="1" ht="78">
      <c r="A166" s="33"/>
      <c r="B166" s="34"/>
      <c r="C166" s="35"/>
      <c r="D166" s="177" t="s">
        <v>225</v>
      </c>
      <c r="E166" s="35"/>
      <c r="F166" s="178" t="s">
        <v>1947</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75</v>
      </c>
    </row>
    <row r="167" spans="1:65" s="2" customFormat="1" ht="24.2" customHeight="1">
      <c r="A167" s="33"/>
      <c r="B167" s="34"/>
      <c r="C167" s="182" t="s">
        <v>334</v>
      </c>
      <c r="D167" s="182" t="s">
        <v>243</v>
      </c>
      <c r="E167" s="183" t="s">
        <v>2175</v>
      </c>
      <c r="F167" s="184" t="s">
        <v>2176</v>
      </c>
      <c r="G167" s="185" t="s">
        <v>1950</v>
      </c>
      <c r="H167" s="186">
        <v>6</v>
      </c>
      <c r="I167" s="187"/>
      <c r="J167" s="188">
        <f>ROUND(I167*H167,2)</f>
        <v>0</v>
      </c>
      <c r="K167" s="184" t="s">
        <v>222</v>
      </c>
      <c r="L167" s="38"/>
      <c r="M167" s="189" t="s">
        <v>1</v>
      </c>
      <c r="N167" s="190"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233</v>
      </c>
      <c r="AT167" s="175" t="s">
        <v>243</v>
      </c>
      <c r="AU167" s="175" t="s">
        <v>75</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233</v>
      </c>
      <c r="BM167" s="175" t="s">
        <v>2432</v>
      </c>
    </row>
    <row r="168" spans="1:65" s="2" customFormat="1" ht="68.25">
      <c r="A168" s="33"/>
      <c r="B168" s="34"/>
      <c r="C168" s="35"/>
      <c r="D168" s="177" t="s">
        <v>225</v>
      </c>
      <c r="E168" s="35"/>
      <c r="F168" s="178" t="s">
        <v>2178</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75</v>
      </c>
    </row>
    <row r="169" spans="1:65" s="2" customFormat="1" ht="24.2" customHeight="1">
      <c r="A169" s="33"/>
      <c r="B169" s="34"/>
      <c r="C169" s="182" t="s">
        <v>7</v>
      </c>
      <c r="D169" s="182" t="s">
        <v>243</v>
      </c>
      <c r="E169" s="183" t="s">
        <v>1957</v>
      </c>
      <c r="F169" s="184" t="s">
        <v>1958</v>
      </c>
      <c r="G169" s="185" t="s">
        <v>1950</v>
      </c>
      <c r="H169" s="186">
        <v>2</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233</v>
      </c>
      <c r="AT169" s="175" t="s">
        <v>243</v>
      </c>
      <c r="AU169" s="175" t="s">
        <v>75</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233</v>
      </c>
      <c r="BM169" s="175" t="s">
        <v>2433</v>
      </c>
    </row>
    <row r="170" spans="1:65" s="2" customFormat="1" ht="58.5">
      <c r="A170" s="33"/>
      <c r="B170" s="34"/>
      <c r="C170" s="35"/>
      <c r="D170" s="177" t="s">
        <v>225</v>
      </c>
      <c r="E170" s="35"/>
      <c r="F170" s="178" t="s">
        <v>1960</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75</v>
      </c>
    </row>
    <row r="171" spans="1:65" s="2" customFormat="1" ht="37.9" customHeight="1">
      <c r="A171" s="33"/>
      <c r="B171" s="34"/>
      <c r="C171" s="182" t="s">
        <v>432</v>
      </c>
      <c r="D171" s="182" t="s">
        <v>243</v>
      </c>
      <c r="E171" s="183" t="s">
        <v>1961</v>
      </c>
      <c r="F171" s="184" t="s">
        <v>1962</v>
      </c>
      <c r="G171" s="185" t="s">
        <v>228</v>
      </c>
      <c r="H171" s="186">
        <v>168</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2434</v>
      </c>
    </row>
    <row r="172" spans="1:65" s="2" customFormat="1" ht="58.5">
      <c r="A172" s="33"/>
      <c r="B172" s="34"/>
      <c r="C172" s="35"/>
      <c r="D172" s="177" t="s">
        <v>225</v>
      </c>
      <c r="E172" s="35"/>
      <c r="F172" s="178" t="s">
        <v>1964</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37.9" customHeight="1">
      <c r="A173" s="33"/>
      <c r="B173" s="34"/>
      <c r="C173" s="182" t="s">
        <v>437</v>
      </c>
      <c r="D173" s="182" t="s">
        <v>243</v>
      </c>
      <c r="E173" s="183" t="s">
        <v>1966</v>
      </c>
      <c r="F173" s="184" t="s">
        <v>1967</v>
      </c>
      <c r="G173" s="185" t="s">
        <v>228</v>
      </c>
      <c r="H173" s="186">
        <v>168</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2435</v>
      </c>
    </row>
    <row r="174" spans="1:65" s="2" customFormat="1" ht="58.5">
      <c r="A174" s="33"/>
      <c r="B174" s="34"/>
      <c r="C174" s="35"/>
      <c r="D174" s="177" t="s">
        <v>225</v>
      </c>
      <c r="E174" s="35"/>
      <c r="F174" s="178" t="s">
        <v>1969</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82" t="s">
        <v>293</v>
      </c>
      <c r="D175" s="182" t="s">
        <v>243</v>
      </c>
      <c r="E175" s="183" t="s">
        <v>2436</v>
      </c>
      <c r="F175" s="184" t="s">
        <v>2437</v>
      </c>
      <c r="G175" s="185" t="s">
        <v>228</v>
      </c>
      <c r="H175" s="186">
        <v>45.969000000000001</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233</v>
      </c>
      <c r="AT175" s="175" t="s">
        <v>243</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2438</v>
      </c>
    </row>
    <row r="176" spans="1:65" s="2" customFormat="1" ht="39">
      <c r="A176" s="33"/>
      <c r="B176" s="34"/>
      <c r="C176" s="35"/>
      <c r="D176" s="177" t="s">
        <v>225</v>
      </c>
      <c r="E176" s="35"/>
      <c r="F176" s="178" t="s">
        <v>2439</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2" customFormat="1" ht="24.2" customHeight="1">
      <c r="A177" s="33"/>
      <c r="B177" s="34"/>
      <c r="C177" s="182" t="s">
        <v>84</v>
      </c>
      <c r="D177" s="182" t="s">
        <v>243</v>
      </c>
      <c r="E177" s="183" t="s">
        <v>2196</v>
      </c>
      <c r="F177" s="184" t="s">
        <v>2197</v>
      </c>
      <c r="G177" s="185" t="s">
        <v>1511</v>
      </c>
      <c r="H177" s="186">
        <v>75</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233</v>
      </c>
      <c r="AT177" s="175" t="s">
        <v>243</v>
      </c>
      <c r="AU177" s="175" t="s">
        <v>75</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233</v>
      </c>
      <c r="BM177" s="175" t="s">
        <v>2440</v>
      </c>
    </row>
    <row r="178" spans="1:65" s="2" customFormat="1" ht="29.25">
      <c r="A178" s="33"/>
      <c r="B178" s="34"/>
      <c r="C178" s="35"/>
      <c r="D178" s="177" t="s">
        <v>225</v>
      </c>
      <c r="E178" s="35"/>
      <c r="F178" s="178" t="s">
        <v>2199</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75</v>
      </c>
    </row>
    <row r="179" spans="1:65" s="12" customFormat="1">
      <c r="B179" s="217"/>
      <c r="C179" s="218"/>
      <c r="D179" s="177" t="s">
        <v>1799</v>
      </c>
      <c r="E179" s="219" t="s">
        <v>1</v>
      </c>
      <c r="F179" s="220" t="s">
        <v>735</v>
      </c>
      <c r="G179" s="218"/>
      <c r="H179" s="221">
        <v>75</v>
      </c>
      <c r="I179" s="222"/>
      <c r="J179" s="218"/>
      <c r="K179" s="218"/>
      <c r="L179" s="223"/>
      <c r="M179" s="224"/>
      <c r="N179" s="225"/>
      <c r="O179" s="225"/>
      <c r="P179" s="225"/>
      <c r="Q179" s="225"/>
      <c r="R179" s="225"/>
      <c r="S179" s="225"/>
      <c r="T179" s="226"/>
      <c r="AT179" s="227" t="s">
        <v>1799</v>
      </c>
      <c r="AU179" s="227" t="s">
        <v>75</v>
      </c>
      <c r="AV179" s="12" t="s">
        <v>84</v>
      </c>
      <c r="AW179" s="12" t="s">
        <v>32</v>
      </c>
      <c r="AX179" s="12" t="s">
        <v>82</v>
      </c>
      <c r="AY179" s="227" t="s">
        <v>223</v>
      </c>
    </row>
    <row r="180" spans="1:65" s="2" customFormat="1" ht="24.2" customHeight="1">
      <c r="A180" s="33"/>
      <c r="B180" s="34"/>
      <c r="C180" s="182" t="s">
        <v>1237</v>
      </c>
      <c r="D180" s="182" t="s">
        <v>243</v>
      </c>
      <c r="E180" s="183" t="s">
        <v>2001</v>
      </c>
      <c r="F180" s="184" t="s">
        <v>2002</v>
      </c>
      <c r="G180" s="185" t="s">
        <v>1780</v>
      </c>
      <c r="H180" s="186">
        <v>3</v>
      </c>
      <c r="I180" s="187"/>
      <c r="J180" s="188">
        <f>ROUND(I180*H180,2)</f>
        <v>0</v>
      </c>
      <c r="K180" s="184" t="s">
        <v>222</v>
      </c>
      <c r="L180" s="38"/>
      <c r="M180" s="189" t="s">
        <v>1</v>
      </c>
      <c r="N180" s="190" t="s">
        <v>40</v>
      </c>
      <c r="O180" s="70"/>
      <c r="P180" s="173">
        <f>O180*H180</f>
        <v>0</v>
      </c>
      <c r="Q180" s="173">
        <v>0</v>
      </c>
      <c r="R180" s="173">
        <f>Q180*H180</f>
        <v>0</v>
      </c>
      <c r="S180" s="173">
        <v>0</v>
      </c>
      <c r="T180" s="174">
        <f>S180*H180</f>
        <v>0</v>
      </c>
      <c r="U180" s="33"/>
      <c r="V180" s="33"/>
      <c r="W180" s="33"/>
      <c r="X180" s="33"/>
      <c r="Y180" s="33"/>
      <c r="Z180" s="33"/>
      <c r="AA180" s="33"/>
      <c r="AB180" s="33"/>
      <c r="AC180" s="33"/>
      <c r="AD180" s="33"/>
      <c r="AE180" s="33"/>
      <c r="AR180" s="175" t="s">
        <v>233</v>
      </c>
      <c r="AT180" s="175" t="s">
        <v>243</v>
      </c>
      <c r="AU180" s="175" t="s">
        <v>75</v>
      </c>
      <c r="AY180" s="16" t="s">
        <v>223</v>
      </c>
      <c r="BE180" s="176">
        <f>IF(N180="základní",J180,0)</f>
        <v>0</v>
      </c>
      <c r="BF180" s="176">
        <f>IF(N180="snížená",J180,0)</f>
        <v>0</v>
      </c>
      <c r="BG180" s="176">
        <f>IF(N180="zákl. přenesená",J180,0)</f>
        <v>0</v>
      </c>
      <c r="BH180" s="176">
        <f>IF(N180="sníž. přenesená",J180,0)</f>
        <v>0</v>
      </c>
      <c r="BI180" s="176">
        <f>IF(N180="nulová",J180,0)</f>
        <v>0</v>
      </c>
      <c r="BJ180" s="16" t="s">
        <v>82</v>
      </c>
      <c r="BK180" s="176">
        <f>ROUND(I180*H180,2)</f>
        <v>0</v>
      </c>
      <c r="BL180" s="16" t="s">
        <v>233</v>
      </c>
      <c r="BM180" s="175" t="s">
        <v>2441</v>
      </c>
    </row>
    <row r="181" spans="1:65" s="2" customFormat="1" ht="29.25">
      <c r="A181" s="33"/>
      <c r="B181" s="34"/>
      <c r="C181" s="35"/>
      <c r="D181" s="177" t="s">
        <v>225</v>
      </c>
      <c r="E181" s="35"/>
      <c r="F181" s="178" t="s">
        <v>2004</v>
      </c>
      <c r="G181" s="35"/>
      <c r="H181" s="35"/>
      <c r="I181" s="179"/>
      <c r="J181" s="35"/>
      <c r="K181" s="35"/>
      <c r="L181" s="38"/>
      <c r="M181" s="180"/>
      <c r="N181" s="181"/>
      <c r="O181" s="70"/>
      <c r="P181" s="70"/>
      <c r="Q181" s="70"/>
      <c r="R181" s="70"/>
      <c r="S181" s="70"/>
      <c r="T181" s="71"/>
      <c r="U181" s="33"/>
      <c r="V181" s="33"/>
      <c r="W181" s="33"/>
      <c r="X181" s="33"/>
      <c r="Y181" s="33"/>
      <c r="Z181" s="33"/>
      <c r="AA181" s="33"/>
      <c r="AB181" s="33"/>
      <c r="AC181" s="33"/>
      <c r="AD181" s="33"/>
      <c r="AE181" s="33"/>
      <c r="AT181" s="16" t="s">
        <v>225</v>
      </c>
      <c r="AU181" s="16" t="s">
        <v>75</v>
      </c>
    </row>
    <row r="182" spans="1:65" s="2" customFormat="1" ht="24.2" customHeight="1">
      <c r="A182" s="33"/>
      <c r="B182" s="34"/>
      <c r="C182" s="182" t="s">
        <v>1241</v>
      </c>
      <c r="D182" s="182" t="s">
        <v>243</v>
      </c>
      <c r="E182" s="183" t="s">
        <v>2005</v>
      </c>
      <c r="F182" s="184" t="s">
        <v>2006</v>
      </c>
      <c r="G182" s="185" t="s">
        <v>1780</v>
      </c>
      <c r="H182" s="186">
        <v>6.57</v>
      </c>
      <c r="I182" s="187"/>
      <c r="J182" s="188">
        <f>ROUND(I182*H182,2)</f>
        <v>0</v>
      </c>
      <c r="K182" s="184" t="s">
        <v>222</v>
      </c>
      <c r="L182" s="38"/>
      <c r="M182" s="189" t="s">
        <v>1</v>
      </c>
      <c r="N182" s="190" t="s">
        <v>40</v>
      </c>
      <c r="O182" s="70"/>
      <c r="P182" s="173">
        <f>O182*H182</f>
        <v>0</v>
      </c>
      <c r="Q182" s="173">
        <v>0</v>
      </c>
      <c r="R182" s="173">
        <f>Q182*H182</f>
        <v>0</v>
      </c>
      <c r="S182" s="173">
        <v>0</v>
      </c>
      <c r="T182" s="174">
        <f>S182*H182</f>
        <v>0</v>
      </c>
      <c r="U182" s="33"/>
      <c r="V182" s="33"/>
      <c r="W182" s="33"/>
      <c r="X182" s="33"/>
      <c r="Y182" s="33"/>
      <c r="Z182" s="33"/>
      <c r="AA182" s="33"/>
      <c r="AB182" s="33"/>
      <c r="AC182" s="33"/>
      <c r="AD182" s="33"/>
      <c r="AE182" s="33"/>
      <c r="AR182" s="175" t="s">
        <v>233</v>
      </c>
      <c r="AT182" s="175" t="s">
        <v>243</v>
      </c>
      <c r="AU182" s="175" t="s">
        <v>75</v>
      </c>
      <c r="AY182" s="16" t="s">
        <v>223</v>
      </c>
      <c r="BE182" s="176">
        <f>IF(N182="základní",J182,0)</f>
        <v>0</v>
      </c>
      <c r="BF182" s="176">
        <f>IF(N182="snížená",J182,0)</f>
        <v>0</v>
      </c>
      <c r="BG182" s="176">
        <f>IF(N182="zákl. přenesená",J182,0)</f>
        <v>0</v>
      </c>
      <c r="BH182" s="176">
        <f>IF(N182="sníž. přenesená",J182,0)</f>
        <v>0</v>
      </c>
      <c r="BI182" s="176">
        <f>IF(N182="nulová",J182,0)</f>
        <v>0</v>
      </c>
      <c r="BJ182" s="16" t="s">
        <v>82</v>
      </c>
      <c r="BK182" s="176">
        <f>ROUND(I182*H182,2)</f>
        <v>0</v>
      </c>
      <c r="BL182" s="16" t="s">
        <v>233</v>
      </c>
      <c r="BM182" s="175" t="s">
        <v>2442</v>
      </c>
    </row>
    <row r="183" spans="1:65" s="2" customFormat="1" ht="29.25">
      <c r="A183" s="33"/>
      <c r="B183" s="34"/>
      <c r="C183" s="35"/>
      <c r="D183" s="177" t="s">
        <v>225</v>
      </c>
      <c r="E183" s="35"/>
      <c r="F183" s="178" t="s">
        <v>2008</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225</v>
      </c>
      <c r="AU183" s="16" t="s">
        <v>75</v>
      </c>
    </row>
    <row r="184" spans="1:65" s="12" customFormat="1">
      <c r="B184" s="217"/>
      <c r="C184" s="218"/>
      <c r="D184" s="177" t="s">
        <v>1799</v>
      </c>
      <c r="E184" s="219" t="s">
        <v>1</v>
      </c>
      <c r="F184" s="220" t="s">
        <v>2443</v>
      </c>
      <c r="G184" s="218"/>
      <c r="H184" s="221">
        <v>6.57</v>
      </c>
      <c r="I184" s="222"/>
      <c r="J184" s="218"/>
      <c r="K184" s="218"/>
      <c r="L184" s="223"/>
      <c r="M184" s="224"/>
      <c r="N184" s="225"/>
      <c r="O184" s="225"/>
      <c r="P184" s="225"/>
      <c r="Q184" s="225"/>
      <c r="R184" s="225"/>
      <c r="S184" s="225"/>
      <c r="T184" s="226"/>
      <c r="AT184" s="227" t="s">
        <v>1799</v>
      </c>
      <c r="AU184" s="227" t="s">
        <v>75</v>
      </c>
      <c r="AV184" s="12" t="s">
        <v>84</v>
      </c>
      <c r="AW184" s="12" t="s">
        <v>32</v>
      </c>
      <c r="AX184" s="12" t="s">
        <v>82</v>
      </c>
      <c r="AY184" s="227" t="s">
        <v>223</v>
      </c>
    </row>
    <row r="185" spans="1:65" s="2" customFormat="1" ht="24.2" customHeight="1">
      <c r="A185" s="33"/>
      <c r="B185" s="34"/>
      <c r="C185" s="182" t="s">
        <v>82</v>
      </c>
      <c r="D185" s="182" t="s">
        <v>243</v>
      </c>
      <c r="E185" s="183" t="s">
        <v>2444</v>
      </c>
      <c r="F185" s="184" t="s">
        <v>2445</v>
      </c>
      <c r="G185" s="185" t="s">
        <v>1780</v>
      </c>
      <c r="H185" s="186">
        <v>11.917999999999999</v>
      </c>
      <c r="I185" s="187"/>
      <c r="J185" s="188">
        <f>ROUND(I185*H185,2)</f>
        <v>0</v>
      </c>
      <c r="K185" s="184" t="s">
        <v>222</v>
      </c>
      <c r="L185" s="38"/>
      <c r="M185" s="189" t="s">
        <v>1</v>
      </c>
      <c r="N185" s="190"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233</v>
      </c>
      <c r="AT185" s="175" t="s">
        <v>243</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233</v>
      </c>
      <c r="BM185" s="175" t="s">
        <v>2446</v>
      </c>
    </row>
    <row r="186" spans="1:65" s="2" customFormat="1" ht="48.75">
      <c r="A186" s="33"/>
      <c r="B186" s="34"/>
      <c r="C186" s="35"/>
      <c r="D186" s="177" t="s">
        <v>225</v>
      </c>
      <c r="E186" s="35"/>
      <c r="F186" s="178" t="s">
        <v>2447</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2" customFormat="1" ht="49.15" customHeight="1">
      <c r="A187" s="33"/>
      <c r="B187" s="34"/>
      <c r="C187" s="182" t="s">
        <v>469</v>
      </c>
      <c r="D187" s="182" t="s">
        <v>243</v>
      </c>
      <c r="E187" s="183" t="s">
        <v>2014</v>
      </c>
      <c r="F187" s="184" t="s">
        <v>2015</v>
      </c>
      <c r="G187" s="185" t="s">
        <v>1780</v>
      </c>
      <c r="H187" s="186">
        <v>123.48</v>
      </c>
      <c r="I187" s="187"/>
      <c r="J187" s="188">
        <f>ROUND(I187*H187,2)</f>
        <v>0</v>
      </c>
      <c r="K187" s="184" t="s">
        <v>222</v>
      </c>
      <c r="L187" s="38"/>
      <c r="M187" s="189" t="s">
        <v>1</v>
      </c>
      <c r="N187" s="190"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1371</v>
      </c>
      <c r="AT187" s="175" t="s">
        <v>243</v>
      </c>
      <c r="AU187" s="175" t="s">
        <v>75</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1371</v>
      </c>
      <c r="BM187" s="175" t="s">
        <v>2448</v>
      </c>
    </row>
    <row r="188" spans="1:65" s="2" customFormat="1" ht="136.5">
      <c r="A188" s="33"/>
      <c r="B188" s="34"/>
      <c r="C188" s="35"/>
      <c r="D188" s="177" t="s">
        <v>225</v>
      </c>
      <c r="E188" s="35"/>
      <c r="F188" s="178" t="s">
        <v>2017</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75</v>
      </c>
    </row>
    <row r="189" spans="1:65" s="12" customFormat="1">
      <c r="B189" s="217"/>
      <c r="C189" s="218"/>
      <c r="D189" s="177" t="s">
        <v>1799</v>
      </c>
      <c r="E189" s="219" t="s">
        <v>1</v>
      </c>
      <c r="F189" s="220" t="s">
        <v>2449</v>
      </c>
      <c r="G189" s="218"/>
      <c r="H189" s="221">
        <v>123.48</v>
      </c>
      <c r="I189" s="222"/>
      <c r="J189" s="218"/>
      <c r="K189" s="218"/>
      <c r="L189" s="223"/>
      <c r="M189" s="224"/>
      <c r="N189" s="225"/>
      <c r="O189" s="225"/>
      <c r="P189" s="225"/>
      <c r="Q189" s="225"/>
      <c r="R189" s="225"/>
      <c r="S189" s="225"/>
      <c r="T189" s="226"/>
      <c r="AT189" s="227" t="s">
        <v>1799</v>
      </c>
      <c r="AU189" s="227" t="s">
        <v>75</v>
      </c>
      <c r="AV189" s="12" t="s">
        <v>84</v>
      </c>
      <c r="AW189" s="12" t="s">
        <v>32</v>
      </c>
      <c r="AX189" s="12" t="s">
        <v>82</v>
      </c>
      <c r="AY189" s="227" t="s">
        <v>223</v>
      </c>
    </row>
    <row r="190" spans="1:65" s="2" customFormat="1" ht="49.15" customHeight="1">
      <c r="A190" s="33"/>
      <c r="B190" s="34"/>
      <c r="C190" s="182" t="s">
        <v>465</v>
      </c>
      <c r="D190" s="182" t="s">
        <v>243</v>
      </c>
      <c r="E190" s="183" t="s">
        <v>2019</v>
      </c>
      <c r="F190" s="184" t="s">
        <v>2020</v>
      </c>
      <c r="G190" s="185" t="s">
        <v>1780</v>
      </c>
      <c r="H190" s="186">
        <v>94.878</v>
      </c>
      <c r="I190" s="187"/>
      <c r="J190" s="188">
        <f>ROUND(I190*H190,2)</f>
        <v>0</v>
      </c>
      <c r="K190" s="184" t="s">
        <v>222</v>
      </c>
      <c r="L190" s="38"/>
      <c r="M190" s="189" t="s">
        <v>1</v>
      </c>
      <c r="N190" s="190" t="s">
        <v>40</v>
      </c>
      <c r="O190" s="70"/>
      <c r="P190" s="173">
        <f>O190*H190</f>
        <v>0</v>
      </c>
      <c r="Q190" s="173">
        <v>0</v>
      </c>
      <c r="R190" s="173">
        <f>Q190*H190</f>
        <v>0</v>
      </c>
      <c r="S190" s="173">
        <v>0</v>
      </c>
      <c r="T190" s="174">
        <f>S190*H190</f>
        <v>0</v>
      </c>
      <c r="U190" s="33"/>
      <c r="V190" s="33"/>
      <c r="W190" s="33"/>
      <c r="X190" s="33"/>
      <c r="Y190" s="33"/>
      <c r="Z190" s="33"/>
      <c r="AA190" s="33"/>
      <c r="AB190" s="33"/>
      <c r="AC190" s="33"/>
      <c r="AD190" s="33"/>
      <c r="AE190" s="33"/>
      <c r="AR190" s="175" t="s">
        <v>1371</v>
      </c>
      <c r="AT190" s="175" t="s">
        <v>243</v>
      </c>
      <c r="AU190" s="175" t="s">
        <v>75</v>
      </c>
      <c r="AY190" s="16" t="s">
        <v>223</v>
      </c>
      <c r="BE190" s="176">
        <f>IF(N190="základní",J190,0)</f>
        <v>0</v>
      </c>
      <c r="BF190" s="176">
        <f>IF(N190="snížená",J190,0)</f>
        <v>0</v>
      </c>
      <c r="BG190" s="176">
        <f>IF(N190="zákl. přenesená",J190,0)</f>
        <v>0</v>
      </c>
      <c r="BH190" s="176">
        <f>IF(N190="sníž. přenesená",J190,0)</f>
        <v>0</v>
      </c>
      <c r="BI190" s="176">
        <f>IF(N190="nulová",J190,0)</f>
        <v>0</v>
      </c>
      <c r="BJ190" s="16" t="s">
        <v>82</v>
      </c>
      <c r="BK190" s="176">
        <f>ROUND(I190*H190,2)</f>
        <v>0</v>
      </c>
      <c r="BL190" s="16" t="s">
        <v>1371</v>
      </c>
      <c r="BM190" s="175" t="s">
        <v>2450</v>
      </c>
    </row>
    <row r="191" spans="1:65" s="2" customFormat="1" ht="136.5">
      <c r="A191" s="33"/>
      <c r="B191" s="34"/>
      <c r="C191" s="35"/>
      <c r="D191" s="177" t="s">
        <v>225</v>
      </c>
      <c r="E191" s="35"/>
      <c r="F191" s="178" t="s">
        <v>2022</v>
      </c>
      <c r="G191" s="35"/>
      <c r="H191" s="35"/>
      <c r="I191" s="179"/>
      <c r="J191" s="35"/>
      <c r="K191" s="35"/>
      <c r="L191" s="38"/>
      <c r="M191" s="180"/>
      <c r="N191" s="181"/>
      <c r="O191" s="70"/>
      <c r="P191" s="70"/>
      <c r="Q191" s="70"/>
      <c r="R191" s="70"/>
      <c r="S191" s="70"/>
      <c r="T191" s="71"/>
      <c r="U191" s="33"/>
      <c r="V191" s="33"/>
      <c r="W191" s="33"/>
      <c r="X191" s="33"/>
      <c r="Y191" s="33"/>
      <c r="Z191" s="33"/>
      <c r="AA191" s="33"/>
      <c r="AB191" s="33"/>
      <c r="AC191" s="33"/>
      <c r="AD191" s="33"/>
      <c r="AE191" s="33"/>
      <c r="AT191" s="16" t="s">
        <v>225</v>
      </c>
      <c r="AU191" s="16" t="s">
        <v>75</v>
      </c>
    </row>
    <row r="192" spans="1:65" s="12" customFormat="1">
      <c r="B192" s="217"/>
      <c r="C192" s="218"/>
      <c r="D192" s="177" t="s">
        <v>1799</v>
      </c>
      <c r="E192" s="219" t="s">
        <v>1</v>
      </c>
      <c r="F192" s="220" t="s">
        <v>2451</v>
      </c>
      <c r="G192" s="218"/>
      <c r="H192" s="221">
        <v>94.878</v>
      </c>
      <c r="I192" s="222"/>
      <c r="J192" s="218"/>
      <c r="K192" s="218"/>
      <c r="L192" s="223"/>
      <c r="M192" s="224"/>
      <c r="N192" s="225"/>
      <c r="O192" s="225"/>
      <c r="P192" s="225"/>
      <c r="Q192" s="225"/>
      <c r="R192" s="225"/>
      <c r="S192" s="225"/>
      <c r="T192" s="226"/>
      <c r="AT192" s="227" t="s">
        <v>1799</v>
      </c>
      <c r="AU192" s="227" t="s">
        <v>75</v>
      </c>
      <c r="AV192" s="12" t="s">
        <v>84</v>
      </c>
      <c r="AW192" s="12" t="s">
        <v>32</v>
      </c>
      <c r="AX192" s="12" t="s">
        <v>82</v>
      </c>
      <c r="AY192" s="227" t="s">
        <v>223</v>
      </c>
    </row>
    <row r="193" spans="1:65" s="2" customFormat="1" ht="62.65" customHeight="1">
      <c r="A193" s="33"/>
      <c r="B193" s="34"/>
      <c r="C193" s="182" t="s">
        <v>474</v>
      </c>
      <c r="D193" s="182" t="s">
        <v>243</v>
      </c>
      <c r="E193" s="183" t="s">
        <v>2024</v>
      </c>
      <c r="F193" s="184" t="s">
        <v>2025</v>
      </c>
      <c r="G193" s="185" t="s">
        <v>1780</v>
      </c>
      <c r="H193" s="186">
        <v>7.2</v>
      </c>
      <c r="I193" s="187"/>
      <c r="J193" s="188">
        <f>ROUND(I193*H193,2)</f>
        <v>0</v>
      </c>
      <c r="K193" s="184" t="s">
        <v>222</v>
      </c>
      <c r="L193" s="38"/>
      <c r="M193" s="189" t="s">
        <v>1</v>
      </c>
      <c r="N193" s="190" t="s">
        <v>40</v>
      </c>
      <c r="O193" s="70"/>
      <c r="P193" s="173">
        <f>O193*H193</f>
        <v>0</v>
      </c>
      <c r="Q193" s="173">
        <v>0</v>
      </c>
      <c r="R193" s="173">
        <f>Q193*H193</f>
        <v>0</v>
      </c>
      <c r="S193" s="173">
        <v>0</v>
      </c>
      <c r="T193" s="174">
        <f>S193*H193</f>
        <v>0</v>
      </c>
      <c r="U193" s="33"/>
      <c r="V193" s="33"/>
      <c r="W193" s="33"/>
      <c r="X193" s="33"/>
      <c r="Y193" s="33"/>
      <c r="Z193" s="33"/>
      <c r="AA193" s="33"/>
      <c r="AB193" s="33"/>
      <c r="AC193" s="33"/>
      <c r="AD193" s="33"/>
      <c r="AE193" s="33"/>
      <c r="AR193" s="175" t="s">
        <v>1371</v>
      </c>
      <c r="AT193" s="175" t="s">
        <v>243</v>
      </c>
      <c r="AU193" s="175" t="s">
        <v>75</v>
      </c>
      <c r="AY193" s="16" t="s">
        <v>223</v>
      </c>
      <c r="BE193" s="176">
        <f>IF(N193="základní",J193,0)</f>
        <v>0</v>
      </c>
      <c r="BF193" s="176">
        <f>IF(N193="snížená",J193,0)</f>
        <v>0</v>
      </c>
      <c r="BG193" s="176">
        <f>IF(N193="zákl. přenesená",J193,0)</f>
        <v>0</v>
      </c>
      <c r="BH193" s="176">
        <f>IF(N193="sníž. přenesená",J193,0)</f>
        <v>0</v>
      </c>
      <c r="BI193" s="176">
        <f>IF(N193="nulová",J193,0)</f>
        <v>0</v>
      </c>
      <c r="BJ193" s="16" t="s">
        <v>82</v>
      </c>
      <c r="BK193" s="176">
        <f>ROUND(I193*H193,2)</f>
        <v>0</v>
      </c>
      <c r="BL193" s="16" t="s">
        <v>1371</v>
      </c>
      <c r="BM193" s="175" t="s">
        <v>2452</v>
      </c>
    </row>
    <row r="194" spans="1:65" s="2" customFormat="1" ht="136.5">
      <c r="A194" s="33"/>
      <c r="B194" s="34"/>
      <c r="C194" s="35"/>
      <c r="D194" s="177" t="s">
        <v>225</v>
      </c>
      <c r="E194" s="35"/>
      <c r="F194" s="178" t="s">
        <v>2027</v>
      </c>
      <c r="G194" s="35"/>
      <c r="H194" s="35"/>
      <c r="I194" s="179"/>
      <c r="J194" s="35"/>
      <c r="K194" s="35"/>
      <c r="L194" s="38"/>
      <c r="M194" s="180"/>
      <c r="N194" s="181"/>
      <c r="O194" s="70"/>
      <c r="P194" s="70"/>
      <c r="Q194" s="70"/>
      <c r="R194" s="70"/>
      <c r="S194" s="70"/>
      <c r="T194" s="71"/>
      <c r="U194" s="33"/>
      <c r="V194" s="33"/>
      <c r="W194" s="33"/>
      <c r="X194" s="33"/>
      <c r="Y194" s="33"/>
      <c r="Z194" s="33"/>
      <c r="AA194" s="33"/>
      <c r="AB194" s="33"/>
      <c r="AC194" s="33"/>
      <c r="AD194" s="33"/>
      <c r="AE194" s="33"/>
      <c r="AT194" s="16" t="s">
        <v>225</v>
      </c>
      <c r="AU194" s="16" t="s">
        <v>75</v>
      </c>
    </row>
    <row r="195" spans="1:65" s="12" customFormat="1">
      <c r="B195" s="217"/>
      <c r="C195" s="218"/>
      <c r="D195" s="177" t="s">
        <v>1799</v>
      </c>
      <c r="E195" s="219" t="s">
        <v>1</v>
      </c>
      <c r="F195" s="220" t="s">
        <v>2453</v>
      </c>
      <c r="G195" s="218"/>
      <c r="H195" s="221">
        <v>7.2</v>
      </c>
      <c r="I195" s="222"/>
      <c r="J195" s="218"/>
      <c r="K195" s="218"/>
      <c r="L195" s="223"/>
      <c r="M195" s="224"/>
      <c r="N195" s="225"/>
      <c r="O195" s="225"/>
      <c r="P195" s="225"/>
      <c r="Q195" s="225"/>
      <c r="R195" s="225"/>
      <c r="S195" s="225"/>
      <c r="T195" s="226"/>
      <c r="AT195" s="227" t="s">
        <v>1799</v>
      </c>
      <c r="AU195" s="227" t="s">
        <v>75</v>
      </c>
      <c r="AV195" s="12" t="s">
        <v>84</v>
      </c>
      <c r="AW195" s="12" t="s">
        <v>32</v>
      </c>
      <c r="AX195" s="12" t="s">
        <v>82</v>
      </c>
      <c r="AY195" s="227" t="s">
        <v>223</v>
      </c>
    </row>
    <row r="196" spans="1:65" s="2" customFormat="1" ht="24.2" customHeight="1">
      <c r="A196" s="33"/>
      <c r="B196" s="34"/>
      <c r="C196" s="182" t="s">
        <v>442</v>
      </c>
      <c r="D196" s="182" t="s">
        <v>243</v>
      </c>
      <c r="E196" s="183" t="s">
        <v>1784</v>
      </c>
      <c r="F196" s="184" t="s">
        <v>1785</v>
      </c>
      <c r="G196" s="185" t="s">
        <v>1780</v>
      </c>
      <c r="H196" s="186">
        <v>5.76</v>
      </c>
      <c r="I196" s="187"/>
      <c r="J196" s="188">
        <f>ROUND(I196*H196,2)</f>
        <v>0</v>
      </c>
      <c r="K196" s="184" t="s">
        <v>222</v>
      </c>
      <c r="L196" s="38"/>
      <c r="M196" s="189" t="s">
        <v>1</v>
      </c>
      <c r="N196" s="190" t="s">
        <v>40</v>
      </c>
      <c r="O196" s="70"/>
      <c r="P196" s="173">
        <f>O196*H196</f>
        <v>0</v>
      </c>
      <c r="Q196" s="173">
        <v>0</v>
      </c>
      <c r="R196" s="173">
        <f>Q196*H196</f>
        <v>0</v>
      </c>
      <c r="S196" s="173">
        <v>0</v>
      </c>
      <c r="T196" s="174">
        <f>S196*H196</f>
        <v>0</v>
      </c>
      <c r="U196" s="33"/>
      <c r="V196" s="33"/>
      <c r="W196" s="33"/>
      <c r="X196" s="33"/>
      <c r="Y196" s="33"/>
      <c r="Z196" s="33"/>
      <c r="AA196" s="33"/>
      <c r="AB196" s="33"/>
      <c r="AC196" s="33"/>
      <c r="AD196" s="33"/>
      <c r="AE196" s="33"/>
      <c r="AR196" s="175" t="s">
        <v>1371</v>
      </c>
      <c r="AT196" s="175" t="s">
        <v>243</v>
      </c>
      <c r="AU196" s="175" t="s">
        <v>75</v>
      </c>
      <c r="AY196" s="16" t="s">
        <v>223</v>
      </c>
      <c r="BE196" s="176">
        <f>IF(N196="základní",J196,0)</f>
        <v>0</v>
      </c>
      <c r="BF196" s="176">
        <f>IF(N196="snížená",J196,0)</f>
        <v>0</v>
      </c>
      <c r="BG196" s="176">
        <f>IF(N196="zákl. přenesená",J196,0)</f>
        <v>0</v>
      </c>
      <c r="BH196" s="176">
        <f>IF(N196="sníž. přenesená",J196,0)</f>
        <v>0</v>
      </c>
      <c r="BI196" s="176">
        <f>IF(N196="nulová",J196,0)</f>
        <v>0</v>
      </c>
      <c r="BJ196" s="16" t="s">
        <v>82</v>
      </c>
      <c r="BK196" s="176">
        <f>ROUND(I196*H196,2)</f>
        <v>0</v>
      </c>
      <c r="BL196" s="16" t="s">
        <v>1371</v>
      </c>
      <c r="BM196" s="175" t="s">
        <v>2454</v>
      </c>
    </row>
    <row r="197" spans="1:65" s="2" customFormat="1" ht="48.75">
      <c r="A197" s="33"/>
      <c r="B197" s="34"/>
      <c r="C197" s="35"/>
      <c r="D197" s="177" t="s">
        <v>225</v>
      </c>
      <c r="E197" s="35"/>
      <c r="F197" s="178" t="s">
        <v>1787</v>
      </c>
      <c r="G197" s="35"/>
      <c r="H197" s="35"/>
      <c r="I197" s="179"/>
      <c r="J197" s="35"/>
      <c r="K197" s="35"/>
      <c r="L197" s="38"/>
      <c r="M197" s="180"/>
      <c r="N197" s="181"/>
      <c r="O197" s="70"/>
      <c r="P197" s="70"/>
      <c r="Q197" s="70"/>
      <c r="R197" s="70"/>
      <c r="S197" s="70"/>
      <c r="T197" s="71"/>
      <c r="U197" s="33"/>
      <c r="V197" s="33"/>
      <c r="W197" s="33"/>
      <c r="X197" s="33"/>
      <c r="Y197" s="33"/>
      <c r="Z197" s="33"/>
      <c r="AA197" s="33"/>
      <c r="AB197" s="33"/>
      <c r="AC197" s="33"/>
      <c r="AD197" s="33"/>
      <c r="AE197" s="33"/>
      <c r="AT197" s="16" t="s">
        <v>225</v>
      </c>
      <c r="AU197" s="16" t="s">
        <v>75</v>
      </c>
    </row>
    <row r="198" spans="1:65" s="12" customFormat="1">
      <c r="B198" s="217"/>
      <c r="C198" s="218"/>
      <c r="D198" s="177" t="s">
        <v>1799</v>
      </c>
      <c r="E198" s="219" t="s">
        <v>1</v>
      </c>
      <c r="F198" s="220" t="s">
        <v>2210</v>
      </c>
      <c r="G198" s="218"/>
      <c r="H198" s="221">
        <v>5.76</v>
      </c>
      <c r="I198" s="222"/>
      <c r="J198" s="218"/>
      <c r="K198" s="218"/>
      <c r="L198" s="223"/>
      <c r="M198" s="224"/>
      <c r="N198" s="225"/>
      <c r="O198" s="225"/>
      <c r="P198" s="225"/>
      <c r="Q198" s="225"/>
      <c r="R198" s="225"/>
      <c r="S198" s="225"/>
      <c r="T198" s="226"/>
      <c r="AT198" s="227" t="s">
        <v>1799</v>
      </c>
      <c r="AU198" s="227" t="s">
        <v>75</v>
      </c>
      <c r="AV198" s="12" t="s">
        <v>84</v>
      </c>
      <c r="AW198" s="12" t="s">
        <v>32</v>
      </c>
      <c r="AX198" s="12" t="s">
        <v>82</v>
      </c>
      <c r="AY198" s="227" t="s">
        <v>223</v>
      </c>
    </row>
    <row r="199" spans="1:65" s="2" customFormat="1" ht="24.2" customHeight="1">
      <c r="A199" s="33"/>
      <c r="B199" s="34"/>
      <c r="C199" s="182" t="s">
        <v>447</v>
      </c>
      <c r="D199" s="182" t="s">
        <v>243</v>
      </c>
      <c r="E199" s="183" t="s">
        <v>2046</v>
      </c>
      <c r="F199" s="184" t="s">
        <v>2047</v>
      </c>
      <c r="G199" s="185" t="s">
        <v>1780</v>
      </c>
      <c r="H199" s="186">
        <v>123.48</v>
      </c>
      <c r="I199" s="187"/>
      <c r="J199" s="188">
        <f>ROUND(I199*H199,2)</f>
        <v>0</v>
      </c>
      <c r="K199" s="184" t="s">
        <v>222</v>
      </c>
      <c r="L199" s="38"/>
      <c r="M199" s="189" t="s">
        <v>1</v>
      </c>
      <c r="N199" s="190" t="s">
        <v>40</v>
      </c>
      <c r="O199" s="70"/>
      <c r="P199" s="173">
        <f>O199*H199</f>
        <v>0</v>
      </c>
      <c r="Q199" s="173">
        <v>0</v>
      </c>
      <c r="R199" s="173">
        <f>Q199*H199</f>
        <v>0</v>
      </c>
      <c r="S199" s="173">
        <v>0</v>
      </c>
      <c r="T199" s="174">
        <f>S199*H199</f>
        <v>0</v>
      </c>
      <c r="U199" s="33"/>
      <c r="V199" s="33"/>
      <c r="W199" s="33"/>
      <c r="X199" s="33"/>
      <c r="Y199" s="33"/>
      <c r="Z199" s="33"/>
      <c r="AA199" s="33"/>
      <c r="AB199" s="33"/>
      <c r="AC199" s="33"/>
      <c r="AD199" s="33"/>
      <c r="AE199" s="33"/>
      <c r="AR199" s="175" t="s">
        <v>1371</v>
      </c>
      <c r="AT199" s="175" t="s">
        <v>243</v>
      </c>
      <c r="AU199" s="175" t="s">
        <v>75</v>
      </c>
      <c r="AY199" s="16" t="s">
        <v>223</v>
      </c>
      <c r="BE199" s="176">
        <f>IF(N199="základní",J199,0)</f>
        <v>0</v>
      </c>
      <c r="BF199" s="176">
        <f>IF(N199="snížená",J199,0)</f>
        <v>0</v>
      </c>
      <c r="BG199" s="176">
        <f>IF(N199="zákl. přenesená",J199,0)</f>
        <v>0</v>
      </c>
      <c r="BH199" s="176">
        <f>IF(N199="sníž. přenesená",J199,0)</f>
        <v>0</v>
      </c>
      <c r="BI199" s="176">
        <f>IF(N199="nulová",J199,0)</f>
        <v>0</v>
      </c>
      <c r="BJ199" s="16" t="s">
        <v>82</v>
      </c>
      <c r="BK199" s="176">
        <f>ROUND(I199*H199,2)</f>
        <v>0</v>
      </c>
      <c r="BL199" s="16" t="s">
        <v>1371</v>
      </c>
      <c r="BM199" s="175" t="s">
        <v>2455</v>
      </c>
    </row>
    <row r="200" spans="1:65" s="2" customFormat="1" ht="58.5">
      <c r="A200" s="33"/>
      <c r="B200" s="34"/>
      <c r="C200" s="35"/>
      <c r="D200" s="177" t="s">
        <v>225</v>
      </c>
      <c r="E200" s="35"/>
      <c r="F200" s="178" t="s">
        <v>2049</v>
      </c>
      <c r="G200" s="35"/>
      <c r="H200" s="35"/>
      <c r="I200" s="179"/>
      <c r="J200" s="35"/>
      <c r="K200" s="35"/>
      <c r="L200" s="38"/>
      <c r="M200" s="180"/>
      <c r="N200" s="181"/>
      <c r="O200" s="70"/>
      <c r="P200" s="70"/>
      <c r="Q200" s="70"/>
      <c r="R200" s="70"/>
      <c r="S200" s="70"/>
      <c r="T200" s="71"/>
      <c r="U200" s="33"/>
      <c r="V200" s="33"/>
      <c r="W200" s="33"/>
      <c r="X200" s="33"/>
      <c r="Y200" s="33"/>
      <c r="Z200" s="33"/>
      <c r="AA200" s="33"/>
      <c r="AB200" s="33"/>
      <c r="AC200" s="33"/>
      <c r="AD200" s="33"/>
      <c r="AE200" s="33"/>
      <c r="AT200" s="16" t="s">
        <v>225</v>
      </c>
      <c r="AU200" s="16" t="s">
        <v>75</v>
      </c>
    </row>
    <row r="201" spans="1:65" s="12" customFormat="1">
      <c r="B201" s="217"/>
      <c r="C201" s="218"/>
      <c r="D201" s="177" t="s">
        <v>1799</v>
      </c>
      <c r="E201" s="219" t="s">
        <v>1</v>
      </c>
      <c r="F201" s="220" t="s">
        <v>2456</v>
      </c>
      <c r="G201" s="218"/>
      <c r="H201" s="221">
        <v>123.48</v>
      </c>
      <c r="I201" s="222"/>
      <c r="J201" s="218"/>
      <c r="K201" s="218"/>
      <c r="L201" s="223"/>
      <c r="M201" s="224"/>
      <c r="N201" s="225"/>
      <c r="O201" s="225"/>
      <c r="P201" s="225"/>
      <c r="Q201" s="225"/>
      <c r="R201" s="225"/>
      <c r="S201" s="225"/>
      <c r="T201" s="226"/>
      <c r="AT201" s="227" t="s">
        <v>1799</v>
      </c>
      <c r="AU201" s="227" t="s">
        <v>75</v>
      </c>
      <c r="AV201" s="12" t="s">
        <v>84</v>
      </c>
      <c r="AW201" s="12" t="s">
        <v>32</v>
      </c>
      <c r="AX201" s="12" t="s">
        <v>82</v>
      </c>
      <c r="AY201" s="227" t="s">
        <v>223</v>
      </c>
    </row>
    <row r="202" spans="1:65" s="2" customFormat="1" ht="24.2" customHeight="1">
      <c r="A202" s="33"/>
      <c r="B202" s="34"/>
      <c r="C202" s="182" t="s">
        <v>451</v>
      </c>
      <c r="D202" s="182" t="s">
        <v>243</v>
      </c>
      <c r="E202" s="183" t="s">
        <v>2051</v>
      </c>
      <c r="F202" s="184" t="s">
        <v>2052</v>
      </c>
      <c r="G202" s="185" t="s">
        <v>1780</v>
      </c>
      <c r="H202" s="186">
        <v>7.2</v>
      </c>
      <c r="I202" s="187"/>
      <c r="J202" s="188">
        <f>ROUND(I202*H202,2)</f>
        <v>0</v>
      </c>
      <c r="K202" s="184" t="s">
        <v>222</v>
      </c>
      <c r="L202" s="38"/>
      <c r="M202" s="189" t="s">
        <v>1</v>
      </c>
      <c r="N202" s="190"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1371</v>
      </c>
      <c r="AT202" s="175" t="s">
        <v>243</v>
      </c>
      <c r="AU202" s="175" t="s">
        <v>75</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1371</v>
      </c>
      <c r="BM202" s="175" t="s">
        <v>2457</v>
      </c>
    </row>
    <row r="203" spans="1:65" s="2" customFormat="1" ht="58.5">
      <c r="A203" s="33"/>
      <c r="B203" s="34"/>
      <c r="C203" s="35"/>
      <c r="D203" s="177" t="s">
        <v>225</v>
      </c>
      <c r="E203" s="35"/>
      <c r="F203" s="178" t="s">
        <v>2054</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75</v>
      </c>
    </row>
    <row r="204" spans="1:65" s="12" customFormat="1">
      <c r="B204" s="217"/>
      <c r="C204" s="218"/>
      <c r="D204" s="177" t="s">
        <v>1799</v>
      </c>
      <c r="E204" s="219" t="s">
        <v>1</v>
      </c>
      <c r="F204" s="220" t="s">
        <v>2458</v>
      </c>
      <c r="G204" s="218"/>
      <c r="H204" s="221">
        <v>7.2</v>
      </c>
      <c r="I204" s="222"/>
      <c r="J204" s="218"/>
      <c r="K204" s="218"/>
      <c r="L204" s="223"/>
      <c r="M204" s="246"/>
      <c r="N204" s="247"/>
      <c r="O204" s="247"/>
      <c r="P204" s="247"/>
      <c r="Q204" s="247"/>
      <c r="R204" s="247"/>
      <c r="S204" s="247"/>
      <c r="T204" s="248"/>
      <c r="AT204" s="227" t="s">
        <v>1799</v>
      </c>
      <c r="AU204" s="227" t="s">
        <v>75</v>
      </c>
      <c r="AV204" s="12" t="s">
        <v>84</v>
      </c>
      <c r="AW204" s="12" t="s">
        <v>32</v>
      </c>
      <c r="AX204" s="12" t="s">
        <v>82</v>
      </c>
      <c r="AY204" s="227" t="s">
        <v>223</v>
      </c>
    </row>
    <row r="205" spans="1:65" s="2" customFormat="1" ht="6.95" customHeight="1">
      <c r="A205" s="33"/>
      <c r="B205" s="53"/>
      <c r="C205" s="54"/>
      <c r="D205" s="54"/>
      <c r="E205" s="54"/>
      <c r="F205" s="54"/>
      <c r="G205" s="54"/>
      <c r="H205" s="54"/>
      <c r="I205" s="54"/>
      <c r="J205" s="54"/>
      <c r="K205" s="54"/>
      <c r="L205" s="38"/>
      <c r="M205" s="33"/>
      <c r="O205" s="33"/>
      <c r="P205" s="33"/>
      <c r="Q205" s="33"/>
      <c r="R205" s="33"/>
      <c r="S205" s="33"/>
      <c r="T205" s="33"/>
      <c r="U205" s="33"/>
      <c r="V205" s="33"/>
      <c r="W205" s="33"/>
      <c r="X205" s="33"/>
      <c r="Y205" s="33"/>
      <c r="Z205" s="33"/>
      <c r="AA205" s="33"/>
      <c r="AB205" s="33"/>
      <c r="AC205" s="33"/>
      <c r="AD205" s="33"/>
      <c r="AE205" s="33"/>
    </row>
  </sheetData>
  <sheetProtection algorithmName="SHA-512" hashValue="0WQvmFcUKqg1cEMcPfoIErB6ftLSvJdiZvvPP5p1ql0yNJ9FLGQKQ4/bnih/+DaoGVIy0az0XnmrxUZc3A2e3w==" saltValue="UE11AZUBe5fGXL4gp2rhZLa95gS9+2ZOMgqsH4+Ia8VQGLWbnJ7Qkabl7Mpt1k0z4GLMQbDYLEx+mm7/P9UDaQ==" spinCount="100000" sheet="1" objects="1" scenarios="1" formatColumns="0" formatRows="0" autoFilter="0"/>
  <autoFilter ref="C123:K204"/>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2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158</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2274</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2459</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ROUND((SUM(BE124:BE220)),  2)</f>
        <v>0</v>
      </c>
      <c r="G37" s="33"/>
      <c r="H37" s="33"/>
      <c r="I37" s="129">
        <v>0.21</v>
      </c>
      <c r="J37" s="128">
        <f>ROUND(((SUM(BE124:BE220))*I37),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ROUND((SUM(BF124:BF220)),  2)</f>
        <v>0</v>
      </c>
      <c r="G38" s="33"/>
      <c r="H38" s="33"/>
      <c r="I38" s="129">
        <v>0.15</v>
      </c>
      <c r="J38" s="128">
        <f>ROUND(((SUM(BF124:BF220))*I38),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ROUND((SUM(BG124:BG220)),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ROUND((SUM(BH124:BH220)),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ROUND((SUM(BI124:BI220)),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2274</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03.2.3 - Výhybka č.4</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2274</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03.2.3 - Výhybka č.4</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SUM(P125:P220)</f>
        <v>0</v>
      </c>
      <c r="Q124" s="78"/>
      <c r="R124" s="160">
        <f>SUM(R125:R220)</f>
        <v>60.563159999999996</v>
      </c>
      <c r="S124" s="78"/>
      <c r="T124" s="161">
        <f>SUM(T125:T220)</f>
        <v>0</v>
      </c>
      <c r="U124" s="33"/>
      <c r="V124" s="33"/>
      <c r="W124" s="33"/>
      <c r="X124" s="33"/>
      <c r="Y124" s="33"/>
      <c r="Z124" s="33"/>
      <c r="AA124" s="33"/>
      <c r="AB124" s="33"/>
      <c r="AC124" s="33"/>
      <c r="AD124" s="33"/>
      <c r="AE124" s="33"/>
      <c r="AT124" s="16" t="s">
        <v>74</v>
      </c>
      <c r="AU124" s="16" t="s">
        <v>204</v>
      </c>
      <c r="BK124" s="162">
        <f>SUM(BK125:BK220)</f>
        <v>0</v>
      </c>
    </row>
    <row r="125" spans="1:65" s="2" customFormat="1" ht="24.2" customHeight="1">
      <c r="A125" s="33"/>
      <c r="B125" s="34"/>
      <c r="C125" s="182" t="s">
        <v>233</v>
      </c>
      <c r="D125" s="182" t="s">
        <v>243</v>
      </c>
      <c r="E125" s="183" t="s">
        <v>1892</v>
      </c>
      <c r="F125" s="184" t="s">
        <v>1893</v>
      </c>
      <c r="G125" s="185" t="s">
        <v>1511</v>
      </c>
      <c r="H125" s="186">
        <v>68</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2460</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2461</v>
      </c>
      <c r="G127" s="218"/>
      <c r="H127" s="221">
        <v>68</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238</v>
      </c>
      <c r="D128" s="182" t="s">
        <v>243</v>
      </c>
      <c r="E128" s="183" t="s">
        <v>1897</v>
      </c>
      <c r="F128" s="184" t="s">
        <v>1898</v>
      </c>
      <c r="G128" s="185" t="s">
        <v>1511</v>
      </c>
      <c r="H128" s="186">
        <v>68</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2462</v>
      </c>
    </row>
    <row r="129" spans="1:65" s="2" customFormat="1" ht="48.75">
      <c r="A129" s="33"/>
      <c r="B129" s="34"/>
      <c r="C129" s="35"/>
      <c r="D129" s="177" t="s">
        <v>225</v>
      </c>
      <c r="E129" s="35"/>
      <c r="F129" s="178" t="s">
        <v>1900</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2" customFormat="1" ht="24.2" customHeight="1">
      <c r="A130" s="33"/>
      <c r="B130" s="34"/>
      <c r="C130" s="182" t="s">
        <v>242</v>
      </c>
      <c r="D130" s="182" t="s">
        <v>243</v>
      </c>
      <c r="E130" s="183" t="s">
        <v>1902</v>
      </c>
      <c r="F130" s="184" t="s">
        <v>1903</v>
      </c>
      <c r="G130" s="185" t="s">
        <v>1485</v>
      </c>
      <c r="H130" s="186">
        <v>2.72</v>
      </c>
      <c r="I130" s="187"/>
      <c r="J130" s="188">
        <f>ROUND(I130*H130,2)</f>
        <v>0</v>
      </c>
      <c r="K130" s="184" t="s">
        <v>222</v>
      </c>
      <c r="L130" s="38"/>
      <c r="M130" s="189" t="s">
        <v>1</v>
      </c>
      <c r="N130" s="190" t="s">
        <v>40</v>
      </c>
      <c r="O130" s="70"/>
      <c r="P130" s="173">
        <f>O130*H130</f>
        <v>0</v>
      </c>
      <c r="Q130" s="173">
        <v>0</v>
      </c>
      <c r="R130" s="173">
        <f>Q130*H130</f>
        <v>0</v>
      </c>
      <c r="S130" s="173">
        <v>0</v>
      </c>
      <c r="T130" s="174">
        <f>S130*H130</f>
        <v>0</v>
      </c>
      <c r="U130" s="33"/>
      <c r="V130" s="33"/>
      <c r="W130" s="33"/>
      <c r="X130" s="33"/>
      <c r="Y130" s="33"/>
      <c r="Z130" s="33"/>
      <c r="AA130" s="33"/>
      <c r="AB130" s="33"/>
      <c r="AC130" s="33"/>
      <c r="AD130" s="33"/>
      <c r="AE130" s="33"/>
      <c r="AR130" s="175" t="s">
        <v>233</v>
      </c>
      <c r="AT130" s="175" t="s">
        <v>243</v>
      </c>
      <c r="AU130" s="175" t="s">
        <v>75</v>
      </c>
      <c r="AY130" s="16" t="s">
        <v>223</v>
      </c>
      <c r="BE130" s="176">
        <f>IF(N130="základní",J130,0)</f>
        <v>0</v>
      </c>
      <c r="BF130" s="176">
        <f>IF(N130="snížená",J130,0)</f>
        <v>0</v>
      </c>
      <c r="BG130" s="176">
        <f>IF(N130="zákl. přenesená",J130,0)</f>
        <v>0</v>
      </c>
      <c r="BH130" s="176">
        <f>IF(N130="sníž. přenesená",J130,0)</f>
        <v>0</v>
      </c>
      <c r="BI130" s="176">
        <f>IF(N130="nulová",J130,0)</f>
        <v>0</v>
      </c>
      <c r="BJ130" s="16" t="s">
        <v>82</v>
      </c>
      <c r="BK130" s="176">
        <f>ROUND(I130*H130,2)</f>
        <v>0</v>
      </c>
      <c r="BL130" s="16" t="s">
        <v>233</v>
      </c>
      <c r="BM130" s="175" t="s">
        <v>2463</v>
      </c>
    </row>
    <row r="131" spans="1:65" s="2" customFormat="1" ht="48.75">
      <c r="A131" s="33"/>
      <c r="B131" s="34"/>
      <c r="C131" s="35"/>
      <c r="D131" s="177" t="s">
        <v>225</v>
      </c>
      <c r="E131" s="35"/>
      <c r="F131" s="178" t="s">
        <v>1905</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225</v>
      </c>
      <c r="AU131" s="16" t="s">
        <v>75</v>
      </c>
    </row>
    <row r="132" spans="1:65" s="12" customFormat="1">
      <c r="B132" s="217"/>
      <c r="C132" s="218"/>
      <c r="D132" s="177" t="s">
        <v>1799</v>
      </c>
      <c r="E132" s="219" t="s">
        <v>1</v>
      </c>
      <c r="F132" s="220" t="s">
        <v>2464</v>
      </c>
      <c r="G132" s="218"/>
      <c r="H132" s="221">
        <v>2.72</v>
      </c>
      <c r="I132" s="222"/>
      <c r="J132" s="218"/>
      <c r="K132" s="218"/>
      <c r="L132" s="223"/>
      <c r="M132" s="224"/>
      <c r="N132" s="225"/>
      <c r="O132" s="225"/>
      <c r="P132" s="225"/>
      <c r="Q132" s="225"/>
      <c r="R132" s="225"/>
      <c r="S132" s="225"/>
      <c r="T132" s="226"/>
      <c r="AT132" s="227" t="s">
        <v>1799</v>
      </c>
      <c r="AU132" s="227" t="s">
        <v>75</v>
      </c>
      <c r="AV132" s="12" t="s">
        <v>84</v>
      </c>
      <c r="AW132" s="12" t="s">
        <v>32</v>
      </c>
      <c r="AX132" s="12" t="s">
        <v>82</v>
      </c>
      <c r="AY132" s="227" t="s">
        <v>223</v>
      </c>
    </row>
    <row r="133" spans="1:65" s="2" customFormat="1" ht="24.2" customHeight="1">
      <c r="A133" s="33"/>
      <c r="B133" s="34"/>
      <c r="C133" s="163" t="s">
        <v>248</v>
      </c>
      <c r="D133" s="163" t="s">
        <v>218</v>
      </c>
      <c r="E133" s="164" t="s">
        <v>1907</v>
      </c>
      <c r="F133" s="165" t="s">
        <v>1908</v>
      </c>
      <c r="G133" s="166" t="s">
        <v>1780</v>
      </c>
      <c r="H133" s="167">
        <v>4.08</v>
      </c>
      <c r="I133" s="168"/>
      <c r="J133" s="169">
        <f>ROUND(I133*H133,2)</f>
        <v>0</v>
      </c>
      <c r="K133" s="165" t="s">
        <v>222</v>
      </c>
      <c r="L133" s="170"/>
      <c r="M133" s="171" t="s">
        <v>1</v>
      </c>
      <c r="N133" s="172" t="s">
        <v>40</v>
      </c>
      <c r="O133" s="70"/>
      <c r="P133" s="173">
        <f>O133*H133</f>
        <v>0</v>
      </c>
      <c r="Q133" s="173">
        <v>1</v>
      </c>
      <c r="R133" s="173">
        <f>Q133*H133</f>
        <v>4.08</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2465</v>
      </c>
    </row>
    <row r="134" spans="1:65" s="2" customFormat="1">
      <c r="A134" s="33"/>
      <c r="B134" s="34"/>
      <c r="C134" s="35"/>
      <c r="D134" s="177" t="s">
        <v>225</v>
      </c>
      <c r="E134" s="35"/>
      <c r="F134" s="178" t="s">
        <v>1908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2466</v>
      </c>
      <c r="G135" s="218"/>
      <c r="H135" s="221">
        <v>4.08</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253</v>
      </c>
      <c r="D136" s="182" t="s">
        <v>243</v>
      </c>
      <c r="E136" s="183" t="s">
        <v>1911</v>
      </c>
      <c r="F136" s="184" t="s">
        <v>1912</v>
      </c>
      <c r="G136" s="185" t="s">
        <v>1485</v>
      </c>
      <c r="H136" s="186">
        <v>39</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2467</v>
      </c>
    </row>
    <row r="137" spans="1:65" s="2" customFormat="1" ht="87.75">
      <c r="A137" s="33"/>
      <c r="B137" s="34"/>
      <c r="C137" s="35"/>
      <c r="D137" s="177" t="s">
        <v>225</v>
      </c>
      <c r="E137" s="35"/>
      <c r="F137" s="178" t="s">
        <v>1914</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12" customFormat="1">
      <c r="B138" s="217"/>
      <c r="C138" s="218"/>
      <c r="D138" s="177" t="s">
        <v>1799</v>
      </c>
      <c r="E138" s="219" t="s">
        <v>1</v>
      </c>
      <c r="F138" s="220" t="s">
        <v>501</v>
      </c>
      <c r="G138" s="218"/>
      <c r="H138" s="221">
        <v>39</v>
      </c>
      <c r="I138" s="222"/>
      <c r="J138" s="218"/>
      <c r="K138" s="218"/>
      <c r="L138" s="223"/>
      <c r="M138" s="224"/>
      <c r="N138" s="225"/>
      <c r="O138" s="225"/>
      <c r="P138" s="225"/>
      <c r="Q138" s="225"/>
      <c r="R138" s="225"/>
      <c r="S138" s="225"/>
      <c r="T138" s="226"/>
      <c r="AT138" s="227" t="s">
        <v>1799</v>
      </c>
      <c r="AU138" s="227" t="s">
        <v>75</v>
      </c>
      <c r="AV138" s="12" t="s">
        <v>84</v>
      </c>
      <c r="AW138" s="12" t="s">
        <v>32</v>
      </c>
      <c r="AX138" s="12" t="s">
        <v>82</v>
      </c>
      <c r="AY138" s="227" t="s">
        <v>223</v>
      </c>
    </row>
    <row r="139" spans="1:65" s="2" customFormat="1" ht="24.2" customHeight="1">
      <c r="A139" s="33"/>
      <c r="B139" s="34"/>
      <c r="C139" s="182" t="s">
        <v>284</v>
      </c>
      <c r="D139" s="182" t="s">
        <v>243</v>
      </c>
      <c r="E139" s="183" t="s">
        <v>2292</v>
      </c>
      <c r="F139" s="184" t="s">
        <v>2293</v>
      </c>
      <c r="G139" s="185" t="s">
        <v>1485</v>
      </c>
      <c r="H139" s="186">
        <v>39</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233</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233</v>
      </c>
      <c r="BM139" s="175" t="s">
        <v>2468</v>
      </c>
    </row>
    <row r="140" spans="1:65" s="2" customFormat="1" ht="48.75">
      <c r="A140" s="33"/>
      <c r="B140" s="34"/>
      <c r="C140" s="35"/>
      <c r="D140" s="177" t="s">
        <v>225</v>
      </c>
      <c r="E140" s="35"/>
      <c r="F140" s="178" t="s">
        <v>2295</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75</v>
      </c>
    </row>
    <row r="141" spans="1:65" s="2" customFormat="1" ht="24.2" customHeight="1">
      <c r="A141" s="33"/>
      <c r="B141" s="34"/>
      <c r="C141" s="163" t="s">
        <v>288</v>
      </c>
      <c r="D141" s="163" t="s">
        <v>218</v>
      </c>
      <c r="E141" s="164" t="s">
        <v>1920</v>
      </c>
      <c r="F141" s="165" t="s">
        <v>1921</v>
      </c>
      <c r="G141" s="166" t="s">
        <v>1780</v>
      </c>
      <c r="H141" s="167">
        <v>55.613999999999997</v>
      </c>
      <c r="I141" s="168"/>
      <c r="J141" s="169">
        <f>ROUND(I141*H141,2)</f>
        <v>0</v>
      </c>
      <c r="K141" s="165" t="s">
        <v>222</v>
      </c>
      <c r="L141" s="170"/>
      <c r="M141" s="171" t="s">
        <v>1</v>
      </c>
      <c r="N141" s="172" t="s">
        <v>40</v>
      </c>
      <c r="O141" s="70"/>
      <c r="P141" s="173">
        <f>O141*H141</f>
        <v>0</v>
      </c>
      <c r="Q141" s="173">
        <v>1</v>
      </c>
      <c r="R141" s="173">
        <f>Q141*H141</f>
        <v>55.613999999999997</v>
      </c>
      <c r="S141" s="173">
        <v>0</v>
      </c>
      <c r="T141" s="174">
        <f>S141*H141</f>
        <v>0</v>
      </c>
      <c r="U141" s="33"/>
      <c r="V141" s="33"/>
      <c r="W141" s="33"/>
      <c r="X141" s="33"/>
      <c r="Y141" s="33"/>
      <c r="Z141" s="33"/>
      <c r="AA141" s="33"/>
      <c r="AB141" s="33"/>
      <c r="AC141" s="33"/>
      <c r="AD141" s="33"/>
      <c r="AE141" s="33"/>
      <c r="AR141" s="175" t="s">
        <v>253</v>
      </c>
      <c r="AT141" s="175" t="s">
        <v>218</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233</v>
      </c>
      <c r="BM141" s="175" t="s">
        <v>2469</v>
      </c>
    </row>
    <row r="142" spans="1:65" s="2" customFormat="1">
      <c r="A142" s="33"/>
      <c r="B142" s="34"/>
      <c r="C142" s="35"/>
      <c r="D142" s="177" t="s">
        <v>225</v>
      </c>
      <c r="E142" s="35"/>
      <c r="F142" s="178" t="s">
        <v>1921</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12" customFormat="1">
      <c r="B143" s="217"/>
      <c r="C143" s="218"/>
      <c r="D143" s="177" t="s">
        <v>1799</v>
      </c>
      <c r="E143" s="219" t="s">
        <v>1</v>
      </c>
      <c r="F143" s="220" t="s">
        <v>2470</v>
      </c>
      <c r="G143" s="218"/>
      <c r="H143" s="221">
        <v>55.613999999999997</v>
      </c>
      <c r="I143" s="222"/>
      <c r="J143" s="218"/>
      <c r="K143" s="218"/>
      <c r="L143" s="223"/>
      <c r="M143" s="224"/>
      <c r="N143" s="225"/>
      <c r="O143" s="225"/>
      <c r="P143" s="225"/>
      <c r="Q143" s="225"/>
      <c r="R143" s="225"/>
      <c r="S143" s="225"/>
      <c r="T143" s="226"/>
      <c r="AT143" s="227" t="s">
        <v>1799</v>
      </c>
      <c r="AU143" s="227" t="s">
        <v>75</v>
      </c>
      <c r="AV143" s="12" t="s">
        <v>84</v>
      </c>
      <c r="AW143" s="12" t="s">
        <v>32</v>
      </c>
      <c r="AX143" s="12" t="s">
        <v>82</v>
      </c>
      <c r="AY143" s="227" t="s">
        <v>223</v>
      </c>
    </row>
    <row r="144" spans="1:65" s="2" customFormat="1" ht="24.2" customHeight="1">
      <c r="A144" s="33"/>
      <c r="B144" s="34"/>
      <c r="C144" s="163" t="s">
        <v>293</v>
      </c>
      <c r="D144" s="163" t="s">
        <v>218</v>
      </c>
      <c r="E144" s="164" t="s">
        <v>2308</v>
      </c>
      <c r="F144" s="165" t="s">
        <v>2309</v>
      </c>
      <c r="G144" s="166" t="s">
        <v>221</v>
      </c>
      <c r="H144" s="167">
        <v>432</v>
      </c>
      <c r="I144" s="168"/>
      <c r="J144" s="169">
        <f>ROUND(I144*H144,2)</f>
        <v>0</v>
      </c>
      <c r="K144" s="165" t="s">
        <v>222</v>
      </c>
      <c r="L144" s="170"/>
      <c r="M144" s="171" t="s">
        <v>1</v>
      </c>
      <c r="N144" s="172" t="s">
        <v>40</v>
      </c>
      <c r="O144" s="70"/>
      <c r="P144" s="173">
        <f>O144*H144</f>
        <v>0</v>
      </c>
      <c r="Q144" s="173">
        <v>5.1999999999999995E-4</v>
      </c>
      <c r="R144" s="173">
        <f>Q144*H144</f>
        <v>0.22463999999999998</v>
      </c>
      <c r="S144" s="173">
        <v>0</v>
      </c>
      <c r="T144" s="174">
        <f>S144*H144</f>
        <v>0</v>
      </c>
      <c r="U144" s="33"/>
      <c r="V144" s="33"/>
      <c r="W144" s="33"/>
      <c r="X144" s="33"/>
      <c r="Y144" s="33"/>
      <c r="Z144" s="33"/>
      <c r="AA144" s="33"/>
      <c r="AB144" s="33"/>
      <c r="AC144" s="33"/>
      <c r="AD144" s="33"/>
      <c r="AE144" s="33"/>
      <c r="AR144" s="175" t="s">
        <v>253</v>
      </c>
      <c r="AT144" s="175" t="s">
        <v>218</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2471</v>
      </c>
    </row>
    <row r="145" spans="1:65" s="2" customFormat="1">
      <c r="A145" s="33"/>
      <c r="B145" s="34"/>
      <c r="C145" s="35"/>
      <c r="D145" s="177" t="s">
        <v>225</v>
      </c>
      <c r="E145" s="35"/>
      <c r="F145" s="178" t="s">
        <v>2309</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63" t="s">
        <v>298</v>
      </c>
      <c r="D146" s="163" t="s">
        <v>218</v>
      </c>
      <c r="E146" s="164" t="s">
        <v>2311</v>
      </c>
      <c r="F146" s="165" t="s">
        <v>2312</v>
      </c>
      <c r="G146" s="166" t="s">
        <v>221</v>
      </c>
      <c r="H146" s="167">
        <v>312</v>
      </c>
      <c r="I146" s="168"/>
      <c r="J146" s="169">
        <f>ROUND(I146*H146,2)</f>
        <v>0</v>
      </c>
      <c r="K146" s="165" t="s">
        <v>222</v>
      </c>
      <c r="L146" s="170"/>
      <c r="M146" s="171" t="s">
        <v>1</v>
      </c>
      <c r="N146" s="172" t="s">
        <v>40</v>
      </c>
      <c r="O146" s="70"/>
      <c r="P146" s="173">
        <f>O146*H146</f>
        <v>0</v>
      </c>
      <c r="Q146" s="173">
        <v>5.6999999999999998E-4</v>
      </c>
      <c r="R146" s="173">
        <f>Q146*H146</f>
        <v>0.17784</v>
      </c>
      <c r="S146" s="173">
        <v>0</v>
      </c>
      <c r="T146" s="174">
        <f>S146*H146</f>
        <v>0</v>
      </c>
      <c r="U146" s="33"/>
      <c r="V146" s="33"/>
      <c r="W146" s="33"/>
      <c r="X146" s="33"/>
      <c r="Y146" s="33"/>
      <c r="Z146" s="33"/>
      <c r="AA146" s="33"/>
      <c r="AB146" s="33"/>
      <c r="AC146" s="33"/>
      <c r="AD146" s="33"/>
      <c r="AE146" s="33"/>
      <c r="AR146" s="175" t="s">
        <v>253</v>
      </c>
      <c r="AT146" s="175" t="s">
        <v>218</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2472</v>
      </c>
    </row>
    <row r="147" spans="1:65" s="2" customFormat="1">
      <c r="A147" s="33"/>
      <c r="B147" s="34"/>
      <c r="C147" s="35"/>
      <c r="D147" s="177" t="s">
        <v>225</v>
      </c>
      <c r="E147" s="35"/>
      <c r="F147" s="178" t="s">
        <v>2312</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63" t="s">
        <v>303</v>
      </c>
      <c r="D148" s="163" t="s">
        <v>218</v>
      </c>
      <c r="E148" s="164" t="s">
        <v>2314</v>
      </c>
      <c r="F148" s="165" t="s">
        <v>2315</v>
      </c>
      <c r="G148" s="166" t="s">
        <v>221</v>
      </c>
      <c r="H148" s="167">
        <v>116</v>
      </c>
      <c r="I148" s="168"/>
      <c r="J148" s="169">
        <f>ROUND(I148*H148,2)</f>
        <v>0</v>
      </c>
      <c r="K148" s="165" t="s">
        <v>222</v>
      </c>
      <c r="L148" s="170"/>
      <c r="M148" s="171" t="s">
        <v>1</v>
      </c>
      <c r="N148" s="172" t="s">
        <v>40</v>
      </c>
      <c r="O148" s="70"/>
      <c r="P148" s="173">
        <f>O148*H148</f>
        <v>0</v>
      </c>
      <c r="Q148" s="173">
        <v>9.0000000000000006E-5</v>
      </c>
      <c r="R148" s="173">
        <f>Q148*H148</f>
        <v>1.0440000000000001E-2</v>
      </c>
      <c r="S148" s="173">
        <v>0</v>
      </c>
      <c r="T148" s="174">
        <f>S148*H148</f>
        <v>0</v>
      </c>
      <c r="U148" s="33"/>
      <c r="V148" s="33"/>
      <c r="W148" s="33"/>
      <c r="X148" s="33"/>
      <c r="Y148" s="33"/>
      <c r="Z148" s="33"/>
      <c r="AA148" s="33"/>
      <c r="AB148" s="33"/>
      <c r="AC148" s="33"/>
      <c r="AD148" s="33"/>
      <c r="AE148" s="33"/>
      <c r="AR148" s="175" t="s">
        <v>253</v>
      </c>
      <c r="AT148" s="175" t="s">
        <v>218</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2473</v>
      </c>
    </row>
    <row r="149" spans="1:65" s="2" customFormat="1">
      <c r="A149" s="33"/>
      <c r="B149" s="34"/>
      <c r="C149" s="35"/>
      <c r="D149" s="177" t="s">
        <v>225</v>
      </c>
      <c r="E149" s="35"/>
      <c r="F149" s="178" t="s">
        <v>2315</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75</v>
      </c>
    </row>
    <row r="150" spans="1:65" s="2" customFormat="1" ht="24.2" customHeight="1">
      <c r="A150" s="33"/>
      <c r="B150" s="34"/>
      <c r="C150" s="163" t="s">
        <v>308</v>
      </c>
      <c r="D150" s="163" t="s">
        <v>218</v>
      </c>
      <c r="E150" s="164" t="s">
        <v>2317</v>
      </c>
      <c r="F150" s="165" t="s">
        <v>2318</v>
      </c>
      <c r="G150" s="166" t="s">
        <v>221</v>
      </c>
      <c r="H150" s="167">
        <v>232</v>
      </c>
      <c r="I150" s="168"/>
      <c r="J150" s="169">
        <f>ROUND(I150*H150,2)</f>
        <v>0</v>
      </c>
      <c r="K150" s="165" t="s">
        <v>222</v>
      </c>
      <c r="L150" s="170"/>
      <c r="M150" s="171" t="s">
        <v>1</v>
      </c>
      <c r="N150" s="172" t="s">
        <v>40</v>
      </c>
      <c r="O150" s="70"/>
      <c r="P150" s="173">
        <f>O150*H150</f>
        <v>0</v>
      </c>
      <c r="Q150" s="173">
        <v>1.23E-3</v>
      </c>
      <c r="R150" s="173">
        <f>Q150*H150</f>
        <v>0.28536</v>
      </c>
      <c r="S150" s="173">
        <v>0</v>
      </c>
      <c r="T150" s="174">
        <f>S150*H150</f>
        <v>0</v>
      </c>
      <c r="U150" s="33"/>
      <c r="V150" s="33"/>
      <c r="W150" s="33"/>
      <c r="X150" s="33"/>
      <c r="Y150" s="33"/>
      <c r="Z150" s="33"/>
      <c r="AA150" s="33"/>
      <c r="AB150" s="33"/>
      <c r="AC150" s="33"/>
      <c r="AD150" s="33"/>
      <c r="AE150" s="33"/>
      <c r="AR150" s="175" t="s">
        <v>253</v>
      </c>
      <c r="AT150" s="175" t="s">
        <v>218</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2474</v>
      </c>
    </row>
    <row r="151" spans="1:65" s="2" customFormat="1" ht="19.5">
      <c r="A151" s="33"/>
      <c r="B151" s="34"/>
      <c r="C151" s="35"/>
      <c r="D151" s="177" t="s">
        <v>225</v>
      </c>
      <c r="E151" s="35"/>
      <c r="F151" s="178" t="s">
        <v>2318</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12" customFormat="1">
      <c r="B152" s="217"/>
      <c r="C152" s="218"/>
      <c r="D152" s="177" t="s">
        <v>1799</v>
      </c>
      <c r="E152" s="219" t="s">
        <v>1</v>
      </c>
      <c r="F152" s="220" t="s">
        <v>2475</v>
      </c>
      <c r="G152" s="218"/>
      <c r="H152" s="221">
        <v>232</v>
      </c>
      <c r="I152" s="222"/>
      <c r="J152" s="218"/>
      <c r="K152" s="218"/>
      <c r="L152" s="223"/>
      <c r="M152" s="224"/>
      <c r="N152" s="225"/>
      <c r="O152" s="225"/>
      <c r="P152" s="225"/>
      <c r="Q152" s="225"/>
      <c r="R152" s="225"/>
      <c r="S152" s="225"/>
      <c r="T152" s="226"/>
      <c r="AT152" s="227" t="s">
        <v>1799</v>
      </c>
      <c r="AU152" s="227" t="s">
        <v>75</v>
      </c>
      <c r="AV152" s="12" t="s">
        <v>84</v>
      </c>
      <c r="AW152" s="12" t="s">
        <v>32</v>
      </c>
      <c r="AX152" s="12" t="s">
        <v>82</v>
      </c>
      <c r="AY152" s="227" t="s">
        <v>223</v>
      </c>
    </row>
    <row r="153" spans="1:65" s="2" customFormat="1" ht="24.2" customHeight="1">
      <c r="A153" s="33"/>
      <c r="B153" s="34"/>
      <c r="C153" s="182" t="s">
        <v>329</v>
      </c>
      <c r="D153" s="182" t="s">
        <v>243</v>
      </c>
      <c r="E153" s="183" t="s">
        <v>2324</v>
      </c>
      <c r="F153" s="184" t="s">
        <v>2325</v>
      </c>
      <c r="G153" s="185" t="s">
        <v>228</v>
      </c>
      <c r="H153" s="186">
        <v>54</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233</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233</v>
      </c>
      <c r="BM153" s="175" t="s">
        <v>2476</v>
      </c>
    </row>
    <row r="154" spans="1:65" s="2" customFormat="1" ht="68.25">
      <c r="A154" s="33"/>
      <c r="B154" s="34"/>
      <c r="C154" s="35"/>
      <c r="D154" s="177" t="s">
        <v>225</v>
      </c>
      <c r="E154" s="35"/>
      <c r="F154" s="178" t="s">
        <v>2327</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12" customFormat="1">
      <c r="B155" s="217"/>
      <c r="C155" s="218"/>
      <c r="D155" s="177" t="s">
        <v>1799</v>
      </c>
      <c r="E155" s="219" t="s">
        <v>1</v>
      </c>
      <c r="F155" s="220" t="s">
        <v>2477</v>
      </c>
      <c r="G155" s="218"/>
      <c r="H155" s="221">
        <v>54</v>
      </c>
      <c r="I155" s="222"/>
      <c r="J155" s="218"/>
      <c r="K155" s="218"/>
      <c r="L155" s="223"/>
      <c r="M155" s="224"/>
      <c r="N155" s="225"/>
      <c r="O155" s="225"/>
      <c r="P155" s="225"/>
      <c r="Q155" s="225"/>
      <c r="R155" s="225"/>
      <c r="S155" s="225"/>
      <c r="T155" s="226"/>
      <c r="AT155" s="227" t="s">
        <v>1799</v>
      </c>
      <c r="AU155" s="227" t="s">
        <v>75</v>
      </c>
      <c r="AV155" s="12" t="s">
        <v>84</v>
      </c>
      <c r="AW155" s="12" t="s">
        <v>32</v>
      </c>
      <c r="AX155" s="12" t="s">
        <v>82</v>
      </c>
      <c r="AY155" s="227" t="s">
        <v>223</v>
      </c>
    </row>
    <row r="156" spans="1:65" s="2" customFormat="1" ht="24.2" customHeight="1">
      <c r="A156" s="33"/>
      <c r="B156" s="34"/>
      <c r="C156" s="182" t="s">
        <v>7</v>
      </c>
      <c r="D156" s="182" t="s">
        <v>243</v>
      </c>
      <c r="E156" s="183" t="s">
        <v>1932</v>
      </c>
      <c r="F156" s="184" t="s">
        <v>1933</v>
      </c>
      <c r="G156" s="185" t="s">
        <v>221</v>
      </c>
      <c r="H156" s="186">
        <v>18</v>
      </c>
      <c r="I156" s="187"/>
      <c r="J156" s="188">
        <f>ROUND(I156*H156,2)</f>
        <v>0</v>
      </c>
      <c r="K156" s="184" t="s">
        <v>222</v>
      </c>
      <c r="L156" s="38"/>
      <c r="M156" s="189" t="s">
        <v>1</v>
      </c>
      <c r="N156" s="190" t="s">
        <v>40</v>
      </c>
      <c r="O156" s="70"/>
      <c r="P156" s="173">
        <f>O156*H156</f>
        <v>0</v>
      </c>
      <c r="Q156" s="173">
        <v>0</v>
      </c>
      <c r="R156" s="173">
        <f>Q156*H156</f>
        <v>0</v>
      </c>
      <c r="S156" s="173">
        <v>0</v>
      </c>
      <c r="T156" s="174">
        <f>S156*H156</f>
        <v>0</v>
      </c>
      <c r="U156" s="33"/>
      <c r="V156" s="33"/>
      <c r="W156" s="33"/>
      <c r="X156" s="33"/>
      <c r="Y156" s="33"/>
      <c r="Z156" s="33"/>
      <c r="AA156" s="33"/>
      <c r="AB156" s="33"/>
      <c r="AC156" s="33"/>
      <c r="AD156" s="33"/>
      <c r="AE156" s="33"/>
      <c r="AR156" s="175" t="s">
        <v>233</v>
      </c>
      <c r="AT156" s="175" t="s">
        <v>243</v>
      </c>
      <c r="AU156" s="175" t="s">
        <v>75</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233</v>
      </c>
      <c r="BM156" s="175" t="s">
        <v>2478</v>
      </c>
    </row>
    <row r="157" spans="1:65" s="2" customFormat="1" ht="29.25">
      <c r="A157" s="33"/>
      <c r="B157" s="34"/>
      <c r="C157" s="35"/>
      <c r="D157" s="177" t="s">
        <v>225</v>
      </c>
      <c r="E157" s="35"/>
      <c r="F157" s="178" t="s">
        <v>1935</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75</v>
      </c>
    </row>
    <row r="158" spans="1:65" s="2" customFormat="1" ht="24.2" customHeight="1">
      <c r="A158" s="33"/>
      <c r="B158" s="34"/>
      <c r="C158" s="182" t="s">
        <v>334</v>
      </c>
      <c r="D158" s="182" t="s">
        <v>243</v>
      </c>
      <c r="E158" s="183" t="s">
        <v>1936</v>
      </c>
      <c r="F158" s="184" t="s">
        <v>1937</v>
      </c>
      <c r="G158" s="185" t="s">
        <v>221</v>
      </c>
      <c r="H158" s="186">
        <v>20</v>
      </c>
      <c r="I158" s="187"/>
      <c r="J158" s="188">
        <f>ROUND(I158*H158,2)</f>
        <v>0</v>
      </c>
      <c r="K158" s="184" t="s">
        <v>222</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233</v>
      </c>
      <c r="AT158" s="175" t="s">
        <v>243</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2479</v>
      </c>
    </row>
    <row r="159" spans="1:65" s="2" customFormat="1" ht="29.25">
      <c r="A159" s="33"/>
      <c r="B159" s="34"/>
      <c r="C159" s="35"/>
      <c r="D159" s="177" t="s">
        <v>225</v>
      </c>
      <c r="E159" s="35"/>
      <c r="F159" s="178" t="s">
        <v>1939</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24.2" customHeight="1">
      <c r="A160" s="33"/>
      <c r="B160" s="34"/>
      <c r="C160" s="182" t="s">
        <v>8</v>
      </c>
      <c r="D160" s="182" t="s">
        <v>243</v>
      </c>
      <c r="E160" s="183" t="s">
        <v>2335</v>
      </c>
      <c r="F160" s="184" t="s">
        <v>2336</v>
      </c>
      <c r="G160" s="185" t="s">
        <v>221</v>
      </c>
      <c r="H160" s="186">
        <v>70</v>
      </c>
      <c r="I160" s="187"/>
      <c r="J160" s="188">
        <f>ROUND(I160*H160,2)</f>
        <v>0</v>
      </c>
      <c r="K160" s="184" t="s">
        <v>222</v>
      </c>
      <c r="L160" s="38"/>
      <c r="M160" s="189" t="s">
        <v>1</v>
      </c>
      <c r="N160" s="190"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233</v>
      </c>
      <c r="AT160" s="175" t="s">
        <v>243</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2480</v>
      </c>
    </row>
    <row r="161" spans="1:65" s="2" customFormat="1" ht="48.75">
      <c r="A161" s="33"/>
      <c r="B161" s="34"/>
      <c r="C161" s="35"/>
      <c r="D161" s="177" t="s">
        <v>225</v>
      </c>
      <c r="E161" s="35"/>
      <c r="F161" s="178" t="s">
        <v>2338</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63" t="s">
        <v>317</v>
      </c>
      <c r="D162" s="163" t="s">
        <v>218</v>
      </c>
      <c r="E162" s="164" t="s">
        <v>2339</v>
      </c>
      <c r="F162" s="165" t="s">
        <v>2340</v>
      </c>
      <c r="G162" s="166" t="s">
        <v>1511</v>
      </c>
      <c r="H162" s="167">
        <v>17.5</v>
      </c>
      <c r="I162" s="168"/>
      <c r="J162" s="169">
        <f>ROUND(I162*H162,2)</f>
        <v>0</v>
      </c>
      <c r="K162" s="165" t="s">
        <v>222</v>
      </c>
      <c r="L162" s="170"/>
      <c r="M162" s="171" t="s">
        <v>1</v>
      </c>
      <c r="N162" s="172" t="s">
        <v>40</v>
      </c>
      <c r="O162" s="70"/>
      <c r="P162" s="173">
        <f>O162*H162</f>
        <v>0</v>
      </c>
      <c r="Q162" s="173">
        <v>1E-3</v>
      </c>
      <c r="R162" s="173">
        <f>Q162*H162</f>
        <v>1.7500000000000002E-2</v>
      </c>
      <c r="S162" s="173">
        <v>0</v>
      </c>
      <c r="T162" s="174">
        <f>S162*H162</f>
        <v>0</v>
      </c>
      <c r="U162" s="33"/>
      <c r="V162" s="33"/>
      <c r="W162" s="33"/>
      <c r="X162" s="33"/>
      <c r="Y162" s="33"/>
      <c r="Z162" s="33"/>
      <c r="AA162" s="33"/>
      <c r="AB162" s="33"/>
      <c r="AC162" s="33"/>
      <c r="AD162" s="33"/>
      <c r="AE162" s="33"/>
      <c r="AR162" s="175" t="s">
        <v>253</v>
      </c>
      <c r="AT162" s="175" t="s">
        <v>218</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233</v>
      </c>
      <c r="BM162" s="175" t="s">
        <v>2481</v>
      </c>
    </row>
    <row r="163" spans="1:65" s="2" customFormat="1">
      <c r="A163" s="33"/>
      <c r="B163" s="34"/>
      <c r="C163" s="35"/>
      <c r="D163" s="177" t="s">
        <v>225</v>
      </c>
      <c r="E163" s="35"/>
      <c r="F163" s="178" t="s">
        <v>2340</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12" customFormat="1">
      <c r="B164" s="217"/>
      <c r="C164" s="218"/>
      <c r="D164" s="177" t="s">
        <v>1799</v>
      </c>
      <c r="E164" s="219" t="s">
        <v>1</v>
      </c>
      <c r="F164" s="220" t="s">
        <v>2482</v>
      </c>
      <c r="G164" s="218"/>
      <c r="H164" s="221">
        <v>17.5</v>
      </c>
      <c r="I164" s="222"/>
      <c r="J164" s="218"/>
      <c r="K164" s="218"/>
      <c r="L164" s="223"/>
      <c r="M164" s="224"/>
      <c r="N164" s="225"/>
      <c r="O164" s="225"/>
      <c r="P164" s="225"/>
      <c r="Q164" s="225"/>
      <c r="R164" s="225"/>
      <c r="S164" s="225"/>
      <c r="T164" s="226"/>
      <c r="AT164" s="227" t="s">
        <v>1799</v>
      </c>
      <c r="AU164" s="227" t="s">
        <v>75</v>
      </c>
      <c r="AV164" s="12" t="s">
        <v>84</v>
      </c>
      <c r="AW164" s="12" t="s">
        <v>32</v>
      </c>
      <c r="AX164" s="12" t="s">
        <v>82</v>
      </c>
      <c r="AY164" s="227" t="s">
        <v>223</v>
      </c>
    </row>
    <row r="165" spans="1:65" s="2" customFormat="1" ht="24.2" customHeight="1">
      <c r="A165" s="33"/>
      <c r="B165" s="34"/>
      <c r="C165" s="163" t="s">
        <v>321</v>
      </c>
      <c r="D165" s="163" t="s">
        <v>218</v>
      </c>
      <c r="E165" s="164" t="s">
        <v>2157</v>
      </c>
      <c r="F165" s="165" t="s">
        <v>2158</v>
      </c>
      <c r="G165" s="166" t="s">
        <v>221</v>
      </c>
      <c r="H165" s="167">
        <v>116</v>
      </c>
      <c r="I165" s="168"/>
      <c r="J165" s="169">
        <f>ROUND(I165*H165,2)</f>
        <v>0</v>
      </c>
      <c r="K165" s="165" t="s">
        <v>222</v>
      </c>
      <c r="L165" s="170"/>
      <c r="M165" s="171" t="s">
        <v>1</v>
      </c>
      <c r="N165" s="172" t="s">
        <v>40</v>
      </c>
      <c r="O165" s="70"/>
      <c r="P165" s="173">
        <f>O165*H165</f>
        <v>0</v>
      </c>
      <c r="Q165" s="173">
        <v>1.8000000000000001E-4</v>
      </c>
      <c r="R165" s="173">
        <f>Q165*H165</f>
        <v>2.0880000000000003E-2</v>
      </c>
      <c r="S165" s="173">
        <v>0</v>
      </c>
      <c r="T165" s="174">
        <f>S165*H165</f>
        <v>0</v>
      </c>
      <c r="U165" s="33"/>
      <c r="V165" s="33"/>
      <c r="W165" s="33"/>
      <c r="X165" s="33"/>
      <c r="Y165" s="33"/>
      <c r="Z165" s="33"/>
      <c r="AA165" s="33"/>
      <c r="AB165" s="33"/>
      <c r="AC165" s="33"/>
      <c r="AD165" s="33"/>
      <c r="AE165" s="33"/>
      <c r="AR165" s="175" t="s">
        <v>415</v>
      </c>
      <c r="AT165" s="175" t="s">
        <v>218</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415</v>
      </c>
      <c r="BM165" s="175" t="s">
        <v>2483</v>
      </c>
    </row>
    <row r="166" spans="1:65" s="2" customFormat="1">
      <c r="A166" s="33"/>
      <c r="B166" s="34"/>
      <c r="C166" s="35"/>
      <c r="D166" s="177" t="s">
        <v>225</v>
      </c>
      <c r="E166" s="35"/>
      <c r="F166" s="178" t="s">
        <v>2158</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75</v>
      </c>
    </row>
    <row r="167" spans="1:65" s="12" customFormat="1">
      <c r="B167" s="217"/>
      <c r="C167" s="218"/>
      <c r="D167" s="177" t="s">
        <v>1799</v>
      </c>
      <c r="E167" s="219" t="s">
        <v>1</v>
      </c>
      <c r="F167" s="220" t="s">
        <v>883</v>
      </c>
      <c r="G167" s="218"/>
      <c r="H167" s="221">
        <v>116</v>
      </c>
      <c r="I167" s="222"/>
      <c r="J167" s="218"/>
      <c r="K167" s="218"/>
      <c r="L167" s="223"/>
      <c r="M167" s="224"/>
      <c r="N167" s="225"/>
      <c r="O167" s="225"/>
      <c r="P167" s="225"/>
      <c r="Q167" s="225"/>
      <c r="R167" s="225"/>
      <c r="S167" s="225"/>
      <c r="T167" s="226"/>
      <c r="AT167" s="227" t="s">
        <v>1799</v>
      </c>
      <c r="AU167" s="227" t="s">
        <v>75</v>
      </c>
      <c r="AV167" s="12" t="s">
        <v>84</v>
      </c>
      <c r="AW167" s="12" t="s">
        <v>32</v>
      </c>
      <c r="AX167" s="12" t="s">
        <v>82</v>
      </c>
      <c r="AY167" s="227" t="s">
        <v>223</v>
      </c>
    </row>
    <row r="168" spans="1:65" s="2" customFormat="1" ht="24.2" customHeight="1">
      <c r="A168" s="33"/>
      <c r="B168" s="34"/>
      <c r="C168" s="163" t="s">
        <v>325</v>
      </c>
      <c r="D168" s="163" t="s">
        <v>218</v>
      </c>
      <c r="E168" s="164" t="s">
        <v>2148</v>
      </c>
      <c r="F168" s="165" t="s">
        <v>2149</v>
      </c>
      <c r="G168" s="166" t="s">
        <v>221</v>
      </c>
      <c r="H168" s="167">
        <v>744</v>
      </c>
      <c r="I168" s="168"/>
      <c r="J168" s="169">
        <f>ROUND(I168*H168,2)</f>
        <v>0</v>
      </c>
      <c r="K168" s="165" t="s">
        <v>222</v>
      </c>
      <c r="L168" s="170"/>
      <c r="M168" s="171" t="s">
        <v>1</v>
      </c>
      <c r="N168" s="172" t="s">
        <v>40</v>
      </c>
      <c r="O168" s="70"/>
      <c r="P168" s="173">
        <f>O168*H168</f>
        <v>0</v>
      </c>
      <c r="Q168" s="173">
        <v>9.0000000000000006E-5</v>
      </c>
      <c r="R168" s="173">
        <f>Q168*H168</f>
        <v>6.6960000000000006E-2</v>
      </c>
      <c r="S168" s="173">
        <v>0</v>
      </c>
      <c r="T168" s="174">
        <f>S168*H168</f>
        <v>0</v>
      </c>
      <c r="U168" s="33"/>
      <c r="V168" s="33"/>
      <c r="W168" s="33"/>
      <c r="X168" s="33"/>
      <c r="Y168" s="33"/>
      <c r="Z168" s="33"/>
      <c r="AA168" s="33"/>
      <c r="AB168" s="33"/>
      <c r="AC168" s="33"/>
      <c r="AD168" s="33"/>
      <c r="AE168" s="33"/>
      <c r="AR168" s="175" t="s">
        <v>415</v>
      </c>
      <c r="AT168" s="175" t="s">
        <v>218</v>
      </c>
      <c r="AU168" s="175" t="s">
        <v>75</v>
      </c>
      <c r="AY168" s="16" t="s">
        <v>223</v>
      </c>
      <c r="BE168" s="176">
        <f>IF(N168="základní",J168,0)</f>
        <v>0</v>
      </c>
      <c r="BF168" s="176">
        <f>IF(N168="snížená",J168,0)</f>
        <v>0</v>
      </c>
      <c r="BG168" s="176">
        <f>IF(N168="zákl. přenesená",J168,0)</f>
        <v>0</v>
      </c>
      <c r="BH168" s="176">
        <f>IF(N168="sníž. přenesená",J168,0)</f>
        <v>0</v>
      </c>
      <c r="BI168" s="176">
        <f>IF(N168="nulová",J168,0)</f>
        <v>0</v>
      </c>
      <c r="BJ168" s="16" t="s">
        <v>82</v>
      </c>
      <c r="BK168" s="176">
        <f>ROUND(I168*H168,2)</f>
        <v>0</v>
      </c>
      <c r="BL168" s="16" t="s">
        <v>415</v>
      </c>
      <c r="BM168" s="175" t="s">
        <v>2484</v>
      </c>
    </row>
    <row r="169" spans="1:65" s="2" customFormat="1">
      <c r="A169" s="33"/>
      <c r="B169" s="34"/>
      <c r="C169" s="35"/>
      <c r="D169" s="177" t="s">
        <v>225</v>
      </c>
      <c r="E169" s="35"/>
      <c r="F169" s="178" t="s">
        <v>2149</v>
      </c>
      <c r="G169" s="35"/>
      <c r="H169" s="35"/>
      <c r="I169" s="179"/>
      <c r="J169" s="35"/>
      <c r="K169" s="35"/>
      <c r="L169" s="38"/>
      <c r="M169" s="180"/>
      <c r="N169" s="181"/>
      <c r="O169" s="70"/>
      <c r="P169" s="70"/>
      <c r="Q169" s="70"/>
      <c r="R169" s="70"/>
      <c r="S169" s="70"/>
      <c r="T169" s="71"/>
      <c r="U169" s="33"/>
      <c r="V169" s="33"/>
      <c r="W169" s="33"/>
      <c r="X169" s="33"/>
      <c r="Y169" s="33"/>
      <c r="Z169" s="33"/>
      <c r="AA169" s="33"/>
      <c r="AB169" s="33"/>
      <c r="AC169" s="33"/>
      <c r="AD169" s="33"/>
      <c r="AE169" s="33"/>
      <c r="AT169" s="16" t="s">
        <v>225</v>
      </c>
      <c r="AU169" s="16" t="s">
        <v>75</v>
      </c>
    </row>
    <row r="170" spans="1:65" s="12" customFormat="1">
      <c r="B170" s="217"/>
      <c r="C170" s="218"/>
      <c r="D170" s="177" t="s">
        <v>1799</v>
      </c>
      <c r="E170" s="219" t="s">
        <v>1</v>
      </c>
      <c r="F170" s="220" t="s">
        <v>2485</v>
      </c>
      <c r="G170" s="218"/>
      <c r="H170" s="221">
        <v>744</v>
      </c>
      <c r="I170" s="222"/>
      <c r="J170" s="218"/>
      <c r="K170" s="218"/>
      <c r="L170" s="223"/>
      <c r="M170" s="224"/>
      <c r="N170" s="225"/>
      <c r="O170" s="225"/>
      <c r="P170" s="225"/>
      <c r="Q170" s="225"/>
      <c r="R170" s="225"/>
      <c r="S170" s="225"/>
      <c r="T170" s="226"/>
      <c r="AT170" s="227" t="s">
        <v>1799</v>
      </c>
      <c r="AU170" s="227" t="s">
        <v>75</v>
      </c>
      <c r="AV170" s="12" t="s">
        <v>84</v>
      </c>
      <c r="AW170" s="12" t="s">
        <v>32</v>
      </c>
      <c r="AX170" s="12" t="s">
        <v>82</v>
      </c>
      <c r="AY170" s="227" t="s">
        <v>223</v>
      </c>
    </row>
    <row r="171" spans="1:65" s="2" customFormat="1" ht="24.2" customHeight="1">
      <c r="A171" s="33"/>
      <c r="B171" s="34"/>
      <c r="C171" s="182" t="s">
        <v>447</v>
      </c>
      <c r="D171" s="182" t="s">
        <v>243</v>
      </c>
      <c r="E171" s="183" t="s">
        <v>2348</v>
      </c>
      <c r="F171" s="184" t="s">
        <v>2349</v>
      </c>
      <c r="G171" s="185" t="s">
        <v>228</v>
      </c>
      <c r="H171" s="186">
        <v>55</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2486</v>
      </c>
    </row>
    <row r="172" spans="1:65" s="2" customFormat="1" ht="87.75">
      <c r="A172" s="33"/>
      <c r="B172" s="34"/>
      <c r="C172" s="35"/>
      <c r="D172" s="177" t="s">
        <v>225</v>
      </c>
      <c r="E172" s="35"/>
      <c r="F172" s="178" t="s">
        <v>2351</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82" t="s">
        <v>1241</v>
      </c>
      <c r="D173" s="182" t="s">
        <v>243</v>
      </c>
      <c r="E173" s="183" t="s">
        <v>2352</v>
      </c>
      <c r="F173" s="184" t="s">
        <v>2353</v>
      </c>
      <c r="G173" s="185" t="s">
        <v>228</v>
      </c>
      <c r="H173" s="186">
        <v>55</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2487</v>
      </c>
    </row>
    <row r="174" spans="1:65" s="2" customFormat="1" ht="78">
      <c r="A174" s="33"/>
      <c r="B174" s="34"/>
      <c r="C174" s="35"/>
      <c r="D174" s="177" t="s">
        <v>225</v>
      </c>
      <c r="E174" s="35"/>
      <c r="F174" s="178" t="s">
        <v>2355</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82" t="s">
        <v>432</v>
      </c>
      <c r="D175" s="182" t="s">
        <v>243</v>
      </c>
      <c r="E175" s="183" t="s">
        <v>2175</v>
      </c>
      <c r="F175" s="184" t="s">
        <v>2176</v>
      </c>
      <c r="G175" s="185" t="s">
        <v>1950</v>
      </c>
      <c r="H175" s="186">
        <v>10</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233</v>
      </c>
      <c r="AT175" s="175" t="s">
        <v>243</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2488</v>
      </c>
    </row>
    <row r="176" spans="1:65" s="2" customFormat="1" ht="68.25">
      <c r="A176" s="33"/>
      <c r="B176" s="34"/>
      <c r="C176" s="35"/>
      <c r="D176" s="177" t="s">
        <v>225</v>
      </c>
      <c r="E176" s="35"/>
      <c r="F176" s="178" t="s">
        <v>2178</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2" customFormat="1" ht="24.2" customHeight="1">
      <c r="A177" s="33"/>
      <c r="B177" s="34"/>
      <c r="C177" s="182" t="s">
        <v>437</v>
      </c>
      <c r="D177" s="182" t="s">
        <v>243</v>
      </c>
      <c r="E177" s="183" t="s">
        <v>1957</v>
      </c>
      <c r="F177" s="184" t="s">
        <v>1958</v>
      </c>
      <c r="G177" s="185" t="s">
        <v>1950</v>
      </c>
      <c r="H177" s="186">
        <v>2</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233</v>
      </c>
      <c r="AT177" s="175" t="s">
        <v>243</v>
      </c>
      <c r="AU177" s="175" t="s">
        <v>75</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233</v>
      </c>
      <c r="BM177" s="175" t="s">
        <v>2489</v>
      </c>
    </row>
    <row r="178" spans="1:65" s="2" customFormat="1" ht="58.5">
      <c r="A178" s="33"/>
      <c r="B178" s="34"/>
      <c r="C178" s="35"/>
      <c r="D178" s="177" t="s">
        <v>225</v>
      </c>
      <c r="E178" s="35"/>
      <c r="F178" s="178" t="s">
        <v>1960</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75</v>
      </c>
    </row>
    <row r="179" spans="1:65" s="2" customFormat="1" ht="24.2" customHeight="1">
      <c r="A179" s="33"/>
      <c r="B179" s="34"/>
      <c r="C179" s="182" t="s">
        <v>442</v>
      </c>
      <c r="D179" s="182" t="s">
        <v>243</v>
      </c>
      <c r="E179" s="183" t="s">
        <v>2361</v>
      </c>
      <c r="F179" s="184" t="s">
        <v>2362</v>
      </c>
      <c r="G179" s="185" t="s">
        <v>228</v>
      </c>
      <c r="H179" s="186">
        <v>49.845999999999997</v>
      </c>
      <c r="I179" s="187"/>
      <c r="J179" s="188">
        <f>ROUND(I179*H179,2)</f>
        <v>0</v>
      </c>
      <c r="K179" s="184" t="s">
        <v>222</v>
      </c>
      <c r="L179" s="38"/>
      <c r="M179" s="189" t="s">
        <v>1</v>
      </c>
      <c r="N179" s="190"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233</v>
      </c>
      <c r="AT179" s="175" t="s">
        <v>243</v>
      </c>
      <c r="AU179" s="175" t="s">
        <v>75</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233</v>
      </c>
      <c r="BM179" s="175" t="s">
        <v>2490</v>
      </c>
    </row>
    <row r="180" spans="1:65" s="2" customFormat="1" ht="48.75">
      <c r="A180" s="33"/>
      <c r="B180" s="34"/>
      <c r="C180" s="35"/>
      <c r="D180" s="177" t="s">
        <v>225</v>
      </c>
      <c r="E180" s="35"/>
      <c r="F180" s="178" t="s">
        <v>2364</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75</v>
      </c>
    </row>
    <row r="181" spans="1:65" s="2" customFormat="1" ht="24.2" customHeight="1">
      <c r="A181" s="33"/>
      <c r="B181" s="34"/>
      <c r="C181" s="182" t="s">
        <v>1237</v>
      </c>
      <c r="D181" s="182" t="s">
        <v>243</v>
      </c>
      <c r="E181" s="183" t="s">
        <v>2365</v>
      </c>
      <c r="F181" s="184" t="s">
        <v>2366</v>
      </c>
      <c r="G181" s="185" t="s">
        <v>228</v>
      </c>
      <c r="H181" s="186">
        <v>49.845999999999997</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233</v>
      </c>
      <c r="AT181" s="175" t="s">
        <v>243</v>
      </c>
      <c r="AU181" s="175" t="s">
        <v>75</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233</v>
      </c>
      <c r="BM181" s="175" t="s">
        <v>2491</v>
      </c>
    </row>
    <row r="182" spans="1:65" s="2" customFormat="1" ht="48.75">
      <c r="A182" s="33"/>
      <c r="B182" s="34"/>
      <c r="C182" s="35"/>
      <c r="D182" s="177" t="s">
        <v>225</v>
      </c>
      <c r="E182" s="35"/>
      <c r="F182" s="178" t="s">
        <v>2368</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75</v>
      </c>
    </row>
    <row r="183" spans="1:65" s="2" customFormat="1" ht="24.2" customHeight="1">
      <c r="A183" s="33"/>
      <c r="B183" s="34"/>
      <c r="C183" s="182" t="s">
        <v>451</v>
      </c>
      <c r="D183" s="182" t="s">
        <v>243</v>
      </c>
      <c r="E183" s="183" t="s">
        <v>2369</v>
      </c>
      <c r="F183" s="184" t="s">
        <v>2370</v>
      </c>
      <c r="G183" s="185" t="s">
        <v>1229</v>
      </c>
      <c r="H183" s="186">
        <v>2</v>
      </c>
      <c r="I183" s="187"/>
      <c r="J183" s="188">
        <f>ROUND(I183*H183,2)</f>
        <v>0</v>
      </c>
      <c r="K183" s="184" t="s">
        <v>222</v>
      </c>
      <c r="L183" s="38"/>
      <c r="M183" s="189" t="s">
        <v>1</v>
      </c>
      <c r="N183" s="190" t="s">
        <v>40</v>
      </c>
      <c r="O183" s="70"/>
      <c r="P183" s="173">
        <f>O183*H183</f>
        <v>0</v>
      </c>
      <c r="Q183" s="173">
        <v>0</v>
      </c>
      <c r="R183" s="173">
        <f>Q183*H183</f>
        <v>0</v>
      </c>
      <c r="S183" s="173">
        <v>0</v>
      </c>
      <c r="T183" s="174">
        <f>S183*H183</f>
        <v>0</v>
      </c>
      <c r="U183" s="33"/>
      <c r="V183" s="33"/>
      <c r="W183" s="33"/>
      <c r="X183" s="33"/>
      <c r="Y183" s="33"/>
      <c r="Z183" s="33"/>
      <c r="AA183" s="33"/>
      <c r="AB183" s="33"/>
      <c r="AC183" s="33"/>
      <c r="AD183" s="33"/>
      <c r="AE183" s="33"/>
      <c r="AR183" s="175" t="s">
        <v>233</v>
      </c>
      <c r="AT183" s="175" t="s">
        <v>243</v>
      </c>
      <c r="AU183" s="175" t="s">
        <v>75</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233</v>
      </c>
      <c r="BM183" s="175" t="s">
        <v>2492</v>
      </c>
    </row>
    <row r="184" spans="1:65" s="2" customFormat="1" ht="29.25">
      <c r="A184" s="33"/>
      <c r="B184" s="34"/>
      <c r="C184" s="35"/>
      <c r="D184" s="177" t="s">
        <v>225</v>
      </c>
      <c r="E184" s="35"/>
      <c r="F184" s="178" t="s">
        <v>2372</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75</v>
      </c>
    </row>
    <row r="185" spans="1:65" s="2" customFormat="1" ht="24.2" customHeight="1">
      <c r="A185" s="33"/>
      <c r="B185" s="34"/>
      <c r="C185" s="163" t="s">
        <v>465</v>
      </c>
      <c r="D185" s="163" t="s">
        <v>218</v>
      </c>
      <c r="E185" s="164" t="s">
        <v>2493</v>
      </c>
      <c r="F185" s="165" t="s">
        <v>2494</v>
      </c>
      <c r="G185" s="166" t="s">
        <v>221</v>
      </c>
      <c r="H185" s="167">
        <v>2</v>
      </c>
      <c r="I185" s="168"/>
      <c r="J185" s="169">
        <f>ROUND(I185*H185,2)</f>
        <v>0</v>
      </c>
      <c r="K185" s="165" t="s">
        <v>222</v>
      </c>
      <c r="L185" s="170"/>
      <c r="M185" s="171" t="s">
        <v>1</v>
      </c>
      <c r="N185" s="172" t="s">
        <v>40</v>
      </c>
      <c r="O185" s="70"/>
      <c r="P185" s="173">
        <f>O185*H185</f>
        <v>0</v>
      </c>
      <c r="Q185" s="173">
        <v>3.2770000000000001E-2</v>
      </c>
      <c r="R185" s="173">
        <f>Q185*H185</f>
        <v>6.5540000000000001E-2</v>
      </c>
      <c r="S185" s="173">
        <v>0</v>
      </c>
      <c r="T185" s="174">
        <f>S185*H185</f>
        <v>0</v>
      </c>
      <c r="U185" s="33"/>
      <c r="V185" s="33"/>
      <c r="W185" s="33"/>
      <c r="X185" s="33"/>
      <c r="Y185" s="33"/>
      <c r="Z185" s="33"/>
      <c r="AA185" s="33"/>
      <c r="AB185" s="33"/>
      <c r="AC185" s="33"/>
      <c r="AD185" s="33"/>
      <c r="AE185" s="33"/>
      <c r="AR185" s="175" t="s">
        <v>253</v>
      </c>
      <c r="AT185" s="175" t="s">
        <v>218</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233</v>
      </c>
      <c r="BM185" s="175" t="s">
        <v>2495</v>
      </c>
    </row>
    <row r="186" spans="1:65" s="2" customFormat="1" ht="19.5">
      <c r="A186" s="33"/>
      <c r="B186" s="34"/>
      <c r="C186" s="35"/>
      <c r="D186" s="177" t="s">
        <v>225</v>
      </c>
      <c r="E186" s="35"/>
      <c r="F186" s="178" t="s">
        <v>2494</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2" customFormat="1" ht="24.2" customHeight="1">
      <c r="A187" s="33"/>
      <c r="B187" s="34"/>
      <c r="C187" s="182" t="s">
        <v>478</v>
      </c>
      <c r="D187" s="182" t="s">
        <v>243</v>
      </c>
      <c r="E187" s="183" t="s">
        <v>2379</v>
      </c>
      <c r="F187" s="184" t="s">
        <v>2380</v>
      </c>
      <c r="G187" s="185" t="s">
        <v>221</v>
      </c>
      <c r="H187" s="186">
        <v>1</v>
      </c>
      <c r="I187" s="187"/>
      <c r="J187" s="188">
        <f>ROUND(I187*H187,2)</f>
        <v>0</v>
      </c>
      <c r="K187" s="184" t="s">
        <v>222</v>
      </c>
      <c r="L187" s="38"/>
      <c r="M187" s="189" t="s">
        <v>1</v>
      </c>
      <c r="N187" s="190"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233</v>
      </c>
      <c r="AT187" s="175" t="s">
        <v>243</v>
      </c>
      <c r="AU187" s="175" t="s">
        <v>75</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233</v>
      </c>
      <c r="BM187" s="175" t="s">
        <v>2496</v>
      </c>
    </row>
    <row r="188" spans="1:65" s="2" customFormat="1" ht="87.75">
      <c r="A188" s="33"/>
      <c r="B188" s="34"/>
      <c r="C188" s="35"/>
      <c r="D188" s="177" t="s">
        <v>225</v>
      </c>
      <c r="E188" s="35"/>
      <c r="F188" s="178" t="s">
        <v>2382</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75</v>
      </c>
    </row>
    <row r="189" spans="1:65" s="2" customFormat="1" ht="24.2" customHeight="1">
      <c r="A189" s="33"/>
      <c r="B189" s="34"/>
      <c r="C189" s="182" t="s">
        <v>92</v>
      </c>
      <c r="D189" s="182" t="s">
        <v>243</v>
      </c>
      <c r="E189" s="183" t="s">
        <v>2497</v>
      </c>
      <c r="F189" s="184" t="s">
        <v>2498</v>
      </c>
      <c r="G189" s="185" t="s">
        <v>228</v>
      </c>
      <c r="H189" s="186">
        <v>49.845999999999997</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233</v>
      </c>
      <c r="AT189" s="175" t="s">
        <v>243</v>
      </c>
      <c r="AU189" s="175" t="s">
        <v>75</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233</v>
      </c>
      <c r="BM189" s="175" t="s">
        <v>2499</v>
      </c>
    </row>
    <row r="190" spans="1:65" s="2" customFormat="1" ht="58.5">
      <c r="A190" s="33"/>
      <c r="B190" s="34"/>
      <c r="C190" s="35"/>
      <c r="D190" s="177" t="s">
        <v>225</v>
      </c>
      <c r="E190" s="35"/>
      <c r="F190" s="178" t="s">
        <v>2500</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75</v>
      </c>
    </row>
    <row r="191" spans="1:65" s="2" customFormat="1" ht="24.2" customHeight="1">
      <c r="A191" s="33"/>
      <c r="B191" s="34"/>
      <c r="C191" s="182" t="s">
        <v>84</v>
      </c>
      <c r="D191" s="182" t="s">
        <v>243</v>
      </c>
      <c r="E191" s="183" t="s">
        <v>2501</v>
      </c>
      <c r="F191" s="184" t="s">
        <v>2502</v>
      </c>
      <c r="G191" s="185" t="s">
        <v>228</v>
      </c>
      <c r="H191" s="186">
        <v>45.969000000000001</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233</v>
      </c>
      <c r="AT191" s="175" t="s">
        <v>243</v>
      </c>
      <c r="AU191" s="175" t="s">
        <v>75</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233</v>
      </c>
      <c r="BM191" s="175" t="s">
        <v>2503</v>
      </c>
    </row>
    <row r="192" spans="1:65" s="2" customFormat="1" ht="39">
      <c r="A192" s="33"/>
      <c r="B192" s="34"/>
      <c r="C192" s="35"/>
      <c r="D192" s="177" t="s">
        <v>225</v>
      </c>
      <c r="E192" s="35"/>
      <c r="F192" s="178" t="s">
        <v>2504</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75</v>
      </c>
    </row>
    <row r="193" spans="1:65" s="2" customFormat="1" ht="24.2" customHeight="1">
      <c r="A193" s="33"/>
      <c r="B193" s="34"/>
      <c r="C193" s="182" t="s">
        <v>482</v>
      </c>
      <c r="D193" s="182" t="s">
        <v>243</v>
      </c>
      <c r="E193" s="183" t="s">
        <v>2001</v>
      </c>
      <c r="F193" s="184" t="s">
        <v>2002</v>
      </c>
      <c r="G193" s="185" t="s">
        <v>1780</v>
      </c>
      <c r="H193" s="186">
        <v>5</v>
      </c>
      <c r="I193" s="187"/>
      <c r="J193" s="188">
        <f>ROUND(I193*H193,2)</f>
        <v>0</v>
      </c>
      <c r="K193" s="184" t="s">
        <v>222</v>
      </c>
      <c r="L193" s="38"/>
      <c r="M193" s="189" t="s">
        <v>1</v>
      </c>
      <c r="N193" s="190" t="s">
        <v>40</v>
      </c>
      <c r="O193" s="70"/>
      <c r="P193" s="173">
        <f>O193*H193</f>
        <v>0</v>
      </c>
      <c r="Q193" s="173">
        <v>0</v>
      </c>
      <c r="R193" s="173">
        <f>Q193*H193</f>
        <v>0</v>
      </c>
      <c r="S193" s="173">
        <v>0</v>
      </c>
      <c r="T193" s="174">
        <f>S193*H193</f>
        <v>0</v>
      </c>
      <c r="U193" s="33"/>
      <c r="V193" s="33"/>
      <c r="W193" s="33"/>
      <c r="X193" s="33"/>
      <c r="Y193" s="33"/>
      <c r="Z193" s="33"/>
      <c r="AA193" s="33"/>
      <c r="AB193" s="33"/>
      <c r="AC193" s="33"/>
      <c r="AD193" s="33"/>
      <c r="AE193" s="33"/>
      <c r="AR193" s="175" t="s">
        <v>233</v>
      </c>
      <c r="AT193" s="175" t="s">
        <v>243</v>
      </c>
      <c r="AU193" s="175" t="s">
        <v>75</v>
      </c>
      <c r="AY193" s="16" t="s">
        <v>223</v>
      </c>
      <c r="BE193" s="176">
        <f>IF(N193="základní",J193,0)</f>
        <v>0</v>
      </c>
      <c r="BF193" s="176">
        <f>IF(N193="snížená",J193,0)</f>
        <v>0</v>
      </c>
      <c r="BG193" s="176">
        <f>IF(N193="zákl. přenesená",J193,0)</f>
        <v>0</v>
      </c>
      <c r="BH193" s="176">
        <f>IF(N193="sníž. přenesená",J193,0)</f>
        <v>0</v>
      </c>
      <c r="BI193" s="176">
        <f>IF(N193="nulová",J193,0)</f>
        <v>0</v>
      </c>
      <c r="BJ193" s="16" t="s">
        <v>82</v>
      </c>
      <c r="BK193" s="176">
        <f>ROUND(I193*H193,2)</f>
        <v>0</v>
      </c>
      <c r="BL193" s="16" t="s">
        <v>233</v>
      </c>
      <c r="BM193" s="175" t="s">
        <v>2505</v>
      </c>
    </row>
    <row r="194" spans="1:65" s="2" customFormat="1" ht="29.25">
      <c r="A194" s="33"/>
      <c r="B194" s="34"/>
      <c r="C194" s="35"/>
      <c r="D194" s="177" t="s">
        <v>225</v>
      </c>
      <c r="E194" s="35"/>
      <c r="F194" s="178" t="s">
        <v>2004</v>
      </c>
      <c r="G194" s="35"/>
      <c r="H194" s="35"/>
      <c r="I194" s="179"/>
      <c r="J194" s="35"/>
      <c r="K194" s="35"/>
      <c r="L194" s="38"/>
      <c r="M194" s="180"/>
      <c r="N194" s="181"/>
      <c r="O194" s="70"/>
      <c r="P194" s="70"/>
      <c r="Q194" s="70"/>
      <c r="R194" s="70"/>
      <c r="S194" s="70"/>
      <c r="T194" s="71"/>
      <c r="U194" s="33"/>
      <c r="V194" s="33"/>
      <c r="W194" s="33"/>
      <c r="X194" s="33"/>
      <c r="Y194" s="33"/>
      <c r="Z194" s="33"/>
      <c r="AA194" s="33"/>
      <c r="AB194" s="33"/>
      <c r="AC194" s="33"/>
      <c r="AD194" s="33"/>
      <c r="AE194" s="33"/>
      <c r="AT194" s="16" t="s">
        <v>225</v>
      </c>
      <c r="AU194" s="16" t="s">
        <v>75</v>
      </c>
    </row>
    <row r="195" spans="1:65" s="2" customFormat="1" ht="24.2" customHeight="1">
      <c r="A195" s="33"/>
      <c r="B195" s="34"/>
      <c r="C195" s="182" t="s">
        <v>486</v>
      </c>
      <c r="D195" s="182" t="s">
        <v>243</v>
      </c>
      <c r="E195" s="183" t="s">
        <v>2005</v>
      </c>
      <c r="F195" s="184" t="s">
        <v>2006</v>
      </c>
      <c r="G195" s="185" t="s">
        <v>1780</v>
      </c>
      <c r="H195" s="186">
        <v>3.97</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233</v>
      </c>
      <c r="AT195" s="175" t="s">
        <v>243</v>
      </c>
      <c r="AU195" s="175" t="s">
        <v>75</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233</v>
      </c>
      <c r="BM195" s="175" t="s">
        <v>2506</v>
      </c>
    </row>
    <row r="196" spans="1:65" s="2" customFormat="1" ht="29.25">
      <c r="A196" s="33"/>
      <c r="B196" s="34"/>
      <c r="C196" s="35"/>
      <c r="D196" s="177" t="s">
        <v>225</v>
      </c>
      <c r="E196" s="35"/>
      <c r="F196" s="178" t="s">
        <v>2008</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75</v>
      </c>
    </row>
    <row r="197" spans="1:65" s="12" customFormat="1">
      <c r="B197" s="217"/>
      <c r="C197" s="218"/>
      <c r="D197" s="177" t="s">
        <v>1799</v>
      </c>
      <c r="E197" s="219" t="s">
        <v>1</v>
      </c>
      <c r="F197" s="220" t="s">
        <v>2507</v>
      </c>
      <c r="G197" s="218"/>
      <c r="H197" s="221">
        <v>3.97</v>
      </c>
      <c r="I197" s="222"/>
      <c r="J197" s="218"/>
      <c r="K197" s="218"/>
      <c r="L197" s="223"/>
      <c r="M197" s="224"/>
      <c r="N197" s="225"/>
      <c r="O197" s="225"/>
      <c r="P197" s="225"/>
      <c r="Q197" s="225"/>
      <c r="R197" s="225"/>
      <c r="S197" s="225"/>
      <c r="T197" s="226"/>
      <c r="AT197" s="227" t="s">
        <v>1799</v>
      </c>
      <c r="AU197" s="227" t="s">
        <v>75</v>
      </c>
      <c r="AV197" s="12" t="s">
        <v>84</v>
      </c>
      <c r="AW197" s="12" t="s">
        <v>32</v>
      </c>
      <c r="AX197" s="12" t="s">
        <v>82</v>
      </c>
      <c r="AY197" s="227" t="s">
        <v>223</v>
      </c>
    </row>
    <row r="198" spans="1:65" s="2" customFormat="1" ht="24.2" customHeight="1">
      <c r="A198" s="33"/>
      <c r="B198" s="34"/>
      <c r="C198" s="182" t="s">
        <v>82</v>
      </c>
      <c r="D198" s="182" t="s">
        <v>243</v>
      </c>
      <c r="E198" s="183" t="s">
        <v>2444</v>
      </c>
      <c r="F198" s="184" t="s">
        <v>2445</v>
      </c>
      <c r="G198" s="185" t="s">
        <v>1780</v>
      </c>
      <c r="H198" s="186">
        <v>9.32</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233</v>
      </c>
      <c r="AT198" s="175" t="s">
        <v>243</v>
      </c>
      <c r="AU198" s="175" t="s">
        <v>75</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233</v>
      </c>
      <c r="BM198" s="175" t="s">
        <v>2508</v>
      </c>
    </row>
    <row r="199" spans="1:65" s="2" customFormat="1" ht="48.75">
      <c r="A199" s="33"/>
      <c r="B199" s="34"/>
      <c r="C199" s="35"/>
      <c r="D199" s="177" t="s">
        <v>225</v>
      </c>
      <c r="E199" s="35"/>
      <c r="F199" s="178" t="s">
        <v>2447</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75</v>
      </c>
    </row>
    <row r="200" spans="1:65" s="2" customFormat="1" ht="49.15" customHeight="1">
      <c r="A200" s="33"/>
      <c r="B200" s="34"/>
      <c r="C200" s="182" t="s">
        <v>501</v>
      </c>
      <c r="D200" s="182" t="s">
        <v>243</v>
      </c>
      <c r="E200" s="183" t="s">
        <v>2014</v>
      </c>
      <c r="F200" s="184" t="s">
        <v>2015</v>
      </c>
      <c r="G200" s="185" t="s">
        <v>1780</v>
      </c>
      <c r="H200" s="186">
        <v>80.400000000000006</v>
      </c>
      <c r="I200" s="187"/>
      <c r="J200" s="188">
        <f>ROUND(I200*H200,2)</f>
        <v>0</v>
      </c>
      <c r="K200" s="184" t="s">
        <v>222</v>
      </c>
      <c r="L200" s="38"/>
      <c r="M200" s="189" t="s">
        <v>1</v>
      </c>
      <c r="N200" s="190"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1371</v>
      </c>
      <c r="AT200" s="175" t="s">
        <v>243</v>
      </c>
      <c r="AU200" s="175" t="s">
        <v>75</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1371</v>
      </c>
      <c r="BM200" s="175" t="s">
        <v>2509</v>
      </c>
    </row>
    <row r="201" spans="1:65" s="2" customFormat="1" ht="136.5">
      <c r="A201" s="33"/>
      <c r="B201" s="34"/>
      <c r="C201" s="35"/>
      <c r="D201" s="177" t="s">
        <v>225</v>
      </c>
      <c r="E201" s="35"/>
      <c r="F201" s="178" t="s">
        <v>2017</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75</v>
      </c>
    </row>
    <row r="202" spans="1:65" s="12" customFormat="1">
      <c r="B202" s="217"/>
      <c r="C202" s="218"/>
      <c r="D202" s="177" t="s">
        <v>1799</v>
      </c>
      <c r="E202" s="219" t="s">
        <v>1</v>
      </c>
      <c r="F202" s="220" t="s">
        <v>2510</v>
      </c>
      <c r="G202" s="218"/>
      <c r="H202" s="221">
        <v>80.400000000000006</v>
      </c>
      <c r="I202" s="222"/>
      <c r="J202" s="218"/>
      <c r="K202" s="218"/>
      <c r="L202" s="223"/>
      <c r="M202" s="224"/>
      <c r="N202" s="225"/>
      <c r="O202" s="225"/>
      <c r="P202" s="225"/>
      <c r="Q202" s="225"/>
      <c r="R202" s="225"/>
      <c r="S202" s="225"/>
      <c r="T202" s="226"/>
      <c r="AT202" s="227" t="s">
        <v>1799</v>
      </c>
      <c r="AU202" s="227" t="s">
        <v>75</v>
      </c>
      <c r="AV202" s="12" t="s">
        <v>84</v>
      </c>
      <c r="AW202" s="12" t="s">
        <v>32</v>
      </c>
      <c r="AX202" s="12" t="s">
        <v>82</v>
      </c>
      <c r="AY202" s="227" t="s">
        <v>223</v>
      </c>
    </row>
    <row r="203" spans="1:65" s="2" customFormat="1" ht="49.15" customHeight="1">
      <c r="A203" s="33"/>
      <c r="B203" s="34"/>
      <c r="C203" s="182" t="s">
        <v>497</v>
      </c>
      <c r="D203" s="182" t="s">
        <v>243</v>
      </c>
      <c r="E203" s="183" t="s">
        <v>2019</v>
      </c>
      <c r="F203" s="184" t="s">
        <v>2020</v>
      </c>
      <c r="G203" s="185" t="s">
        <v>1780</v>
      </c>
      <c r="H203" s="186">
        <v>59.694000000000003</v>
      </c>
      <c r="I203" s="187"/>
      <c r="J203" s="188">
        <f>ROUND(I203*H203,2)</f>
        <v>0</v>
      </c>
      <c r="K203" s="184" t="s">
        <v>222</v>
      </c>
      <c r="L203" s="38"/>
      <c r="M203" s="189" t="s">
        <v>1</v>
      </c>
      <c r="N203" s="190" t="s">
        <v>40</v>
      </c>
      <c r="O203" s="70"/>
      <c r="P203" s="173">
        <f>O203*H203</f>
        <v>0</v>
      </c>
      <c r="Q203" s="173">
        <v>0</v>
      </c>
      <c r="R203" s="173">
        <f>Q203*H203</f>
        <v>0</v>
      </c>
      <c r="S203" s="173">
        <v>0</v>
      </c>
      <c r="T203" s="174">
        <f>S203*H203</f>
        <v>0</v>
      </c>
      <c r="U203" s="33"/>
      <c r="V203" s="33"/>
      <c r="W203" s="33"/>
      <c r="X203" s="33"/>
      <c r="Y203" s="33"/>
      <c r="Z203" s="33"/>
      <c r="AA203" s="33"/>
      <c r="AB203" s="33"/>
      <c r="AC203" s="33"/>
      <c r="AD203" s="33"/>
      <c r="AE203" s="33"/>
      <c r="AR203" s="175" t="s">
        <v>1371</v>
      </c>
      <c r="AT203" s="175" t="s">
        <v>243</v>
      </c>
      <c r="AU203" s="175" t="s">
        <v>75</v>
      </c>
      <c r="AY203" s="16" t="s">
        <v>223</v>
      </c>
      <c r="BE203" s="176">
        <f>IF(N203="základní",J203,0)</f>
        <v>0</v>
      </c>
      <c r="BF203" s="176">
        <f>IF(N203="snížená",J203,0)</f>
        <v>0</v>
      </c>
      <c r="BG203" s="176">
        <f>IF(N203="zákl. přenesená",J203,0)</f>
        <v>0</v>
      </c>
      <c r="BH203" s="176">
        <f>IF(N203="sníž. přenesená",J203,0)</f>
        <v>0</v>
      </c>
      <c r="BI203" s="176">
        <f>IF(N203="nulová",J203,0)</f>
        <v>0</v>
      </c>
      <c r="BJ203" s="16" t="s">
        <v>82</v>
      </c>
      <c r="BK203" s="176">
        <f>ROUND(I203*H203,2)</f>
        <v>0</v>
      </c>
      <c r="BL203" s="16" t="s">
        <v>1371</v>
      </c>
      <c r="BM203" s="175" t="s">
        <v>2511</v>
      </c>
    </row>
    <row r="204" spans="1:65" s="2" customFormat="1" ht="136.5">
      <c r="A204" s="33"/>
      <c r="B204" s="34"/>
      <c r="C204" s="35"/>
      <c r="D204" s="177" t="s">
        <v>225</v>
      </c>
      <c r="E204" s="35"/>
      <c r="F204" s="178" t="s">
        <v>2022</v>
      </c>
      <c r="G204" s="35"/>
      <c r="H204" s="35"/>
      <c r="I204" s="179"/>
      <c r="J204" s="35"/>
      <c r="K204" s="35"/>
      <c r="L204" s="38"/>
      <c r="M204" s="180"/>
      <c r="N204" s="181"/>
      <c r="O204" s="70"/>
      <c r="P204" s="70"/>
      <c r="Q204" s="70"/>
      <c r="R204" s="70"/>
      <c r="S204" s="70"/>
      <c r="T204" s="71"/>
      <c r="U204" s="33"/>
      <c r="V204" s="33"/>
      <c r="W204" s="33"/>
      <c r="X204" s="33"/>
      <c r="Y204" s="33"/>
      <c r="Z204" s="33"/>
      <c r="AA204" s="33"/>
      <c r="AB204" s="33"/>
      <c r="AC204" s="33"/>
      <c r="AD204" s="33"/>
      <c r="AE204" s="33"/>
      <c r="AT204" s="16" t="s">
        <v>225</v>
      </c>
      <c r="AU204" s="16" t="s">
        <v>75</v>
      </c>
    </row>
    <row r="205" spans="1:65" s="12" customFormat="1">
      <c r="B205" s="217"/>
      <c r="C205" s="218"/>
      <c r="D205" s="177" t="s">
        <v>1799</v>
      </c>
      <c r="E205" s="219" t="s">
        <v>1</v>
      </c>
      <c r="F205" s="220" t="s">
        <v>2512</v>
      </c>
      <c r="G205" s="218"/>
      <c r="H205" s="221">
        <v>59.694000000000003</v>
      </c>
      <c r="I205" s="222"/>
      <c r="J205" s="218"/>
      <c r="K205" s="218"/>
      <c r="L205" s="223"/>
      <c r="M205" s="224"/>
      <c r="N205" s="225"/>
      <c r="O205" s="225"/>
      <c r="P205" s="225"/>
      <c r="Q205" s="225"/>
      <c r="R205" s="225"/>
      <c r="S205" s="225"/>
      <c r="T205" s="226"/>
      <c r="AT205" s="227" t="s">
        <v>1799</v>
      </c>
      <c r="AU205" s="227" t="s">
        <v>75</v>
      </c>
      <c r="AV205" s="12" t="s">
        <v>84</v>
      </c>
      <c r="AW205" s="12" t="s">
        <v>32</v>
      </c>
      <c r="AX205" s="12" t="s">
        <v>82</v>
      </c>
      <c r="AY205" s="227" t="s">
        <v>223</v>
      </c>
    </row>
    <row r="206" spans="1:65" s="2" customFormat="1" ht="49.15" customHeight="1">
      <c r="A206" s="33"/>
      <c r="B206" s="34"/>
      <c r="C206" s="182" t="s">
        <v>513</v>
      </c>
      <c r="D206" s="182" t="s">
        <v>243</v>
      </c>
      <c r="E206" s="183" t="s">
        <v>2391</v>
      </c>
      <c r="F206" s="184" t="s">
        <v>2392</v>
      </c>
      <c r="G206" s="185" t="s">
        <v>1780</v>
      </c>
      <c r="H206" s="186">
        <v>0.82</v>
      </c>
      <c r="I206" s="187"/>
      <c r="J206" s="188">
        <f>ROUND(I206*H206,2)</f>
        <v>0</v>
      </c>
      <c r="K206" s="184" t="s">
        <v>222</v>
      </c>
      <c r="L206" s="38"/>
      <c r="M206" s="189" t="s">
        <v>1</v>
      </c>
      <c r="N206" s="190"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1371</v>
      </c>
      <c r="AT206" s="175" t="s">
        <v>243</v>
      </c>
      <c r="AU206" s="175" t="s">
        <v>75</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1371</v>
      </c>
      <c r="BM206" s="175" t="s">
        <v>2513</v>
      </c>
    </row>
    <row r="207" spans="1:65" s="2" customFormat="1" ht="136.5">
      <c r="A207" s="33"/>
      <c r="B207" s="34"/>
      <c r="C207" s="35"/>
      <c r="D207" s="177" t="s">
        <v>225</v>
      </c>
      <c r="E207" s="35"/>
      <c r="F207" s="178" t="s">
        <v>2394</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75</v>
      </c>
    </row>
    <row r="208" spans="1:65" s="12" customFormat="1">
      <c r="B208" s="217"/>
      <c r="C208" s="218"/>
      <c r="D208" s="177" t="s">
        <v>1799</v>
      </c>
      <c r="E208" s="219" t="s">
        <v>1</v>
      </c>
      <c r="F208" s="220" t="s">
        <v>2514</v>
      </c>
      <c r="G208" s="218"/>
      <c r="H208" s="221">
        <v>0.82</v>
      </c>
      <c r="I208" s="222"/>
      <c r="J208" s="218"/>
      <c r="K208" s="218"/>
      <c r="L208" s="223"/>
      <c r="M208" s="224"/>
      <c r="N208" s="225"/>
      <c r="O208" s="225"/>
      <c r="P208" s="225"/>
      <c r="Q208" s="225"/>
      <c r="R208" s="225"/>
      <c r="S208" s="225"/>
      <c r="T208" s="226"/>
      <c r="AT208" s="227" t="s">
        <v>1799</v>
      </c>
      <c r="AU208" s="227" t="s">
        <v>75</v>
      </c>
      <c r="AV208" s="12" t="s">
        <v>84</v>
      </c>
      <c r="AW208" s="12" t="s">
        <v>32</v>
      </c>
      <c r="AX208" s="12" t="s">
        <v>82</v>
      </c>
      <c r="AY208" s="227" t="s">
        <v>223</v>
      </c>
    </row>
    <row r="209" spans="1:65" s="2" customFormat="1" ht="62.65" customHeight="1">
      <c r="A209" s="33"/>
      <c r="B209" s="34"/>
      <c r="C209" s="182" t="s">
        <v>509</v>
      </c>
      <c r="D209" s="182" t="s">
        <v>243</v>
      </c>
      <c r="E209" s="183" t="s">
        <v>2024</v>
      </c>
      <c r="F209" s="184" t="s">
        <v>2025</v>
      </c>
      <c r="G209" s="185" t="s">
        <v>1780</v>
      </c>
      <c r="H209" s="186">
        <v>3.97</v>
      </c>
      <c r="I209" s="187"/>
      <c r="J209" s="188">
        <f>ROUND(I209*H209,2)</f>
        <v>0</v>
      </c>
      <c r="K209" s="184" t="s">
        <v>222</v>
      </c>
      <c r="L209" s="38"/>
      <c r="M209" s="189" t="s">
        <v>1</v>
      </c>
      <c r="N209" s="190" t="s">
        <v>40</v>
      </c>
      <c r="O209" s="70"/>
      <c r="P209" s="173">
        <f>O209*H209</f>
        <v>0</v>
      </c>
      <c r="Q209" s="173">
        <v>0</v>
      </c>
      <c r="R209" s="173">
        <f>Q209*H209</f>
        <v>0</v>
      </c>
      <c r="S209" s="173">
        <v>0</v>
      </c>
      <c r="T209" s="174">
        <f>S209*H209</f>
        <v>0</v>
      </c>
      <c r="U209" s="33"/>
      <c r="V209" s="33"/>
      <c r="W209" s="33"/>
      <c r="X209" s="33"/>
      <c r="Y209" s="33"/>
      <c r="Z209" s="33"/>
      <c r="AA209" s="33"/>
      <c r="AB209" s="33"/>
      <c r="AC209" s="33"/>
      <c r="AD209" s="33"/>
      <c r="AE209" s="33"/>
      <c r="AR209" s="175" t="s">
        <v>1371</v>
      </c>
      <c r="AT209" s="175" t="s">
        <v>243</v>
      </c>
      <c r="AU209" s="175" t="s">
        <v>75</v>
      </c>
      <c r="AY209" s="16" t="s">
        <v>223</v>
      </c>
      <c r="BE209" s="176">
        <f>IF(N209="základní",J209,0)</f>
        <v>0</v>
      </c>
      <c r="BF209" s="176">
        <f>IF(N209="snížená",J209,0)</f>
        <v>0</v>
      </c>
      <c r="BG209" s="176">
        <f>IF(N209="zákl. přenesená",J209,0)</f>
        <v>0</v>
      </c>
      <c r="BH209" s="176">
        <f>IF(N209="sníž. přenesená",J209,0)</f>
        <v>0</v>
      </c>
      <c r="BI209" s="176">
        <f>IF(N209="nulová",J209,0)</f>
        <v>0</v>
      </c>
      <c r="BJ209" s="16" t="s">
        <v>82</v>
      </c>
      <c r="BK209" s="176">
        <f>ROUND(I209*H209,2)</f>
        <v>0</v>
      </c>
      <c r="BL209" s="16" t="s">
        <v>1371</v>
      </c>
      <c r="BM209" s="175" t="s">
        <v>2515</v>
      </c>
    </row>
    <row r="210" spans="1:65" s="2" customFormat="1" ht="136.5">
      <c r="A210" s="33"/>
      <c r="B210" s="34"/>
      <c r="C210" s="35"/>
      <c r="D210" s="177" t="s">
        <v>225</v>
      </c>
      <c r="E210" s="35"/>
      <c r="F210" s="178" t="s">
        <v>2027</v>
      </c>
      <c r="G210" s="35"/>
      <c r="H210" s="35"/>
      <c r="I210" s="179"/>
      <c r="J210" s="35"/>
      <c r="K210" s="35"/>
      <c r="L210" s="38"/>
      <c r="M210" s="180"/>
      <c r="N210" s="181"/>
      <c r="O210" s="70"/>
      <c r="P210" s="70"/>
      <c r="Q210" s="70"/>
      <c r="R210" s="70"/>
      <c r="S210" s="70"/>
      <c r="T210" s="71"/>
      <c r="U210" s="33"/>
      <c r="V210" s="33"/>
      <c r="W210" s="33"/>
      <c r="X210" s="33"/>
      <c r="Y210" s="33"/>
      <c r="Z210" s="33"/>
      <c r="AA210" s="33"/>
      <c r="AB210" s="33"/>
      <c r="AC210" s="33"/>
      <c r="AD210" s="33"/>
      <c r="AE210" s="33"/>
      <c r="AT210" s="16" t="s">
        <v>225</v>
      </c>
      <c r="AU210" s="16" t="s">
        <v>75</v>
      </c>
    </row>
    <row r="211" spans="1:65" s="12" customFormat="1">
      <c r="B211" s="217"/>
      <c r="C211" s="218"/>
      <c r="D211" s="177" t="s">
        <v>1799</v>
      </c>
      <c r="E211" s="219" t="s">
        <v>1</v>
      </c>
      <c r="F211" s="220" t="s">
        <v>2516</v>
      </c>
      <c r="G211" s="218"/>
      <c r="H211" s="221">
        <v>3.97</v>
      </c>
      <c r="I211" s="222"/>
      <c r="J211" s="218"/>
      <c r="K211" s="218"/>
      <c r="L211" s="223"/>
      <c r="M211" s="224"/>
      <c r="N211" s="225"/>
      <c r="O211" s="225"/>
      <c r="P211" s="225"/>
      <c r="Q211" s="225"/>
      <c r="R211" s="225"/>
      <c r="S211" s="225"/>
      <c r="T211" s="226"/>
      <c r="AT211" s="227" t="s">
        <v>1799</v>
      </c>
      <c r="AU211" s="227" t="s">
        <v>75</v>
      </c>
      <c r="AV211" s="12" t="s">
        <v>84</v>
      </c>
      <c r="AW211" s="12" t="s">
        <v>32</v>
      </c>
      <c r="AX211" s="12" t="s">
        <v>82</v>
      </c>
      <c r="AY211" s="227" t="s">
        <v>223</v>
      </c>
    </row>
    <row r="212" spans="1:65" s="2" customFormat="1" ht="24.2" customHeight="1">
      <c r="A212" s="33"/>
      <c r="B212" s="34"/>
      <c r="C212" s="182" t="s">
        <v>822</v>
      </c>
      <c r="D212" s="182" t="s">
        <v>243</v>
      </c>
      <c r="E212" s="183" t="s">
        <v>1784</v>
      </c>
      <c r="F212" s="184" t="s">
        <v>1785</v>
      </c>
      <c r="G212" s="185" t="s">
        <v>1780</v>
      </c>
      <c r="H212" s="186">
        <v>3.97</v>
      </c>
      <c r="I212" s="187"/>
      <c r="J212" s="188">
        <f>ROUND(I212*H212,2)</f>
        <v>0</v>
      </c>
      <c r="K212" s="184" t="s">
        <v>222</v>
      </c>
      <c r="L212" s="38"/>
      <c r="M212" s="189" t="s">
        <v>1</v>
      </c>
      <c r="N212" s="190" t="s">
        <v>40</v>
      </c>
      <c r="O212" s="70"/>
      <c r="P212" s="173">
        <f>O212*H212</f>
        <v>0</v>
      </c>
      <c r="Q212" s="173">
        <v>0</v>
      </c>
      <c r="R212" s="173">
        <f>Q212*H212</f>
        <v>0</v>
      </c>
      <c r="S212" s="173">
        <v>0</v>
      </c>
      <c r="T212" s="174">
        <f>S212*H212</f>
        <v>0</v>
      </c>
      <c r="U212" s="33"/>
      <c r="V212" s="33"/>
      <c r="W212" s="33"/>
      <c r="X212" s="33"/>
      <c r="Y212" s="33"/>
      <c r="Z212" s="33"/>
      <c r="AA212" s="33"/>
      <c r="AB212" s="33"/>
      <c r="AC212" s="33"/>
      <c r="AD212" s="33"/>
      <c r="AE212" s="33"/>
      <c r="AR212" s="175" t="s">
        <v>1371</v>
      </c>
      <c r="AT212" s="175" t="s">
        <v>243</v>
      </c>
      <c r="AU212" s="175" t="s">
        <v>75</v>
      </c>
      <c r="AY212" s="16" t="s">
        <v>223</v>
      </c>
      <c r="BE212" s="176">
        <f>IF(N212="základní",J212,0)</f>
        <v>0</v>
      </c>
      <c r="BF212" s="176">
        <f>IF(N212="snížená",J212,0)</f>
        <v>0</v>
      </c>
      <c r="BG212" s="176">
        <f>IF(N212="zákl. přenesená",J212,0)</f>
        <v>0</v>
      </c>
      <c r="BH212" s="176">
        <f>IF(N212="sníž. přenesená",J212,0)</f>
        <v>0</v>
      </c>
      <c r="BI212" s="176">
        <f>IF(N212="nulová",J212,0)</f>
        <v>0</v>
      </c>
      <c r="BJ212" s="16" t="s">
        <v>82</v>
      </c>
      <c r="BK212" s="176">
        <f>ROUND(I212*H212,2)</f>
        <v>0</v>
      </c>
      <c r="BL212" s="16" t="s">
        <v>1371</v>
      </c>
      <c r="BM212" s="175" t="s">
        <v>2517</v>
      </c>
    </row>
    <row r="213" spans="1:65" s="2" customFormat="1" ht="48.75">
      <c r="A213" s="33"/>
      <c r="B213" s="34"/>
      <c r="C213" s="35"/>
      <c r="D213" s="177" t="s">
        <v>225</v>
      </c>
      <c r="E213" s="35"/>
      <c r="F213" s="178" t="s">
        <v>1787</v>
      </c>
      <c r="G213" s="35"/>
      <c r="H213" s="35"/>
      <c r="I213" s="179"/>
      <c r="J213" s="35"/>
      <c r="K213" s="35"/>
      <c r="L213" s="38"/>
      <c r="M213" s="180"/>
      <c r="N213" s="181"/>
      <c r="O213" s="70"/>
      <c r="P213" s="70"/>
      <c r="Q213" s="70"/>
      <c r="R213" s="70"/>
      <c r="S213" s="70"/>
      <c r="T213" s="71"/>
      <c r="U213" s="33"/>
      <c r="V213" s="33"/>
      <c r="W213" s="33"/>
      <c r="X213" s="33"/>
      <c r="Y213" s="33"/>
      <c r="Z213" s="33"/>
      <c r="AA213" s="33"/>
      <c r="AB213" s="33"/>
      <c r="AC213" s="33"/>
      <c r="AD213" s="33"/>
      <c r="AE213" s="33"/>
      <c r="AT213" s="16" t="s">
        <v>225</v>
      </c>
      <c r="AU213" s="16" t="s">
        <v>75</v>
      </c>
    </row>
    <row r="214" spans="1:65" s="12" customFormat="1">
      <c r="B214" s="217"/>
      <c r="C214" s="218"/>
      <c r="D214" s="177" t="s">
        <v>1799</v>
      </c>
      <c r="E214" s="219" t="s">
        <v>1</v>
      </c>
      <c r="F214" s="220" t="s">
        <v>2518</v>
      </c>
      <c r="G214" s="218"/>
      <c r="H214" s="221">
        <v>3.97</v>
      </c>
      <c r="I214" s="222"/>
      <c r="J214" s="218"/>
      <c r="K214" s="218"/>
      <c r="L214" s="223"/>
      <c r="M214" s="224"/>
      <c r="N214" s="225"/>
      <c r="O214" s="225"/>
      <c r="P214" s="225"/>
      <c r="Q214" s="225"/>
      <c r="R214" s="225"/>
      <c r="S214" s="225"/>
      <c r="T214" s="226"/>
      <c r="AT214" s="227" t="s">
        <v>1799</v>
      </c>
      <c r="AU214" s="227" t="s">
        <v>75</v>
      </c>
      <c r="AV214" s="12" t="s">
        <v>84</v>
      </c>
      <c r="AW214" s="12" t="s">
        <v>32</v>
      </c>
      <c r="AX214" s="12" t="s">
        <v>82</v>
      </c>
      <c r="AY214" s="227" t="s">
        <v>223</v>
      </c>
    </row>
    <row r="215" spans="1:65" s="2" customFormat="1" ht="24.2" customHeight="1">
      <c r="A215" s="33"/>
      <c r="B215" s="34"/>
      <c r="C215" s="182" t="s">
        <v>491</v>
      </c>
      <c r="D215" s="182" t="s">
        <v>243</v>
      </c>
      <c r="E215" s="183" t="s">
        <v>2046</v>
      </c>
      <c r="F215" s="184" t="s">
        <v>2047</v>
      </c>
      <c r="G215" s="185" t="s">
        <v>1780</v>
      </c>
      <c r="H215" s="186">
        <v>80.400000000000006</v>
      </c>
      <c r="I215" s="187"/>
      <c r="J215" s="188">
        <f>ROUND(I215*H215,2)</f>
        <v>0</v>
      </c>
      <c r="K215" s="184" t="s">
        <v>222</v>
      </c>
      <c r="L215" s="38"/>
      <c r="M215" s="189" t="s">
        <v>1</v>
      </c>
      <c r="N215" s="190" t="s">
        <v>40</v>
      </c>
      <c r="O215" s="70"/>
      <c r="P215" s="173">
        <f>O215*H215</f>
        <v>0</v>
      </c>
      <c r="Q215" s="173">
        <v>0</v>
      </c>
      <c r="R215" s="173">
        <f>Q215*H215</f>
        <v>0</v>
      </c>
      <c r="S215" s="173">
        <v>0</v>
      </c>
      <c r="T215" s="174">
        <f>S215*H215</f>
        <v>0</v>
      </c>
      <c r="U215" s="33"/>
      <c r="V215" s="33"/>
      <c r="W215" s="33"/>
      <c r="X215" s="33"/>
      <c r="Y215" s="33"/>
      <c r="Z215" s="33"/>
      <c r="AA215" s="33"/>
      <c r="AB215" s="33"/>
      <c r="AC215" s="33"/>
      <c r="AD215" s="33"/>
      <c r="AE215" s="33"/>
      <c r="AR215" s="175" t="s">
        <v>1371</v>
      </c>
      <c r="AT215" s="175" t="s">
        <v>243</v>
      </c>
      <c r="AU215" s="175" t="s">
        <v>75</v>
      </c>
      <c r="AY215" s="16" t="s">
        <v>223</v>
      </c>
      <c r="BE215" s="176">
        <f>IF(N215="základní",J215,0)</f>
        <v>0</v>
      </c>
      <c r="BF215" s="176">
        <f>IF(N215="snížená",J215,0)</f>
        <v>0</v>
      </c>
      <c r="BG215" s="176">
        <f>IF(N215="zákl. přenesená",J215,0)</f>
        <v>0</v>
      </c>
      <c r="BH215" s="176">
        <f>IF(N215="sníž. přenesená",J215,0)</f>
        <v>0</v>
      </c>
      <c r="BI215" s="176">
        <f>IF(N215="nulová",J215,0)</f>
        <v>0</v>
      </c>
      <c r="BJ215" s="16" t="s">
        <v>82</v>
      </c>
      <c r="BK215" s="176">
        <f>ROUND(I215*H215,2)</f>
        <v>0</v>
      </c>
      <c r="BL215" s="16" t="s">
        <v>1371</v>
      </c>
      <c r="BM215" s="175" t="s">
        <v>2519</v>
      </c>
    </row>
    <row r="216" spans="1:65" s="2" customFormat="1" ht="58.5">
      <c r="A216" s="33"/>
      <c r="B216" s="34"/>
      <c r="C216" s="35"/>
      <c r="D216" s="177" t="s">
        <v>225</v>
      </c>
      <c r="E216" s="35"/>
      <c r="F216" s="178" t="s">
        <v>2049</v>
      </c>
      <c r="G216" s="35"/>
      <c r="H216" s="35"/>
      <c r="I216" s="179"/>
      <c r="J216" s="35"/>
      <c r="K216" s="35"/>
      <c r="L216" s="38"/>
      <c r="M216" s="180"/>
      <c r="N216" s="181"/>
      <c r="O216" s="70"/>
      <c r="P216" s="70"/>
      <c r="Q216" s="70"/>
      <c r="R216" s="70"/>
      <c r="S216" s="70"/>
      <c r="T216" s="71"/>
      <c r="U216" s="33"/>
      <c r="V216" s="33"/>
      <c r="W216" s="33"/>
      <c r="X216" s="33"/>
      <c r="Y216" s="33"/>
      <c r="Z216" s="33"/>
      <c r="AA216" s="33"/>
      <c r="AB216" s="33"/>
      <c r="AC216" s="33"/>
      <c r="AD216" s="33"/>
      <c r="AE216" s="33"/>
      <c r="AT216" s="16" t="s">
        <v>225</v>
      </c>
      <c r="AU216" s="16" t="s">
        <v>75</v>
      </c>
    </row>
    <row r="217" spans="1:65" s="12" customFormat="1">
      <c r="B217" s="217"/>
      <c r="C217" s="218"/>
      <c r="D217" s="177" t="s">
        <v>1799</v>
      </c>
      <c r="E217" s="219" t="s">
        <v>1</v>
      </c>
      <c r="F217" s="220" t="s">
        <v>2520</v>
      </c>
      <c r="G217" s="218"/>
      <c r="H217" s="221">
        <v>80.400000000000006</v>
      </c>
      <c r="I217" s="222"/>
      <c r="J217" s="218"/>
      <c r="K217" s="218"/>
      <c r="L217" s="223"/>
      <c r="M217" s="224"/>
      <c r="N217" s="225"/>
      <c r="O217" s="225"/>
      <c r="P217" s="225"/>
      <c r="Q217" s="225"/>
      <c r="R217" s="225"/>
      <c r="S217" s="225"/>
      <c r="T217" s="226"/>
      <c r="AT217" s="227" t="s">
        <v>1799</v>
      </c>
      <c r="AU217" s="227" t="s">
        <v>75</v>
      </c>
      <c r="AV217" s="12" t="s">
        <v>84</v>
      </c>
      <c r="AW217" s="12" t="s">
        <v>32</v>
      </c>
      <c r="AX217" s="12" t="s">
        <v>82</v>
      </c>
      <c r="AY217" s="227" t="s">
        <v>223</v>
      </c>
    </row>
    <row r="218" spans="1:65" s="2" customFormat="1" ht="24.2" customHeight="1">
      <c r="A218" s="33"/>
      <c r="B218" s="34"/>
      <c r="C218" s="182" t="s">
        <v>493</v>
      </c>
      <c r="D218" s="182" t="s">
        <v>243</v>
      </c>
      <c r="E218" s="183" t="s">
        <v>2051</v>
      </c>
      <c r="F218" s="184" t="s">
        <v>2052</v>
      </c>
      <c r="G218" s="185" t="s">
        <v>1780</v>
      </c>
      <c r="H218" s="186">
        <v>3.97</v>
      </c>
      <c r="I218" s="187"/>
      <c r="J218" s="188">
        <f>ROUND(I218*H218,2)</f>
        <v>0</v>
      </c>
      <c r="K218" s="184" t="s">
        <v>222</v>
      </c>
      <c r="L218" s="38"/>
      <c r="M218" s="189" t="s">
        <v>1</v>
      </c>
      <c r="N218" s="190" t="s">
        <v>40</v>
      </c>
      <c r="O218" s="70"/>
      <c r="P218" s="173">
        <f>O218*H218</f>
        <v>0</v>
      </c>
      <c r="Q218" s="173">
        <v>0</v>
      </c>
      <c r="R218" s="173">
        <f>Q218*H218</f>
        <v>0</v>
      </c>
      <c r="S218" s="173">
        <v>0</v>
      </c>
      <c r="T218" s="174">
        <f>S218*H218</f>
        <v>0</v>
      </c>
      <c r="U218" s="33"/>
      <c r="V218" s="33"/>
      <c r="W218" s="33"/>
      <c r="X218" s="33"/>
      <c r="Y218" s="33"/>
      <c r="Z218" s="33"/>
      <c r="AA218" s="33"/>
      <c r="AB218" s="33"/>
      <c r="AC218" s="33"/>
      <c r="AD218" s="33"/>
      <c r="AE218" s="33"/>
      <c r="AR218" s="175" t="s">
        <v>1371</v>
      </c>
      <c r="AT218" s="175" t="s">
        <v>243</v>
      </c>
      <c r="AU218" s="175" t="s">
        <v>75</v>
      </c>
      <c r="AY218" s="16" t="s">
        <v>223</v>
      </c>
      <c r="BE218" s="176">
        <f>IF(N218="základní",J218,0)</f>
        <v>0</v>
      </c>
      <c r="BF218" s="176">
        <f>IF(N218="snížená",J218,0)</f>
        <v>0</v>
      </c>
      <c r="BG218" s="176">
        <f>IF(N218="zákl. přenesená",J218,0)</f>
        <v>0</v>
      </c>
      <c r="BH218" s="176">
        <f>IF(N218="sníž. přenesená",J218,0)</f>
        <v>0</v>
      </c>
      <c r="BI218" s="176">
        <f>IF(N218="nulová",J218,0)</f>
        <v>0</v>
      </c>
      <c r="BJ218" s="16" t="s">
        <v>82</v>
      </c>
      <c r="BK218" s="176">
        <f>ROUND(I218*H218,2)</f>
        <v>0</v>
      </c>
      <c r="BL218" s="16" t="s">
        <v>1371</v>
      </c>
      <c r="BM218" s="175" t="s">
        <v>2521</v>
      </c>
    </row>
    <row r="219" spans="1:65" s="2" customFormat="1" ht="58.5">
      <c r="A219" s="33"/>
      <c r="B219" s="34"/>
      <c r="C219" s="35"/>
      <c r="D219" s="177" t="s">
        <v>225</v>
      </c>
      <c r="E219" s="35"/>
      <c r="F219" s="178" t="s">
        <v>2054</v>
      </c>
      <c r="G219" s="35"/>
      <c r="H219" s="35"/>
      <c r="I219" s="179"/>
      <c r="J219" s="35"/>
      <c r="K219" s="35"/>
      <c r="L219" s="38"/>
      <c r="M219" s="180"/>
      <c r="N219" s="181"/>
      <c r="O219" s="70"/>
      <c r="P219" s="70"/>
      <c r="Q219" s="70"/>
      <c r="R219" s="70"/>
      <c r="S219" s="70"/>
      <c r="T219" s="71"/>
      <c r="U219" s="33"/>
      <c r="V219" s="33"/>
      <c r="W219" s="33"/>
      <c r="X219" s="33"/>
      <c r="Y219" s="33"/>
      <c r="Z219" s="33"/>
      <c r="AA219" s="33"/>
      <c r="AB219" s="33"/>
      <c r="AC219" s="33"/>
      <c r="AD219" s="33"/>
      <c r="AE219" s="33"/>
      <c r="AT219" s="16" t="s">
        <v>225</v>
      </c>
      <c r="AU219" s="16" t="s">
        <v>75</v>
      </c>
    </row>
    <row r="220" spans="1:65" s="12" customFormat="1">
      <c r="B220" s="217"/>
      <c r="C220" s="218"/>
      <c r="D220" s="177" t="s">
        <v>1799</v>
      </c>
      <c r="E220" s="219" t="s">
        <v>1</v>
      </c>
      <c r="F220" s="220" t="s">
        <v>2518</v>
      </c>
      <c r="G220" s="218"/>
      <c r="H220" s="221">
        <v>3.97</v>
      </c>
      <c r="I220" s="222"/>
      <c r="J220" s="218"/>
      <c r="K220" s="218"/>
      <c r="L220" s="223"/>
      <c r="M220" s="246"/>
      <c r="N220" s="247"/>
      <c r="O220" s="247"/>
      <c r="P220" s="247"/>
      <c r="Q220" s="247"/>
      <c r="R220" s="247"/>
      <c r="S220" s="247"/>
      <c r="T220" s="248"/>
      <c r="AT220" s="227" t="s">
        <v>1799</v>
      </c>
      <c r="AU220" s="227" t="s">
        <v>75</v>
      </c>
      <c r="AV220" s="12" t="s">
        <v>84</v>
      </c>
      <c r="AW220" s="12" t="s">
        <v>32</v>
      </c>
      <c r="AX220" s="12" t="s">
        <v>82</v>
      </c>
      <c r="AY220" s="227" t="s">
        <v>223</v>
      </c>
    </row>
    <row r="221" spans="1:65" s="2" customFormat="1" ht="6.95" customHeight="1">
      <c r="A221" s="33"/>
      <c r="B221" s="53"/>
      <c r="C221" s="54"/>
      <c r="D221" s="54"/>
      <c r="E221" s="54"/>
      <c r="F221" s="54"/>
      <c r="G221" s="54"/>
      <c r="H221" s="54"/>
      <c r="I221" s="54"/>
      <c r="J221" s="54"/>
      <c r="K221" s="54"/>
      <c r="L221" s="38"/>
      <c r="M221" s="33"/>
      <c r="O221" s="33"/>
      <c r="P221" s="33"/>
      <c r="Q221" s="33"/>
      <c r="R221" s="33"/>
      <c r="S221" s="33"/>
      <c r="T221" s="33"/>
      <c r="U221" s="33"/>
      <c r="V221" s="33"/>
      <c r="W221" s="33"/>
      <c r="X221" s="33"/>
      <c r="Y221" s="33"/>
      <c r="Z221" s="33"/>
      <c r="AA221" s="33"/>
      <c r="AB221" s="33"/>
      <c r="AC221" s="33"/>
      <c r="AD221" s="33"/>
      <c r="AE221" s="33"/>
    </row>
  </sheetData>
  <sheetProtection algorithmName="SHA-512" hashValue="t9qUwVTJ/ig2b+8SZYaDPdkfDzlnvHvlrKLcVykg+zzSYxCCFUBDpNKiFLBKTwdNznHDoo9tQaOtIKFgeb5gmA==" saltValue="PM6lJb/09iZC0rox5HAP3x+m8mR7YLP7ZVRYBCJtRQZQa+16orLQtGbtYGYedS1kF4UOfvT9vPab9pMhLTBEVg==" spinCount="100000" sheet="1" objects="1" scenarios="1" formatColumns="0" formatRows="0" autoFilter="0"/>
  <autoFilter ref="C123:K22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2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161</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2274</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2522</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ROUND((SUM(BE124:BE220)),  2)</f>
        <v>0</v>
      </c>
      <c r="G37" s="33"/>
      <c r="H37" s="33"/>
      <c r="I37" s="129">
        <v>0.21</v>
      </c>
      <c r="J37" s="128">
        <f>ROUND(((SUM(BE124:BE220))*I37),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ROUND((SUM(BF124:BF220)),  2)</f>
        <v>0</v>
      </c>
      <c r="G38" s="33"/>
      <c r="H38" s="33"/>
      <c r="I38" s="129">
        <v>0.15</v>
      </c>
      <c r="J38" s="128">
        <f>ROUND(((SUM(BF124:BF220))*I38),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ROUND((SUM(BG124:BG220)),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ROUND((SUM(BH124:BH220)),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ROUND((SUM(BI124:BI220)),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2274</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03.2.4 - Výhybka č.5</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2274</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03.2.4 - Výhybka č.5</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SUM(P125:P220)</f>
        <v>0</v>
      </c>
      <c r="Q124" s="78"/>
      <c r="R124" s="160">
        <f>SUM(R125:R220)</f>
        <v>54.822679999999998</v>
      </c>
      <c r="S124" s="78"/>
      <c r="T124" s="161">
        <f>SUM(T125:T220)</f>
        <v>0</v>
      </c>
      <c r="U124" s="33"/>
      <c r="V124" s="33"/>
      <c r="W124" s="33"/>
      <c r="X124" s="33"/>
      <c r="Y124" s="33"/>
      <c r="Z124" s="33"/>
      <c r="AA124" s="33"/>
      <c r="AB124" s="33"/>
      <c r="AC124" s="33"/>
      <c r="AD124" s="33"/>
      <c r="AE124" s="33"/>
      <c r="AT124" s="16" t="s">
        <v>74</v>
      </c>
      <c r="AU124" s="16" t="s">
        <v>204</v>
      </c>
      <c r="BK124" s="162">
        <f>SUM(BK125:BK220)</f>
        <v>0</v>
      </c>
    </row>
    <row r="125" spans="1:65" s="2" customFormat="1" ht="24.2" customHeight="1">
      <c r="A125" s="33"/>
      <c r="B125" s="34"/>
      <c r="C125" s="182" t="s">
        <v>233</v>
      </c>
      <c r="D125" s="182" t="s">
        <v>243</v>
      </c>
      <c r="E125" s="183" t="s">
        <v>1892</v>
      </c>
      <c r="F125" s="184" t="s">
        <v>1893</v>
      </c>
      <c r="G125" s="185" t="s">
        <v>1511</v>
      </c>
      <c r="H125" s="186">
        <v>68</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233</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2523</v>
      </c>
    </row>
    <row r="126" spans="1:65" s="2" customFormat="1" ht="39">
      <c r="A126" s="33"/>
      <c r="B126" s="34"/>
      <c r="C126" s="35"/>
      <c r="D126" s="177" t="s">
        <v>225</v>
      </c>
      <c r="E126" s="35"/>
      <c r="F126" s="178" t="s">
        <v>1895</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2461</v>
      </c>
      <c r="G127" s="218"/>
      <c r="H127" s="221">
        <v>68</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82" t="s">
        <v>238</v>
      </c>
      <c r="D128" s="182" t="s">
        <v>243</v>
      </c>
      <c r="E128" s="183" t="s">
        <v>1897</v>
      </c>
      <c r="F128" s="184" t="s">
        <v>1898</v>
      </c>
      <c r="G128" s="185" t="s">
        <v>1511</v>
      </c>
      <c r="H128" s="186">
        <v>68</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233</v>
      </c>
      <c r="AT128" s="175" t="s">
        <v>243</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2524</v>
      </c>
    </row>
    <row r="129" spans="1:65" s="2" customFormat="1" ht="48.75">
      <c r="A129" s="33"/>
      <c r="B129" s="34"/>
      <c r="C129" s="35"/>
      <c r="D129" s="177" t="s">
        <v>225</v>
      </c>
      <c r="E129" s="35"/>
      <c r="F129" s="178" t="s">
        <v>1900</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2" customFormat="1" ht="24.2" customHeight="1">
      <c r="A130" s="33"/>
      <c r="B130" s="34"/>
      <c r="C130" s="182" t="s">
        <v>242</v>
      </c>
      <c r="D130" s="182" t="s">
        <v>243</v>
      </c>
      <c r="E130" s="183" t="s">
        <v>1902</v>
      </c>
      <c r="F130" s="184" t="s">
        <v>1903</v>
      </c>
      <c r="G130" s="185" t="s">
        <v>1485</v>
      </c>
      <c r="H130" s="186">
        <v>2.72</v>
      </c>
      <c r="I130" s="187"/>
      <c r="J130" s="188">
        <f>ROUND(I130*H130,2)</f>
        <v>0</v>
      </c>
      <c r="K130" s="184" t="s">
        <v>222</v>
      </c>
      <c r="L130" s="38"/>
      <c r="M130" s="189" t="s">
        <v>1</v>
      </c>
      <c r="N130" s="190" t="s">
        <v>40</v>
      </c>
      <c r="O130" s="70"/>
      <c r="P130" s="173">
        <f>O130*H130</f>
        <v>0</v>
      </c>
      <c r="Q130" s="173">
        <v>0</v>
      </c>
      <c r="R130" s="173">
        <f>Q130*H130</f>
        <v>0</v>
      </c>
      <c r="S130" s="173">
        <v>0</v>
      </c>
      <c r="T130" s="174">
        <f>S130*H130</f>
        <v>0</v>
      </c>
      <c r="U130" s="33"/>
      <c r="V130" s="33"/>
      <c r="W130" s="33"/>
      <c r="X130" s="33"/>
      <c r="Y130" s="33"/>
      <c r="Z130" s="33"/>
      <c r="AA130" s="33"/>
      <c r="AB130" s="33"/>
      <c r="AC130" s="33"/>
      <c r="AD130" s="33"/>
      <c r="AE130" s="33"/>
      <c r="AR130" s="175" t="s">
        <v>233</v>
      </c>
      <c r="AT130" s="175" t="s">
        <v>243</v>
      </c>
      <c r="AU130" s="175" t="s">
        <v>75</v>
      </c>
      <c r="AY130" s="16" t="s">
        <v>223</v>
      </c>
      <c r="BE130" s="176">
        <f>IF(N130="základní",J130,0)</f>
        <v>0</v>
      </c>
      <c r="BF130" s="176">
        <f>IF(N130="snížená",J130,0)</f>
        <v>0</v>
      </c>
      <c r="BG130" s="176">
        <f>IF(N130="zákl. přenesená",J130,0)</f>
        <v>0</v>
      </c>
      <c r="BH130" s="176">
        <f>IF(N130="sníž. přenesená",J130,0)</f>
        <v>0</v>
      </c>
      <c r="BI130" s="176">
        <f>IF(N130="nulová",J130,0)</f>
        <v>0</v>
      </c>
      <c r="BJ130" s="16" t="s">
        <v>82</v>
      </c>
      <c r="BK130" s="176">
        <f>ROUND(I130*H130,2)</f>
        <v>0</v>
      </c>
      <c r="BL130" s="16" t="s">
        <v>233</v>
      </c>
      <c r="BM130" s="175" t="s">
        <v>2525</v>
      </c>
    </row>
    <row r="131" spans="1:65" s="2" customFormat="1" ht="48.75">
      <c r="A131" s="33"/>
      <c r="B131" s="34"/>
      <c r="C131" s="35"/>
      <c r="D131" s="177" t="s">
        <v>225</v>
      </c>
      <c r="E131" s="35"/>
      <c r="F131" s="178" t="s">
        <v>1905</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225</v>
      </c>
      <c r="AU131" s="16" t="s">
        <v>75</v>
      </c>
    </row>
    <row r="132" spans="1:65" s="12" customFormat="1">
      <c r="B132" s="217"/>
      <c r="C132" s="218"/>
      <c r="D132" s="177" t="s">
        <v>1799</v>
      </c>
      <c r="E132" s="219" t="s">
        <v>1</v>
      </c>
      <c r="F132" s="220" t="s">
        <v>2464</v>
      </c>
      <c r="G132" s="218"/>
      <c r="H132" s="221">
        <v>2.72</v>
      </c>
      <c r="I132" s="222"/>
      <c r="J132" s="218"/>
      <c r="K132" s="218"/>
      <c r="L132" s="223"/>
      <c r="M132" s="224"/>
      <c r="N132" s="225"/>
      <c r="O132" s="225"/>
      <c r="P132" s="225"/>
      <c r="Q132" s="225"/>
      <c r="R132" s="225"/>
      <c r="S132" s="225"/>
      <c r="T132" s="226"/>
      <c r="AT132" s="227" t="s">
        <v>1799</v>
      </c>
      <c r="AU132" s="227" t="s">
        <v>75</v>
      </c>
      <c r="AV132" s="12" t="s">
        <v>84</v>
      </c>
      <c r="AW132" s="12" t="s">
        <v>32</v>
      </c>
      <c r="AX132" s="12" t="s">
        <v>82</v>
      </c>
      <c r="AY132" s="227" t="s">
        <v>223</v>
      </c>
    </row>
    <row r="133" spans="1:65" s="2" customFormat="1" ht="24.2" customHeight="1">
      <c r="A133" s="33"/>
      <c r="B133" s="34"/>
      <c r="C133" s="163" t="s">
        <v>248</v>
      </c>
      <c r="D133" s="163" t="s">
        <v>218</v>
      </c>
      <c r="E133" s="164" t="s">
        <v>1907</v>
      </c>
      <c r="F133" s="165" t="s">
        <v>1908</v>
      </c>
      <c r="G133" s="166" t="s">
        <v>1780</v>
      </c>
      <c r="H133" s="167">
        <v>4.08</v>
      </c>
      <c r="I133" s="168"/>
      <c r="J133" s="169">
        <f>ROUND(I133*H133,2)</f>
        <v>0</v>
      </c>
      <c r="K133" s="165" t="s">
        <v>222</v>
      </c>
      <c r="L133" s="170"/>
      <c r="M133" s="171" t="s">
        <v>1</v>
      </c>
      <c r="N133" s="172" t="s">
        <v>40</v>
      </c>
      <c r="O133" s="70"/>
      <c r="P133" s="173">
        <f>O133*H133</f>
        <v>0</v>
      </c>
      <c r="Q133" s="173">
        <v>1</v>
      </c>
      <c r="R133" s="173">
        <f>Q133*H133</f>
        <v>4.08</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2526</v>
      </c>
    </row>
    <row r="134" spans="1:65" s="2" customFormat="1">
      <c r="A134" s="33"/>
      <c r="B134" s="34"/>
      <c r="C134" s="35"/>
      <c r="D134" s="177" t="s">
        <v>225</v>
      </c>
      <c r="E134" s="35"/>
      <c r="F134" s="178" t="s">
        <v>1908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12" customFormat="1">
      <c r="B135" s="217"/>
      <c r="C135" s="218"/>
      <c r="D135" s="177" t="s">
        <v>1799</v>
      </c>
      <c r="E135" s="219" t="s">
        <v>1</v>
      </c>
      <c r="F135" s="220" t="s">
        <v>2466</v>
      </c>
      <c r="G135" s="218"/>
      <c r="H135" s="221">
        <v>4.08</v>
      </c>
      <c r="I135" s="222"/>
      <c r="J135" s="218"/>
      <c r="K135" s="218"/>
      <c r="L135" s="223"/>
      <c r="M135" s="224"/>
      <c r="N135" s="225"/>
      <c r="O135" s="225"/>
      <c r="P135" s="225"/>
      <c r="Q135" s="225"/>
      <c r="R135" s="225"/>
      <c r="S135" s="225"/>
      <c r="T135" s="226"/>
      <c r="AT135" s="227" t="s">
        <v>1799</v>
      </c>
      <c r="AU135" s="227" t="s">
        <v>75</v>
      </c>
      <c r="AV135" s="12" t="s">
        <v>84</v>
      </c>
      <c r="AW135" s="12" t="s">
        <v>32</v>
      </c>
      <c r="AX135" s="12" t="s">
        <v>82</v>
      </c>
      <c r="AY135" s="227" t="s">
        <v>223</v>
      </c>
    </row>
    <row r="136" spans="1:65" s="2" customFormat="1" ht="24.2" customHeight="1">
      <c r="A136" s="33"/>
      <c r="B136" s="34"/>
      <c r="C136" s="182" t="s">
        <v>253</v>
      </c>
      <c r="D136" s="182" t="s">
        <v>243</v>
      </c>
      <c r="E136" s="183" t="s">
        <v>1911</v>
      </c>
      <c r="F136" s="184" t="s">
        <v>1912</v>
      </c>
      <c r="G136" s="185" t="s">
        <v>1485</v>
      </c>
      <c r="H136" s="186">
        <v>35</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233</v>
      </c>
      <c r="AT136" s="175" t="s">
        <v>243</v>
      </c>
      <c r="AU136" s="175" t="s">
        <v>75</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233</v>
      </c>
      <c r="BM136" s="175" t="s">
        <v>2527</v>
      </c>
    </row>
    <row r="137" spans="1:65" s="2" customFormat="1" ht="87.75">
      <c r="A137" s="33"/>
      <c r="B137" s="34"/>
      <c r="C137" s="35"/>
      <c r="D137" s="177" t="s">
        <v>225</v>
      </c>
      <c r="E137" s="35"/>
      <c r="F137" s="178" t="s">
        <v>1914</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75</v>
      </c>
    </row>
    <row r="138" spans="1:65" s="12" customFormat="1">
      <c r="B138" s="217"/>
      <c r="C138" s="218"/>
      <c r="D138" s="177" t="s">
        <v>1799</v>
      </c>
      <c r="E138" s="219" t="s">
        <v>1</v>
      </c>
      <c r="F138" s="220" t="s">
        <v>486</v>
      </c>
      <c r="G138" s="218"/>
      <c r="H138" s="221">
        <v>35</v>
      </c>
      <c r="I138" s="222"/>
      <c r="J138" s="218"/>
      <c r="K138" s="218"/>
      <c r="L138" s="223"/>
      <c r="M138" s="224"/>
      <c r="N138" s="225"/>
      <c r="O138" s="225"/>
      <c r="P138" s="225"/>
      <c r="Q138" s="225"/>
      <c r="R138" s="225"/>
      <c r="S138" s="225"/>
      <c r="T138" s="226"/>
      <c r="AT138" s="227" t="s">
        <v>1799</v>
      </c>
      <c r="AU138" s="227" t="s">
        <v>75</v>
      </c>
      <c r="AV138" s="12" t="s">
        <v>84</v>
      </c>
      <c r="AW138" s="12" t="s">
        <v>32</v>
      </c>
      <c r="AX138" s="12" t="s">
        <v>82</v>
      </c>
      <c r="AY138" s="227" t="s">
        <v>223</v>
      </c>
    </row>
    <row r="139" spans="1:65" s="2" customFormat="1" ht="24.2" customHeight="1">
      <c r="A139" s="33"/>
      <c r="B139" s="34"/>
      <c r="C139" s="182" t="s">
        <v>284</v>
      </c>
      <c r="D139" s="182" t="s">
        <v>243</v>
      </c>
      <c r="E139" s="183" t="s">
        <v>2292</v>
      </c>
      <c r="F139" s="184" t="s">
        <v>2293</v>
      </c>
      <c r="G139" s="185" t="s">
        <v>1485</v>
      </c>
      <c r="H139" s="186">
        <v>35</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233</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233</v>
      </c>
      <c r="BM139" s="175" t="s">
        <v>2528</v>
      </c>
    </row>
    <row r="140" spans="1:65" s="2" customFormat="1" ht="48.75">
      <c r="A140" s="33"/>
      <c r="B140" s="34"/>
      <c r="C140" s="35"/>
      <c r="D140" s="177" t="s">
        <v>225</v>
      </c>
      <c r="E140" s="35"/>
      <c r="F140" s="178" t="s">
        <v>2295</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75</v>
      </c>
    </row>
    <row r="141" spans="1:65" s="2" customFormat="1" ht="24.2" customHeight="1">
      <c r="A141" s="33"/>
      <c r="B141" s="34"/>
      <c r="C141" s="163" t="s">
        <v>288</v>
      </c>
      <c r="D141" s="163" t="s">
        <v>218</v>
      </c>
      <c r="E141" s="164" t="s">
        <v>1920</v>
      </c>
      <c r="F141" s="165" t="s">
        <v>1921</v>
      </c>
      <c r="G141" s="166" t="s">
        <v>1780</v>
      </c>
      <c r="H141" s="167">
        <v>49.91</v>
      </c>
      <c r="I141" s="168"/>
      <c r="J141" s="169">
        <f>ROUND(I141*H141,2)</f>
        <v>0</v>
      </c>
      <c r="K141" s="165" t="s">
        <v>222</v>
      </c>
      <c r="L141" s="170"/>
      <c r="M141" s="171" t="s">
        <v>1</v>
      </c>
      <c r="N141" s="172" t="s">
        <v>40</v>
      </c>
      <c r="O141" s="70"/>
      <c r="P141" s="173">
        <f>O141*H141</f>
        <v>0</v>
      </c>
      <c r="Q141" s="173">
        <v>1</v>
      </c>
      <c r="R141" s="173">
        <f>Q141*H141</f>
        <v>49.91</v>
      </c>
      <c r="S141" s="173">
        <v>0</v>
      </c>
      <c r="T141" s="174">
        <f>S141*H141</f>
        <v>0</v>
      </c>
      <c r="U141" s="33"/>
      <c r="V141" s="33"/>
      <c r="W141" s="33"/>
      <c r="X141" s="33"/>
      <c r="Y141" s="33"/>
      <c r="Z141" s="33"/>
      <c r="AA141" s="33"/>
      <c r="AB141" s="33"/>
      <c r="AC141" s="33"/>
      <c r="AD141" s="33"/>
      <c r="AE141" s="33"/>
      <c r="AR141" s="175" t="s">
        <v>253</v>
      </c>
      <c r="AT141" s="175" t="s">
        <v>218</v>
      </c>
      <c r="AU141" s="175" t="s">
        <v>75</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233</v>
      </c>
      <c r="BM141" s="175" t="s">
        <v>2529</v>
      </c>
    </row>
    <row r="142" spans="1:65" s="2" customFormat="1">
      <c r="A142" s="33"/>
      <c r="B142" s="34"/>
      <c r="C142" s="35"/>
      <c r="D142" s="177" t="s">
        <v>225</v>
      </c>
      <c r="E142" s="35"/>
      <c r="F142" s="178" t="s">
        <v>1921</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75</v>
      </c>
    </row>
    <row r="143" spans="1:65" s="12" customFormat="1">
      <c r="B143" s="217"/>
      <c r="C143" s="218"/>
      <c r="D143" s="177" t="s">
        <v>1799</v>
      </c>
      <c r="E143" s="219" t="s">
        <v>1</v>
      </c>
      <c r="F143" s="220" t="s">
        <v>2530</v>
      </c>
      <c r="G143" s="218"/>
      <c r="H143" s="221">
        <v>49.91</v>
      </c>
      <c r="I143" s="222"/>
      <c r="J143" s="218"/>
      <c r="K143" s="218"/>
      <c r="L143" s="223"/>
      <c r="M143" s="224"/>
      <c r="N143" s="225"/>
      <c r="O143" s="225"/>
      <c r="P143" s="225"/>
      <c r="Q143" s="225"/>
      <c r="R143" s="225"/>
      <c r="S143" s="225"/>
      <c r="T143" s="226"/>
      <c r="AT143" s="227" t="s">
        <v>1799</v>
      </c>
      <c r="AU143" s="227" t="s">
        <v>75</v>
      </c>
      <c r="AV143" s="12" t="s">
        <v>84</v>
      </c>
      <c r="AW143" s="12" t="s">
        <v>32</v>
      </c>
      <c r="AX143" s="12" t="s">
        <v>82</v>
      </c>
      <c r="AY143" s="227" t="s">
        <v>223</v>
      </c>
    </row>
    <row r="144" spans="1:65" s="2" customFormat="1" ht="24.2" customHeight="1">
      <c r="A144" s="33"/>
      <c r="B144" s="34"/>
      <c r="C144" s="163" t="s">
        <v>293</v>
      </c>
      <c r="D144" s="163" t="s">
        <v>218</v>
      </c>
      <c r="E144" s="164" t="s">
        <v>2308</v>
      </c>
      <c r="F144" s="165" t="s">
        <v>2309</v>
      </c>
      <c r="G144" s="166" t="s">
        <v>221</v>
      </c>
      <c r="H144" s="167">
        <v>408</v>
      </c>
      <c r="I144" s="168"/>
      <c r="J144" s="169">
        <f>ROUND(I144*H144,2)</f>
        <v>0</v>
      </c>
      <c r="K144" s="165" t="s">
        <v>222</v>
      </c>
      <c r="L144" s="170"/>
      <c r="M144" s="171" t="s">
        <v>1</v>
      </c>
      <c r="N144" s="172" t="s">
        <v>40</v>
      </c>
      <c r="O144" s="70"/>
      <c r="P144" s="173">
        <f>O144*H144</f>
        <v>0</v>
      </c>
      <c r="Q144" s="173">
        <v>5.1999999999999995E-4</v>
      </c>
      <c r="R144" s="173">
        <f>Q144*H144</f>
        <v>0.21215999999999999</v>
      </c>
      <c r="S144" s="173">
        <v>0</v>
      </c>
      <c r="T144" s="174">
        <f>S144*H144</f>
        <v>0</v>
      </c>
      <c r="U144" s="33"/>
      <c r="V144" s="33"/>
      <c r="W144" s="33"/>
      <c r="X144" s="33"/>
      <c r="Y144" s="33"/>
      <c r="Z144" s="33"/>
      <c r="AA144" s="33"/>
      <c r="AB144" s="33"/>
      <c r="AC144" s="33"/>
      <c r="AD144" s="33"/>
      <c r="AE144" s="33"/>
      <c r="AR144" s="175" t="s">
        <v>253</v>
      </c>
      <c r="AT144" s="175" t="s">
        <v>218</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2531</v>
      </c>
    </row>
    <row r="145" spans="1:65" s="2" customFormat="1">
      <c r="A145" s="33"/>
      <c r="B145" s="34"/>
      <c r="C145" s="35"/>
      <c r="D145" s="177" t="s">
        <v>225</v>
      </c>
      <c r="E145" s="35"/>
      <c r="F145" s="178" t="s">
        <v>2309</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63" t="s">
        <v>298</v>
      </c>
      <c r="D146" s="163" t="s">
        <v>218</v>
      </c>
      <c r="E146" s="164" t="s">
        <v>2311</v>
      </c>
      <c r="F146" s="165" t="s">
        <v>2312</v>
      </c>
      <c r="G146" s="166" t="s">
        <v>221</v>
      </c>
      <c r="H146" s="167">
        <v>312</v>
      </c>
      <c r="I146" s="168"/>
      <c r="J146" s="169">
        <f>ROUND(I146*H146,2)</f>
        <v>0</v>
      </c>
      <c r="K146" s="165" t="s">
        <v>222</v>
      </c>
      <c r="L146" s="170"/>
      <c r="M146" s="171" t="s">
        <v>1</v>
      </c>
      <c r="N146" s="172" t="s">
        <v>40</v>
      </c>
      <c r="O146" s="70"/>
      <c r="P146" s="173">
        <f>O146*H146</f>
        <v>0</v>
      </c>
      <c r="Q146" s="173">
        <v>5.6999999999999998E-4</v>
      </c>
      <c r="R146" s="173">
        <f>Q146*H146</f>
        <v>0.17784</v>
      </c>
      <c r="S146" s="173">
        <v>0</v>
      </c>
      <c r="T146" s="174">
        <f>S146*H146</f>
        <v>0</v>
      </c>
      <c r="U146" s="33"/>
      <c r="V146" s="33"/>
      <c r="W146" s="33"/>
      <c r="X146" s="33"/>
      <c r="Y146" s="33"/>
      <c r="Z146" s="33"/>
      <c r="AA146" s="33"/>
      <c r="AB146" s="33"/>
      <c r="AC146" s="33"/>
      <c r="AD146" s="33"/>
      <c r="AE146" s="33"/>
      <c r="AR146" s="175" t="s">
        <v>253</v>
      </c>
      <c r="AT146" s="175" t="s">
        <v>218</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2532</v>
      </c>
    </row>
    <row r="147" spans="1:65" s="2" customFormat="1">
      <c r="A147" s="33"/>
      <c r="B147" s="34"/>
      <c r="C147" s="35"/>
      <c r="D147" s="177" t="s">
        <v>225</v>
      </c>
      <c r="E147" s="35"/>
      <c r="F147" s="178" t="s">
        <v>2312</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63" t="s">
        <v>303</v>
      </c>
      <c r="D148" s="163" t="s">
        <v>218</v>
      </c>
      <c r="E148" s="164" t="s">
        <v>2314</v>
      </c>
      <c r="F148" s="165" t="s">
        <v>2315</v>
      </c>
      <c r="G148" s="166" t="s">
        <v>221</v>
      </c>
      <c r="H148" s="167">
        <v>108</v>
      </c>
      <c r="I148" s="168"/>
      <c r="J148" s="169">
        <f>ROUND(I148*H148,2)</f>
        <v>0</v>
      </c>
      <c r="K148" s="165" t="s">
        <v>222</v>
      </c>
      <c r="L148" s="170"/>
      <c r="M148" s="171" t="s">
        <v>1</v>
      </c>
      <c r="N148" s="172" t="s">
        <v>40</v>
      </c>
      <c r="O148" s="70"/>
      <c r="P148" s="173">
        <f>O148*H148</f>
        <v>0</v>
      </c>
      <c r="Q148" s="173">
        <v>9.0000000000000006E-5</v>
      </c>
      <c r="R148" s="173">
        <f>Q148*H148</f>
        <v>9.7200000000000012E-3</v>
      </c>
      <c r="S148" s="173">
        <v>0</v>
      </c>
      <c r="T148" s="174">
        <f>S148*H148</f>
        <v>0</v>
      </c>
      <c r="U148" s="33"/>
      <c r="V148" s="33"/>
      <c r="W148" s="33"/>
      <c r="X148" s="33"/>
      <c r="Y148" s="33"/>
      <c r="Z148" s="33"/>
      <c r="AA148" s="33"/>
      <c r="AB148" s="33"/>
      <c r="AC148" s="33"/>
      <c r="AD148" s="33"/>
      <c r="AE148" s="33"/>
      <c r="AR148" s="175" t="s">
        <v>253</v>
      </c>
      <c r="AT148" s="175" t="s">
        <v>218</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2533</v>
      </c>
    </row>
    <row r="149" spans="1:65" s="2" customFormat="1">
      <c r="A149" s="33"/>
      <c r="B149" s="34"/>
      <c r="C149" s="35"/>
      <c r="D149" s="177" t="s">
        <v>225</v>
      </c>
      <c r="E149" s="35"/>
      <c r="F149" s="178" t="s">
        <v>2315</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75</v>
      </c>
    </row>
    <row r="150" spans="1:65" s="2" customFormat="1" ht="24.2" customHeight="1">
      <c r="A150" s="33"/>
      <c r="B150" s="34"/>
      <c r="C150" s="163" t="s">
        <v>308</v>
      </c>
      <c r="D150" s="163" t="s">
        <v>218</v>
      </c>
      <c r="E150" s="164" t="s">
        <v>2317</v>
      </c>
      <c r="F150" s="165" t="s">
        <v>2318</v>
      </c>
      <c r="G150" s="166" t="s">
        <v>221</v>
      </c>
      <c r="H150" s="167">
        <v>216</v>
      </c>
      <c r="I150" s="168"/>
      <c r="J150" s="169">
        <f>ROUND(I150*H150,2)</f>
        <v>0</v>
      </c>
      <c r="K150" s="165" t="s">
        <v>222</v>
      </c>
      <c r="L150" s="170"/>
      <c r="M150" s="171" t="s">
        <v>1</v>
      </c>
      <c r="N150" s="172" t="s">
        <v>40</v>
      </c>
      <c r="O150" s="70"/>
      <c r="P150" s="173">
        <f>O150*H150</f>
        <v>0</v>
      </c>
      <c r="Q150" s="173">
        <v>1.23E-3</v>
      </c>
      <c r="R150" s="173">
        <f>Q150*H150</f>
        <v>0.26567999999999997</v>
      </c>
      <c r="S150" s="173">
        <v>0</v>
      </c>
      <c r="T150" s="174">
        <f>S150*H150</f>
        <v>0</v>
      </c>
      <c r="U150" s="33"/>
      <c r="V150" s="33"/>
      <c r="W150" s="33"/>
      <c r="X150" s="33"/>
      <c r="Y150" s="33"/>
      <c r="Z150" s="33"/>
      <c r="AA150" s="33"/>
      <c r="AB150" s="33"/>
      <c r="AC150" s="33"/>
      <c r="AD150" s="33"/>
      <c r="AE150" s="33"/>
      <c r="AR150" s="175" t="s">
        <v>253</v>
      </c>
      <c r="AT150" s="175" t="s">
        <v>218</v>
      </c>
      <c r="AU150" s="175" t="s">
        <v>75</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233</v>
      </c>
      <c r="BM150" s="175" t="s">
        <v>2534</v>
      </c>
    </row>
    <row r="151" spans="1:65" s="2" customFormat="1" ht="19.5">
      <c r="A151" s="33"/>
      <c r="B151" s="34"/>
      <c r="C151" s="35"/>
      <c r="D151" s="177" t="s">
        <v>225</v>
      </c>
      <c r="E151" s="35"/>
      <c r="F151" s="178" t="s">
        <v>2318</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75</v>
      </c>
    </row>
    <row r="152" spans="1:65" s="12" customFormat="1">
      <c r="B152" s="217"/>
      <c r="C152" s="218"/>
      <c r="D152" s="177" t="s">
        <v>1799</v>
      </c>
      <c r="E152" s="219" t="s">
        <v>1</v>
      </c>
      <c r="F152" s="220" t="s">
        <v>2535</v>
      </c>
      <c r="G152" s="218"/>
      <c r="H152" s="221">
        <v>216</v>
      </c>
      <c r="I152" s="222"/>
      <c r="J152" s="218"/>
      <c r="K152" s="218"/>
      <c r="L152" s="223"/>
      <c r="M152" s="224"/>
      <c r="N152" s="225"/>
      <c r="O152" s="225"/>
      <c r="P152" s="225"/>
      <c r="Q152" s="225"/>
      <c r="R152" s="225"/>
      <c r="S152" s="225"/>
      <c r="T152" s="226"/>
      <c r="AT152" s="227" t="s">
        <v>1799</v>
      </c>
      <c r="AU152" s="227" t="s">
        <v>75</v>
      </c>
      <c r="AV152" s="12" t="s">
        <v>84</v>
      </c>
      <c r="AW152" s="12" t="s">
        <v>32</v>
      </c>
      <c r="AX152" s="12" t="s">
        <v>82</v>
      </c>
      <c r="AY152" s="227" t="s">
        <v>223</v>
      </c>
    </row>
    <row r="153" spans="1:65" s="2" customFormat="1" ht="24.2" customHeight="1">
      <c r="A153" s="33"/>
      <c r="B153" s="34"/>
      <c r="C153" s="182" t="s">
        <v>329</v>
      </c>
      <c r="D153" s="182" t="s">
        <v>243</v>
      </c>
      <c r="E153" s="183" t="s">
        <v>2324</v>
      </c>
      <c r="F153" s="184" t="s">
        <v>2325</v>
      </c>
      <c r="G153" s="185" t="s">
        <v>228</v>
      </c>
      <c r="H153" s="186">
        <v>54</v>
      </c>
      <c r="I153" s="187"/>
      <c r="J153" s="188">
        <f>ROUND(I153*H153,2)</f>
        <v>0</v>
      </c>
      <c r="K153" s="184" t="s">
        <v>222</v>
      </c>
      <c r="L153" s="38"/>
      <c r="M153" s="189" t="s">
        <v>1</v>
      </c>
      <c r="N153" s="190"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233</v>
      </c>
      <c r="AT153" s="175" t="s">
        <v>243</v>
      </c>
      <c r="AU153" s="175" t="s">
        <v>75</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233</v>
      </c>
      <c r="BM153" s="175" t="s">
        <v>2536</v>
      </c>
    </row>
    <row r="154" spans="1:65" s="2" customFormat="1" ht="68.25">
      <c r="A154" s="33"/>
      <c r="B154" s="34"/>
      <c r="C154" s="35"/>
      <c r="D154" s="177" t="s">
        <v>225</v>
      </c>
      <c r="E154" s="35"/>
      <c r="F154" s="178" t="s">
        <v>2327</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75</v>
      </c>
    </row>
    <row r="155" spans="1:65" s="12" customFormat="1">
      <c r="B155" s="217"/>
      <c r="C155" s="218"/>
      <c r="D155" s="177" t="s">
        <v>1799</v>
      </c>
      <c r="E155" s="219" t="s">
        <v>1</v>
      </c>
      <c r="F155" s="220" t="s">
        <v>2477</v>
      </c>
      <c r="G155" s="218"/>
      <c r="H155" s="221">
        <v>54</v>
      </c>
      <c r="I155" s="222"/>
      <c r="J155" s="218"/>
      <c r="K155" s="218"/>
      <c r="L155" s="223"/>
      <c r="M155" s="224"/>
      <c r="N155" s="225"/>
      <c r="O155" s="225"/>
      <c r="P155" s="225"/>
      <c r="Q155" s="225"/>
      <c r="R155" s="225"/>
      <c r="S155" s="225"/>
      <c r="T155" s="226"/>
      <c r="AT155" s="227" t="s">
        <v>1799</v>
      </c>
      <c r="AU155" s="227" t="s">
        <v>75</v>
      </c>
      <c r="AV155" s="12" t="s">
        <v>84</v>
      </c>
      <c r="AW155" s="12" t="s">
        <v>32</v>
      </c>
      <c r="AX155" s="12" t="s">
        <v>82</v>
      </c>
      <c r="AY155" s="227" t="s">
        <v>223</v>
      </c>
    </row>
    <row r="156" spans="1:65" s="2" customFormat="1" ht="24.2" customHeight="1">
      <c r="A156" s="33"/>
      <c r="B156" s="34"/>
      <c r="C156" s="182" t="s">
        <v>7</v>
      </c>
      <c r="D156" s="182" t="s">
        <v>243</v>
      </c>
      <c r="E156" s="183" t="s">
        <v>1932</v>
      </c>
      <c r="F156" s="184" t="s">
        <v>1933</v>
      </c>
      <c r="G156" s="185" t="s">
        <v>221</v>
      </c>
      <c r="H156" s="186">
        <v>18</v>
      </c>
      <c r="I156" s="187"/>
      <c r="J156" s="188">
        <f>ROUND(I156*H156,2)</f>
        <v>0</v>
      </c>
      <c r="K156" s="184" t="s">
        <v>222</v>
      </c>
      <c r="L156" s="38"/>
      <c r="M156" s="189" t="s">
        <v>1</v>
      </c>
      <c r="N156" s="190" t="s">
        <v>40</v>
      </c>
      <c r="O156" s="70"/>
      <c r="P156" s="173">
        <f>O156*H156</f>
        <v>0</v>
      </c>
      <c r="Q156" s="173">
        <v>0</v>
      </c>
      <c r="R156" s="173">
        <f>Q156*H156</f>
        <v>0</v>
      </c>
      <c r="S156" s="173">
        <v>0</v>
      </c>
      <c r="T156" s="174">
        <f>S156*H156</f>
        <v>0</v>
      </c>
      <c r="U156" s="33"/>
      <c r="V156" s="33"/>
      <c r="W156" s="33"/>
      <c r="X156" s="33"/>
      <c r="Y156" s="33"/>
      <c r="Z156" s="33"/>
      <c r="AA156" s="33"/>
      <c r="AB156" s="33"/>
      <c r="AC156" s="33"/>
      <c r="AD156" s="33"/>
      <c r="AE156" s="33"/>
      <c r="AR156" s="175" t="s">
        <v>233</v>
      </c>
      <c r="AT156" s="175" t="s">
        <v>243</v>
      </c>
      <c r="AU156" s="175" t="s">
        <v>75</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233</v>
      </c>
      <c r="BM156" s="175" t="s">
        <v>2537</v>
      </c>
    </row>
    <row r="157" spans="1:65" s="2" customFormat="1" ht="29.25">
      <c r="A157" s="33"/>
      <c r="B157" s="34"/>
      <c r="C157" s="35"/>
      <c r="D157" s="177" t="s">
        <v>225</v>
      </c>
      <c r="E157" s="35"/>
      <c r="F157" s="178" t="s">
        <v>1935</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75</v>
      </c>
    </row>
    <row r="158" spans="1:65" s="2" customFormat="1" ht="24.2" customHeight="1">
      <c r="A158" s="33"/>
      <c r="B158" s="34"/>
      <c r="C158" s="182" t="s">
        <v>334</v>
      </c>
      <c r="D158" s="182" t="s">
        <v>243</v>
      </c>
      <c r="E158" s="183" t="s">
        <v>1936</v>
      </c>
      <c r="F158" s="184" t="s">
        <v>1937</v>
      </c>
      <c r="G158" s="185" t="s">
        <v>221</v>
      </c>
      <c r="H158" s="186">
        <v>20</v>
      </c>
      <c r="I158" s="187"/>
      <c r="J158" s="188">
        <f>ROUND(I158*H158,2)</f>
        <v>0</v>
      </c>
      <c r="K158" s="184" t="s">
        <v>222</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233</v>
      </c>
      <c r="AT158" s="175" t="s">
        <v>243</v>
      </c>
      <c r="AU158" s="175" t="s">
        <v>75</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233</v>
      </c>
      <c r="BM158" s="175" t="s">
        <v>2538</v>
      </c>
    </row>
    <row r="159" spans="1:65" s="2" customFormat="1" ht="29.25">
      <c r="A159" s="33"/>
      <c r="B159" s="34"/>
      <c r="C159" s="35"/>
      <c r="D159" s="177" t="s">
        <v>225</v>
      </c>
      <c r="E159" s="35"/>
      <c r="F159" s="178" t="s">
        <v>1939</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75</v>
      </c>
    </row>
    <row r="160" spans="1:65" s="2" customFormat="1" ht="24.2" customHeight="1">
      <c r="A160" s="33"/>
      <c r="B160" s="34"/>
      <c r="C160" s="182" t="s">
        <v>8</v>
      </c>
      <c r="D160" s="182" t="s">
        <v>243</v>
      </c>
      <c r="E160" s="183" t="s">
        <v>2335</v>
      </c>
      <c r="F160" s="184" t="s">
        <v>2336</v>
      </c>
      <c r="G160" s="185" t="s">
        <v>221</v>
      </c>
      <c r="H160" s="186">
        <v>70</v>
      </c>
      <c r="I160" s="187"/>
      <c r="J160" s="188">
        <f>ROUND(I160*H160,2)</f>
        <v>0</v>
      </c>
      <c r="K160" s="184" t="s">
        <v>222</v>
      </c>
      <c r="L160" s="38"/>
      <c r="M160" s="189" t="s">
        <v>1</v>
      </c>
      <c r="N160" s="190"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233</v>
      </c>
      <c r="AT160" s="175" t="s">
        <v>243</v>
      </c>
      <c r="AU160" s="175" t="s">
        <v>75</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233</v>
      </c>
      <c r="BM160" s="175" t="s">
        <v>2539</v>
      </c>
    </row>
    <row r="161" spans="1:65" s="2" customFormat="1" ht="48.75">
      <c r="A161" s="33"/>
      <c r="B161" s="34"/>
      <c r="C161" s="35"/>
      <c r="D161" s="177" t="s">
        <v>225</v>
      </c>
      <c r="E161" s="35"/>
      <c r="F161" s="178" t="s">
        <v>2338</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75</v>
      </c>
    </row>
    <row r="162" spans="1:65" s="2" customFormat="1" ht="24.2" customHeight="1">
      <c r="A162" s="33"/>
      <c r="B162" s="34"/>
      <c r="C162" s="163" t="s">
        <v>317</v>
      </c>
      <c r="D162" s="163" t="s">
        <v>218</v>
      </c>
      <c r="E162" s="164" t="s">
        <v>2339</v>
      </c>
      <c r="F162" s="165" t="s">
        <v>2340</v>
      </c>
      <c r="G162" s="166" t="s">
        <v>1511</v>
      </c>
      <c r="H162" s="167">
        <v>17.5</v>
      </c>
      <c r="I162" s="168"/>
      <c r="J162" s="169">
        <f>ROUND(I162*H162,2)</f>
        <v>0</v>
      </c>
      <c r="K162" s="165" t="s">
        <v>222</v>
      </c>
      <c r="L162" s="170"/>
      <c r="M162" s="171" t="s">
        <v>1</v>
      </c>
      <c r="N162" s="172" t="s">
        <v>40</v>
      </c>
      <c r="O162" s="70"/>
      <c r="P162" s="173">
        <f>O162*H162</f>
        <v>0</v>
      </c>
      <c r="Q162" s="173">
        <v>1E-3</v>
      </c>
      <c r="R162" s="173">
        <f>Q162*H162</f>
        <v>1.7500000000000002E-2</v>
      </c>
      <c r="S162" s="173">
        <v>0</v>
      </c>
      <c r="T162" s="174">
        <f>S162*H162</f>
        <v>0</v>
      </c>
      <c r="U162" s="33"/>
      <c r="V162" s="33"/>
      <c r="W162" s="33"/>
      <c r="X162" s="33"/>
      <c r="Y162" s="33"/>
      <c r="Z162" s="33"/>
      <c r="AA162" s="33"/>
      <c r="AB162" s="33"/>
      <c r="AC162" s="33"/>
      <c r="AD162" s="33"/>
      <c r="AE162" s="33"/>
      <c r="AR162" s="175" t="s">
        <v>253</v>
      </c>
      <c r="AT162" s="175" t="s">
        <v>218</v>
      </c>
      <c r="AU162" s="175" t="s">
        <v>75</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233</v>
      </c>
      <c r="BM162" s="175" t="s">
        <v>2540</v>
      </c>
    </row>
    <row r="163" spans="1:65" s="2" customFormat="1">
      <c r="A163" s="33"/>
      <c r="B163" s="34"/>
      <c r="C163" s="35"/>
      <c r="D163" s="177" t="s">
        <v>225</v>
      </c>
      <c r="E163" s="35"/>
      <c r="F163" s="178" t="s">
        <v>2340</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75</v>
      </c>
    </row>
    <row r="164" spans="1:65" s="12" customFormat="1">
      <c r="B164" s="217"/>
      <c r="C164" s="218"/>
      <c r="D164" s="177" t="s">
        <v>1799</v>
      </c>
      <c r="E164" s="219" t="s">
        <v>1</v>
      </c>
      <c r="F164" s="220" t="s">
        <v>2482</v>
      </c>
      <c r="G164" s="218"/>
      <c r="H164" s="221">
        <v>17.5</v>
      </c>
      <c r="I164" s="222"/>
      <c r="J164" s="218"/>
      <c r="K164" s="218"/>
      <c r="L164" s="223"/>
      <c r="M164" s="224"/>
      <c r="N164" s="225"/>
      <c r="O164" s="225"/>
      <c r="P164" s="225"/>
      <c r="Q164" s="225"/>
      <c r="R164" s="225"/>
      <c r="S164" s="225"/>
      <c r="T164" s="226"/>
      <c r="AT164" s="227" t="s">
        <v>1799</v>
      </c>
      <c r="AU164" s="227" t="s">
        <v>75</v>
      </c>
      <c r="AV164" s="12" t="s">
        <v>84</v>
      </c>
      <c r="AW164" s="12" t="s">
        <v>32</v>
      </c>
      <c r="AX164" s="12" t="s">
        <v>82</v>
      </c>
      <c r="AY164" s="227" t="s">
        <v>223</v>
      </c>
    </row>
    <row r="165" spans="1:65" s="2" customFormat="1" ht="24.2" customHeight="1">
      <c r="A165" s="33"/>
      <c r="B165" s="34"/>
      <c r="C165" s="163" t="s">
        <v>321</v>
      </c>
      <c r="D165" s="163" t="s">
        <v>218</v>
      </c>
      <c r="E165" s="164" t="s">
        <v>2157</v>
      </c>
      <c r="F165" s="165" t="s">
        <v>2158</v>
      </c>
      <c r="G165" s="166" t="s">
        <v>221</v>
      </c>
      <c r="H165" s="167">
        <v>108</v>
      </c>
      <c r="I165" s="168"/>
      <c r="J165" s="169">
        <f>ROUND(I165*H165,2)</f>
        <v>0</v>
      </c>
      <c r="K165" s="165" t="s">
        <v>222</v>
      </c>
      <c r="L165" s="170"/>
      <c r="M165" s="171" t="s">
        <v>1</v>
      </c>
      <c r="N165" s="172" t="s">
        <v>40</v>
      </c>
      <c r="O165" s="70"/>
      <c r="P165" s="173">
        <f>O165*H165</f>
        <v>0</v>
      </c>
      <c r="Q165" s="173">
        <v>1.8000000000000001E-4</v>
      </c>
      <c r="R165" s="173">
        <f>Q165*H165</f>
        <v>1.9440000000000002E-2</v>
      </c>
      <c r="S165" s="173">
        <v>0</v>
      </c>
      <c r="T165" s="174">
        <f>S165*H165</f>
        <v>0</v>
      </c>
      <c r="U165" s="33"/>
      <c r="V165" s="33"/>
      <c r="W165" s="33"/>
      <c r="X165" s="33"/>
      <c r="Y165" s="33"/>
      <c r="Z165" s="33"/>
      <c r="AA165" s="33"/>
      <c r="AB165" s="33"/>
      <c r="AC165" s="33"/>
      <c r="AD165" s="33"/>
      <c r="AE165" s="33"/>
      <c r="AR165" s="175" t="s">
        <v>415</v>
      </c>
      <c r="AT165" s="175" t="s">
        <v>218</v>
      </c>
      <c r="AU165" s="175" t="s">
        <v>75</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415</v>
      </c>
      <c r="BM165" s="175" t="s">
        <v>2541</v>
      </c>
    </row>
    <row r="166" spans="1:65" s="2" customFormat="1">
      <c r="A166" s="33"/>
      <c r="B166" s="34"/>
      <c r="C166" s="35"/>
      <c r="D166" s="177" t="s">
        <v>225</v>
      </c>
      <c r="E166" s="35"/>
      <c r="F166" s="178" t="s">
        <v>2158</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75</v>
      </c>
    </row>
    <row r="167" spans="1:65" s="12" customFormat="1">
      <c r="B167" s="217"/>
      <c r="C167" s="218"/>
      <c r="D167" s="177" t="s">
        <v>1799</v>
      </c>
      <c r="E167" s="219" t="s">
        <v>1</v>
      </c>
      <c r="F167" s="220" t="s">
        <v>911</v>
      </c>
      <c r="G167" s="218"/>
      <c r="H167" s="221">
        <v>108</v>
      </c>
      <c r="I167" s="222"/>
      <c r="J167" s="218"/>
      <c r="K167" s="218"/>
      <c r="L167" s="223"/>
      <c r="M167" s="224"/>
      <c r="N167" s="225"/>
      <c r="O167" s="225"/>
      <c r="P167" s="225"/>
      <c r="Q167" s="225"/>
      <c r="R167" s="225"/>
      <c r="S167" s="225"/>
      <c r="T167" s="226"/>
      <c r="AT167" s="227" t="s">
        <v>1799</v>
      </c>
      <c r="AU167" s="227" t="s">
        <v>75</v>
      </c>
      <c r="AV167" s="12" t="s">
        <v>84</v>
      </c>
      <c r="AW167" s="12" t="s">
        <v>32</v>
      </c>
      <c r="AX167" s="12" t="s">
        <v>82</v>
      </c>
      <c r="AY167" s="227" t="s">
        <v>223</v>
      </c>
    </row>
    <row r="168" spans="1:65" s="2" customFormat="1" ht="24.2" customHeight="1">
      <c r="A168" s="33"/>
      <c r="B168" s="34"/>
      <c r="C168" s="163" t="s">
        <v>325</v>
      </c>
      <c r="D168" s="163" t="s">
        <v>218</v>
      </c>
      <c r="E168" s="164" t="s">
        <v>2148</v>
      </c>
      <c r="F168" s="165" t="s">
        <v>2149</v>
      </c>
      <c r="G168" s="166" t="s">
        <v>221</v>
      </c>
      <c r="H168" s="167">
        <v>720</v>
      </c>
      <c r="I168" s="168"/>
      <c r="J168" s="169">
        <f>ROUND(I168*H168,2)</f>
        <v>0</v>
      </c>
      <c r="K168" s="165" t="s">
        <v>222</v>
      </c>
      <c r="L168" s="170"/>
      <c r="M168" s="171" t="s">
        <v>1</v>
      </c>
      <c r="N168" s="172" t="s">
        <v>40</v>
      </c>
      <c r="O168" s="70"/>
      <c r="P168" s="173">
        <f>O168*H168</f>
        <v>0</v>
      </c>
      <c r="Q168" s="173">
        <v>9.0000000000000006E-5</v>
      </c>
      <c r="R168" s="173">
        <f>Q168*H168</f>
        <v>6.480000000000001E-2</v>
      </c>
      <c r="S168" s="173">
        <v>0</v>
      </c>
      <c r="T168" s="174">
        <f>S168*H168</f>
        <v>0</v>
      </c>
      <c r="U168" s="33"/>
      <c r="V168" s="33"/>
      <c r="W168" s="33"/>
      <c r="X168" s="33"/>
      <c r="Y168" s="33"/>
      <c r="Z168" s="33"/>
      <c r="AA168" s="33"/>
      <c r="AB168" s="33"/>
      <c r="AC168" s="33"/>
      <c r="AD168" s="33"/>
      <c r="AE168" s="33"/>
      <c r="AR168" s="175" t="s">
        <v>415</v>
      </c>
      <c r="AT168" s="175" t="s">
        <v>218</v>
      </c>
      <c r="AU168" s="175" t="s">
        <v>75</v>
      </c>
      <c r="AY168" s="16" t="s">
        <v>223</v>
      </c>
      <c r="BE168" s="176">
        <f>IF(N168="základní",J168,0)</f>
        <v>0</v>
      </c>
      <c r="BF168" s="176">
        <f>IF(N168="snížená",J168,0)</f>
        <v>0</v>
      </c>
      <c r="BG168" s="176">
        <f>IF(N168="zákl. přenesená",J168,0)</f>
        <v>0</v>
      </c>
      <c r="BH168" s="176">
        <f>IF(N168="sníž. přenesená",J168,0)</f>
        <v>0</v>
      </c>
      <c r="BI168" s="176">
        <f>IF(N168="nulová",J168,0)</f>
        <v>0</v>
      </c>
      <c r="BJ168" s="16" t="s">
        <v>82</v>
      </c>
      <c r="BK168" s="176">
        <f>ROUND(I168*H168,2)</f>
        <v>0</v>
      </c>
      <c r="BL168" s="16" t="s">
        <v>415</v>
      </c>
      <c r="BM168" s="175" t="s">
        <v>2542</v>
      </c>
    </row>
    <row r="169" spans="1:65" s="2" customFormat="1">
      <c r="A169" s="33"/>
      <c r="B169" s="34"/>
      <c r="C169" s="35"/>
      <c r="D169" s="177" t="s">
        <v>225</v>
      </c>
      <c r="E169" s="35"/>
      <c r="F169" s="178" t="s">
        <v>2149</v>
      </c>
      <c r="G169" s="35"/>
      <c r="H169" s="35"/>
      <c r="I169" s="179"/>
      <c r="J169" s="35"/>
      <c r="K169" s="35"/>
      <c r="L169" s="38"/>
      <c r="M169" s="180"/>
      <c r="N169" s="181"/>
      <c r="O169" s="70"/>
      <c r="P169" s="70"/>
      <c r="Q169" s="70"/>
      <c r="R169" s="70"/>
      <c r="S169" s="70"/>
      <c r="T169" s="71"/>
      <c r="U169" s="33"/>
      <c r="V169" s="33"/>
      <c r="W169" s="33"/>
      <c r="X169" s="33"/>
      <c r="Y169" s="33"/>
      <c r="Z169" s="33"/>
      <c r="AA169" s="33"/>
      <c r="AB169" s="33"/>
      <c r="AC169" s="33"/>
      <c r="AD169" s="33"/>
      <c r="AE169" s="33"/>
      <c r="AT169" s="16" t="s">
        <v>225</v>
      </c>
      <c r="AU169" s="16" t="s">
        <v>75</v>
      </c>
    </row>
    <row r="170" spans="1:65" s="12" customFormat="1">
      <c r="B170" s="217"/>
      <c r="C170" s="218"/>
      <c r="D170" s="177" t="s">
        <v>1799</v>
      </c>
      <c r="E170" s="219" t="s">
        <v>1</v>
      </c>
      <c r="F170" s="220" t="s">
        <v>2543</v>
      </c>
      <c r="G170" s="218"/>
      <c r="H170" s="221">
        <v>720</v>
      </c>
      <c r="I170" s="222"/>
      <c r="J170" s="218"/>
      <c r="K170" s="218"/>
      <c r="L170" s="223"/>
      <c r="M170" s="224"/>
      <c r="N170" s="225"/>
      <c r="O170" s="225"/>
      <c r="P170" s="225"/>
      <c r="Q170" s="225"/>
      <c r="R170" s="225"/>
      <c r="S170" s="225"/>
      <c r="T170" s="226"/>
      <c r="AT170" s="227" t="s">
        <v>1799</v>
      </c>
      <c r="AU170" s="227" t="s">
        <v>75</v>
      </c>
      <c r="AV170" s="12" t="s">
        <v>84</v>
      </c>
      <c r="AW170" s="12" t="s">
        <v>32</v>
      </c>
      <c r="AX170" s="12" t="s">
        <v>82</v>
      </c>
      <c r="AY170" s="227" t="s">
        <v>223</v>
      </c>
    </row>
    <row r="171" spans="1:65" s="2" customFormat="1" ht="24.2" customHeight="1">
      <c r="A171" s="33"/>
      <c r="B171" s="34"/>
      <c r="C171" s="182" t="s">
        <v>465</v>
      </c>
      <c r="D171" s="182" t="s">
        <v>243</v>
      </c>
      <c r="E171" s="183" t="s">
        <v>2348</v>
      </c>
      <c r="F171" s="184" t="s">
        <v>2349</v>
      </c>
      <c r="G171" s="185" t="s">
        <v>228</v>
      </c>
      <c r="H171" s="186">
        <v>50</v>
      </c>
      <c r="I171" s="187"/>
      <c r="J171" s="188">
        <f>ROUND(I171*H171,2)</f>
        <v>0</v>
      </c>
      <c r="K171" s="184" t="s">
        <v>222</v>
      </c>
      <c r="L171" s="38"/>
      <c r="M171" s="189" t="s">
        <v>1</v>
      </c>
      <c r="N171" s="190"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233</v>
      </c>
      <c r="AT171" s="175" t="s">
        <v>243</v>
      </c>
      <c r="AU171" s="175" t="s">
        <v>75</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233</v>
      </c>
      <c r="BM171" s="175" t="s">
        <v>2544</v>
      </c>
    </row>
    <row r="172" spans="1:65" s="2" customFormat="1" ht="87.75">
      <c r="A172" s="33"/>
      <c r="B172" s="34"/>
      <c r="C172" s="35"/>
      <c r="D172" s="177" t="s">
        <v>225</v>
      </c>
      <c r="E172" s="35"/>
      <c r="F172" s="178" t="s">
        <v>2351</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75</v>
      </c>
    </row>
    <row r="173" spans="1:65" s="2" customFormat="1" ht="24.2" customHeight="1">
      <c r="A173" s="33"/>
      <c r="B173" s="34"/>
      <c r="C173" s="182" t="s">
        <v>451</v>
      </c>
      <c r="D173" s="182" t="s">
        <v>243</v>
      </c>
      <c r="E173" s="183" t="s">
        <v>2352</v>
      </c>
      <c r="F173" s="184" t="s">
        <v>2353</v>
      </c>
      <c r="G173" s="185" t="s">
        <v>228</v>
      </c>
      <c r="H173" s="186">
        <v>50</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233</v>
      </c>
      <c r="AT173" s="175" t="s">
        <v>243</v>
      </c>
      <c r="AU173" s="175" t="s">
        <v>75</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233</v>
      </c>
      <c r="BM173" s="175" t="s">
        <v>2545</v>
      </c>
    </row>
    <row r="174" spans="1:65" s="2" customFormat="1" ht="78">
      <c r="A174" s="33"/>
      <c r="B174" s="34"/>
      <c r="C174" s="35"/>
      <c r="D174" s="177" t="s">
        <v>225</v>
      </c>
      <c r="E174" s="35"/>
      <c r="F174" s="178" t="s">
        <v>2355</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75</v>
      </c>
    </row>
    <row r="175" spans="1:65" s="2" customFormat="1" ht="24.2" customHeight="1">
      <c r="A175" s="33"/>
      <c r="B175" s="34"/>
      <c r="C175" s="182" t="s">
        <v>432</v>
      </c>
      <c r="D175" s="182" t="s">
        <v>243</v>
      </c>
      <c r="E175" s="183" t="s">
        <v>2175</v>
      </c>
      <c r="F175" s="184" t="s">
        <v>2176</v>
      </c>
      <c r="G175" s="185" t="s">
        <v>1950</v>
      </c>
      <c r="H175" s="186">
        <v>10</v>
      </c>
      <c r="I175" s="187"/>
      <c r="J175" s="188">
        <f>ROUND(I175*H175,2)</f>
        <v>0</v>
      </c>
      <c r="K175" s="184" t="s">
        <v>222</v>
      </c>
      <c r="L175" s="38"/>
      <c r="M175" s="189" t="s">
        <v>1</v>
      </c>
      <c r="N175" s="190"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233</v>
      </c>
      <c r="AT175" s="175" t="s">
        <v>243</v>
      </c>
      <c r="AU175" s="175" t="s">
        <v>75</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233</v>
      </c>
      <c r="BM175" s="175" t="s">
        <v>2546</v>
      </c>
    </row>
    <row r="176" spans="1:65" s="2" customFormat="1" ht="68.25">
      <c r="A176" s="33"/>
      <c r="B176" s="34"/>
      <c r="C176" s="35"/>
      <c r="D176" s="177" t="s">
        <v>225</v>
      </c>
      <c r="E176" s="35"/>
      <c r="F176" s="178" t="s">
        <v>2178</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75</v>
      </c>
    </row>
    <row r="177" spans="1:65" s="2" customFormat="1" ht="24.2" customHeight="1">
      <c r="A177" s="33"/>
      <c r="B177" s="34"/>
      <c r="C177" s="182" t="s">
        <v>437</v>
      </c>
      <c r="D177" s="182" t="s">
        <v>243</v>
      </c>
      <c r="E177" s="183" t="s">
        <v>1957</v>
      </c>
      <c r="F177" s="184" t="s">
        <v>1958</v>
      </c>
      <c r="G177" s="185" t="s">
        <v>1950</v>
      </c>
      <c r="H177" s="186">
        <v>2</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233</v>
      </c>
      <c r="AT177" s="175" t="s">
        <v>243</v>
      </c>
      <c r="AU177" s="175" t="s">
        <v>75</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233</v>
      </c>
      <c r="BM177" s="175" t="s">
        <v>2547</v>
      </c>
    </row>
    <row r="178" spans="1:65" s="2" customFormat="1" ht="58.5">
      <c r="A178" s="33"/>
      <c r="B178" s="34"/>
      <c r="C178" s="35"/>
      <c r="D178" s="177" t="s">
        <v>225</v>
      </c>
      <c r="E178" s="35"/>
      <c r="F178" s="178" t="s">
        <v>1960</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75</v>
      </c>
    </row>
    <row r="179" spans="1:65" s="2" customFormat="1" ht="24.2" customHeight="1">
      <c r="A179" s="33"/>
      <c r="B179" s="34"/>
      <c r="C179" s="182" t="s">
        <v>442</v>
      </c>
      <c r="D179" s="182" t="s">
        <v>243</v>
      </c>
      <c r="E179" s="183" t="s">
        <v>2361</v>
      </c>
      <c r="F179" s="184" t="s">
        <v>2362</v>
      </c>
      <c r="G179" s="185" t="s">
        <v>228</v>
      </c>
      <c r="H179" s="186">
        <v>49.845999999999997</v>
      </c>
      <c r="I179" s="187"/>
      <c r="J179" s="188">
        <f>ROUND(I179*H179,2)</f>
        <v>0</v>
      </c>
      <c r="K179" s="184" t="s">
        <v>222</v>
      </c>
      <c r="L179" s="38"/>
      <c r="M179" s="189" t="s">
        <v>1</v>
      </c>
      <c r="N179" s="190"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233</v>
      </c>
      <c r="AT179" s="175" t="s">
        <v>243</v>
      </c>
      <c r="AU179" s="175" t="s">
        <v>75</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233</v>
      </c>
      <c r="BM179" s="175" t="s">
        <v>2548</v>
      </c>
    </row>
    <row r="180" spans="1:65" s="2" customFormat="1" ht="48.75">
      <c r="A180" s="33"/>
      <c r="B180" s="34"/>
      <c r="C180" s="35"/>
      <c r="D180" s="177" t="s">
        <v>225</v>
      </c>
      <c r="E180" s="35"/>
      <c r="F180" s="178" t="s">
        <v>2364</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75</v>
      </c>
    </row>
    <row r="181" spans="1:65" s="2" customFormat="1" ht="24.2" customHeight="1">
      <c r="A181" s="33"/>
      <c r="B181" s="34"/>
      <c r="C181" s="182" t="s">
        <v>1237</v>
      </c>
      <c r="D181" s="182" t="s">
        <v>243</v>
      </c>
      <c r="E181" s="183" t="s">
        <v>2365</v>
      </c>
      <c r="F181" s="184" t="s">
        <v>2366</v>
      </c>
      <c r="G181" s="185" t="s">
        <v>228</v>
      </c>
      <c r="H181" s="186">
        <v>49.845999999999997</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233</v>
      </c>
      <c r="AT181" s="175" t="s">
        <v>243</v>
      </c>
      <c r="AU181" s="175" t="s">
        <v>75</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233</v>
      </c>
      <c r="BM181" s="175" t="s">
        <v>2549</v>
      </c>
    </row>
    <row r="182" spans="1:65" s="2" customFormat="1" ht="48.75">
      <c r="A182" s="33"/>
      <c r="B182" s="34"/>
      <c r="C182" s="35"/>
      <c r="D182" s="177" t="s">
        <v>225</v>
      </c>
      <c r="E182" s="35"/>
      <c r="F182" s="178" t="s">
        <v>2368</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75</v>
      </c>
    </row>
    <row r="183" spans="1:65" s="2" customFormat="1" ht="24.2" customHeight="1">
      <c r="A183" s="33"/>
      <c r="B183" s="34"/>
      <c r="C183" s="182" t="s">
        <v>1241</v>
      </c>
      <c r="D183" s="182" t="s">
        <v>243</v>
      </c>
      <c r="E183" s="183" t="s">
        <v>2369</v>
      </c>
      <c r="F183" s="184" t="s">
        <v>2370</v>
      </c>
      <c r="G183" s="185" t="s">
        <v>1229</v>
      </c>
      <c r="H183" s="186">
        <v>2</v>
      </c>
      <c r="I183" s="187"/>
      <c r="J183" s="188">
        <f>ROUND(I183*H183,2)</f>
        <v>0</v>
      </c>
      <c r="K183" s="184" t="s">
        <v>222</v>
      </c>
      <c r="L183" s="38"/>
      <c r="M183" s="189" t="s">
        <v>1</v>
      </c>
      <c r="N183" s="190" t="s">
        <v>40</v>
      </c>
      <c r="O183" s="70"/>
      <c r="P183" s="173">
        <f>O183*H183</f>
        <v>0</v>
      </c>
      <c r="Q183" s="173">
        <v>0</v>
      </c>
      <c r="R183" s="173">
        <f>Q183*H183</f>
        <v>0</v>
      </c>
      <c r="S183" s="173">
        <v>0</v>
      </c>
      <c r="T183" s="174">
        <f>S183*H183</f>
        <v>0</v>
      </c>
      <c r="U183" s="33"/>
      <c r="V183" s="33"/>
      <c r="W183" s="33"/>
      <c r="X183" s="33"/>
      <c r="Y183" s="33"/>
      <c r="Z183" s="33"/>
      <c r="AA183" s="33"/>
      <c r="AB183" s="33"/>
      <c r="AC183" s="33"/>
      <c r="AD183" s="33"/>
      <c r="AE183" s="33"/>
      <c r="AR183" s="175" t="s">
        <v>233</v>
      </c>
      <c r="AT183" s="175" t="s">
        <v>243</v>
      </c>
      <c r="AU183" s="175" t="s">
        <v>75</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233</v>
      </c>
      <c r="BM183" s="175" t="s">
        <v>2550</v>
      </c>
    </row>
    <row r="184" spans="1:65" s="2" customFormat="1" ht="29.25">
      <c r="A184" s="33"/>
      <c r="B184" s="34"/>
      <c r="C184" s="35"/>
      <c r="D184" s="177" t="s">
        <v>225</v>
      </c>
      <c r="E184" s="35"/>
      <c r="F184" s="178" t="s">
        <v>2372</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75</v>
      </c>
    </row>
    <row r="185" spans="1:65" s="2" customFormat="1" ht="24.2" customHeight="1">
      <c r="A185" s="33"/>
      <c r="B185" s="34"/>
      <c r="C185" s="163" t="s">
        <v>447</v>
      </c>
      <c r="D185" s="163" t="s">
        <v>218</v>
      </c>
      <c r="E185" s="164" t="s">
        <v>2493</v>
      </c>
      <c r="F185" s="165" t="s">
        <v>2494</v>
      </c>
      <c r="G185" s="166" t="s">
        <v>221</v>
      </c>
      <c r="H185" s="167">
        <v>2</v>
      </c>
      <c r="I185" s="168"/>
      <c r="J185" s="169">
        <f>ROUND(I185*H185,2)</f>
        <v>0</v>
      </c>
      <c r="K185" s="165" t="s">
        <v>222</v>
      </c>
      <c r="L185" s="170"/>
      <c r="M185" s="171" t="s">
        <v>1</v>
      </c>
      <c r="N185" s="172" t="s">
        <v>40</v>
      </c>
      <c r="O185" s="70"/>
      <c r="P185" s="173">
        <f>O185*H185</f>
        <v>0</v>
      </c>
      <c r="Q185" s="173">
        <v>3.2770000000000001E-2</v>
      </c>
      <c r="R185" s="173">
        <f>Q185*H185</f>
        <v>6.5540000000000001E-2</v>
      </c>
      <c r="S185" s="173">
        <v>0</v>
      </c>
      <c r="T185" s="174">
        <f>S185*H185</f>
        <v>0</v>
      </c>
      <c r="U185" s="33"/>
      <c r="V185" s="33"/>
      <c r="W185" s="33"/>
      <c r="X185" s="33"/>
      <c r="Y185" s="33"/>
      <c r="Z185" s="33"/>
      <c r="AA185" s="33"/>
      <c r="AB185" s="33"/>
      <c r="AC185" s="33"/>
      <c r="AD185" s="33"/>
      <c r="AE185" s="33"/>
      <c r="AR185" s="175" t="s">
        <v>253</v>
      </c>
      <c r="AT185" s="175" t="s">
        <v>218</v>
      </c>
      <c r="AU185" s="175" t="s">
        <v>75</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233</v>
      </c>
      <c r="BM185" s="175" t="s">
        <v>2551</v>
      </c>
    </row>
    <row r="186" spans="1:65" s="2" customFormat="1" ht="19.5">
      <c r="A186" s="33"/>
      <c r="B186" s="34"/>
      <c r="C186" s="35"/>
      <c r="D186" s="177" t="s">
        <v>225</v>
      </c>
      <c r="E186" s="35"/>
      <c r="F186" s="178" t="s">
        <v>2494</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75</v>
      </c>
    </row>
    <row r="187" spans="1:65" s="2" customFormat="1" ht="24.2" customHeight="1">
      <c r="A187" s="33"/>
      <c r="B187" s="34"/>
      <c r="C187" s="182" t="s">
        <v>469</v>
      </c>
      <c r="D187" s="182" t="s">
        <v>243</v>
      </c>
      <c r="E187" s="183" t="s">
        <v>2379</v>
      </c>
      <c r="F187" s="184" t="s">
        <v>2380</v>
      </c>
      <c r="G187" s="185" t="s">
        <v>221</v>
      </c>
      <c r="H187" s="186">
        <v>1</v>
      </c>
      <c r="I187" s="187"/>
      <c r="J187" s="188">
        <f>ROUND(I187*H187,2)</f>
        <v>0</v>
      </c>
      <c r="K187" s="184" t="s">
        <v>222</v>
      </c>
      <c r="L187" s="38"/>
      <c r="M187" s="189" t="s">
        <v>1</v>
      </c>
      <c r="N187" s="190"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233</v>
      </c>
      <c r="AT187" s="175" t="s">
        <v>243</v>
      </c>
      <c r="AU187" s="175" t="s">
        <v>75</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233</v>
      </c>
      <c r="BM187" s="175" t="s">
        <v>2552</v>
      </c>
    </row>
    <row r="188" spans="1:65" s="2" customFormat="1" ht="87.75">
      <c r="A188" s="33"/>
      <c r="B188" s="34"/>
      <c r="C188" s="35"/>
      <c r="D188" s="177" t="s">
        <v>225</v>
      </c>
      <c r="E188" s="35"/>
      <c r="F188" s="178" t="s">
        <v>2382</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75</v>
      </c>
    </row>
    <row r="189" spans="1:65" s="2" customFormat="1" ht="24.2" customHeight="1">
      <c r="A189" s="33"/>
      <c r="B189" s="34"/>
      <c r="C189" s="182" t="s">
        <v>92</v>
      </c>
      <c r="D189" s="182" t="s">
        <v>243</v>
      </c>
      <c r="E189" s="183" t="s">
        <v>2497</v>
      </c>
      <c r="F189" s="184" t="s">
        <v>2498</v>
      </c>
      <c r="G189" s="185" t="s">
        <v>228</v>
      </c>
      <c r="H189" s="186">
        <v>49.845999999999997</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233</v>
      </c>
      <c r="AT189" s="175" t="s">
        <v>243</v>
      </c>
      <c r="AU189" s="175" t="s">
        <v>75</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233</v>
      </c>
      <c r="BM189" s="175" t="s">
        <v>2553</v>
      </c>
    </row>
    <row r="190" spans="1:65" s="2" customFormat="1" ht="58.5">
      <c r="A190" s="33"/>
      <c r="B190" s="34"/>
      <c r="C190" s="35"/>
      <c r="D190" s="177" t="s">
        <v>225</v>
      </c>
      <c r="E190" s="35"/>
      <c r="F190" s="178" t="s">
        <v>2500</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75</v>
      </c>
    </row>
    <row r="191" spans="1:65" s="2" customFormat="1" ht="24.2" customHeight="1">
      <c r="A191" s="33"/>
      <c r="B191" s="34"/>
      <c r="C191" s="182" t="s">
        <v>84</v>
      </c>
      <c r="D191" s="182" t="s">
        <v>243</v>
      </c>
      <c r="E191" s="183" t="s">
        <v>2501</v>
      </c>
      <c r="F191" s="184" t="s">
        <v>2502</v>
      </c>
      <c r="G191" s="185" t="s">
        <v>228</v>
      </c>
      <c r="H191" s="186">
        <v>45.969000000000001</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233</v>
      </c>
      <c r="AT191" s="175" t="s">
        <v>243</v>
      </c>
      <c r="AU191" s="175" t="s">
        <v>75</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233</v>
      </c>
      <c r="BM191" s="175" t="s">
        <v>2554</v>
      </c>
    </row>
    <row r="192" spans="1:65" s="2" customFormat="1" ht="39">
      <c r="A192" s="33"/>
      <c r="B192" s="34"/>
      <c r="C192" s="35"/>
      <c r="D192" s="177" t="s">
        <v>225</v>
      </c>
      <c r="E192" s="35"/>
      <c r="F192" s="178" t="s">
        <v>2504</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75</v>
      </c>
    </row>
    <row r="193" spans="1:65" s="2" customFormat="1" ht="24.2" customHeight="1">
      <c r="A193" s="33"/>
      <c r="B193" s="34"/>
      <c r="C193" s="182" t="s">
        <v>478</v>
      </c>
      <c r="D193" s="182" t="s">
        <v>243</v>
      </c>
      <c r="E193" s="183" t="s">
        <v>2001</v>
      </c>
      <c r="F193" s="184" t="s">
        <v>2002</v>
      </c>
      <c r="G193" s="185" t="s">
        <v>1780</v>
      </c>
      <c r="H193" s="186">
        <v>5</v>
      </c>
      <c r="I193" s="187"/>
      <c r="J193" s="188">
        <f>ROUND(I193*H193,2)</f>
        <v>0</v>
      </c>
      <c r="K193" s="184" t="s">
        <v>222</v>
      </c>
      <c r="L193" s="38"/>
      <c r="M193" s="189" t="s">
        <v>1</v>
      </c>
      <c r="N193" s="190" t="s">
        <v>40</v>
      </c>
      <c r="O193" s="70"/>
      <c r="P193" s="173">
        <f>O193*H193</f>
        <v>0</v>
      </c>
      <c r="Q193" s="173">
        <v>0</v>
      </c>
      <c r="R193" s="173">
        <f>Q193*H193</f>
        <v>0</v>
      </c>
      <c r="S193" s="173">
        <v>0</v>
      </c>
      <c r="T193" s="174">
        <f>S193*H193</f>
        <v>0</v>
      </c>
      <c r="U193" s="33"/>
      <c r="V193" s="33"/>
      <c r="W193" s="33"/>
      <c r="X193" s="33"/>
      <c r="Y193" s="33"/>
      <c r="Z193" s="33"/>
      <c r="AA193" s="33"/>
      <c r="AB193" s="33"/>
      <c r="AC193" s="33"/>
      <c r="AD193" s="33"/>
      <c r="AE193" s="33"/>
      <c r="AR193" s="175" t="s">
        <v>233</v>
      </c>
      <c r="AT193" s="175" t="s">
        <v>243</v>
      </c>
      <c r="AU193" s="175" t="s">
        <v>75</v>
      </c>
      <c r="AY193" s="16" t="s">
        <v>223</v>
      </c>
      <c r="BE193" s="176">
        <f>IF(N193="základní",J193,0)</f>
        <v>0</v>
      </c>
      <c r="BF193" s="176">
        <f>IF(N193="snížená",J193,0)</f>
        <v>0</v>
      </c>
      <c r="BG193" s="176">
        <f>IF(N193="zákl. přenesená",J193,0)</f>
        <v>0</v>
      </c>
      <c r="BH193" s="176">
        <f>IF(N193="sníž. přenesená",J193,0)</f>
        <v>0</v>
      </c>
      <c r="BI193" s="176">
        <f>IF(N193="nulová",J193,0)</f>
        <v>0</v>
      </c>
      <c r="BJ193" s="16" t="s">
        <v>82</v>
      </c>
      <c r="BK193" s="176">
        <f>ROUND(I193*H193,2)</f>
        <v>0</v>
      </c>
      <c r="BL193" s="16" t="s">
        <v>233</v>
      </c>
      <c r="BM193" s="175" t="s">
        <v>2555</v>
      </c>
    </row>
    <row r="194" spans="1:65" s="2" customFormat="1" ht="29.25">
      <c r="A194" s="33"/>
      <c r="B194" s="34"/>
      <c r="C194" s="35"/>
      <c r="D194" s="177" t="s">
        <v>225</v>
      </c>
      <c r="E194" s="35"/>
      <c r="F194" s="178" t="s">
        <v>2004</v>
      </c>
      <c r="G194" s="35"/>
      <c r="H194" s="35"/>
      <c r="I194" s="179"/>
      <c r="J194" s="35"/>
      <c r="K194" s="35"/>
      <c r="L194" s="38"/>
      <c r="M194" s="180"/>
      <c r="N194" s="181"/>
      <c r="O194" s="70"/>
      <c r="P194" s="70"/>
      <c r="Q194" s="70"/>
      <c r="R194" s="70"/>
      <c r="S194" s="70"/>
      <c r="T194" s="71"/>
      <c r="U194" s="33"/>
      <c r="V194" s="33"/>
      <c r="W194" s="33"/>
      <c r="X194" s="33"/>
      <c r="Y194" s="33"/>
      <c r="Z194" s="33"/>
      <c r="AA194" s="33"/>
      <c r="AB194" s="33"/>
      <c r="AC194" s="33"/>
      <c r="AD194" s="33"/>
      <c r="AE194" s="33"/>
      <c r="AT194" s="16" t="s">
        <v>225</v>
      </c>
      <c r="AU194" s="16" t="s">
        <v>75</v>
      </c>
    </row>
    <row r="195" spans="1:65" s="2" customFormat="1" ht="24.2" customHeight="1">
      <c r="A195" s="33"/>
      <c r="B195" s="34"/>
      <c r="C195" s="182" t="s">
        <v>822</v>
      </c>
      <c r="D195" s="182" t="s">
        <v>243</v>
      </c>
      <c r="E195" s="183" t="s">
        <v>2005</v>
      </c>
      <c r="F195" s="184" t="s">
        <v>2006</v>
      </c>
      <c r="G195" s="185" t="s">
        <v>1780</v>
      </c>
      <c r="H195" s="186">
        <v>3.97</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233</v>
      </c>
      <c r="AT195" s="175" t="s">
        <v>243</v>
      </c>
      <c r="AU195" s="175" t="s">
        <v>75</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233</v>
      </c>
      <c r="BM195" s="175" t="s">
        <v>2556</v>
      </c>
    </row>
    <row r="196" spans="1:65" s="2" customFormat="1" ht="29.25">
      <c r="A196" s="33"/>
      <c r="B196" s="34"/>
      <c r="C196" s="35"/>
      <c r="D196" s="177" t="s">
        <v>225</v>
      </c>
      <c r="E196" s="35"/>
      <c r="F196" s="178" t="s">
        <v>2008</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75</v>
      </c>
    </row>
    <row r="197" spans="1:65" s="12" customFormat="1">
      <c r="B197" s="217"/>
      <c r="C197" s="218"/>
      <c r="D197" s="177" t="s">
        <v>1799</v>
      </c>
      <c r="E197" s="219" t="s">
        <v>1</v>
      </c>
      <c r="F197" s="220" t="s">
        <v>2507</v>
      </c>
      <c r="G197" s="218"/>
      <c r="H197" s="221">
        <v>3.97</v>
      </c>
      <c r="I197" s="222"/>
      <c r="J197" s="218"/>
      <c r="K197" s="218"/>
      <c r="L197" s="223"/>
      <c r="M197" s="224"/>
      <c r="N197" s="225"/>
      <c r="O197" s="225"/>
      <c r="P197" s="225"/>
      <c r="Q197" s="225"/>
      <c r="R197" s="225"/>
      <c r="S197" s="225"/>
      <c r="T197" s="226"/>
      <c r="AT197" s="227" t="s">
        <v>1799</v>
      </c>
      <c r="AU197" s="227" t="s">
        <v>75</v>
      </c>
      <c r="AV197" s="12" t="s">
        <v>84</v>
      </c>
      <c r="AW197" s="12" t="s">
        <v>32</v>
      </c>
      <c r="AX197" s="12" t="s">
        <v>82</v>
      </c>
      <c r="AY197" s="227" t="s">
        <v>223</v>
      </c>
    </row>
    <row r="198" spans="1:65" s="2" customFormat="1" ht="24.2" customHeight="1">
      <c r="A198" s="33"/>
      <c r="B198" s="34"/>
      <c r="C198" s="182" t="s">
        <v>82</v>
      </c>
      <c r="D198" s="182" t="s">
        <v>243</v>
      </c>
      <c r="E198" s="183" t="s">
        <v>2444</v>
      </c>
      <c r="F198" s="184" t="s">
        <v>2445</v>
      </c>
      <c r="G198" s="185" t="s">
        <v>1780</v>
      </c>
      <c r="H198" s="186">
        <v>9.32</v>
      </c>
      <c r="I198" s="187"/>
      <c r="J198" s="188">
        <f>ROUND(I198*H198,2)</f>
        <v>0</v>
      </c>
      <c r="K198" s="184" t="s">
        <v>222</v>
      </c>
      <c r="L198" s="38"/>
      <c r="M198" s="189" t="s">
        <v>1</v>
      </c>
      <c r="N198" s="190"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233</v>
      </c>
      <c r="AT198" s="175" t="s">
        <v>243</v>
      </c>
      <c r="AU198" s="175" t="s">
        <v>75</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233</v>
      </c>
      <c r="BM198" s="175" t="s">
        <v>2557</v>
      </c>
    </row>
    <row r="199" spans="1:65" s="2" customFormat="1" ht="48.75">
      <c r="A199" s="33"/>
      <c r="B199" s="34"/>
      <c r="C199" s="35"/>
      <c r="D199" s="177" t="s">
        <v>225</v>
      </c>
      <c r="E199" s="35"/>
      <c r="F199" s="178" t="s">
        <v>2447</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75</v>
      </c>
    </row>
    <row r="200" spans="1:65" s="2" customFormat="1" ht="49.15" customHeight="1">
      <c r="A200" s="33"/>
      <c r="B200" s="34"/>
      <c r="C200" s="182" t="s">
        <v>493</v>
      </c>
      <c r="D200" s="182" t="s">
        <v>243</v>
      </c>
      <c r="E200" s="183" t="s">
        <v>2014</v>
      </c>
      <c r="F200" s="184" t="s">
        <v>2015</v>
      </c>
      <c r="G200" s="185" t="s">
        <v>1780</v>
      </c>
      <c r="H200" s="186">
        <v>73.2</v>
      </c>
      <c r="I200" s="187"/>
      <c r="J200" s="188">
        <f>ROUND(I200*H200,2)</f>
        <v>0</v>
      </c>
      <c r="K200" s="184" t="s">
        <v>222</v>
      </c>
      <c r="L200" s="38"/>
      <c r="M200" s="189" t="s">
        <v>1</v>
      </c>
      <c r="N200" s="190"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1371</v>
      </c>
      <c r="AT200" s="175" t="s">
        <v>243</v>
      </c>
      <c r="AU200" s="175" t="s">
        <v>75</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1371</v>
      </c>
      <c r="BM200" s="175" t="s">
        <v>2558</v>
      </c>
    </row>
    <row r="201" spans="1:65" s="2" customFormat="1" ht="136.5">
      <c r="A201" s="33"/>
      <c r="B201" s="34"/>
      <c r="C201" s="35"/>
      <c r="D201" s="177" t="s">
        <v>225</v>
      </c>
      <c r="E201" s="35"/>
      <c r="F201" s="178" t="s">
        <v>2017</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75</v>
      </c>
    </row>
    <row r="202" spans="1:65" s="12" customFormat="1">
      <c r="B202" s="217"/>
      <c r="C202" s="218"/>
      <c r="D202" s="177" t="s">
        <v>1799</v>
      </c>
      <c r="E202" s="219" t="s">
        <v>1</v>
      </c>
      <c r="F202" s="220" t="s">
        <v>2559</v>
      </c>
      <c r="G202" s="218"/>
      <c r="H202" s="221">
        <v>73.2</v>
      </c>
      <c r="I202" s="222"/>
      <c r="J202" s="218"/>
      <c r="K202" s="218"/>
      <c r="L202" s="223"/>
      <c r="M202" s="224"/>
      <c r="N202" s="225"/>
      <c r="O202" s="225"/>
      <c r="P202" s="225"/>
      <c r="Q202" s="225"/>
      <c r="R202" s="225"/>
      <c r="S202" s="225"/>
      <c r="T202" s="226"/>
      <c r="AT202" s="227" t="s">
        <v>1799</v>
      </c>
      <c r="AU202" s="227" t="s">
        <v>75</v>
      </c>
      <c r="AV202" s="12" t="s">
        <v>84</v>
      </c>
      <c r="AW202" s="12" t="s">
        <v>32</v>
      </c>
      <c r="AX202" s="12" t="s">
        <v>82</v>
      </c>
      <c r="AY202" s="227" t="s">
        <v>223</v>
      </c>
    </row>
    <row r="203" spans="1:65" s="2" customFormat="1" ht="49.15" customHeight="1">
      <c r="A203" s="33"/>
      <c r="B203" s="34"/>
      <c r="C203" s="182" t="s">
        <v>491</v>
      </c>
      <c r="D203" s="182" t="s">
        <v>243</v>
      </c>
      <c r="E203" s="183" t="s">
        <v>2019</v>
      </c>
      <c r="F203" s="184" t="s">
        <v>2020</v>
      </c>
      <c r="G203" s="185" t="s">
        <v>1780</v>
      </c>
      <c r="H203" s="186">
        <v>53.99</v>
      </c>
      <c r="I203" s="187"/>
      <c r="J203" s="188">
        <f>ROUND(I203*H203,2)</f>
        <v>0</v>
      </c>
      <c r="K203" s="184" t="s">
        <v>222</v>
      </c>
      <c r="L203" s="38"/>
      <c r="M203" s="189" t="s">
        <v>1</v>
      </c>
      <c r="N203" s="190" t="s">
        <v>40</v>
      </c>
      <c r="O203" s="70"/>
      <c r="P203" s="173">
        <f>O203*H203</f>
        <v>0</v>
      </c>
      <c r="Q203" s="173">
        <v>0</v>
      </c>
      <c r="R203" s="173">
        <f>Q203*H203</f>
        <v>0</v>
      </c>
      <c r="S203" s="173">
        <v>0</v>
      </c>
      <c r="T203" s="174">
        <f>S203*H203</f>
        <v>0</v>
      </c>
      <c r="U203" s="33"/>
      <c r="V203" s="33"/>
      <c r="W203" s="33"/>
      <c r="X203" s="33"/>
      <c r="Y203" s="33"/>
      <c r="Z203" s="33"/>
      <c r="AA203" s="33"/>
      <c r="AB203" s="33"/>
      <c r="AC203" s="33"/>
      <c r="AD203" s="33"/>
      <c r="AE203" s="33"/>
      <c r="AR203" s="175" t="s">
        <v>1371</v>
      </c>
      <c r="AT203" s="175" t="s">
        <v>243</v>
      </c>
      <c r="AU203" s="175" t="s">
        <v>75</v>
      </c>
      <c r="AY203" s="16" t="s">
        <v>223</v>
      </c>
      <c r="BE203" s="176">
        <f>IF(N203="základní",J203,0)</f>
        <v>0</v>
      </c>
      <c r="BF203" s="176">
        <f>IF(N203="snížená",J203,0)</f>
        <v>0</v>
      </c>
      <c r="BG203" s="176">
        <f>IF(N203="zákl. přenesená",J203,0)</f>
        <v>0</v>
      </c>
      <c r="BH203" s="176">
        <f>IF(N203="sníž. přenesená",J203,0)</f>
        <v>0</v>
      </c>
      <c r="BI203" s="176">
        <f>IF(N203="nulová",J203,0)</f>
        <v>0</v>
      </c>
      <c r="BJ203" s="16" t="s">
        <v>82</v>
      </c>
      <c r="BK203" s="176">
        <f>ROUND(I203*H203,2)</f>
        <v>0</v>
      </c>
      <c r="BL203" s="16" t="s">
        <v>1371</v>
      </c>
      <c r="BM203" s="175" t="s">
        <v>2560</v>
      </c>
    </row>
    <row r="204" spans="1:65" s="2" customFormat="1" ht="136.5">
      <c r="A204" s="33"/>
      <c r="B204" s="34"/>
      <c r="C204" s="35"/>
      <c r="D204" s="177" t="s">
        <v>225</v>
      </c>
      <c r="E204" s="35"/>
      <c r="F204" s="178" t="s">
        <v>2022</v>
      </c>
      <c r="G204" s="35"/>
      <c r="H204" s="35"/>
      <c r="I204" s="179"/>
      <c r="J204" s="35"/>
      <c r="K204" s="35"/>
      <c r="L204" s="38"/>
      <c r="M204" s="180"/>
      <c r="N204" s="181"/>
      <c r="O204" s="70"/>
      <c r="P204" s="70"/>
      <c r="Q204" s="70"/>
      <c r="R204" s="70"/>
      <c r="S204" s="70"/>
      <c r="T204" s="71"/>
      <c r="U204" s="33"/>
      <c r="V204" s="33"/>
      <c r="W204" s="33"/>
      <c r="X204" s="33"/>
      <c r="Y204" s="33"/>
      <c r="Z204" s="33"/>
      <c r="AA204" s="33"/>
      <c r="AB204" s="33"/>
      <c r="AC204" s="33"/>
      <c r="AD204" s="33"/>
      <c r="AE204" s="33"/>
      <c r="AT204" s="16" t="s">
        <v>225</v>
      </c>
      <c r="AU204" s="16" t="s">
        <v>75</v>
      </c>
    </row>
    <row r="205" spans="1:65" s="12" customFormat="1">
      <c r="B205" s="217"/>
      <c r="C205" s="218"/>
      <c r="D205" s="177" t="s">
        <v>1799</v>
      </c>
      <c r="E205" s="219" t="s">
        <v>1</v>
      </c>
      <c r="F205" s="220" t="s">
        <v>2561</v>
      </c>
      <c r="G205" s="218"/>
      <c r="H205" s="221">
        <v>53.99</v>
      </c>
      <c r="I205" s="222"/>
      <c r="J205" s="218"/>
      <c r="K205" s="218"/>
      <c r="L205" s="223"/>
      <c r="M205" s="224"/>
      <c r="N205" s="225"/>
      <c r="O205" s="225"/>
      <c r="P205" s="225"/>
      <c r="Q205" s="225"/>
      <c r="R205" s="225"/>
      <c r="S205" s="225"/>
      <c r="T205" s="226"/>
      <c r="AT205" s="227" t="s">
        <v>1799</v>
      </c>
      <c r="AU205" s="227" t="s">
        <v>75</v>
      </c>
      <c r="AV205" s="12" t="s">
        <v>84</v>
      </c>
      <c r="AW205" s="12" t="s">
        <v>32</v>
      </c>
      <c r="AX205" s="12" t="s">
        <v>82</v>
      </c>
      <c r="AY205" s="227" t="s">
        <v>223</v>
      </c>
    </row>
    <row r="206" spans="1:65" s="2" customFormat="1" ht="49.15" customHeight="1">
      <c r="A206" s="33"/>
      <c r="B206" s="34"/>
      <c r="C206" s="182" t="s">
        <v>501</v>
      </c>
      <c r="D206" s="182" t="s">
        <v>243</v>
      </c>
      <c r="E206" s="183" t="s">
        <v>2391</v>
      </c>
      <c r="F206" s="184" t="s">
        <v>2392</v>
      </c>
      <c r="G206" s="185" t="s">
        <v>1780</v>
      </c>
      <c r="H206" s="186">
        <v>0.8</v>
      </c>
      <c r="I206" s="187"/>
      <c r="J206" s="188">
        <f>ROUND(I206*H206,2)</f>
        <v>0</v>
      </c>
      <c r="K206" s="184" t="s">
        <v>222</v>
      </c>
      <c r="L206" s="38"/>
      <c r="M206" s="189" t="s">
        <v>1</v>
      </c>
      <c r="N206" s="190"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1371</v>
      </c>
      <c r="AT206" s="175" t="s">
        <v>243</v>
      </c>
      <c r="AU206" s="175" t="s">
        <v>75</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1371</v>
      </c>
      <c r="BM206" s="175" t="s">
        <v>2562</v>
      </c>
    </row>
    <row r="207" spans="1:65" s="2" customFormat="1" ht="136.5">
      <c r="A207" s="33"/>
      <c r="B207" s="34"/>
      <c r="C207" s="35"/>
      <c r="D207" s="177" t="s">
        <v>225</v>
      </c>
      <c r="E207" s="35"/>
      <c r="F207" s="178" t="s">
        <v>2394</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75</v>
      </c>
    </row>
    <row r="208" spans="1:65" s="12" customFormat="1">
      <c r="B208" s="217"/>
      <c r="C208" s="218"/>
      <c r="D208" s="177" t="s">
        <v>1799</v>
      </c>
      <c r="E208" s="219" t="s">
        <v>1</v>
      </c>
      <c r="F208" s="220" t="s">
        <v>2563</v>
      </c>
      <c r="G208" s="218"/>
      <c r="H208" s="221">
        <v>0.8</v>
      </c>
      <c r="I208" s="222"/>
      <c r="J208" s="218"/>
      <c r="K208" s="218"/>
      <c r="L208" s="223"/>
      <c r="M208" s="224"/>
      <c r="N208" s="225"/>
      <c r="O208" s="225"/>
      <c r="P208" s="225"/>
      <c r="Q208" s="225"/>
      <c r="R208" s="225"/>
      <c r="S208" s="225"/>
      <c r="T208" s="226"/>
      <c r="AT208" s="227" t="s">
        <v>1799</v>
      </c>
      <c r="AU208" s="227" t="s">
        <v>75</v>
      </c>
      <c r="AV208" s="12" t="s">
        <v>84</v>
      </c>
      <c r="AW208" s="12" t="s">
        <v>32</v>
      </c>
      <c r="AX208" s="12" t="s">
        <v>82</v>
      </c>
      <c r="AY208" s="227" t="s">
        <v>223</v>
      </c>
    </row>
    <row r="209" spans="1:65" s="2" customFormat="1" ht="62.65" customHeight="1">
      <c r="A209" s="33"/>
      <c r="B209" s="34"/>
      <c r="C209" s="182" t="s">
        <v>497</v>
      </c>
      <c r="D209" s="182" t="s">
        <v>243</v>
      </c>
      <c r="E209" s="183" t="s">
        <v>2024</v>
      </c>
      <c r="F209" s="184" t="s">
        <v>2025</v>
      </c>
      <c r="G209" s="185" t="s">
        <v>1780</v>
      </c>
      <c r="H209" s="186">
        <v>3.97</v>
      </c>
      <c r="I209" s="187"/>
      <c r="J209" s="188">
        <f>ROUND(I209*H209,2)</f>
        <v>0</v>
      </c>
      <c r="K209" s="184" t="s">
        <v>222</v>
      </c>
      <c r="L209" s="38"/>
      <c r="M209" s="189" t="s">
        <v>1</v>
      </c>
      <c r="N209" s="190" t="s">
        <v>40</v>
      </c>
      <c r="O209" s="70"/>
      <c r="P209" s="173">
        <f>O209*H209</f>
        <v>0</v>
      </c>
      <c r="Q209" s="173">
        <v>0</v>
      </c>
      <c r="R209" s="173">
        <f>Q209*H209</f>
        <v>0</v>
      </c>
      <c r="S209" s="173">
        <v>0</v>
      </c>
      <c r="T209" s="174">
        <f>S209*H209</f>
        <v>0</v>
      </c>
      <c r="U209" s="33"/>
      <c r="V209" s="33"/>
      <c r="W209" s="33"/>
      <c r="X209" s="33"/>
      <c r="Y209" s="33"/>
      <c r="Z209" s="33"/>
      <c r="AA209" s="33"/>
      <c r="AB209" s="33"/>
      <c r="AC209" s="33"/>
      <c r="AD209" s="33"/>
      <c r="AE209" s="33"/>
      <c r="AR209" s="175" t="s">
        <v>1371</v>
      </c>
      <c r="AT209" s="175" t="s">
        <v>243</v>
      </c>
      <c r="AU209" s="175" t="s">
        <v>75</v>
      </c>
      <c r="AY209" s="16" t="s">
        <v>223</v>
      </c>
      <c r="BE209" s="176">
        <f>IF(N209="základní",J209,0)</f>
        <v>0</v>
      </c>
      <c r="BF209" s="176">
        <f>IF(N209="snížená",J209,0)</f>
        <v>0</v>
      </c>
      <c r="BG209" s="176">
        <f>IF(N209="zákl. přenesená",J209,0)</f>
        <v>0</v>
      </c>
      <c r="BH209" s="176">
        <f>IF(N209="sníž. přenesená",J209,0)</f>
        <v>0</v>
      </c>
      <c r="BI209" s="176">
        <f>IF(N209="nulová",J209,0)</f>
        <v>0</v>
      </c>
      <c r="BJ209" s="16" t="s">
        <v>82</v>
      </c>
      <c r="BK209" s="176">
        <f>ROUND(I209*H209,2)</f>
        <v>0</v>
      </c>
      <c r="BL209" s="16" t="s">
        <v>1371</v>
      </c>
      <c r="BM209" s="175" t="s">
        <v>2564</v>
      </c>
    </row>
    <row r="210" spans="1:65" s="2" customFormat="1" ht="136.5">
      <c r="A210" s="33"/>
      <c r="B210" s="34"/>
      <c r="C210" s="35"/>
      <c r="D210" s="177" t="s">
        <v>225</v>
      </c>
      <c r="E210" s="35"/>
      <c r="F210" s="178" t="s">
        <v>2027</v>
      </c>
      <c r="G210" s="35"/>
      <c r="H210" s="35"/>
      <c r="I210" s="179"/>
      <c r="J210" s="35"/>
      <c r="K210" s="35"/>
      <c r="L210" s="38"/>
      <c r="M210" s="180"/>
      <c r="N210" s="181"/>
      <c r="O210" s="70"/>
      <c r="P210" s="70"/>
      <c r="Q210" s="70"/>
      <c r="R210" s="70"/>
      <c r="S210" s="70"/>
      <c r="T210" s="71"/>
      <c r="U210" s="33"/>
      <c r="V210" s="33"/>
      <c r="W210" s="33"/>
      <c r="X210" s="33"/>
      <c r="Y210" s="33"/>
      <c r="Z210" s="33"/>
      <c r="AA210" s="33"/>
      <c r="AB210" s="33"/>
      <c r="AC210" s="33"/>
      <c r="AD210" s="33"/>
      <c r="AE210" s="33"/>
      <c r="AT210" s="16" t="s">
        <v>225</v>
      </c>
      <c r="AU210" s="16" t="s">
        <v>75</v>
      </c>
    </row>
    <row r="211" spans="1:65" s="12" customFormat="1">
      <c r="B211" s="217"/>
      <c r="C211" s="218"/>
      <c r="D211" s="177" t="s">
        <v>1799</v>
      </c>
      <c r="E211" s="219" t="s">
        <v>1</v>
      </c>
      <c r="F211" s="220" t="s">
        <v>2516</v>
      </c>
      <c r="G211" s="218"/>
      <c r="H211" s="221">
        <v>3.97</v>
      </c>
      <c r="I211" s="222"/>
      <c r="J211" s="218"/>
      <c r="K211" s="218"/>
      <c r="L211" s="223"/>
      <c r="M211" s="224"/>
      <c r="N211" s="225"/>
      <c r="O211" s="225"/>
      <c r="P211" s="225"/>
      <c r="Q211" s="225"/>
      <c r="R211" s="225"/>
      <c r="S211" s="225"/>
      <c r="T211" s="226"/>
      <c r="AT211" s="227" t="s">
        <v>1799</v>
      </c>
      <c r="AU211" s="227" t="s">
        <v>75</v>
      </c>
      <c r="AV211" s="12" t="s">
        <v>84</v>
      </c>
      <c r="AW211" s="12" t="s">
        <v>32</v>
      </c>
      <c r="AX211" s="12" t="s">
        <v>82</v>
      </c>
      <c r="AY211" s="227" t="s">
        <v>223</v>
      </c>
    </row>
    <row r="212" spans="1:65" s="2" customFormat="1" ht="24.2" customHeight="1">
      <c r="A212" s="33"/>
      <c r="B212" s="34"/>
      <c r="C212" s="182" t="s">
        <v>474</v>
      </c>
      <c r="D212" s="182" t="s">
        <v>243</v>
      </c>
      <c r="E212" s="183" t="s">
        <v>1784</v>
      </c>
      <c r="F212" s="184" t="s">
        <v>1785</v>
      </c>
      <c r="G212" s="185" t="s">
        <v>1780</v>
      </c>
      <c r="H212" s="186">
        <v>3.97</v>
      </c>
      <c r="I212" s="187"/>
      <c r="J212" s="188">
        <f>ROUND(I212*H212,2)</f>
        <v>0</v>
      </c>
      <c r="K212" s="184" t="s">
        <v>222</v>
      </c>
      <c r="L212" s="38"/>
      <c r="M212" s="189" t="s">
        <v>1</v>
      </c>
      <c r="N212" s="190" t="s">
        <v>40</v>
      </c>
      <c r="O212" s="70"/>
      <c r="P212" s="173">
        <f>O212*H212</f>
        <v>0</v>
      </c>
      <c r="Q212" s="173">
        <v>0</v>
      </c>
      <c r="R212" s="173">
        <f>Q212*H212</f>
        <v>0</v>
      </c>
      <c r="S212" s="173">
        <v>0</v>
      </c>
      <c r="T212" s="174">
        <f>S212*H212</f>
        <v>0</v>
      </c>
      <c r="U212" s="33"/>
      <c r="V212" s="33"/>
      <c r="W212" s="33"/>
      <c r="X212" s="33"/>
      <c r="Y212" s="33"/>
      <c r="Z212" s="33"/>
      <c r="AA212" s="33"/>
      <c r="AB212" s="33"/>
      <c r="AC212" s="33"/>
      <c r="AD212" s="33"/>
      <c r="AE212" s="33"/>
      <c r="AR212" s="175" t="s">
        <v>1371</v>
      </c>
      <c r="AT212" s="175" t="s">
        <v>243</v>
      </c>
      <c r="AU212" s="175" t="s">
        <v>75</v>
      </c>
      <c r="AY212" s="16" t="s">
        <v>223</v>
      </c>
      <c r="BE212" s="176">
        <f>IF(N212="základní",J212,0)</f>
        <v>0</v>
      </c>
      <c r="BF212" s="176">
        <f>IF(N212="snížená",J212,0)</f>
        <v>0</v>
      </c>
      <c r="BG212" s="176">
        <f>IF(N212="zákl. přenesená",J212,0)</f>
        <v>0</v>
      </c>
      <c r="BH212" s="176">
        <f>IF(N212="sníž. přenesená",J212,0)</f>
        <v>0</v>
      </c>
      <c r="BI212" s="176">
        <f>IF(N212="nulová",J212,0)</f>
        <v>0</v>
      </c>
      <c r="BJ212" s="16" t="s">
        <v>82</v>
      </c>
      <c r="BK212" s="176">
        <f>ROUND(I212*H212,2)</f>
        <v>0</v>
      </c>
      <c r="BL212" s="16" t="s">
        <v>1371</v>
      </c>
      <c r="BM212" s="175" t="s">
        <v>2565</v>
      </c>
    </row>
    <row r="213" spans="1:65" s="2" customFormat="1" ht="48.75">
      <c r="A213" s="33"/>
      <c r="B213" s="34"/>
      <c r="C213" s="35"/>
      <c r="D213" s="177" t="s">
        <v>225</v>
      </c>
      <c r="E213" s="35"/>
      <c r="F213" s="178" t="s">
        <v>1787</v>
      </c>
      <c r="G213" s="35"/>
      <c r="H213" s="35"/>
      <c r="I213" s="179"/>
      <c r="J213" s="35"/>
      <c r="K213" s="35"/>
      <c r="L213" s="38"/>
      <c r="M213" s="180"/>
      <c r="N213" s="181"/>
      <c r="O213" s="70"/>
      <c r="P213" s="70"/>
      <c r="Q213" s="70"/>
      <c r="R213" s="70"/>
      <c r="S213" s="70"/>
      <c r="T213" s="71"/>
      <c r="U213" s="33"/>
      <c r="V213" s="33"/>
      <c r="W213" s="33"/>
      <c r="X213" s="33"/>
      <c r="Y213" s="33"/>
      <c r="Z213" s="33"/>
      <c r="AA213" s="33"/>
      <c r="AB213" s="33"/>
      <c r="AC213" s="33"/>
      <c r="AD213" s="33"/>
      <c r="AE213" s="33"/>
      <c r="AT213" s="16" t="s">
        <v>225</v>
      </c>
      <c r="AU213" s="16" t="s">
        <v>75</v>
      </c>
    </row>
    <row r="214" spans="1:65" s="12" customFormat="1">
      <c r="B214" s="217"/>
      <c r="C214" s="218"/>
      <c r="D214" s="177" t="s">
        <v>1799</v>
      </c>
      <c r="E214" s="219" t="s">
        <v>1</v>
      </c>
      <c r="F214" s="220" t="s">
        <v>2518</v>
      </c>
      <c r="G214" s="218"/>
      <c r="H214" s="221">
        <v>3.97</v>
      </c>
      <c r="I214" s="222"/>
      <c r="J214" s="218"/>
      <c r="K214" s="218"/>
      <c r="L214" s="223"/>
      <c r="M214" s="224"/>
      <c r="N214" s="225"/>
      <c r="O214" s="225"/>
      <c r="P214" s="225"/>
      <c r="Q214" s="225"/>
      <c r="R214" s="225"/>
      <c r="S214" s="225"/>
      <c r="T214" s="226"/>
      <c r="AT214" s="227" t="s">
        <v>1799</v>
      </c>
      <c r="AU214" s="227" t="s">
        <v>75</v>
      </c>
      <c r="AV214" s="12" t="s">
        <v>84</v>
      </c>
      <c r="AW214" s="12" t="s">
        <v>32</v>
      </c>
      <c r="AX214" s="12" t="s">
        <v>82</v>
      </c>
      <c r="AY214" s="227" t="s">
        <v>223</v>
      </c>
    </row>
    <row r="215" spans="1:65" s="2" customFormat="1" ht="24.2" customHeight="1">
      <c r="A215" s="33"/>
      <c r="B215" s="34"/>
      <c r="C215" s="182" t="s">
        <v>482</v>
      </c>
      <c r="D215" s="182" t="s">
        <v>243</v>
      </c>
      <c r="E215" s="183" t="s">
        <v>2046</v>
      </c>
      <c r="F215" s="184" t="s">
        <v>2047</v>
      </c>
      <c r="G215" s="185" t="s">
        <v>1780</v>
      </c>
      <c r="H215" s="186">
        <v>73.2</v>
      </c>
      <c r="I215" s="187"/>
      <c r="J215" s="188">
        <f>ROUND(I215*H215,2)</f>
        <v>0</v>
      </c>
      <c r="K215" s="184" t="s">
        <v>222</v>
      </c>
      <c r="L215" s="38"/>
      <c r="M215" s="189" t="s">
        <v>1</v>
      </c>
      <c r="N215" s="190" t="s">
        <v>40</v>
      </c>
      <c r="O215" s="70"/>
      <c r="P215" s="173">
        <f>O215*H215</f>
        <v>0</v>
      </c>
      <c r="Q215" s="173">
        <v>0</v>
      </c>
      <c r="R215" s="173">
        <f>Q215*H215</f>
        <v>0</v>
      </c>
      <c r="S215" s="173">
        <v>0</v>
      </c>
      <c r="T215" s="174">
        <f>S215*H215</f>
        <v>0</v>
      </c>
      <c r="U215" s="33"/>
      <c r="V215" s="33"/>
      <c r="W215" s="33"/>
      <c r="X215" s="33"/>
      <c r="Y215" s="33"/>
      <c r="Z215" s="33"/>
      <c r="AA215" s="33"/>
      <c r="AB215" s="33"/>
      <c r="AC215" s="33"/>
      <c r="AD215" s="33"/>
      <c r="AE215" s="33"/>
      <c r="AR215" s="175" t="s">
        <v>1371</v>
      </c>
      <c r="AT215" s="175" t="s">
        <v>243</v>
      </c>
      <c r="AU215" s="175" t="s">
        <v>75</v>
      </c>
      <c r="AY215" s="16" t="s">
        <v>223</v>
      </c>
      <c r="BE215" s="176">
        <f>IF(N215="základní",J215,0)</f>
        <v>0</v>
      </c>
      <c r="BF215" s="176">
        <f>IF(N215="snížená",J215,0)</f>
        <v>0</v>
      </c>
      <c r="BG215" s="176">
        <f>IF(N215="zákl. přenesená",J215,0)</f>
        <v>0</v>
      </c>
      <c r="BH215" s="176">
        <f>IF(N215="sníž. přenesená",J215,0)</f>
        <v>0</v>
      </c>
      <c r="BI215" s="176">
        <f>IF(N215="nulová",J215,0)</f>
        <v>0</v>
      </c>
      <c r="BJ215" s="16" t="s">
        <v>82</v>
      </c>
      <c r="BK215" s="176">
        <f>ROUND(I215*H215,2)</f>
        <v>0</v>
      </c>
      <c r="BL215" s="16" t="s">
        <v>1371</v>
      </c>
      <c r="BM215" s="175" t="s">
        <v>2566</v>
      </c>
    </row>
    <row r="216" spans="1:65" s="2" customFormat="1" ht="58.5">
      <c r="A216" s="33"/>
      <c r="B216" s="34"/>
      <c r="C216" s="35"/>
      <c r="D216" s="177" t="s">
        <v>225</v>
      </c>
      <c r="E216" s="35"/>
      <c r="F216" s="178" t="s">
        <v>2049</v>
      </c>
      <c r="G216" s="35"/>
      <c r="H216" s="35"/>
      <c r="I216" s="179"/>
      <c r="J216" s="35"/>
      <c r="K216" s="35"/>
      <c r="L216" s="38"/>
      <c r="M216" s="180"/>
      <c r="N216" s="181"/>
      <c r="O216" s="70"/>
      <c r="P216" s="70"/>
      <c r="Q216" s="70"/>
      <c r="R216" s="70"/>
      <c r="S216" s="70"/>
      <c r="T216" s="71"/>
      <c r="U216" s="33"/>
      <c r="V216" s="33"/>
      <c r="W216" s="33"/>
      <c r="X216" s="33"/>
      <c r="Y216" s="33"/>
      <c r="Z216" s="33"/>
      <c r="AA216" s="33"/>
      <c r="AB216" s="33"/>
      <c r="AC216" s="33"/>
      <c r="AD216" s="33"/>
      <c r="AE216" s="33"/>
      <c r="AT216" s="16" t="s">
        <v>225</v>
      </c>
      <c r="AU216" s="16" t="s">
        <v>75</v>
      </c>
    </row>
    <row r="217" spans="1:65" s="12" customFormat="1">
      <c r="B217" s="217"/>
      <c r="C217" s="218"/>
      <c r="D217" s="177" t="s">
        <v>1799</v>
      </c>
      <c r="E217" s="219" t="s">
        <v>1</v>
      </c>
      <c r="F217" s="220" t="s">
        <v>2567</v>
      </c>
      <c r="G217" s="218"/>
      <c r="H217" s="221">
        <v>73.2</v>
      </c>
      <c r="I217" s="222"/>
      <c r="J217" s="218"/>
      <c r="K217" s="218"/>
      <c r="L217" s="223"/>
      <c r="M217" s="224"/>
      <c r="N217" s="225"/>
      <c r="O217" s="225"/>
      <c r="P217" s="225"/>
      <c r="Q217" s="225"/>
      <c r="R217" s="225"/>
      <c r="S217" s="225"/>
      <c r="T217" s="226"/>
      <c r="AT217" s="227" t="s">
        <v>1799</v>
      </c>
      <c r="AU217" s="227" t="s">
        <v>75</v>
      </c>
      <c r="AV217" s="12" t="s">
        <v>84</v>
      </c>
      <c r="AW217" s="12" t="s">
        <v>32</v>
      </c>
      <c r="AX217" s="12" t="s">
        <v>82</v>
      </c>
      <c r="AY217" s="227" t="s">
        <v>223</v>
      </c>
    </row>
    <row r="218" spans="1:65" s="2" customFormat="1" ht="24.2" customHeight="1">
      <c r="A218" s="33"/>
      <c r="B218" s="34"/>
      <c r="C218" s="182" t="s">
        <v>486</v>
      </c>
      <c r="D218" s="182" t="s">
        <v>243</v>
      </c>
      <c r="E218" s="183" t="s">
        <v>2051</v>
      </c>
      <c r="F218" s="184" t="s">
        <v>2052</v>
      </c>
      <c r="G218" s="185" t="s">
        <v>1780</v>
      </c>
      <c r="H218" s="186">
        <v>3.97</v>
      </c>
      <c r="I218" s="187"/>
      <c r="J218" s="188">
        <f>ROUND(I218*H218,2)</f>
        <v>0</v>
      </c>
      <c r="K218" s="184" t="s">
        <v>222</v>
      </c>
      <c r="L218" s="38"/>
      <c r="M218" s="189" t="s">
        <v>1</v>
      </c>
      <c r="N218" s="190" t="s">
        <v>40</v>
      </c>
      <c r="O218" s="70"/>
      <c r="P218" s="173">
        <f>O218*H218</f>
        <v>0</v>
      </c>
      <c r="Q218" s="173">
        <v>0</v>
      </c>
      <c r="R218" s="173">
        <f>Q218*H218</f>
        <v>0</v>
      </c>
      <c r="S218" s="173">
        <v>0</v>
      </c>
      <c r="T218" s="174">
        <f>S218*H218</f>
        <v>0</v>
      </c>
      <c r="U218" s="33"/>
      <c r="V218" s="33"/>
      <c r="W218" s="33"/>
      <c r="X218" s="33"/>
      <c r="Y218" s="33"/>
      <c r="Z218" s="33"/>
      <c r="AA218" s="33"/>
      <c r="AB218" s="33"/>
      <c r="AC218" s="33"/>
      <c r="AD218" s="33"/>
      <c r="AE218" s="33"/>
      <c r="AR218" s="175" t="s">
        <v>1371</v>
      </c>
      <c r="AT218" s="175" t="s">
        <v>243</v>
      </c>
      <c r="AU218" s="175" t="s">
        <v>75</v>
      </c>
      <c r="AY218" s="16" t="s">
        <v>223</v>
      </c>
      <c r="BE218" s="176">
        <f>IF(N218="základní",J218,0)</f>
        <v>0</v>
      </c>
      <c r="BF218" s="176">
        <f>IF(N218="snížená",J218,0)</f>
        <v>0</v>
      </c>
      <c r="BG218" s="176">
        <f>IF(N218="zákl. přenesená",J218,0)</f>
        <v>0</v>
      </c>
      <c r="BH218" s="176">
        <f>IF(N218="sníž. přenesená",J218,0)</f>
        <v>0</v>
      </c>
      <c r="BI218" s="176">
        <f>IF(N218="nulová",J218,0)</f>
        <v>0</v>
      </c>
      <c r="BJ218" s="16" t="s">
        <v>82</v>
      </c>
      <c r="BK218" s="176">
        <f>ROUND(I218*H218,2)</f>
        <v>0</v>
      </c>
      <c r="BL218" s="16" t="s">
        <v>1371</v>
      </c>
      <c r="BM218" s="175" t="s">
        <v>2568</v>
      </c>
    </row>
    <row r="219" spans="1:65" s="2" customFormat="1" ht="58.5">
      <c r="A219" s="33"/>
      <c r="B219" s="34"/>
      <c r="C219" s="35"/>
      <c r="D219" s="177" t="s">
        <v>225</v>
      </c>
      <c r="E219" s="35"/>
      <c r="F219" s="178" t="s">
        <v>2054</v>
      </c>
      <c r="G219" s="35"/>
      <c r="H219" s="35"/>
      <c r="I219" s="179"/>
      <c r="J219" s="35"/>
      <c r="K219" s="35"/>
      <c r="L219" s="38"/>
      <c r="M219" s="180"/>
      <c r="N219" s="181"/>
      <c r="O219" s="70"/>
      <c r="P219" s="70"/>
      <c r="Q219" s="70"/>
      <c r="R219" s="70"/>
      <c r="S219" s="70"/>
      <c r="T219" s="71"/>
      <c r="U219" s="33"/>
      <c r="V219" s="33"/>
      <c r="W219" s="33"/>
      <c r="X219" s="33"/>
      <c r="Y219" s="33"/>
      <c r="Z219" s="33"/>
      <c r="AA219" s="33"/>
      <c r="AB219" s="33"/>
      <c r="AC219" s="33"/>
      <c r="AD219" s="33"/>
      <c r="AE219" s="33"/>
      <c r="AT219" s="16" t="s">
        <v>225</v>
      </c>
      <c r="AU219" s="16" t="s">
        <v>75</v>
      </c>
    </row>
    <row r="220" spans="1:65" s="12" customFormat="1">
      <c r="B220" s="217"/>
      <c r="C220" s="218"/>
      <c r="D220" s="177" t="s">
        <v>1799</v>
      </c>
      <c r="E220" s="219" t="s">
        <v>1</v>
      </c>
      <c r="F220" s="220" t="s">
        <v>2518</v>
      </c>
      <c r="G220" s="218"/>
      <c r="H220" s="221">
        <v>3.97</v>
      </c>
      <c r="I220" s="222"/>
      <c r="J220" s="218"/>
      <c r="K220" s="218"/>
      <c r="L220" s="223"/>
      <c r="M220" s="246"/>
      <c r="N220" s="247"/>
      <c r="O220" s="247"/>
      <c r="P220" s="247"/>
      <c r="Q220" s="247"/>
      <c r="R220" s="247"/>
      <c r="S220" s="247"/>
      <c r="T220" s="248"/>
      <c r="AT220" s="227" t="s">
        <v>1799</v>
      </c>
      <c r="AU220" s="227" t="s">
        <v>75</v>
      </c>
      <c r="AV220" s="12" t="s">
        <v>84</v>
      </c>
      <c r="AW220" s="12" t="s">
        <v>32</v>
      </c>
      <c r="AX220" s="12" t="s">
        <v>82</v>
      </c>
      <c r="AY220" s="227" t="s">
        <v>223</v>
      </c>
    </row>
    <row r="221" spans="1:65" s="2" customFormat="1" ht="6.95" customHeight="1">
      <c r="A221" s="33"/>
      <c r="B221" s="53"/>
      <c r="C221" s="54"/>
      <c r="D221" s="54"/>
      <c r="E221" s="54"/>
      <c r="F221" s="54"/>
      <c r="G221" s="54"/>
      <c r="H221" s="54"/>
      <c r="I221" s="54"/>
      <c r="J221" s="54"/>
      <c r="K221" s="54"/>
      <c r="L221" s="38"/>
      <c r="M221" s="33"/>
      <c r="O221" s="33"/>
      <c r="P221" s="33"/>
      <c r="Q221" s="33"/>
      <c r="R221" s="33"/>
      <c r="S221" s="33"/>
      <c r="T221" s="33"/>
      <c r="U221" s="33"/>
      <c r="V221" s="33"/>
      <c r="W221" s="33"/>
      <c r="X221" s="33"/>
      <c r="Y221" s="33"/>
      <c r="Z221" s="33"/>
      <c r="AA221" s="33"/>
      <c r="AB221" s="33"/>
      <c r="AC221" s="33"/>
      <c r="AD221" s="33"/>
      <c r="AE221" s="33"/>
    </row>
  </sheetData>
  <sheetProtection algorithmName="SHA-512" hashValue="7J6HCkfi0bf1G2s9t31lKE5ijd/AZETNqjbFWBbybrTEEWdU1u7kORAcj7TeKFRt5JVWYqNHiMZnoQnSpaZY7w==" saltValue="4Ab0aVTz30vhdeWzz19WikWOH8vV0owyXcqC8TTWo7PGlUZ9omya39LMSzHpS9NtYi8KsMsdohGqiMO3q/3fFw==" spinCount="100000" sheet="1" objects="1" scenarios="1" formatColumns="0" formatRows="0" autoFilter="0"/>
  <autoFilter ref="C123:K22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BM150"/>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165</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2569</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2570</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ROUND((SUM(BE124:BE149)),  2)</f>
        <v>0</v>
      </c>
      <c r="G37" s="33"/>
      <c r="H37" s="33"/>
      <c r="I37" s="129">
        <v>0.21</v>
      </c>
      <c r="J37" s="128">
        <f>ROUND(((SUM(BE124:BE149))*I37),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ROUND((SUM(BF124:BF149)),  2)</f>
        <v>0</v>
      </c>
      <c r="G38" s="33"/>
      <c r="H38" s="33"/>
      <c r="I38" s="129">
        <v>0.15</v>
      </c>
      <c r="J38" s="128">
        <f>ROUND(((SUM(BF124:BF149))*I38),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ROUND((SUM(BG124:BG149)),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ROUND((SUM(BH124:BH149)),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ROUND((SUM(BI124:BI149)),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2569</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03.3.1 - Materiál zadavatele - NEOCEŇOVAT!</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2569</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03.3.1 - Materiál zadavatele - NEOCEŇOVAT!</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SUM(P125:P149)</f>
        <v>0</v>
      </c>
      <c r="Q124" s="78"/>
      <c r="R124" s="160">
        <f>SUM(R125:R149)</f>
        <v>926.00482</v>
      </c>
      <c r="S124" s="78"/>
      <c r="T124" s="161">
        <f>SUM(T125:T149)</f>
        <v>0</v>
      </c>
      <c r="U124" s="33"/>
      <c r="V124" s="33"/>
      <c r="W124" s="33"/>
      <c r="X124" s="33"/>
      <c r="Y124" s="33"/>
      <c r="Z124" s="33"/>
      <c r="AA124" s="33"/>
      <c r="AB124" s="33"/>
      <c r="AC124" s="33"/>
      <c r="AD124" s="33"/>
      <c r="AE124" s="33"/>
      <c r="AT124" s="16" t="s">
        <v>74</v>
      </c>
      <c r="AU124" s="16" t="s">
        <v>204</v>
      </c>
      <c r="BK124" s="162">
        <f>SUM(BK125:BK149)</f>
        <v>0</v>
      </c>
    </row>
    <row r="125" spans="1:65" s="2" customFormat="1" ht="24.2" customHeight="1">
      <c r="A125" s="33"/>
      <c r="B125" s="34"/>
      <c r="C125" s="163" t="s">
        <v>82</v>
      </c>
      <c r="D125" s="163" t="s">
        <v>218</v>
      </c>
      <c r="E125" s="164" t="s">
        <v>2571</v>
      </c>
      <c r="F125" s="165" t="s">
        <v>2572</v>
      </c>
      <c r="G125" s="166" t="s">
        <v>221</v>
      </c>
      <c r="H125" s="167">
        <v>2168</v>
      </c>
      <c r="I125" s="307">
        <v>0</v>
      </c>
      <c r="J125" s="169">
        <f>ROUND(I125*H125,2)</f>
        <v>0</v>
      </c>
      <c r="K125" s="165" t="s">
        <v>222</v>
      </c>
      <c r="L125" s="170"/>
      <c r="M125" s="171" t="s">
        <v>1</v>
      </c>
      <c r="N125" s="172" t="s">
        <v>40</v>
      </c>
      <c r="O125" s="70"/>
      <c r="P125" s="173">
        <f>O125*H125</f>
        <v>0</v>
      </c>
      <c r="Q125" s="173">
        <v>0.32700000000000001</v>
      </c>
      <c r="R125" s="173">
        <f>Q125*H125</f>
        <v>708.93600000000004</v>
      </c>
      <c r="S125" s="173">
        <v>0</v>
      </c>
      <c r="T125" s="174">
        <f>S125*H125</f>
        <v>0</v>
      </c>
      <c r="U125" s="33"/>
      <c r="V125" s="33"/>
      <c r="W125" s="33"/>
      <c r="X125" s="33"/>
      <c r="Y125" s="33"/>
      <c r="Z125" s="33"/>
      <c r="AA125" s="33"/>
      <c r="AB125" s="33"/>
      <c r="AC125" s="33"/>
      <c r="AD125" s="33"/>
      <c r="AE125" s="33"/>
      <c r="AR125" s="175" t="s">
        <v>253</v>
      </c>
      <c r="AT125" s="175" t="s">
        <v>218</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233</v>
      </c>
      <c r="BM125" s="175" t="s">
        <v>2573</v>
      </c>
    </row>
    <row r="126" spans="1:65" s="2" customFormat="1">
      <c r="A126" s="33"/>
      <c r="B126" s="34"/>
      <c r="C126" s="35"/>
      <c r="D126" s="177" t="s">
        <v>225</v>
      </c>
      <c r="E126" s="35"/>
      <c r="F126" s="178" t="s">
        <v>2572</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12" customFormat="1">
      <c r="B127" s="217"/>
      <c r="C127" s="218"/>
      <c r="D127" s="177" t="s">
        <v>1799</v>
      </c>
      <c r="E127" s="219" t="s">
        <v>1</v>
      </c>
      <c r="F127" s="220" t="s">
        <v>2574</v>
      </c>
      <c r="G127" s="218"/>
      <c r="H127" s="221">
        <v>2168</v>
      </c>
      <c r="I127" s="222"/>
      <c r="J127" s="218"/>
      <c r="K127" s="218"/>
      <c r="L127" s="223"/>
      <c r="M127" s="224"/>
      <c r="N127" s="225"/>
      <c r="O127" s="225"/>
      <c r="P127" s="225"/>
      <c r="Q127" s="225"/>
      <c r="R127" s="225"/>
      <c r="S127" s="225"/>
      <c r="T127" s="226"/>
      <c r="AT127" s="227" t="s">
        <v>1799</v>
      </c>
      <c r="AU127" s="227" t="s">
        <v>75</v>
      </c>
      <c r="AV127" s="12" t="s">
        <v>84</v>
      </c>
      <c r="AW127" s="12" t="s">
        <v>32</v>
      </c>
      <c r="AX127" s="12" t="s">
        <v>82</v>
      </c>
      <c r="AY127" s="227" t="s">
        <v>223</v>
      </c>
    </row>
    <row r="128" spans="1:65" s="2" customFormat="1" ht="24.2" customHeight="1">
      <c r="A128" s="33"/>
      <c r="B128" s="34"/>
      <c r="C128" s="163" t="s">
        <v>84</v>
      </c>
      <c r="D128" s="163" t="s">
        <v>218</v>
      </c>
      <c r="E128" s="164" t="s">
        <v>2575</v>
      </c>
      <c r="F128" s="165" t="s">
        <v>2576</v>
      </c>
      <c r="G128" s="166" t="s">
        <v>221</v>
      </c>
      <c r="H128" s="167">
        <v>38</v>
      </c>
      <c r="I128" s="307">
        <v>0</v>
      </c>
      <c r="J128" s="169">
        <f>ROUND(I128*H128,2)</f>
        <v>0</v>
      </c>
      <c r="K128" s="165" t="s">
        <v>222</v>
      </c>
      <c r="L128" s="170"/>
      <c r="M128" s="171" t="s">
        <v>1</v>
      </c>
      <c r="N128" s="172" t="s">
        <v>40</v>
      </c>
      <c r="O128" s="70"/>
      <c r="P128" s="173">
        <f>O128*H128</f>
        <v>0</v>
      </c>
      <c r="Q128" s="173">
        <v>3.70425</v>
      </c>
      <c r="R128" s="173">
        <f>Q128*H128</f>
        <v>140.76150000000001</v>
      </c>
      <c r="S128" s="173">
        <v>0</v>
      </c>
      <c r="T128" s="174">
        <f>S128*H128</f>
        <v>0</v>
      </c>
      <c r="U128" s="33"/>
      <c r="V128" s="33"/>
      <c r="W128" s="33"/>
      <c r="X128" s="33"/>
      <c r="Y128" s="33"/>
      <c r="Z128" s="33"/>
      <c r="AA128" s="33"/>
      <c r="AB128" s="33"/>
      <c r="AC128" s="33"/>
      <c r="AD128" s="33"/>
      <c r="AE128" s="33"/>
      <c r="AR128" s="175" t="s">
        <v>253</v>
      </c>
      <c r="AT128" s="175" t="s">
        <v>218</v>
      </c>
      <c r="AU128" s="175" t="s">
        <v>75</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233</v>
      </c>
      <c r="BM128" s="175" t="s">
        <v>2577</v>
      </c>
    </row>
    <row r="129" spans="1:65" s="2" customFormat="1">
      <c r="A129" s="33"/>
      <c r="B129" s="34"/>
      <c r="C129" s="35"/>
      <c r="D129" s="177" t="s">
        <v>225</v>
      </c>
      <c r="E129" s="35"/>
      <c r="F129" s="178" t="s">
        <v>2576</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75</v>
      </c>
    </row>
    <row r="130" spans="1:65" s="12" customFormat="1">
      <c r="B130" s="217"/>
      <c r="C130" s="218"/>
      <c r="D130" s="177" t="s">
        <v>1799</v>
      </c>
      <c r="E130" s="219" t="s">
        <v>1</v>
      </c>
      <c r="F130" s="220" t="s">
        <v>2578</v>
      </c>
      <c r="G130" s="218"/>
      <c r="H130" s="221">
        <v>38</v>
      </c>
      <c r="I130" s="222"/>
      <c r="J130" s="218"/>
      <c r="K130" s="218"/>
      <c r="L130" s="223"/>
      <c r="M130" s="224"/>
      <c r="N130" s="225"/>
      <c r="O130" s="225"/>
      <c r="P130" s="225"/>
      <c r="Q130" s="225"/>
      <c r="R130" s="225"/>
      <c r="S130" s="225"/>
      <c r="T130" s="226"/>
      <c r="AT130" s="227" t="s">
        <v>1799</v>
      </c>
      <c r="AU130" s="227" t="s">
        <v>75</v>
      </c>
      <c r="AV130" s="12" t="s">
        <v>84</v>
      </c>
      <c r="AW130" s="12" t="s">
        <v>32</v>
      </c>
      <c r="AX130" s="12" t="s">
        <v>82</v>
      </c>
      <c r="AY130" s="227" t="s">
        <v>223</v>
      </c>
    </row>
    <row r="131" spans="1:65" s="2" customFormat="1" ht="24.2" customHeight="1">
      <c r="A131" s="33"/>
      <c r="B131" s="34"/>
      <c r="C131" s="163" t="s">
        <v>92</v>
      </c>
      <c r="D131" s="163" t="s">
        <v>218</v>
      </c>
      <c r="E131" s="164" t="s">
        <v>2579</v>
      </c>
      <c r="F131" s="165" t="s">
        <v>2580</v>
      </c>
      <c r="G131" s="166" t="s">
        <v>221</v>
      </c>
      <c r="H131" s="167">
        <v>62</v>
      </c>
      <c r="I131" s="307">
        <v>0</v>
      </c>
      <c r="J131" s="169">
        <f>ROUND(I131*H131,2)</f>
        <v>0</v>
      </c>
      <c r="K131" s="165" t="s">
        <v>222</v>
      </c>
      <c r="L131" s="170"/>
      <c r="M131" s="171" t="s">
        <v>1</v>
      </c>
      <c r="N131" s="172" t="s">
        <v>40</v>
      </c>
      <c r="O131" s="70"/>
      <c r="P131" s="173">
        <f>O131*H131</f>
        <v>0</v>
      </c>
      <c r="Q131" s="173">
        <v>0.51</v>
      </c>
      <c r="R131" s="173">
        <f>Q131*H131</f>
        <v>31.62</v>
      </c>
      <c r="S131" s="173">
        <v>0</v>
      </c>
      <c r="T131" s="174">
        <f>S131*H131</f>
        <v>0</v>
      </c>
      <c r="U131" s="33"/>
      <c r="V131" s="33"/>
      <c r="W131" s="33"/>
      <c r="X131" s="33"/>
      <c r="Y131" s="33"/>
      <c r="Z131" s="33"/>
      <c r="AA131" s="33"/>
      <c r="AB131" s="33"/>
      <c r="AC131" s="33"/>
      <c r="AD131" s="33"/>
      <c r="AE131" s="33"/>
      <c r="AR131" s="175" t="s">
        <v>253</v>
      </c>
      <c r="AT131" s="175" t="s">
        <v>218</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233</v>
      </c>
      <c r="BM131" s="175" t="s">
        <v>2581</v>
      </c>
    </row>
    <row r="132" spans="1:65" s="2" customFormat="1">
      <c r="A132" s="33"/>
      <c r="B132" s="34"/>
      <c r="C132" s="35"/>
      <c r="D132" s="177" t="s">
        <v>225</v>
      </c>
      <c r="E132" s="35"/>
      <c r="F132" s="178" t="s">
        <v>2580</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63" t="s">
        <v>233</v>
      </c>
      <c r="D133" s="163" t="s">
        <v>218</v>
      </c>
      <c r="E133" s="164" t="s">
        <v>2582</v>
      </c>
      <c r="F133" s="165" t="s">
        <v>2583</v>
      </c>
      <c r="G133" s="166" t="s">
        <v>221</v>
      </c>
      <c r="H133" s="167">
        <v>62</v>
      </c>
      <c r="I133" s="307">
        <v>0</v>
      </c>
      <c r="J133" s="169">
        <f>ROUND(I133*H133,2)</f>
        <v>0</v>
      </c>
      <c r="K133" s="165" t="s">
        <v>222</v>
      </c>
      <c r="L133" s="170"/>
      <c r="M133" s="171" t="s">
        <v>1</v>
      </c>
      <c r="N133" s="172" t="s">
        <v>40</v>
      </c>
      <c r="O133" s="70"/>
      <c r="P133" s="173">
        <f>O133*H133</f>
        <v>0</v>
      </c>
      <c r="Q133" s="173">
        <v>0.33100000000000002</v>
      </c>
      <c r="R133" s="173">
        <f>Q133*H133</f>
        <v>20.522000000000002</v>
      </c>
      <c r="S133" s="173">
        <v>0</v>
      </c>
      <c r="T133" s="174">
        <f>S133*H133</f>
        <v>0</v>
      </c>
      <c r="U133" s="33"/>
      <c r="V133" s="33"/>
      <c r="W133" s="33"/>
      <c r="X133" s="33"/>
      <c r="Y133" s="33"/>
      <c r="Z133" s="33"/>
      <c r="AA133" s="33"/>
      <c r="AB133" s="33"/>
      <c r="AC133" s="33"/>
      <c r="AD133" s="33"/>
      <c r="AE133" s="33"/>
      <c r="AR133" s="175" t="s">
        <v>253</v>
      </c>
      <c r="AT133" s="175" t="s">
        <v>218</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233</v>
      </c>
      <c r="BM133" s="175" t="s">
        <v>2584</v>
      </c>
    </row>
    <row r="134" spans="1:65" s="2" customFormat="1">
      <c r="A134" s="33"/>
      <c r="B134" s="34"/>
      <c r="C134" s="35"/>
      <c r="D134" s="177" t="s">
        <v>225</v>
      </c>
      <c r="E134" s="35"/>
      <c r="F134" s="178" t="s">
        <v>2583</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24.2" customHeight="1">
      <c r="A135" s="33"/>
      <c r="B135" s="34"/>
      <c r="C135" s="163" t="s">
        <v>238</v>
      </c>
      <c r="D135" s="163" t="s">
        <v>218</v>
      </c>
      <c r="E135" s="164" t="s">
        <v>2585</v>
      </c>
      <c r="F135" s="165" t="s">
        <v>2586</v>
      </c>
      <c r="G135" s="166" t="s">
        <v>228</v>
      </c>
      <c r="H135" s="167">
        <v>3.6</v>
      </c>
      <c r="I135" s="307">
        <v>0</v>
      </c>
      <c r="J135" s="169">
        <f>ROUND(I135*H135,2)</f>
        <v>0</v>
      </c>
      <c r="K135" s="165" t="s">
        <v>222</v>
      </c>
      <c r="L135" s="170"/>
      <c r="M135" s="171" t="s">
        <v>1</v>
      </c>
      <c r="N135" s="172"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253</v>
      </c>
      <c r="AT135" s="175" t="s">
        <v>218</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233</v>
      </c>
      <c r="BM135" s="175" t="s">
        <v>2587</v>
      </c>
    </row>
    <row r="136" spans="1:65" s="2" customFormat="1">
      <c r="A136" s="33"/>
      <c r="B136" s="34"/>
      <c r="C136" s="35"/>
      <c r="D136" s="177" t="s">
        <v>225</v>
      </c>
      <c r="E136" s="35"/>
      <c r="F136" s="178" t="s">
        <v>2586</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24.2" customHeight="1">
      <c r="A137" s="33"/>
      <c r="B137" s="34"/>
      <c r="C137" s="163" t="s">
        <v>242</v>
      </c>
      <c r="D137" s="163" t="s">
        <v>218</v>
      </c>
      <c r="E137" s="164" t="s">
        <v>2588</v>
      </c>
      <c r="F137" s="165" t="s">
        <v>2589</v>
      </c>
      <c r="G137" s="166" t="s">
        <v>1485</v>
      </c>
      <c r="H137" s="167">
        <v>25.303999999999998</v>
      </c>
      <c r="I137" s="307">
        <v>0</v>
      </c>
      <c r="J137" s="169">
        <f>ROUND(I137*H137,2)</f>
        <v>0</v>
      </c>
      <c r="K137" s="165" t="s">
        <v>222</v>
      </c>
      <c r="L137" s="170"/>
      <c r="M137" s="171" t="s">
        <v>1</v>
      </c>
      <c r="N137" s="172" t="s">
        <v>40</v>
      </c>
      <c r="O137" s="70"/>
      <c r="P137" s="173">
        <f>O137*H137</f>
        <v>0</v>
      </c>
      <c r="Q137" s="173">
        <v>0.95499999999999996</v>
      </c>
      <c r="R137" s="173">
        <f>Q137*H137</f>
        <v>24.165319999999998</v>
      </c>
      <c r="S137" s="173">
        <v>0</v>
      </c>
      <c r="T137" s="174">
        <f>S137*H137</f>
        <v>0</v>
      </c>
      <c r="U137" s="33"/>
      <c r="V137" s="33"/>
      <c r="W137" s="33"/>
      <c r="X137" s="33"/>
      <c r="Y137" s="33"/>
      <c r="Z137" s="33"/>
      <c r="AA137" s="33"/>
      <c r="AB137" s="33"/>
      <c r="AC137" s="33"/>
      <c r="AD137" s="33"/>
      <c r="AE137" s="33"/>
      <c r="AR137" s="175" t="s">
        <v>253</v>
      </c>
      <c r="AT137" s="175" t="s">
        <v>218</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233</v>
      </c>
      <c r="BM137" s="175" t="s">
        <v>2590</v>
      </c>
    </row>
    <row r="138" spans="1:65" s="2" customFormat="1">
      <c r="A138" s="33"/>
      <c r="B138" s="34"/>
      <c r="C138" s="35"/>
      <c r="D138" s="177" t="s">
        <v>225</v>
      </c>
      <c r="E138" s="35"/>
      <c r="F138" s="178" t="s">
        <v>2589</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12" customFormat="1">
      <c r="B139" s="217"/>
      <c r="C139" s="218"/>
      <c r="D139" s="177" t="s">
        <v>1799</v>
      </c>
      <c r="E139" s="219" t="s">
        <v>1</v>
      </c>
      <c r="F139" s="220" t="s">
        <v>2591</v>
      </c>
      <c r="G139" s="218"/>
      <c r="H139" s="221">
        <v>17.454000000000001</v>
      </c>
      <c r="I139" s="222"/>
      <c r="J139" s="218"/>
      <c r="K139" s="218"/>
      <c r="L139" s="223"/>
      <c r="M139" s="224"/>
      <c r="N139" s="225"/>
      <c r="O139" s="225"/>
      <c r="P139" s="225"/>
      <c r="Q139" s="225"/>
      <c r="R139" s="225"/>
      <c r="S139" s="225"/>
      <c r="T139" s="226"/>
      <c r="AT139" s="227" t="s">
        <v>1799</v>
      </c>
      <c r="AU139" s="227" t="s">
        <v>75</v>
      </c>
      <c r="AV139" s="12" t="s">
        <v>84</v>
      </c>
      <c r="AW139" s="12" t="s">
        <v>32</v>
      </c>
      <c r="AX139" s="12" t="s">
        <v>75</v>
      </c>
      <c r="AY139" s="227" t="s">
        <v>223</v>
      </c>
    </row>
    <row r="140" spans="1:65" s="12" customFormat="1">
      <c r="B140" s="217"/>
      <c r="C140" s="218"/>
      <c r="D140" s="177" t="s">
        <v>1799</v>
      </c>
      <c r="E140" s="219" t="s">
        <v>1</v>
      </c>
      <c r="F140" s="220" t="s">
        <v>2592</v>
      </c>
      <c r="G140" s="218"/>
      <c r="H140" s="221">
        <v>7.85</v>
      </c>
      <c r="I140" s="222"/>
      <c r="J140" s="218"/>
      <c r="K140" s="218"/>
      <c r="L140" s="223"/>
      <c r="M140" s="224"/>
      <c r="N140" s="225"/>
      <c r="O140" s="225"/>
      <c r="P140" s="225"/>
      <c r="Q140" s="225"/>
      <c r="R140" s="225"/>
      <c r="S140" s="225"/>
      <c r="T140" s="226"/>
      <c r="AT140" s="227" t="s">
        <v>1799</v>
      </c>
      <c r="AU140" s="227" t="s">
        <v>75</v>
      </c>
      <c r="AV140" s="12" t="s">
        <v>84</v>
      </c>
      <c r="AW140" s="12" t="s">
        <v>32</v>
      </c>
      <c r="AX140" s="12" t="s">
        <v>75</v>
      </c>
      <c r="AY140" s="227" t="s">
        <v>223</v>
      </c>
    </row>
    <row r="141" spans="1:65" s="13" customFormat="1">
      <c r="B141" s="228"/>
      <c r="C141" s="229"/>
      <c r="D141" s="177" t="s">
        <v>1799</v>
      </c>
      <c r="E141" s="230" t="s">
        <v>1</v>
      </c>
      <c r="F141" s="231" t="s">
        <v>1802</v>
      </c>
      <c r="G141" s="229"/>
      <c r="H141" s="232">
        <v>25.303999999999998</v>
      </c>
      <c r="I141" s="233"/>
      <c r="J141" s="229"/>
      <c r="K141" s="229"/>
      <c r="L141" s="234"/>
      <c r="M141" s="235"/>
      <c r="N141" s="236"/>
      <c r="O141" s="236"/>
      <c r="P141" s="236"/>
      <c r="Q141" s="236"/>
      <c r="R141" s="236"/>
      <c r="S141" s="236"/>
      <c r="T141" s="237"/>
      <c r="AT141" s="238" t="s">
        <v>1799</v>
      </c>
      <c r="AU141" s="238" t="s">
        <v>75</v>
      </c>
      <c r="AV141" s="13" t="s">
        <v>233</v>
      </c>
      <c r="AW141" s="13" t="s">
        <v>32</v>
      </c>
      <c r="AX141" s="13" t="s">
        <v>82</v>
      </c>
      <c r="AY141" s="238" t="s">
        <v>223</v>
      </c>
    </row>
    <row r="142" spans="1:65" s="2" customFormat="1" ht="24.2" customHeight="1">
      <c r="A142" s="33"/>
      <c r="B142" s="34"/>
      <c r="C142" s="163" t="s">
        <v>248</v>
      </c>
      <c r="D142" s="163" t="s">
        <v>218</v>
      </c>
      <c r="E142" s="164" t="s">
        <v>2593</v>
      </c>
      <c r="F142" s="165" t="s">
        <v>2594</v>
      </c>
      <c r="G142" s="166" t="s">
        <v>221</v>
      </c>
      <c r="H142" s="167">
        <v>400</v>
      </c>
      <c r="I142" s="307">
        <v>0</v>
      </c>
      <c r="J142" s="169">
        <f>ROUND(I142*H142,2)</f>
        <v>0</v>
      </c>
      <c r="K142" s="165" t="s">
        <v>222</v>
      </c>
      <c r="L142" s="170"/>
      <c r="M142" s="171" t="s">
        <v>1</v>
      </c>
      <c r="N142" s="172" t="s">
        <v>40</v>
      </c>
      <c r="O142" s="70"/>
      <c r="P142" s="173">
        <f>O142*H142</f>
        <v>0</v>
      </c>
      <c r="Q142" s="173">
        <v>0</v>
      </c>
      <c r="R142" s="173">
        <f>Q142*H142</f>
        <v>0</v>
      </c>
      <c r="S142" s="173">
        <v>0</v>
      </c>
      <c r="T142" s="174">
        <f>S142*H142</f>
        <v>0</v>
      </c>
      <c r="U142" s="33"/>
      <c r="V142" s="33"/>
      <c r="W142" s="33"/>
      <c r="X142" s="33"/>
      <c r="Y142" s="33"/>
      <c r="Z142" s="33"/>
      <c r="AA142" s="33"/>
      <c r="AB142" s="33"/>
      <c r="AC142" s="33"/>
      <c r="AD142" s="33"/>
      <c r="AE142" s="33"/>
      <c r="AR142" s="175" t="s">
        <v>253</v>
      </c>
      <c r="AT142" s="175" t="s">
        <v>218</v>
      </c>
      <c r="AU142" s="175" t="s">
        <v>75</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233</v>
      </c>
      <c r="BM142" s="175" t="s">
        <v>2595</v>
      </c>
    </row>
    <row r="143" spans="1:65" s="2" customFormat="1">
      <c r="A143" s="33"/>
      <c r="B143" s="34"/>
      <c r="C143" s="35"/>
      <c r="D143" s="177" t="s">
        <v>225</v>
      </c>
      <c r="E143" s="35"/>
      <c r="F143" s="178" t="s">
        <v>2594</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75</v>
      </c>
    </row>
    <row r="144" spans="1:65" s="2" customFormat="1" ht="24.2" customHeight="1">
      <c r="A144" s="33"/>
      <c r="B144" s="34"/>
      <c r="C144" s="163" t="s">
        <v>253</v>
      </c>
      <c r="D144" s="163" t="s">
        <v>218</v>
      </c>
      <c r="E144" s="164" t="s">
        <v>2596</v>
      </c>
      <c r="F144" s="165" t="s">
        <v>2597</v>
      </c>
      <c r="G144" s="166" t="s">
        <v>228</v>
      </c>
      <c r="H144" s="167">
        <v>540</v>
      </c>
      <c r="I144" s="307">
        <v>0</v>
      </c>
      <c r="J144" s="169">
        <f>ROUND(I144*H144,2)</f>
        <v>0</v>
      </c>
      <c r="K144" s="165" t="s">
        <v>222</v>
      </c>
      <c r="L144" s="170"/>
      <c r="M144" s="171" t="s">
        <v>1</v>
      </c>
      <c r="N144" s="172"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253</v>
      </c>
      <c r="AT144" s="175" t="s">
        <v>218</v>
      </c>
      <c r="AU144" s="175" t="s">
        <v>75</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233</v>
      </c>
      <c r="BM144" s="175" t="s">
        <v>2598</v>
      </c>
    </row>
    <row r="145" spans="1:65" s="2" customFormat="1">
      <c r="A145" s="33"/>
      <c r="B145" s="34"/>
      <c r="C145" s="35"/>
      <c r="D145" s="177" t="s">
        <v>225</v>
      </c>
      <c r="E145" s="35"/>
      <c r="F145" s="178" t="s">
        <v>2597</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75</v>
      </c>
    </row>
    <row r="146" spans="1:65" s="2" customFormat="1" ht="24.2" customHeight="1">
      <c r="A146" s="33"/>
      <c r="B146" s="34"/>
      <c r="C146" s="163" t="s">
        <v>284</v>
      </c>
      <c r="D146" s="163" t="s">
        <v>218</v>
      </c>
      <c r="E146" s="164" t="s">
        <v>2599</v>
      </c>
      <c r="F146" s="165" t="s">
        <v>2600</v>
      </c>
      <c r="G146" s="166" t="s">
        <v>221</v>
      </c>
      <c r="H146" s="167">
        <v>189</v>
      </c>
      <c r="I146" s="307">
        <v>0</v>
      </c>
      <c r="J146" s="169">
        <f>ROUND(I146*H146,2)</f>
        <v>0</v>
      </c>
      <c r="K146" s="165" t="s">
        <v>222</v>
      </c>
      <c r="L146" s="170"/>
      <c r="M146" s="171" t="s">
        <v>1</v>
      </c>
      <c r="N146" s="172"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253</v>
      </c>
      <c r="AT146" s="175" t="s">
        <v>218</v>
      </c>
      <c r="AU146" s="175" t="s">
        <v>75</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233</v>
      </c>
      <c r="BM146" s="175" t="s">
        <v>2601</v>
      </c>
    </row>
    <row r="147" spans="1:65" s="2" customFormat="1">
      <c r="A147" s="33"/>
      <c r="B147" s="34"/>
      <c r="C147" s="35"/>
      <c r="D147" s="177" t="s">
        <v>225</v>
      </c>
      <c r="E147" s="35"/>
      <c r="F147" s="178" t="s">
        <v>2602</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75</v>
      </c>
    </row>
    <row r="148" spans="1:65" s="2" customFormat="1" ht="24.2" customHeight="1">
      <c r="A148" s="33"/>
      <c r="B148" s="34"/>
      <c r="C148" s="163" t="s">
        <v>288</v>
      </c>
      <c r="D148" s="163" t="s">
        <v>218</v>
      </c>
      <c r="E148" s="164" t="s">
        <v>2603</v>
      </c>
      <c r="F148" s="165" t="s">
        <v>2604</v>
      </c>
      <c r="G148" s="166" t="s">
        <v>221</v>
      </c>
      <c r="H148" s="167">
        <v>189</v>
      </c>
      <c r="I148" s="307">
        <v>0</v>
      </c>
      <c r="J148" s="169">
        <f>ROUND(I148*H148,2)</f>
        <v>0</v>
      </c>
      <c r="K148" s="165" t="s">
        <v>222</v>
      </c>
      <c r="L148" s="170"/>
      <c r="M148" s="171" t="s">
        <v>1</v>
      </c>
      <c r="N148" s="172" t="s">
        <v>40</v>
      </c>
      <c r="O148" s="70"/>
      <c r="P148" s="173">
        <f>O148*H148</f>
        <v>0</v>
      </c>
      <c r="Q148" s="173">
        <v>0</v>
      </c>
      <c r="R148" s="173">
        <f>Q148*H148</f>
        <v>0</v>
      </c>
      <c r="S148" s="173">
        <v>0</v>
      </c>
      <c r="T148" s="174">
        <f>S148*H148</f>
        <v>0</v>
      </c>
      <c r="U148" s="33"/>
      <c r="V148" s="33"/>
      <c r="W148" s="33"/>
      <c r="X148" s="33"/>
      <c r="Y148" s="33"/>
      <c r="Z148" s="33"/>
      <c r="AA148" s="33"/>
      <c r="AB148" s="33"/>
      <c r="AC148" s="33"/>
      <c r="AD148" s="33"/>
      <c r="AE148" s="33"/>
      <c r="AR148" s="175" t="s">
        <v>253</v>
      </c>
      <c r="AT148" s="175" t="s">
        <v>218</v>
      </c>
      <c r="AU148" s="175" t="s">
        <v>75</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233</v>
      </c>
      <c r="BM148" s="175" t="s">
        <v>2605</v>
      </c>
    </row>
    <row r="149" spans="1:65" s="2" customFormat="1">
      <c r="A149" s="33"/>
      <c r="B149" s="34"/>
      <c r="C149" s="35"/>
      <c r="D149" s="177" t="s">
        <v>225</v>
      </c>
      <c r="E149" s="35"/>
      <c r="F149" s="178" t="s">
        <v>2604</v>
      </c>
      <c r="G149" s="35"/>
      <c r="H149" s="35"/>
      <c r="I149" s="179"/>
      <c r="J149" s="35"/>
      <c r="K149" s="35"/>
      <c r="L149" s="38"/>
      <c r="M149" s="191"/>
      <c r="N149" s="192"/>
      <c r="O149" s="193"/>
      <c r="P149" s="193"/>
      <c r="Q149" s="193"/>
      <c r="R149" s="193"/>
      <c r="S149" s="193"/>
      <c r="T149" s="194"/>
      <c r="U149" s="33"/>
      <c r="V149" s="33"/>
      <c r="W149" s="33"/>
      <c r="X149" s="33"/>
      <c r="Y149" s="33"/>
      <c r="Z149" s="33"/>
      <c r="AA149" s="33"/>
      <c r="AB149" s="33"/>
      <c r="AC149" s="33"/>
      <c r="AD149" s="33"/>
      <c r="AE149" s="33"/>
      <c r="AT149" s="16" t="s">
        <v>225</v>
      </c>
      <c r="AU149" s="16" t="s">
        <v>75</v>
      </c>
    </row>
    <row r="150" spans="1:65" s="2" customFormat="1" ht="6.95" customHeight="1">
      <c r="A150" s="33"/>
      <c r="B150" s="53"/>
      <c r="C150" s="54"/>
      <c r="D150" s="54"/>
      <c r="E150" s="54"/>
      <c r="F150" s="54"/>
      <c r="G150" s="54"/>
      <c r="H150" s="54"/>
      <c r="I150" s="54"/>
      <c r="J150" s="54"/>
      <c r="K150" s="54"/>
      <c r="L150" s="38"/>
      <c r="M150" s="33"/>
      <c r="O150" s="33"/>
      <c r="P150" s="33"/>
      <c r="Q150" s="33"/>
      <c r="R150" s="33"/>
      <c r="S150" s="33"/>
      <c r="T150" s="33"/>
      <c r="U150" s="33"/>
      <c r="V150" s="33"/>
      <c r="W150" s="33"/>
      <c r="X150" s="33"/>
      <c r="Y150" s="33"/>
      <c r="Z150" s="33"/>
      <c r="AA150" s="33"/>
      <c r="AB150" s="33"/>
      <c r="AC150" s="33"/>
      <c r="AD150" s="33"/>
      <c r="AE150" s="33"/>
    </row>
  </sheetData>
  <sheetProtection algorithmName="SHA-512" hashValue="AcdLemlhojJmMyYioXWdH8jK2S5PXyTEpgNP0liPa4Mjry+61NhD8sIznBo5eVQ1Jy3n4/Y6tqzn4sGKPGPX9w==" saltValue="v39hq8OFggfIvjc6UcjjOF655ktxjkIO69JofPI5o5WbOamKyG4zb1p407eRO2Sqd8LdQOY32rjCloSTazJogA==" spinCount="100000" sheet="1" objects="1" scenarios="1" formatColumns="0" formatRows="0" autoFilter="0"/>
  <autoFilter ref="C123:K149"/>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169</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1889</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2606</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2607</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ROUND(J124,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ROUND((SUM(BE124:BE140)),  2)</f>
        <v>0</v>
      </c>
      <c r="G37" s="33"/>
      <c r="H37" s="33"/>
      <c r="I37" s="129">
        <v>0.21</v>
      </c>
      <c r="J37" s="128">
        <f>ROUND(((SUM(BE124:BE140))*I37),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ROUND((SUM(BF124:BF140)),  2)</f>
        <v>0</v>
      </c>
      <c r="G38" s="33"/>
      <c r="H38" s="33"/>
      <c r="I38" s="129">
        <v>0.15</v>
      </c>
      <c r="J38" s="128">
        <f>ROUND(((SUM(BF124:BF140))*I38),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ROUND((SUM(BG124:BG140)),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ROUND((SUM(BH124:BH140)),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ROUND((SUM(BI124:BI140)),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1889</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2606</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03.4.1 - Vedlejší a ostatní náklady</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J124</f>
        <v>0</v>
      </c>
      <c r="K100" s="35"/>
      <c r="L100" s="50"/>
      <c r="S100" s="33"/>
      <c r="T100" s="33"/>
      <c r="U100" s="33"/>
      <c r="V100" s="33"/>
      <c r="W100" s="33"/>
      <c r="X100" s="33"/>
      <c r="Y100" s="33"/>
      <c r="Z100" s="33"/>
      <c r="AA100" s="33"/>
      <c r="AB100" s="33"/>
      <c r="AC100" s="33"/>
      <c r="AD100" s="33"/>
      <c r="AE100" s="33"/>
      <c r="AU100" s="16" t="s">
        <v>204</v>
      </c>
    </row>
    <row r="101" spans="1:47" s="2" customFormat="1" ht="21.75" hidden="1" customHeight="1">
      <c r="A101" s="33"/>
      <c r="B101" s="34"/>
      <c r="C101" s="35"/>
      <c r="D101" s="35"/>
      <c r="E101" s="35"/>
      <c r="F101" s="35"/>
      <c r="G101" s="35"/>
      <c r="H101" s="35"/>
      <c r="I101" s="35"/>
      <c r="J101" s="35"/>
      <c r="K101" s="35"/>
      <c r="L101" s="50"/>
      <c r="S101" s="33"/>
      <c r="T101" s="33"/>
      <c r="U101" s="33"/>
      <c r="V101" s="33"/>
      <c r="W101" s="33"/>
      <c r="X101" s="33"/>
      <c r="Y101" s="33"/>
      <c r="Z101" s="33"/>
      <c r="AA101" s="33"/>
      <c r="AB101" s="33"/>
      <c r="AC101" s="33"/>
      <c r="AD101" s="33"/>
      <c r="AE101" s="33"/>
    </row>
    <row r="102" spans="1:47" s="2" customFormat="1" ht="6.95" hidden="1" customHeight="1">
      <c r="A102" s="33"/>
      <c r="B102" s="53"/>
      <c r="C102" s="54"/>
      <c r="D102" s="54"/>
      <c r="E102" s="54"/>
      <c r="F102" s="54"/>
      <c r="G102" s="54"/>
      <c r="H102" s="54"/>
      <c r="I102" s="54"/>
      <c r="J102" s="54"/>
      <c r="K102" s="54"/>
      <c r="L102" s="50"/>
      <c r="S102" s="33"/>
      <c r="T102" s="33"/>
      <c r="U102" s="33"/>
      <c r="V102" s="33"/>
      <c r="W102" s="33"/>
      <c r="X102" s="33"/>
      <c r="Y102" s="33"/>
      <c r="Z102" s="33"/>
      <c r="AA102" s="33"/>
      <c r="AB102" s="33"/>
      <c r="AC102" s="33"/>
      <c r="AD102" s="33"/>
      <c r="AE102" s="33"/>
    </row>
    <row r="103" spans="1:47" hidden="1"/>
    <row r="104" spans="1:47" hidden="1"/>
    <row r="105" spans="1:47" hidden="1"/>
    <row r="106" spans="1:47" s="2" customFormat="1" ht="6.95" customHeight="1">
      <c r="A106" s="33"/>
      <c r="B106" s="55"/>
      <c r="C106" s="56"/>
      <c r="D106" s="56"/>
      <c r="E106" s="56"/>
      <c r="F106" s="56"/>
      <c r="G106" s="56"/>
      <c r="H106" s="56"/>
      <c r="I106" s="56"/>
      <c r="J106" s="56"/>
      <c r="K106" s="56"/>
      <c r="L106" s="50"/>
      <c r="S106" s="33"/>
      <c r="T106" s="33"/>
      <c r="U106" s="33"/>
      <c r="V106" s="33"/>
      <c r="W106" s="33"/>
      <c r="X106" s="33"/>
      <c r="Y106" s="33"/>
      <c r="Z106" s="33"/>
      <c r="AA106" s="33"/>
      <c r="AB106" s="33"/>
      <c r="AC106" s="33"/>
      <c r="AD106" s="33"/>
      <c r="AE106" s="33"/>
    </row>
    <row r="107" spans="1:47" s="2" customFormat="1" ht="24.95" customHeight="1">
      <c r="A107" s="33"/>
      <c r="B107" s="34"/>
      <c r="C107" s="22" t="s">
        <v>205</v>
      </c>
      <c r="D107" s="35"/>
      <c r="E107" s="35"/>
      <c r="F107" s="35"/>
      <c r="G107" s="35"/>
      <c r="H107" s="35"/>
      <c r="I107" s="35"/>
      <c r="J107" s="35"/>
      <c r="K107" s="35"/>
      <c r="L107" s="50"/>
      <c r="S107" s="33"/>
      <c r="T107" s="33"/>
      <c r="U107" s="33"/>
      <c r="V107" s="33"/>
      <c r="W107" s="33"/>
      <c r="X107" s="33"/>
      <c r="Y107" s="33"/>
      <c r="Z107" s="33"/>
      <c r="AA107" s="33"/>
      <c r="AB107" s="33"/>
      <c r="AC107" s="33"/>
      <c r="AD107" s="33"/>
      <c r="AE107" s="33"/>
    </row>
    <row r="108" spans="1:47" s="2" customFormat="1" ht="6.95" customHeight="1">
      <c r="A108" s="33"/>
      <c r="B108" s="34"/>
      <c r="C108" s="35"/>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12" customHeight="1">
      <c r="A109" s="33"/>
      <c r="B109" s="34"/>
      <c r="C109" s="28" t="s">
        <v>16</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6.5" customHeight="1">
      <c r="A110" s="33"/>
      <c r="B110" s="34"/>
      <c r="C110" s="35"/>
      <c r="D110" s="35"/>
      <c r="E110" s="295" t="str">
        <f>E7</f>
        <v>Oprava SZZ, kolejí a výhybek v žst. Pocínovice</v>
      </c>
      <c r="F110" s="296"/>
      <c r="G110" s="296"/>
      <c r="H110" s="296"/>
      <c r="I110" s="35"/>
      <c r="J110" s="35"/>
      <c r="K110" s="35"/>
      <c r="L110" s="50"/>
      <c r="S110" s="33"/>
      <c r="T110" s="33"/>
      <c r="U110" s="33"/>
      <c r="V110" s="33"/>
      <c r="W110" s="33"/>
      <c r="X110" s="33"/>
      <c r="Y110" s="33"/>
      <c r="Z110" s="33"/>
      <c r="AA110" s="33"/>
      <c r="AB110" s="33"/>
      <c r="AC110" s="33"/>
      <c r="AD110" s="33"/>
      <c r="AE110" s="33"/>
    </row>
    <row r="111" spans="1:47" s="1" customFormat="1" ht="12" customHeight="1">
      <c r="B111" s="20"/>
      <c r="C111" s="28" t="s">
        <v>194</v>
      </c>
      <c r="D111" s="21"/>
      <c r="E111" s="21"/>
      <c r="F111" s="21"/>
      <c r="G111" s="21"/>
      <c r="H111" s="21"/>
      <c r="I111" s="21"/>
      <c r="J111" s="21"/>
      <c r="K111" s="21"/>
      <c r="L111" s="19"/>
    </row>
    <row r="112" spans="1:47" s="1" customFormat="1" ht="16.5" customHeight="1">
      <c r="B112" s="20"/>
      <c r="C112" s="21"/>
      <c r="D112" s="21"/>
      <c r="E112" s="295" t="s">
        <v>1889</v>
      </c>
      <c r="F112" s="284"/>
      <c r="G112" s="284"/>
      <c r="H112" s="284"/>
      <c r="I112" s="21"/>
      <c r="J112" s="21"/>
      <c r="K112" s="21"/>
      <c r="L112" s="19"/>
    </row>
    <row r="113" spans="1:65" s="1" customFormat="1" ht="12" customHeight="1">
      <c r="B113" s="20"/>
      <c r="C113" s="28" t="s">
        <v>196</v>
      </c>
      <c r="D113" s="21"/>
      <c r="E113" s="21"/>
      <c r="F113" s="21"/>
      <c r="G113" s="21"/>
      <c r="H113" s="21"/>
      <c r="I113" s="21"/>
      <c r="J113" s="21"/>
      <c r="K113" s="21"/>
      <c r="L113" s="19"/>
    </row>
    <row r="114" spans="1:65" s="2" customFormat="1" ht="16.5" customHeight="1">
      <c r="A114" s="33"/>
      <c r="B114" s="34"/>
      <c r="C114" s="35"/>
      <c r="D114" s="35"/>
      <c r="E114" s="297" t="s">
        <v>2606</v>
      </c>
      <c r="F114" s="298"/>
      <c r="G114" s="298"/>
      <c r="H114" s="298"/>
      <c r="I114" s="35"/>
      <c r="J114" s="35"/>
      <c r="K114" s="35"/>
      <c r="L114" s="50"/>
      <c r="S114" s="33"/>
      <c r="T114" s="33"/>
      <c r="U114" s="33"/>
      <c r="V114" s="33"/>
      <c r="W114" s="33"/>
      <c r="X114" s="33"/>
      <c r="Y114" s="33"/>
      <c r="Z114" s="33"/>
      <c r="AA114" s="33"/>
      <c r="AB114" s="33"/>
      <c r="AC114" s="33"/>
      <c r="AD114" s="33"/>
      <c r="AE114" s="33"/>
    </row>
    <row r="115" spans="1:65" s="2" customFormat="1" ht="12" customHeight="1">
      <c r="A115" s="33"/>
      <c r="B115" s="34"/>
      <c r="C115" s="28" t="s">
        <v>198</v>
      </c>
      <c r="D115" s="35"/>
      <c r="E115" s="35"/>
      <c r="F115" s="35"/>
      <c r="G115" s="35"/>
      <c r="H115" s="35"/>
      <c r="I115" s="35"/>
      <c r="J115" s="35"/>
      <c r="K115" s="35"/>
      <c r="L115" s="50"/>
      <c r="S115" s="33"/>
      <c r="T115" s="33"/>
      <c r="U115" s="33"/>
      <c r="V115" s="33"/>
      <c r="W115" s="33"/>
      <c r="X115" s="33"/>
      <c r="Y115" s="33"/>
      <c r="Z115" s="33"/>
      <c r="AA115" s="33"/>
      <c r="AB115" s="33"/>
      <c r="AC115" s="33"/>
      <c r="AD115" s="33"/>
      <c r="AE115" s="33"/>
    </row>
    <row r="116" spans="1:65" s="2" customFormat="1" ht="16.5" customHeight="1">
      <c r="A116" s="33"/>
      <c r="B116" s="34"/>
      <c r="C116" s="35"/>
      <c r="D116" s="35"/>
      <c r="E116" s="267" t="str">
        <f>E13</f>
        <v>03.4.1 - Vedlejší a ostatní náklady</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6.95" customHeight="1">
      <c r="A117" s="33"/>
      <c r="B117" s="34"/>
      <c r="C117" s="35"/>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2" customHeight="1">
      <c r="A118" s="33"/>
      <c r="B118" s="34"/>
      <c r="C118" s="28" t="s">
        <v>20</v>
      </c>
      <c r="D118" s="35"/>
      <c r="E118" s="35"/>
      <c r="F118" s="26" t="str">
        <f>F16</f>
        <v>Pocínovice</v>
      </c>
      <c r="G118" s="35"/>
      <c r="H118" s="35"/>
      <c r="I118" s="28" t="s">
        <v>22</v>
      </c>
      <c r="J118" s="65" t="str">
        <f>IF(J16="","",J16)</f>
        <v>21. 9. 2020</v>
      </c>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5.2" customHeight="1">
      <c r="A120" s="33"/>
      <c r="B120" s="34"/>
      <c r="C120" s="28" t="s">
        <v>24</v>
      </c>
      <c r="D120" s="35"/>
      <c r="E120" s="35"/>
      <c r="F120" s="26" t="str">
        <f>E19</f>
        <v>Správa železnic, státní organizace</v>
      </c>
      <c r="G120" s="35"/>
      <c r="H120" s="35"/>
      <c r="I120" s="28" t="s">
        <v>30</v>
      </c>
      <c r="J120" s="31" t="str">
        <f>E25</f>
        <v xml:space="preserve"> </v>
      </c>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28</v>
      </c>
      <c r="D121" s="35"/>
      <c r="E121" s="35"/>
      <c r="F121" s="26" t="str">
        <f>IF(E22="","",E22)</f>
        <v>Vyplň údaj</v>
      </c>
      <c r="G121" s="35"/>
      <c r="H121" s="35"/>
      <c r="I121" s="28" t="s">
        <v>33</v>
      </c>
      <c r="J121" s="31" t="str">
        <f>E28</f>
        <v xml:space="preserve"> </v>
      </c>
      <c r="K121" s="35"/>
      <c r="L121" s="50"/>
      <c r="S121" s="33"/>
      <c r="T121" s="33"/>
      <c r="U121" s="33"/>
      <c r="V121" s="33"/>
      <c r="W121" s="33"/>
      <c r="X121" s="33"/>
      <c r="Y121" s="33"/>
      <c r="Z121" s="33"/>
      <c r="AA121" s="33"/>
      <c r="AB121" s="33"/>
      <c r="AC121" s="33"/>
      <c r="AD121" s="33"/>
      <c r="AE121" s="33"/>
    </row>
    <row r="122" spans="1:65" s="2" customFormat="1" ht="10.35" customHeight="1">
      <c r="A122" s="33"/>
      <c r="B122" s="34"/>
      <c r="C122" s="35"/>
      <c r="D122" s="35"/>
      <c r="E122" s="35"/>
      <c r="F122" s="35"/>
      <c r="G122" s="35"/>
      <c r="H122" s="35"/>
      <c r="I122" s="35"/>
      <c r="J122" s="35"/>
      <c r="K122" s="35"/>
      <c r="L122" s="50"/>
      <c r="S122" s="33"/>
      <c r="T122" s="33"/>
      <c r="U122" s="33"/>
      <c r="V122" s="33"/>
      <c r="W122" s="33"/>
      <c r="X122" s="33"/>
      <c r="Y122" s="33"/>
      <c r="Z122" s="33"/>
      <c r="AA122" s="33"/>
      <c r="AB122" s="33"/>
      <c r="AC122" s="33"/>
      <c r="AD122" s="33"/>
      <c r="AE122" s="33"/>
    </row>
    <row r="123" spans="1:65" s="9" customFormat="1" ht="29.25" customHeight="1">
      <c r="A123" s="152"/>
      <c r="B123" s="153"/>
      <c r="C123" s="154" t="s">
        <v>206</v>
      </c>
      <c r="D123" s="155" t="s">
        <v>60</v>
      </c>
      <c r="E123" s="155" t="s">
        <v>56</v>
      </c>
      <c r="F123" s="155" t="s">
        <v>57</v>
      </c>
      <c r="G123" s="155" t="s">
        <v>207</v>
      </c>
      <c r="H123" s="155" t="s">
        <v>208</v>
      </c>
      <c r="I123" s="155" t="s">
        <v>209</v>
      </c>
      <c r="J123" s="155" t="s">
        <v>202</v>
      </c>
      <c r="K123" s="156" t="s">
        <v>210</v>
      </c>
      <c r="L123" s="157"/>
      <c r="M123" s="74" t="s">
        <v>1</v>
      </c>
      <c r="N123" s="75" t="s">
        <v>39</v>
      </c>
      <c r="O123" s="75" t="s">
        <v>211</v>
      </c>
      <c r="P123" s="75" t="s">
        <v>212</v>
      </c>
      <c r="Q123" s="75" t="s">
        <v>213</v>
      </c>
      <c r="R123" s="75" t="s">
        <v>214</v>
      </c>
      <c r="S123" s="75" t="s">
        <v>215</v>
      </c>
      <c r="T123" s="76" t="s">
        <v>216</v>
      </c>
      <c r="U123" s="152"/>
      <c r="V123" s="152"/>
      <c r="W123" s="152"/>
      <c r="X123" s="152"/>
      <c r="Y123" s="152"/>
      <c r="Z123" s="152"/>
      <c r="AA123" s="152"/>
      <c r="AB123" s="152"/>
      <c r="AC123" s="152"/>
      <c r="AD123" s="152"/>
      <c r="AE123" s="152"/>
    </row>
    <row r="124" spans="1:65" s="2" customFormat="1" ht="22.9" customHeight="1">
      <c r="A124" s="33"/>
      <c r="B124" s="34"/>
      <c r="C124" s="81" t="s">
        <v>217</v>
      </c>
      <c r="D124" s="35"/>
      <c r="E124" s="35"/>
      <c r="F124" s="35"/>
      <c r="G124" s="35"/>
      <c r="H124" s="35"/>
      <c r="I124" s="35"/>
      <c r="J124" s="158">
        <f>BK124</f>
        <v>0</v>
      </c>
      <c r="K124" s="35"/>
      <c r="L124" s="38"/>
      <c r="M124" s="77"/>
      <c r="N124" s="159"/>
      <c r="O124" s="78"/>
      <c r="P124" s="160">
        <f>SUM(P125:P140)</f>
        <v>0</v>
      </c>
      <c r="Q124" s="78"/>
      <c r="R124" s="160">
        <f>SUM(R125:R140)</f>
        <v>0</v>
      </c>
      <c r="S124" s="78"/>
      <c r="T124" s="161">
        <f>SUM(T125:T140)</f>
        <v>0</v>
      </c>
      <c r="U124" s="33"/>
      <c r="V124" s="33"/>
      <c r="W124" s="33"/>
      <c r="X124" s="33"/>
      <c r="Y124" s="33"/>
      <c r="Z124" s="33"/>
      <c r="AA124" s="33"/>
      <c r="AB124" s="33"/>
      <c r="AC124" s="33"/>
      <c r="AD124" s="33"/>
      <c r="AE124" s="33"/>
      <c r="AT124" s="16" t="s">
        <v>74</v>
      </c>
      <c r="AU124" s="16" t="s">
        <v>204</v>
      </c>
      <c r="BK124" s="162">
        <f>SUM(BK125:BK140)</f>
        <v>0</v>
      </c>
    </row>
    <row r="125" spans="1:65" s="2" customFormat="1" ht="24.2" customHeight="1">
      <c r="A125" s="33"/>
      <c r="B125" s="34"/>
      <c r="C125" s="182" t="s">
        <v>82</v>
      </c>
      <c r="D125" s="182" t="s">
        <v>243</v>
      </c>
      <c r="E125" s="183" t="s">
        <v>2608</v>
      </c>
      <c r="F125" s="184" t="s">
        <v>2609</v>
      </c>
      <c r="G125" s="185" t="s">
        <v>221</v>
      </c>
      <c r="H125" s="186">
        <v>8</v>
      </c>
      <c r="I125" s="187"/>
      <c r="J125" s="188">
        <f>ROUND(I125*H125,2)</f>
        <v>0</v>
      </c>
      <c r="K125" s="184" t="s">
        <v>222</v>
      </c>
      <c r="L125" s="38"/>
      <c r="M125" s="189" t="s">
        <v>1</v>
      </c>
      <c r="N125" s="190" t="s">
        <v>40</v>
      </c>
      <c r="O125" s="70"/>
      <c r="P125" s="173">
        <f>O125*H125</f>
        <v>0</v>
      </c>
      <c r="Q125" s="173">
        <v>0</v>
      </c>
      <c r="R125" s="173">
        <f>Q125*H125</f>
        <v>0</v>
      </c>
      <c r="S125" s="173">
        <v>0</v>
      </c>
      <c r="T125" s="174">
        <f>S125*H125</f>
        <v>0</v>
      </c>
      <c r="U125" s="33"/>
      <c r="V125" s="33"/>
      <c r="W125" s="33"/>
      <c r="X125" s="33"/>
      <c r="Y125" s="33"/>
      <c r="Z125" s="33"/>
      <c r="AA125" s="33"/>
      <c r="AB125" s="33"/>
      <c r="AC125" s="33"/>
      <c r="AD125" s="33"/>
      <c r="AE125" s="33"/>
      <c r="AR125" s="175" t="s">
        <v>1881</v>
      </c>
      <c r="AT125" s="175" t="s">
        <v>243</v>
      </c>
      <c r="AU125" s="175" t="s">
        <v>75</v>
      </c>
      <c r="AY125" s="16" t="s">
        <v>223</v>
      </c>
      <c r="BE125" s="176">
        <f>IF(N125="základní",J125,0)</f>
        <v>0</v>
      </c>
      <c r="BF125" s="176">
        <f>IF(N125="snížená",J125,0)</f>
        <v>0</v>
      </c>
      <c r="BG125" s="176">
        <f>IF(N125="zákl. přenesená",J125,0)</f>
        <v>0</v>
      </c>
      <c r="BH125" s="176">
        <f>IF(N125="sníž. přenesená",J125,0)</f>
        <v>0</v>
      </c>
      <c r="BI125" s="176">
        <f>IF(N125="nulová",J125,0)</f>
        <v>0</v>
      </c>
      <c r="BJ125" s="16" t="s">
        <v>82</v>
      </c>
      <c r="BK125" s="176">
        <f>ROUND(I125*H125,2)</f>
        <v>0</v>
      </c>
      <c r="BL125" s="16" t="s">
        <v>1881</v>
      </c>
      <c r="BM125" s="175" t="s">
        <v>2610</v>
      </c>
    </row>
    <row r="126" spans="1:65" s="2" customFormat="1" ht="48.75">
      <c r="A126" s="33"/>
      <c r="B126" s="34"/>
      <c r="C126" s="35"/>
      <c r="D126" s="177" t="s">
        <v>225</v>
      </c>
      <c r="E126" s="35"/>
      <c r="F126" s="178" t="s">
        <v>2611</v>
      </c>
      <c r="G126" s="35"/>
      <c r="H126" s="35"/>
      <c r="I126" s="179"/>
      <c r="J126" s="35"/>
      <c r="K126" s="35"/>
      <c r="L126" s="38"/>
      <c r="M126" s="180"/>
      <c r="N126" s="181"/>
      <c r="O126" s="70"/>
      <c r="P126" s="70"/>
      <c r="Q126" s="70"/>
      <c r="R126" s="70"/>
      <c r="S126" s="70"/>
      <c r="T126" s="71"/>
      <c r="U126" s="33"/>
      <c r="V126" s="33"/>
      <c r="W126" s="33"/>
      <c r="X126" s="33"/>
      <c r="Y126" s="33"/>
      <c r="Z126" s="33"/>
      <c r="AA126" s="33"/>
      <c r="AB126" s="33"/>
      <c r="AC126" s="33"/>
      <c r="AD126" s="33"/>
      <c r="AE126" s="33"/>
      <c r="AT126" s="16" t="s">
        <v>225</v>
      </c>
      <c r="AU126" s="16" t="s">
        <v>75</v>
      </c>
    </row>
    <row r="127" spans="1:65" s="2" customFormat="1" ht="24.2" customHeight="1">
      <c r="A127" s="33"/>
      <c r="B127" s="34"/>
      <c r="C127" s="182" t="s">
        <v>84</v>
      </c>
      <c r="D127" s="182" t="s">
        <v>243</v>
      </c>
      <c r="E127" s="183" t="s">
        <v>2612</v>
      </c>
      <c r="F127" s="184" t="s">
        <v>2613</v>
      </c>
      <c r="G127" s="185" t="s">
        <v>1757</v>
      </c>
      <c r="H127" s="216"/>
      <c r="I127" s="187"/>
      <c r="J127" s="188">
        <f>ROUND(I127*H127,2)</f>
        <v>0</v>
      </c>
      <c r="K127" s="184" t="s">
        <v>222</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1881</v>
      </c>
      <c r="AT127" s="175" t="s">
        <v>243</v>
      </c>
      <c r="AU127" s="175" t="s">
        <v>75</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1881</v>
      </c>
      <c r="BM127" s="175" t="s">
        <v>2614</v>
      </c>
    </row>
    <row r="128" spans="1:65" s="2" customFormat="1">
      <c r="A128" s="33"/>
      <c r="B128" s="34"/>
      <c r="C128" s="35"/>
      <c r="D128" s="177" t="s">
        <v>225</v>
      </c>
      <c r="E128" s="35"/>
      <c r="F128" s="178" t="s">
        <v>2613</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75</v>
      </c>
    </row>
    <row r="129" spans="1:65" s="2" customFormat="1" ht="24.2" customHeight="1">
      <c r="A129" s="33"/>
      <c r="B129" s="34"/>
      <c r="C129" s="182" t="s">
        <v>92</v>
      </c>
      <c r="D129" s="182" t="s">
        <v>243</v>
      </c>
      <c r="E129" s="183" t="s">
        <v>2615</v>
      </c>
      <c r="F129" s="184" t="s">
        <v>2616</v>
      </c>
      <c r="G129" s="185" t="s">
        <v>1757</v>
      </c>
      <c r="H129" s="216"/>
      <c r="I129" s="187"/>
      <c r="J129" s="188">
        <f>ROUND(I129*H129,2)</f>
        <v>0</v>
      </c>
      <c r="K129" s="184" t="s">
        <v>222</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1881</v>
      </c>
      <c r="AT129" s="175" t="s">
        <v>243</v>
      </c>
      <c r="AU129" s="175" t="s">
        <v>75</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1881</v>
      </c>
      <c r="BM129" s="175" t="s">
        <v>2617</v>
      </c>
    </row>
    <row r="130" spans="1:65" s="2" customFormat="1">
      <c r="A130" s="33"/>
      <c r="B130" s="34"/>
      <c r="C130" s="35"/>
      <c r="D130" s="177" t="s">
        <v>225</v>
      </c>
      <c r="E130" s="35"/>
      <c r="F130" s="178" t="s">
        <v>2616</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75</v>
      </c>
    </row>
    <row r="131" spans="1:65" s="2" customFormat="1" ht="24.2" customHeight="1">
      <c r="A131" s="33"/>
      <c r="B131" s="34"/>
      <c r="C131" s="182" t="s">
        <v>233</v>
      </c>
      <c r="D131" s="182" t="s">
        <v>243</v>
      </c>
      <c r="E131" s="183" t="s">
        <v>2618</v>
      </c>
      <c r="F131" s="184" t="s">
        <v>2619</v>
      </c>
      <c r="G131" s="185" t="s">
        <v>1757</v>
      </c>
      <c r="H131" s="216"/>
      <c r="I131" s="187"/>
      <c r="J131" s="188">
        <f>ROUND(I131*H131,2)</f>
        <v>0</v>
      </c>
      <c r="K131" s="184" t="s">
        <v>222</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1881</v>
      </c>
      <c r="AT131" s="175" t="s">
        <v>243</v>
      </c>
      <c r="AU131" s="175" t="s">
        <v>75</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1881</v>
      </c>
      <c r="BM131" s="175" t="s">
        <v>2620</v>
      </c>
    </row>
    <row r="132" spans="1:65" s="2" customFormat="1">
      <c r="A132" s="33"/>
      <c r="B132" s="34"/>
      <c r="C132" s="35"/>
      <c r="D132" s="177" t="s">
        <v>225</v>
      </c>
      <c r="E132" s="35"/>
      <c r="F132" s="178" t="s">
        <v>2619</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75</v>
      </c>
    </row>
    <row r="133" spans="1:65" s="2" customFormat="1" ht="24.2" customHeight="1">
      <c r="A133" s="33"/>
      <c r="B133" s="34"/>
      <c r="C133" s="182" t="s">
        <v>238</v>
      </c>
      <c r="D133" s="182" t="s">
        <v>243</v>
      </c>
      <c r="E133" s="183" t="s">
        <v>2621</v>
      </c>
      <c r="F133" s="184" t="s">
        <v>2622</v>
      </c>
      <c r="G133" s="185" t="s">
        <v>1757</v>
      </c>
      <c r="H133" s="216"/>
      <c r="I133" s="187"/>
      <c r="J133" s="188">
        <f>ROUND(I133*H133,2)</f>
        <v>0</v>
      </c>
      <c r="K133" s="184" t="s">
        <v>222</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1881</v>
      </c>
      <c r="AT133" s="175" t="s">
        <v>243</v>
      </c>
      <c r="AU133" s="175" t="s">
        <v>75</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1881</v>
      </c>
      <c r="BM133" s="175" t="s">
        <v>2623</v>
      </c>
    </row>
    <row r="134" spans="1:65" s="2" customFormat="1" ht="48.75">
      <c r="A134" s="33"/>
      <c r="B134" s="34"/>
      <c r="C134" s="35"/>
      <c r="D134" s="177" t="s">
        <v>225</v>
      </c>
      <c r="E134" s="35"/>
      <c r="F134" s="178" t="s">
        <v>2624</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75</v>
      </c>
    </row>
    <row r="135" spans="1:65" s="2" customFormat="1" ht="24.2" customHeight="1">
      <c r="A135" s="33"/>
      <c r="B135" s="34"/>
      <c r="C135" s="182" t="s">
        <v>242</v>
      </c>
      <c r="D135" s="182" t="s">
        <v>243</v>
      </c>
      <c r="E135" s="183" t="s">
        <v>2625</v>
      </c>
      <c r="F135" s="184" t="s">
        <v>2626</v>
      </c>
      <c r="G135" s="185" t="s">
        <v>1757</v>
      </c>
      <c r="H135" s="216"/>
      <c r="I135" s="187"/>
      <c r="J135" s="188">
        <f>ROUND(I135*H135,2)</f>
        <v>0</v>
      </c>
      <c r="K135" s="184" t="s">
        <v>222</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1881</v>
      </c>
      <c r="AT135" s="175" t="s">
        <v>243</v>
      </c>
      <c r="AU135" s="175" t="s">
        <v>75</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1881</v>
      </c>
      <c r="BM135" s="175" t="s">
        <v>2627</v>
      </c>
    </row>
    <row r="136" spans="1:65" s="2" customFormat="1" ht="58.5">
      <c r="A136" s="33"/>
      <c r="B136" s="34"/>
      <c r="C136" s="35"/>
      <c r="D136" s="177" t="s">
        <v>225</v>
      </c>
      <c r="E136" s="35"/>
      <c r="F136" s="178" t="s">
        <v>2628</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75</v>
      </c>
    </row>
    <row r="137" spans="1:65" s="2" customFormat="1" ht="62.65" customHeight="1">
      <c r="A137" s="33"/>
      <c r="B137" s="34"/>
      <c r="C137" s="182" t="s">
        <v>253</v>
      </c>
      <c r="D137" s="182" t="s">
        <v>243</v>
      </c>
      <c r="E137" s="183" t="s">
        <v>2629</v>
      </c>
      <c r="F137" s="184" t="s">
        <v>2630</v>
      </c>
      <c r="G137" s="185" t="s">
        <v>1757</v>
      </c>
      <c r="H137" s="216"/>
      <c r="I137" s="187"/>
      <c r="J137" s="188">
        <f>ROUND(I137*H137,2)</f>
        <v>0</v>
      </c>
      <c r="K137" s="184" t="s">
        <v>222</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1881</v>
      </c>
      <c r="AT137" s="175" t="s">
        <v>243</v>
      </c>
      <c r="AU137" s="175" t="s">
        <v>75</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1881</v>
      </c>
      <c r="BM137" s="175" t="s">
        <v>2631</v>
      </c>
    </row>
    <row r="138" spans="1:65" s="2" customFormat="1" ht="39">
      <c r="A138" s="33"/>
      <c r="B138" s="34"/>
      <c r="C138" s="35"/>
      <c r="D138" s="177" t="s">
        <v>225</v>
      </c>
      <c r="E138" s="35"/>
      <c r="F138" s="178" t="s">
        <v>2630</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75</v>
      </c>
    </row>
    <row r="139" spans="1:65" s="2" customFormat="1" ht="24.2" customHeight="1">
      <c r="A139" s="33"/>
      <c r="B139" s="34"/>
      <c r="C139" s="182" t="s">
        <v>248</v>
      </c>
      <c r="D139" s="182" t="s">
        <v>243</v>
      </c>
      <c r="E139" s="183" t="s">
        <v>2632</v>
      </c>
      <c r="F139" s="184" t="s">
        <v>2633</v>
      </c>
      <c r="G139" s="185" t="s">
        <v>228</v>
      </c>
      <c r="H139" s="186">
        <v>1850</v>
      </c>
      <c r="I139" s="187"/>
      <c r="J139" s="188">
        <f>ROUND(I139*H139,2)</f>
        <v>0</v>
      </c>
      <c r="K139" s="184" t="s">
        <v>222</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1881</v>
      </c>
      <c r="AT139" s="175" t="s">
        <v>243</v>
      </c>
      <c r="AU139" s="175" t="s">
        <v>75</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1881</v>
      </c>
      <c r="BM139" s="175" t="s">
        <v>2634</v>
      </c>
    </row>
    <row r="140" spans="1:65" s="2" customFormat="1" ht="58.5">
      <c r="A140" s="33"/>
      <c r="B140" s="34"/>
      <c r="C140" s="35"/>
      <c r="D140" s="177" t="s">
        <v>225</v>
      </c>
      <c r="E140" s="35"/>
      <c r="F140" s="178" t="s">
        <v>2635</v>
      </c>
      <c r="G140" s="35"/>
      <c r="H140" s="35"/>
      <c r="I140" s="179"/>
      <c r="J140" s="35"/>
      <c r="K140" s="35"/>
      <c r="L140" s="38"/>
      <c r="M140" s="191"/>
      <c r="N140" s="192"/>
      <c r="O140" s="193"/>
      <c r="P140" s="193"/>
      <c r="Q140" s="193"/>
      <c r="R140" s="193"/>
      <c r="S140" s="193"/>
      <c r="T140" s="194"/>
      <c r="U140" s="33"/>
      <c r="V140" s="33"/>
      <c r="W140" s="33"/>
      <c r="X140" s="33"/>
      <c r="Y140" s="33"/>
      <c r="Z140" s="33"/>
      <c r="AA140" s="33"/>
      <c r="AB140" s="33"/>
      <c r="AC140" s="33"/>
      <c r="AD140" s="33"/>
      <c r="AE140" s="33"/>
      <c r="AT140" s="16" t="s">
        <v>225</v>
      </c>
      <c r="AU140" s="16" t="s">
        <v>75</v>
      </c>
    </row>
    <row r="141" spans="1:65" s="2" customFormat="1" ht="6.95" customHeight="1">
      <c r="A141" s="33"/>
      <c r="B141" s="53"/>
      <c r="C141" s="54"/>
      <c r="D141" s="54"/>
      <c r="E141" s="54"/>
      <c r="F141" s="54"/>
      <c r="G141" s="54"/>
      <c r="H141" s="54"/>
      <c r="I141" s="54"/>
      <c r="J141" s="54"/>
      <c r="K141" s="54"/>
      <c r="L141" s="38"/>
      <c r="M141" s="33"/>
      <c r="O141" s="33"/>
      <c r="P141" s="33"/>
      <c r="Q141" s="33"/>
      <c r="R141" s="33"/>
      <c r="S141" s="33"/>
      <c r="T141" s="33"/>
      <c r="U141" s="33"/>
      <c r="V141" s="33"/>
      <c r="W141" s="33"/>
      <c r="X141" s="33"/>
      <c r="Y141" s="33"/>
      <c r="Z141" s="33"/>
      <c r="AA141" s="33"/>
      <c r="AB141" s="33"/>
      <c r="AC141" s="33"/>
      <c r="AD141" s="33"/>
      <c r="AE141" s="33"/>
    </row>
  </sheetData>
  <sheetProtection algorithmName="SHA-512" hashValue="ge11XON/OKcw1WUmun7ZLkcOBw/uKixCTq4SEflDgrLc6QDI7EZDnF3XSk/Xua6gmz5G1r0x274gm0mLQqLqBg==" saltValue="wMWfgC5Z5aVxlQwrVhvXyWrYe7XTQSL6A/sLkXuFb00jPsdajtMiHnuk6B79nM/xMrdHvqldH6H2ugrOx/Yv3A==" spinCount="100000" sheet="1" objects="1" scenarios="1" formatColumns="0" formatRows="0" autoFilter="0"/>
  <autoFilter ref="C123:K140"/>
  <mergeCells count="15">
    <mergeCell ref="E110:H110"/>
    <mergeCell ref="E114:H114"/>
    <mergeCell ref="E112:H112"/>
    <mergeCell ref="E116:H116"/>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83"/>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178</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2637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2638</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ROUND(J126,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ROUND((SUM(BE126:BE282)),  2)</f>
        <v>0</v>
      </c>
      <c r="G37" s="33"/>
      <c r="H37" s="33"/>
      <c r="I37" s="129">
        <v>0.21</v>
      </c>
      <c r="J37" s="128">
        <f>ROUND(((SUM(BE126:BE282))*I37),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ROUND((SUM(BF126:BF282)),  2)</f>
        <v>0</v>
      </c>
      <c r="G38" s="33"/>
      <c r="H38" s="33"/>
      <c r="I38" s="129">
        <v>0.15</v>
      </c>
      <c r="J38" s="128">
        <f>ROUND(((SUM(BF126:BF282))*I38),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ROUND((SUM(BG126:BG282)),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ROUND((SUM(BH126:BH282)),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ROUND((SUM(BI126:BI282)),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2637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04.1.1 - Elektromontáže</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J126</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2639</v>
      </c>
      <c r="E101" s="199"/>
      <c r="F101" s="199"/>
      <c r="G101" s="199"/>
      <c r="H101" s="199"/>
      <c r="I101" s="199"/>
      <c r="J101" s="200">
        <f>J127</f>
        <v>0</v>
      </c>
      <c r="K101" s="197"/>
      <c r="L101" s="201"/>
    </row>
    <row r="102" spans="1:47" s="14" customFormat="1" ht="19.899999999999999" hidden="1" customHeight="1">
      <c r="B102" s="239"/>
      <c r="C102" s="102"/>
      <c r="D102" s="240" t="s">
        <v>2640</v>
      </c>
      <c r="E102" s="241"/>
      <c r="F102" s="241"/>
      <c r="G102" s="241"/>
      <c r="H102" s="241"/>
      <c r="I102" s="241"/>
      <c r="J102" s="242">
        <f>J228</f>
        <v>0</v>
      </c>
      <c r="K102" s="102"/>
      <c r="L102" s="243"/>
    </row>
    <row r="103" spans="1:47" s="2" customFormat="1" ht="21.75" hidden="1" customHeight="1">
      <c r="A103" s="33"/>
      <c r="B103" s="34"/>
      <c r="C103" s="35"/>
      <c r="D103" s="35"/>
      <c r="E103" s="35"/>
      <c r="F103" s="35"/>
      <c r="G103" s="35"/>
      <c r="H103" s="35"/>
      <c r="I103" s="35"/>
      <c r="J103" s="35"/>
      <c r="K103" s="35"/>
      <c r="L103" s="50"/>
      <c r="S103" s="33"/>
      <c r="T103" s="33"/>
      <c r="U103" s="33"/>
      <c r="V103" s="33"/>
      <c r="W103" s="33"/>
      <c r="X103" s="33"/>
      <c r="Y103" s="33"/>
      <c r="Z103" s="33"/>
      <c r="AA103" s="33"/>
      <c r="AB103" s="33"/>
      <c r="AC103" s="33"/>
      <c r="AD103" s="33"/>
      <c r="AE103" s="33"/>
    </row>
    <row r="104" spans="1:47" s="2" customFormat="1" ht="6.95" hidden="1" customHeight="1">
      <c r="A104" s="33"/>
      <c r="B104" s="53"/>
      <c r="C104" s="54"/>
      <c r="D104" s="54"/>
      <c r="E104" s="54"/>
      <c r="F104" s="54"/>
      <c r="G104" s="54"/>
      <c r="H104" s="54"/>
      <c r="I104" s="54"/>
      <c r="J104" s="54"/>
      <c r="K104" s="54"/>
      <c r="L104" s="50"/>
      <c r="S104" s="33"/>
      <c r="T104" s="33"/>
      <c r="U104" s="33"/>
      <c r="V104" s="33"/>
      <c r="W104" s="33"/>
      <c r="X104" s="33"/>
      <c r="Y104" s="33"/>
      <c r="Z104" s="33"/>
      <c r="AA104" s="33"/>
      <c r="AB104" s="33"/>
      <c r="AC104" s="33"/>
      <c r="AD104" s="33"/>
      <c r="AE104" s="33"/>
    </row>
    <row r="105" spans="1:47" hidden="1"/>
    <row r="106" spans="1:47" hidden="1"/>
    <row r="107" spans="1:47" hidden="1"/>
    <row r="108" spans="1:47" s="2" customFormat="1" ht="6.95" customHeight="1">
      <c r="A108" s="33"/>
      <c r="B108" s="55"/>
      <c r="C108" s="56"/>
      <c r="D108" s="56"/>
      <c r="E108" s="56"/>
      <c r="F108" s="56"/>
      <c r="G108" s="56"/>
      <c r="H108" s="56"/>
      <c r="I108" s="56"/>
      <c r="J108" s="56"/>
      <c r="K108" s="56"/>
      <c r="L108" s="50"/>
      <c r="S108" s="33"/>
      <c r="T108" s="33"/>
      <c r="U108" s="33"/>
      <c r="V108" s="33"/>
      <c r="W108" s="33"/>
      <c r="X108" s="33"/>
      <c r="Y108" s="33"/>
      <c r="Z108" s="33"/>
      <c r="AA108" s="33"/>
      <c r="AB108" s="33"/>
      <c r="AC108" s="33"/>
      <c r="AD108" s="33"/>
      <c r="AE108" s="33"/>
    </row>
    <row r="109" spans="1:47" s="2" customFormat="1" ht="24.95" customHeight="1">
      <c r="A109" s="33"/>
      <c r="B109" s="34"/>
      <c r="C109" s="22" t="s">
        <v>205</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6.95" customHeight="1">
      <c r="A110" s="33"/>
      <c r="B110" s="34"/>
      <c r="C110" s="35"/>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95" t="str">
        <f>E7</f>
        <v>Oprava SZZ, kolejí a výhybek v žst. Pocínovice</v>
      </c>
      <c r="F112" s="296"/>
      <c r="G112" s="296"/>
      <c r="H112" s="296"/>
      <c r="I112" s="35"/>
      <c r="J112" s="35"/>
      <c r="K112" s="35"/>
      <c r="L112" s="50"/>
      <c r="S112" s="33"/>
      <c r="T112" s="33"/>
      <c r="U112" s="33"/>
      <c r="V112" s="33"/>
      <c r="W112" s="33"/>
      <c r="X112" s="33"/>
      <c r="Y112" s="33"/>
      <c r="Z112" s="33"/>
      <c r="AA112" s="33"/>
      <c r="AB112" s="33"/>
      <c r="AC112" s="33"/>
      <c r="AD112" s="33"/>
      <c r="AE112" s="33"/>
    </row>
    <row r="113" spans="1:65" s="1" customFormat="1" ht="12" customHeight="1">
      <c r="B113" s="20"/>
      <c r="C113" s="28" t="s">
        <v>194</v>
      </c>
      <c r="D113" s="21"/>
      <c r="E113" s="21"/>
      <c r="F113" s="21"/>
      <c r="G113" s="21"/>
      <c r="H113" s="21"/>
      <c r="I113" s="21"/>
      <c r="J113" s="21"/>
      <c r="K113" s="21"/>
      <c r="L113" s="19"/>
    </row>
    <row r="114" spans="1:65" s="1" customFormat="1" ht="16.5" customHeight="1">
      <c r="B114" s="20"/>
      <c r="C114" s="21"/>
      <c r="D114" s="21"/>
      <c r="E114" s="295" t="s">
        <v>2636</v>
      </c>
      <c r="F114" s="284"/>
      <c r="G114" s="284"/>
      <c r="H114" s="284"/>
      <c r="I114" s="21"/>
      <c r="J114" s="21"/>
      <c r="K114" s="21"/>
      <c r="L114" s="19"/>
    </row>
    <row r="115" spans="1:65" s="1" customFormat="1" ht="12" customHeight="1">
      <c r="B115" s="20"/>
      <c r="C115" s="28" t="s">
        <v>196</v>
      </c>
      <c r="D115" s="21"/>
      <c r="E115" s="21"/>
      <c r="F115" s="21"/>
      <c r="G115" s="21"/>
      <c r="H115" s="21"/>
      <c r="I115" s="21"/>
      <c r="J115" s="21"/>
      <c r="K115" s="21"/>
      <c r="L115" s="19"/>
    </row>
    <row r="116" spans="1:65" s="2" customFormat="1" ht="16.5" customHeight="1">
      <c r="A116" s="33"/>
      <c r="B116" s="34"/>
      <c r="C116" s="35"/>
      <c r="D116" s="35"/>
      <c r="E116" s="297" t="s">
        <v>2637</v>
      </c>
      <c r="F116" s="298"/>
      <c r="G116" s="298"/>
      <c r="H116" s="298"/>
      <c r="I116" s="35"/>
      <c r="J116" s="35"/>
      <c r="K116" s="35"/>
      <c r="L116" s="50"/>
      <c r="S116" s="33"/>
      <c r="T116" s="33"/>
      <c r="U116" s="33"/>
      <c r="V116" s="33"/>
      <c r="W116" s="33"/>
      <c r="X116" s="33"/>
      <c r="Y116" s="33"/>
      <c r="Z116" s="33"/>
      <c r="AA116" s="33"/>
      <c r="AB116" s="33"/>
      <c r="AC116" s="33"/>
      <c r="AD116" s="33"/>
      <c r="AE116" s="33"/>
    </row>
    <row r="117" spans="1:65" s="2" customFormat="1" ht="12" customHeight="1">
      <c r="A117" s="33"/>
      <c r="B117" s="34"/>
      <c r="C117" s="28" t="s">
        <v>198</v>
      </c>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5" s="2" customFormat="1" ht="16.5" customHeight="1">
      <c r="A118" s="33"/>
      <c r="B118" s="34"/>
      <c r="C118" s="35"/>
      <c r="D118" s="35"/>
      <c r="E118" s="267" t="str">
        <f>E13</f>
        <v>04.1.1 - Elektromontáže</v>
      </c>
      <c r="F118" s="298"/>
      <c r="G118" s="298"/>
      <c r="H118" s="298"/>
      <c r="I118" s="35"/>
      <c r="J118" s="35"/>
      <c r="K118" s="35"/>
      <c r="L118" s="50"/>
      <c r="S118" s="33"/>
      <c r="T118" s="33"/>
      <c r="U118" s="33"/>
      <c r="V118" s="33"/>
      <c r="W118" s="33"/>
      <c r="X118" s="33"/>
      <c r="Y118" s="33"/>
      <c r="Z118" s="33"/>
      <c r="AA118" s="33"/>
      <c r="AB118" s="33"/>
      <c r="AC118" s="33"/>
      <c r="AD118" s="33"/>
      <c r="AE118" s="33"/>
    </row>
    <row r="119" spans="1:65"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5" s="2" customFormat="1" ht="12" customHeight="1">
      <c r="A120" s="33"/>
      <c r="B120" s="34"/>
      <c r="C120" s="28" t="s">
        <v>20</v>
      </c>
      <c r="D120" s="35"/>
      <c r="E120" s="35"/>
      <c r="F120" s="26" t="str">
        <f>F16</f>
        <v>Pocínovice</v>
      </c>
      <c r="G120" s="35"/>
      <c r="H120" s="35"/>
      <c r="I120" s="28" t="s">
        <v>22</v>
      </c>
      <c r="J120" s="65" t="str">
        <f>IF(J16="","",J16)</f>
        <v>21. 9. 2020</v>
      </c>
      <c r="K120" s="35"/>
      <c r="L120" s="50"/>
      <c r="S120" s="33"/>
      <c r="T120" s="33"/>
      <c r="U120" s="33"/>
      <c r="V120" s="33"/>
      <c r="W120" s="33"/>
      <c r="X120" s="33"/>
      <c r="Y120" s="33"/>
      <c r="Z120" s="33"/>
      <c r="AA120" s="33"/>
      <c r="AB120" s="33"/>
      <c r="AC120" s="33"/>
      <c r="AD120" s="33"/>
      <c r="AE120" s="33"/>
    </row>
    <row r="121" spans="1:65" s="2" customFormat="1" ht="6.95" customHeight="1">
      <c r="A121" s="33"/>
      <c r="B121" s="34"/>
      <c r="C121" s="35"/>
      <c r="D121" s="35"/>
      <c r="E121" s="35"/>
      <c r="F121" s="35"/>
      <c r="G121" s="35"/>
      <c r="H121" s="35"/>
      <c r="I121" s="35"/>
      <c r="J121" s="35"/>
      <c r="K121" s="35"/>
      <c r="L121" s="50"/>
      <c r="S121" s="33"/>
      <c r="T121" s="33"/>
      <c r="U121" s="33"/>
      <c r="V121" s="33"/>
      <c r="W121" s="33"/>
      <c r="X121" s="33"/>
      <c r="Y121" s="33"/>
      <c r="Z121" s="33"/>
      <c r="AA121" s="33"/>
      <c r="AB121" s="33"/>
      <c r="AC121" s="33"/>
      <c r="AD121" s="33"/>
      <c r="AE121" s="33"/>
    </row>
    <row r="122" spans="1:65" s="2" customFormat="1" ht="15.2" customHeight="1">
      <c r="A122" s="33"/>
      <c r="B122" s="34"/>
      <c r="C122" s="28" t="s">
        <v>24</v>
      </c>
      <c r="D122" s="35"/>
      <c r="E122" s="35"/>
      <c r="F122" s="26" t="str">
        <f>E19</f>
        <v>Správa železnic, státní organizace</v>
      </c>
      <c r="G122" s="35"/>
      <c r="H122" s="35"/>
      <c r="I122" s="28" t="s">
        <v>30</v>
      </c>
      <c r="J122" s="31" t="str">
        <f>E25</f>
        <v xml:space="preserve"> </v>
      </c>
      <c r="K122" s="35"/>
      <c r="L122" s="50"/>
      <c r="S122" s="33"/>
      <c r="T122" s="33"/>
      <c r="U122" s="33"/>
      <c r="V122" s="33"/>
      <c r="W122" s="33"/>
      <c r="X122" s="33"/>
      <c r="Y122" s="33"/>
      <c r="Z122" s="33"/>
      <c r="AA122" s="33"/>
      <c r="AB122" s="33"/>
      <c r="AC122" s="33"/>
      <c r="AD122" s="33"/>
      <c r="AE122" s="33"/>
    </row>
    <row r="123" spans="1:65" s="2" customFormat="1" ht="15.2" customHeight="1">
      <c r="A123" s="33"/>
      <c r="B123" s="34"/>
      <c r="C123" s="28" t="s">
        <v>28</v>
      </c>
      <c r="D123" s="35"/>
      <c r="E123" s="35"/>
      <c r="F123" s="26" t="str">
        <f>IF(E22="","",E22)</f>
        <v>Vyplň údaj</v>
      </c>
      <c r="G123" s="35"/>
      <c r="H123" s="35"/>
      <c r="I123" s="28" t="s">
        <v>33</v>
      </c>
      <c r="J123" s="31" t="str">
        <f>E28</f>
        <v xml:space="preserve"> </v>
      </c>
      <c r="K123" s="35"/>
      <c r="L123" s="50"/>
      <c r="S123" s="33"/>
      <c r="T123" s="33"/>
      <c r="U123" s="33"/>
      <c r="V123" s="33"/>
      <c r="W123" s="33"/>
      <c r="X123" s="33"/>
      <c r="Y123" s="33"/>
      <c r="Z123" s="33"/>
      <c r="AA123" s="33"/>
      <c r="AB123" s="33"/>
      <c r="AC123" s="33"/>
      <c r="AD123" s="33"/>
      <c r="AE123" s="33"/>
    </row>
    <row r="124" spans="1:65" s="2" customFormat="1" ht="10.35" customHeight="1">
      <c r="A124" s="33"/>
      <c r="B124" s="34"/>
      <c r="C124" s="35"/>
      <c r="D124" s="35"/>
      <c r="E124" s="35"/>
      <c r="F124" s="35"/>
      <c r="G124" s="35"/>
      <c r="H124" s="35"/>
      <c r="I124" s="35"/>
      <c r="J124" s="35"/>
      <c r="K124" s="35"/>
      <c r="L124" s="50"/>
      <c r="S124" s="33"/>
      <c r="T124" s="33"/>
      <c r="U124" s="33"/>
      <c r="V124" s="33"/>
      <c r="W124" s="33"/>
      <c r="X124" s="33"/>
      <c r="Y124" s="33"/>
      <c r="Z124" s="33"/>
      <c r="AA124" s="33"/>
      <c r="AB124" s="33"/>
      <c r="AC124" s="33"/>
      <c r="AD124" s="33"/>
      <c r="AE124" s="33"/>
    </row>
    <row r="125" spans="1:65" s="9" customFormat="1" ht="29.25" customHeight="1">
      <c r="A125" s="152"/>
      <c r="B125" s="153"/>
      <c r="C125" s="154" t="s">
        <v>206</v>
      </c>
      <c r="D125" s="155" t="s">
        <v>60</v>
      </c>
      <c r="E125" s="155" t="s">
        <v>56</v>
      </c>
      <c r="F125" s="155" t="s">
        <v>57</v>
      </c>
      <c r="G125" s="155" t="s">
        <v>207</v>
      </c>
      <c r="H125" s="155" t="s">
        <v>208</v>
      </c>
      <c r="I125" s="155" t="s">
        <v>209</v>
      </c>
      <c r="J125" s="155" t="s">
        <v>202</v>
      </c>
      <c r="K125" s="156" t="s">
        <v>210</v>
      </c>
      <c r="L125" s="157"/>
      <c r="M125" s="74" t="s">
        <v>1</v>
      </c>
      <c r="N125" s="75" t="s">
        <v>39</v>
      </c>
      <c r="O125" s="75" t="s">
        <v>211</v>
      </c>
      <c r="P125" s="75" t="s">
        <v>212</v>
      </c>
      <c r="Q125" s="75" t="s">
        <v>213</v>
      </c>
      <c r="R125" s="75" t="s">
        <v>214</v>
      </c>
      <c r="S125" s="75" t="s">
        <v>215</v>
      </c>
      <c r="T125" s="76" t="s">
        <v>216</v>
      </c>
      <c r="U125" s="152"/>
      <c r="V125" s="152"/>
      <c r="W125" s="152"/>
      <c r="X125" s="152"/>
      <c r="Y125" s="152"/>
      <c r="Z125" s="152"/>
      <c r="AA125" s="152"/>
      <c r="AB125" s="152"/>
      <c r="AC125" s="152"/>
      <c r="AD125" s="152"/>
      <c r="AE125" s="152"/>
    </row>
    <row r="126" spans="1:65" s="2" customFormat="1" ht="22.9" customHeight="1">
      <c r="A126" s="33"/>
      <c r="B126" s="34"/>
      <c r="C126" s="81" t="s">
        <v>217</v>
      </c>
      <c r="D126" s="35"/>
      <c r="E126" s="35"/>
      <c r="F126" s="35"/>
      <c r="G126" s="35"/>
      <c r="H126" s="35"/>
      <c r="I126" s="35"/>
      <c r="J126" s="158">
        <f>BK126</f>
        <v>0</v>
      </c>
      <c r="K126" s="35"/>
      <c r="L126" s="38"/>
      <c r="M126" s="77"/>
      <c r="N126" s="159"/>
      <c r="O126" s="78"/>
      <c r="P126" s="160">
        <f>P127</f>
        <v>0</v>
      </c>
      <c r="Q126" s="78"/>
      <c r="R126" s="160">
        <f>R127</f>
        <v>0</v>
      </c>
      <c r="S126" s="78"/>
      <c r="T126" s="161">
        <f>T127</f>
        <v>0</v>
      </c>
      <c r="U126" s="33"/>
      <c r="V126" s="33"/>
      <c r="W126" s="33"/>
      <c r="X126" s="33"/>
      <c r="Y126" s="33"/>
      <c r="Z126" s="33"/>
      <c r="AA126" s="33"/>
      <c r="AB126" s="33"/>
      <c r="AC126" s="33"/>
      <c r="AD126" s="33"/>
      <c r="AE126" s="33"/>
      <c r="AT126" s="16" t="s">
        <v>74</v>
      </c>
      <c r="AU126" s="16" t="s">
        <v>204</v>
      </c>
      <c r="BK126" s="162">
        <f>BK127</f>
        <v>0</v>
      </c>
    </row>
    <row r="127" spans="1:65" s="11" customFormat="1" ht="25.9" customHeight="1">
      <c r="B127" s="202"/>
      <c r="C127" s="203"/>
      <c r="D127" s="204" t="s">
        <v>74</v>
      </c>
      <c r="E127" s="205" t="s">
        <v>1697</v>
      </c>
      <c r="F127" s="205" t="s">
        <v>174</v>
      </c>
      <c r="G127" s="203"/>
      <c r="H127" s="203"/>
      <c r="I127" s="206"/>
      <c r="J127" s="207">
        <f>BK127</f>
        <v>0</v>
      </c>
      <c r="K127" s="203"/>
      <c r="L127" s="208"/>
      <c r="M127" s="209"/>
      <c r="N127" s="210"/>
      <c r="O127" s="210"/>
      <c r="P127" s="211">
        <f>P128+SUM(P129:P228)</f>
        <v>0</v>
      </c>
      <c r="Q127" s="210"/>
      <c r="R127" s="211">
        <f>R128+SUM(R129:R228)</f>
        <v>0</v>
      </c>
      <c r="S127" s="210"/>
      <c r="T127" s="212">
        <f>T128+SUM(T129:T228)</f>
        <v>0</v>
      </c>
      <c r="AR127" s="213" t="s">
        <v>233</v>
      </c>
      <c r="AT127" s="214" t="s">
        <v>74</v>
      </c>
      <c r="AU127" s="214" t="s">
        <v>75</v>
      </c>
      <c r="AY127" s="213" t="s">
        <v>223</v>
      </c>
      <c r="BK127" s="215">
        <f>BK128+SUM(BK129:BK228)</f>
        <v>0</v>
      </c>
    </row>
    <row r="128" spans="1:65" s="2" customFormat="1" ht="37.9" customHeight="1">
      <c r="A128" s="33"/>
      <c r="B128" s="34"/>
      <c r="C128" s="182" t="s">
        <v>82</v>
      </c>
      <c r="D128" s="182" t="s">
        <v>243</v>
      </c>
      <c r="E128" s="183" t="s">
        <v>2641</v>
      </c>
      <c r="F128" s="184" t="s">
        <v>2642</v>
      </c>
      <c r="G128" s="185" t="s">
        <v>221</v>
      </c>
      <c r="H128" s="186">
        <v>2</v>
      </c>
      <c r="I128" s="187"/>
      <c r="J128" s="188">
        <f>ROUND(I128*H128,2)</f>
        <v>0</v>
      </c>
      <c r="K128" s="184" t="s">
        <v>222</v>
      </c>
      <c r="L128" s="38"/>
      <c r="M128" s="189" t="s">
        <v>1</v>
      </c>
      <c r="N128" s="190" t="s">
        <v>40</v>
      </c>
      <c r="O128" s="70"/>
      <c r="P128" s="173">
        <f>O128*H128</f>
        <v>0</v>
      </c>
      <c r="Q128" s="173">
        <v>0</v>
      </c>
      <c r="R128" s="173">
        <f>Q128*H128</f>
        <v>0</v>
      </c>
      <c r="S128" s="173">
        <v>0</v>
      </c>
      <c r="T128" s="174">
        <f>S128*H128</f>
        <v>0</v>
      </c>
      <c r="U128" s="33"/>
      <c r="V128" s="33"/>
      <c r="W128" s="33"/>
      <c r="X128" s="33"/>
      <c r="Y128" s="33"/>
      <c r="Z128" s="33"/>
      <c r="AA128" s="33"/>
      <c r="AB128" s="33"/>
      <c r="AC128" s="33"/>
      <c r="AD128" s="33"/>
      <c r="AE128" s="33"/>
      <c r="AR128" s="175" t="s">
        <v>1774</v>
      </c>
      <c r="AT128" s="175" t="s">
        <v>243</v>
      </c>
      <c r="AU128" s="175" t="s">
        <v>82</v>
      </c>
      <c r="AY128" s="16" t="s">
        <v>223</v>
      </c>
      <c r="BE128" s="176">
        <f>IF(N128="základní",J128,0)</f>
        <v>0</v>
      </c>
      <c r="BF128" s="176">
        <f>IF(N128="snížená",J128,0)</f>
        <v>0</v>
      </c>
      <c r="BG128" s="176">
        <f>IF(N128="zákl. přenesená",J128,0)</f>
        <v>0</v>
      </c>
      <c r="BH128" s="176">
        <f>IF(N128="sníž. přenesená",J128,0)</f>
        <v>0</v>
      </c>
      <c r="BI128" s="176">
        <f>IF(N128="nulová",J128,0)</f>
        <v>0</v>
      </c>
      <c r="BJ128" s="16" t="s">
        <v>82</v>
      </c>
      <c r="BK128" s="176">
        <f>ROUND(I128*H128,2)</f>
        <v>0</v>
      </c>
      <c r="BL128" s="16" t="s">
        <v>1774</v>
      </c>
      <c r="BM128" s="175" t="s">
        <v>2643</v>
      </c>
    </row>
    <row r="129" spans="1:65" s="2" customFormat="1" ht="87.75">
      <c r="A129" s="33"/>
      <c r="B129" s="34"/>
      <c r="C129" s="35"/>
      <c r="D129" s="177" t="s">
        <v>225</v>
      </c>
      <c r="E129" s="35"/>
      <c r="F129" s="178" t="s">
        <v>2644</v>
      </c>
      <c r="G129" s="35"/>
      <c r="H129" s="35"/>
      <c r="I129" s="179"/>
      <c r="J129" s="35"/>
      <c r="K129" s="35"/>
      <c r="L129" s="38"/>
      <c r="M129" s="180"/>
      <c r="N129" s="181"/>
      <c r="O129" s="70"/>
      <c r="P129" s="70"/>
      <c r="Q129" s="70"/>
      <c r="R129" s="70"/>
      <c r="S129" s="70"/>
      <c r="T129" s="71"/>
      <c r="U129" s="33"/>
      <c r="V129" s="33"/>
      <c r="W129" s="33"/>
      <c r="X129" s="33"/>
      <c r="Y129" s="33"/>
      <c r="Z129" s="33"/>
      <c r="AA129" s="33"/>
      <c r="AB129" s="33"/>
      <c r="AC129" s="33"/>
      <c r="AD129" s="33"/>
      <c r="AE129" s="33"/>
      <c r="AT129" s="16" t="s">
        <v>225</v>
      </c>
      <c r="AU129" s="16" t="s">
        <v>82</v>
      </c>
    </row>
    <row r="130" spans="1:65" s="2" customFormat="1" ht="37.9" customHeight="1">
      <c r="A130" s="33"/>
      <c r="B130" s="34"/>
      <c r="C130" s="182" t="s">
        <v>84</v>
      </c>
      <c r="D130" s="182" t="s">
        <v>243</v>
      </c>
      <c r="E130" s="183" t="s">
        <v>2645</v>
      </c>
      <c r="F130" s="184" t="s">
        <v>2646</v>
      </c>
      <c r="G130" s="185" t="s">
        <v>221</v>
      </c>
      <c r="H130" s="186">
        <v>1</v>
      </c>
      <c r="I130" s="187"/>
      <c r="J130" s="188">
        <f>ROUND(I130*H130,2)</f>
        <v>0</v>
      </c>
      <c r="K130" s="184" t="s">
        <v>222</v>
      </c>
      <c r="L130" s="38"/>
      <c r="M130" s="189" t="s">
        <v>1</v>
      </c>
      <c r="N130" s="190" t="s">
        <v>40</v>
      </c>
      <c r="O130" s="70"/>
      <c r="P130" s="173">
        <f>O130*H130</f>
        <v>0</v>
      </c>
      <c r="Q130" s="173">
        <v>0</v>
      </c>
      <c r="R130" s="173">
        <f>Q130*H130</f>
        <v>0</v>
      </c>
      <c r="S130" s="173">
        <v>0</v>
      </c>
      <c r="T130" s="174">
        <f>S130*H130</f>
        <v>0</v>
      </c>
      <c r="U130" s="33"/>
      <c r="V130" s="33"/>
      <c r="W130" s="33"/>
      <c r="X130" s="33"/>
      <c r="Y130" s="33"/>
      <c r="Z130" s="33"/>
      <c r="AA130" s="33"/>
      <c r="AB130" s="33"/>
      <c r="AC130" s="33"/>
      <c r="AD130" s="33"/>
      <c r="AE130" s="33"/>
      <c r="AR130" s="175" t="s">
        <v>1774</v>
      </c>
      <c r="AT130" s="175" t="s">
        <v>243</v>
      </c>
      <c r="AU130" s="175" t="s">
        <v>82</v>
      </c>
      <c r="AY130" s="16" t="s">
        <v>223</v>
      </c>
      <c r="BE130" s="176">
        <f>IF(N130="základní",J130,0)</f>
        <v>0</v>
      </c>
      <c r="BF130" s="176">
        <f>IF(N130="snížená",J130,0)</f>
        <v>0</v>
      </c>
      <c r="BG130" s="176">
        <f>IF(N130="zákl. přenesená",J130,0)</f>
        <v>0</v>
      </c>
      <c r="BH130" s="176">
        <f>IF(N130="sníž. přenesená",J130,0)</f>
        <v>0</v>
      </c>
      <c r="BI130" s="176">
        <f>IF(N130="nulová",J130,0)</f>
        <v>0</v>
      </c>
      <c r="BJ130" s="16" t="s">
        <v>82</v>
      </c>
      <c r="BK130" s="176">
        <f>ROUND(I130*H130,2)</f>
        <v>0</v>
      </c>
      <c r="BL130" s="16" t="s">
        <v>1774</v>
      </c>
      <c r="BM130" s="175" t="s">
        <v>2647</v>
      </c>
    </row>
    <row r="131" spans="1:65" s="2" customFormat="1" ht="87.75">
      <c r="A131" s="33"/>
      <c r="B131" s="34"/>
      <c r="C131" s="35"/>
      <c r="D131" s="177" t="s">
        <v>225</v>
      </c>
      <c r="E131" s="35"/>
      <c r="F131" s="178" t="s">
        <v>2648</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225</v>
      </c>
      <c r="AU131" s="16" t="s">
        <v>82</v>
      </c>
    </row>
    <row r="132" spans="1:65" s="2" customFormat="1" ht="37.9" customHeight="1">
      <c r="A132" s="33"/>
      <c r="B132" s="34"/>
      <c r="C132" s="163" t="s">
        <v>92</v>
      </c>
      <c r="D132" s="163" t="s">
        <v>218</v>
      </c>
      <c r="E132" s="164" t="s">
        <v>2649</v>
      </c>
      <c r="F132" s="165" t="s">
        <v>2650</v>
      </c>
      <c r="G132" s="166" t="s">
        <v>2651</v>
      </c>
      <c r="H132" s="167">
        <v>1</v>
      </c>
      <c r="I132" s="168"/>
      <c r="J132" s="169">
        <f>ROUND(I132*H132,2)</f>
        <v>0</v>
      </c>
      <c r="K132" s="165" t="s">
        <v>222</v>
      </c>
      <c r="L132" s="170"/>
      <c r="M132" s="171" t="s">
        <v>1</v>
      </c>
      <c r="N132" s="172" t="s">
        <v>40</v>
      </c>
      <c r="O132" s="70"/>
      <c r="P132" s="173">
        <f>O132*H132</f>
        <v>0</v>
      </c>
      <c r="Q132" s="173">
        <v>0</v>
      </c>
      <c r="R132" s="173">
        <f>Q132*H132</f>
        <v>0</v>
      </c>
      <c r="S132" s="173">
        <v>0</v>
      </c>
      <c r="T132" s="174">
        <f>S132*H132</f>
        <v>0</v>
      </c>
      <c r="U132" s="33"/>
      <c r="V132" s="33"/>
      <c r="W132" s="33"/>
      <c r="X132" s="33"/>
      <c r="Y132" s="33"/>
      <c r="Z132" s="33"/>
      <c r="AA132" s="33"/>
      <c r="AB132" s="33"/>
      <c r="AC132" s="33"/>
      <c r="AD132" s="33"/>
      <c r="AE132" s="33"/>
      <c r="AR132" s="175" t="s">
        <v>415</v>
      </c>
      <c r="AT132" s="175" t="s">
        <v>218</v>
      </c>
      <c r="AU132" s="175" t="s">
        <v>82</v>
      </c>
      <c r="AY132" s="16" t="s">
        <v>223</v>
      </c>
      <c r="BE132" s="176">
        <f>IF(N132="základní",J132,0)</f>
        <v>0</v>
      </c>
      <c r="BF132" s="176">
        <f>IF(N132="snížená",J132,0)</f>
        <v>0</v>
      </c>
      <c r="BG132" s="176">
        <f>IF(N132="zákl. přenesená",J132,0)</f>
        <v>0</v>
      </c>
      <c r="BH132" s="176">
        <f>IF(N132="sníž. přenesená",J132,0)</f>
        <v>0</v>
      </c>
      <c r="BI132" s="176">
        <f>IF(N132="nulová",J132,0)</f>
        <v>0</v>
      </c>
      <c r="BJ132" s="16" t="s">
        <v>82</v>
      </c>
      <c r="BK132" s="176">
        <f>ROUND(I132*H132,2)</f>
        <v>0</v>
      </c>
      <c r="BL132" s="16" t="s">
        <v>415</v>
      </c>
      <c r="BM132" s="175" t="s">
        <v>2652</v>
      </c>
    </row>
    <row r="133" spans="1:65" s="2" customFormat="1" ht="19.5">
      <c r="A133" s="33"/>
      <c r="B133" s="34"/>
      <c r="C133" s="35"/>
      <c r="D133" s="177" t="s">
        <v>225</v>
      </c>
      <c r="E133" s="35"/>
      <c r="F133" s="178" t="s">
        <v>2650</v>
      </c>
      <c r="G133" s="35"/>
      <c r="H133" s="35"/>
      <c r="I133" s="179"/>
      <c r="J133" s="35"/>
      <c r="K133" s="35"/>
      <c r="L133" s="38"/>
      <c r="M133" s="180"/>
      <c r="N133" s="181"/>
      <c r="O133" s="70"/>
      <c r="P133" s="70"/>
      <c r="Q133" s="70"/>
      <c r="R133" s="70"/>
      <c r="S133" s="70"/>
      <c r="T133" s="71"/>
      <c r="U133" s="33"/>
      <c r="V133" s="33"/>
      <c r="W133" s="33"/>
      <c r="X133" s="33"/>
      <c r="Y133" s="33"/>
      <c r="Z133" s="33"/>
      <c r="AA133" s="33"/>
      <c r="AB133" s="33"/>
      <c r="AC133" s="33"/>
      <c r="AD133" s="33"/>
      <c r="AE133" s="33"/>
      <c r="AT133" s="16" t="s">
        <v>225</v>
      </c>
      <c r="AU133" s="16" t="s">
        <v>82</v>
      </c>
    </row>
    <row r="134" spans="1:65" s="2" customFormat="1" ht="37.9" customHeight="1">
      <c r="A134" s="33"/>
      <c r="B134" s="34"/>
      <c r="C134" s="182" t="s">
        <v>233</v>
      </c>
      <c r="D134" s="182" t="s">
        <v>243</v>
      </c>
      <c r="E134" s="183" t="s">
        <v>2653</v>
      </c>
      <c r="F134" s="184" t="s">
        <v>2654</v>
      </c>
      <c r="G134" s="185" t="s">
        <v>221</v>
      </c>
      <c r="H134" s="186">
        <v>1</v>
      </c>
      <c r="I134" s="187"/>
      <c r="J134" s="188">
        <f>ROUND(I134*H134,2)</f>
        <v>0</v>
      </c>
      <c r="K134" s="184" t="s">
        <v>222</v>
      </c>
      <c r="L134" s="38"/>
      <c r="M134" s="189" t="s">
        <v>1</v>
      </c>
      <c r="N134" s="190" t="s">
        <v>40</v>
      </c>
      <c r="O134" s="70"/>
      <c r="P134" s="173">
        <f>O134*H134</f>
        <v>0</v>
      </c>
      <c r="Q134" s="173">
        <v>0</v>
      </c>
      <c r="R134" s="173">
        <f>Q134*H134</f>
        <v>0</v>
      </c>
      <c r="S134" s="173">
        <v>0</v>
      </c>
      <c r="T134" s="174">
        <f>S134*H134</f>
        <v>0</v>
      </c>
      <c r="U134" s="33"/>
      <c r="V134" s="33"/>
      <c r="W134" s="33"/>
      <c r="X134" s="33"/>
      <c r="Y134" s="33"/>
      <c r="Z134" s="33"/>
      <c r="AA134" s="33"/>
      <c r="AB134" s="33"/>
      <c r="AC134" s="33"/>
      <c r="AD134" s="33"/>
      <c r="AE134" s="33"/>
      <c r="AR134" s="175" t="s">
        <v>560</v>
      </c>
      <c r="AT134" s="175" t="s">
        <v>243</v>
      </c>
      <c r="AU134" s="175" t="s">
        <v>82</v>
      </c>
      <c r="AY134" s="16" t="s">
        <v>223</v>
      </c>
      <c r="BE134" s="176">
        <f>IF(N134="základní",J134,0)</f>
        <v>0</v>
      </c>
      <c r="BF134" s="176">
        <f>IF(N134="snížená",J134,0)</f>
        <v>0</v>
      </c>
      <c r="BG134" s="176">
        <f>IF(N134="zákl. přenesená",J134,0)</f>
        <v>0</v>
      </c>
      <c r="BH134" s="176">
        <f>IF(N134="sníž. přenesená",J134,0)</f>
        <v>0</v>
      </c>
      <c r="BI134" s="176">
        <f>IF(N134="nulová",J134,0)</f>
        <v>0</v>
      </c>
      <c r="BJ134" s="16" t="s">
        <v>82</v>
      </c>
      <c r="BK134" s="176">
        <f>ROUND(I134*H134,2)</f>
        <v>0</v>
      </c>
      <c r="BL134" s="16" t="s">
        <v>560</v>
      </c>
      <c r="BM134" s="175" t="s">
        <v>2655</v>
      </c>
    </row>
    <row r="135" spans="1:65" s="2" customFormat="1" ht="87.75">
      <c r="A135" s="33"/>
      <c r="B135" s="34"/>
      <c r="C135" s="35"/>
      <c r="D135" s="177" t="s">
        <v>225</v>
      </c>
      <c r="E135" s="35"/>
      <c r="F135" s="178" t="s">
        <v>2656</v>
      </c>
      <c r="G135" s="35"/>
      <c r="H135" s="35"/>
      <c r="I135" s="179"/>
      <c r="J135" s="35"/>
      <c r="K135" s="35"/>
      <c r="L135" s="38"/>
      <c r="M135" s="180"/>
      <c r="N135" s="181"/>
      <c r="O135" s="70"/>
      <c r="P135" s="70"/>
      <c r="Q135" s="70"/>
      <c r="R135" s="70"/>
      <c r="S135" s="70"/>
      <c r="T135" s="71"/>
      <c r="U135" s="33"/>
      <c r="V135" s="33"/>
      <c r="W135" s="33"/>
      <c r="X135" s="33"/>
      <c r="Y135" s="33"/>
      <c r="Z135" s="33"/>
      <c r="AA135" s="33"/>
      <c r="AB135" s="33"/>
      <c r="AC135" s="33"/>
      <c r="AD135" s="33"/>
      <c r="AE135" s="33"/>
      <c r="AT135" s="16" t="s">
        <v>225</v>
      </c>
      <c r="AU135" s="16" t="s">
        <v>82</v>
      </c>
    </row>
    <row r="136" spans="1:65" s="2" customFormat="1" ht="37.9" customHeight="1">
      <c r="A136" s="33"/>
      <c r="B136" s="34"/>
      <c r="C136" s="163" t="s">
        <v>238</v>
      </c>
      <c r="D136" s="163" t="s">
        <v>218</v>
      </c>
      <c r="E136" s="164" t="s">
        <v>2657</v>
      </c>
      <c r="F136" s="165" t="s">
        <v>2658</v>
      </c>
      <c r="G136" s="166" t="s">
        <v>2651</v>
      </c>
      <c r="H136" s="167">
        <v>1</v>
      </c>
      <c r="I136" s="168"/>
      <c r="J136" s="169">
        <f>ROUND(I136*H136,2)</f>
        <v>0</v>
      </c>
      <c r="K136" s="165" t="s">
        <v>222</v>
      </c>
      <c r="L136" s="170"/>
      <c r="M136" s="171" t="s">
        <v>1</v>
      </c>
      <c r="N136" s="172"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415</v>
      </c>
      <c r="AT136" s="175" t="s">
        <v>218</v>
      </c>
      <c r="AU136" s="175" t="s">
        <v>82</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415</v>
      </c>
      <c r="BM136" s="175" t="s">
        <v>2659</v>
      </c>
    </row>
    <row r="137" spans="1:65" s="2" customFormat="1" ht="19.5">
      <c r="A137" s="33"/>
      <c r="B137" s="34"/>
      <c r="C137" s="35"/>
      <c r="D137" s="177" t="s">
        <v>225</v>
      </c>
      <c r="E137" s="35"/>
      <c r="F137" s="178" t="s">
        <v>2658</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82</v>
      </c>
    </row>
    <row r="138" spans="1:65" s="2" customFormat="1" ht="24.2" customHeight="1">
      <c r="A138" s="33"/>
      <c r="B138" s="34"/>
      <c r="C138" s="182" t="s">
        <v>242</v>
      </c>
      <c r="D138" s="182" t="s">
        <v>243</v>
      </c>
      <c r="E138" s="183" t="s">
        <v>2660</v>
      </c>
      <c r="F138" s="184" t="s">
        <v>2661</v>
      </c>
      <c r="G138" s="185" t="s">
        <v>221</v>
      </c>
      <c r="H138" s="186">
        <v>1</v>
      </c>
      <c r="I138" s="187"/>
      <c r="J138" s="188">
        <f>ROUND(I138*H138,2)</f>
        <v>0</v>
      </c>
      <c r="K138" s="184" t="s">
        <v>222</v>
      </c>
      <c r="L138" s="38"/>
      <c r="M138" s="189" t="s">
        <v>1</v>
      </c>
      <c r="N138" s="190" t="s">
        <v>40</v>
      </c>
      <c r="O138" s="70"/>
      <c r="P138" s="173">
        <f>O138*H138</f>
        <v>0</v>
      </c>
      <c r="Q138" s="173">
        <v>0</v>
      </c>
      <c r="R138" s="173">
        <f>Q138*H138</f>
        <v>0</v>
      </c>
      <c r="S138" s="173">
        <v>0</v>
      </c>
      <c r="T138" s="174">
        <f>S138*H138</f>
        <v>0</v>
      </c>
      <c r="U138" s="33"/>
      <c r="V138" s="33"/>
      <c r="W138" s="33"/>
      <c r="X138" s="33"/>
      <c r="Y138" s="33"/>
      <c r="Z138" s="33"/>
      <c r="AA138" s="33"/>
      <c r="AB138" s="33"/>
      <c r="AC138" s="33"/>
      <c r="AD138" s="33"/>
      <c r="AE138" s="33"/>
      <c r="AR138" s="175" t="s">
        <v>560</v>
      </c>
      <c r="AT138" s="175" t="s">
        <v>243</v>
      </c>
      <c r="AU138" s="175" t="s">
        <v>82</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560</v>
      </c>
      <c r="BM138" s="175" t="s">
        <v>2662</v>
      </c>
    </row>
    <row r="139" spans="1:65" s="2" customFormat="1" ht="19.5">
      <c r="A139" s="33"/>
      <c r="B139" s="34"/>
      <c r="C139" s="35"/>
      <c r="D139" s="177" t="s">
        <v>225</v>
      </c>
      <c r="E139" s="35"/>
      <c r="F139" s="178" t="s">
        <v>2661</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82</v>
      </c>
    </row>
    <row r="140" spans="1:65" s="2" customFormat="1" ht="24.2" customHeight="1">
      <c r="A140" s="33"/>
      <c r="B140" s="34"/>
      <c r="C140" s="163" t="s">
        <v>248</v>
      </c>
      <c r="D140" s="163" t="s">
        <v>218</v>
      </c>
      <c r="E140" s="164" t="s">
        <v>2663</v>
      </c>
      <c r="F140" s="165" t="s">
        <v>2664</v>
      </c>
      <c r="G140" s="166" t="s">
        <v>221</v>
      </c>
      <c r="H140" s="167">
        <v>1</v>
      </c>
      <c r="I140" s="168"/>
      <c r="J140" s="169">
        <f>ROUND(I140*H140,2)</f>
        <v>0</v>
      </c>
      <c r="K140" s="165" t="s">
        <v>222</v>
      </c>
      <c r="L140" s="170"/>
      <c r="M140" s="171" t="s">
        <v>1</v>
      </c>
      <c r="N140" s="172" t="s">
        <v>40</v>
      </c>
      <c r="O140" s="70"/>
      <c r="P140" s="173">
        <f>O140*H140</f>
        <v>0</v>
      </c>
      <c r="Q140" s="173">
        <v>0</v>
      </c>
      <c r="R140" s="173">
        <f>Q140*H140</f>
        <v>0</v>
      </c>
      <c r="S140" s="173">
        <v>0</v>
      </c>
      <c r="T140" s="174">
        <f>S140*H140</f>
        <v>0</v>
      </c>
      <c r="U140" s="33"/>
      <c r="V140" s="33"/>
      <c r="W140" s="33"/>
      <c r="X140" s="33"/>
      <c r="Y140" s="33"/>
      <c r="Z140" s="33"/>
      <c r="AA140" s="33"/>
      <c r="AB140" s="33"/>
      <c r="AC140" s="33"/>
      <c r="AD140" s="33"/>
      <c r="AE140" s="33"/>
      <c r="AR140" s="175" t="s">
        <v>415</v>
      </c>
      <c r="AT140" s="175" t="s">
        <v>218</v>
      </c>
      <c r="AU140" s="175" t="s">
        <v>82</v>
      </c>
      <c r="AY140" s="16" t="s">
        <v>223</v>
      </c>
      <c r="BE140" s="176">
        <f>IF(N140="základní",J140,0)</f>
        <v>0</v>
      </c>
      <c r="BF140" s="176">
        <f>IF(N140="snížená",J140,0)</f>
        <v>0</v>
      </c>
      <c r="BG140" s="176">
        <f>IF(N140="zákl. přenesená",J140,0)</f>
        <v>0</v>
      </c>
      <c r="BH140" s="176">
        <f>IF(N140="sníž. přenesená",J140,0)</f>
        <v>0</v>
      </c>
      <c r="BI140" s="176">
        <f>IF(N140="nulová",J140,0)</f>
        <v>0</v>
      </c>
      <c r="BJ140" s="16" t="s">
        <v>82</v>
      </c>
      <c r="BK140" s="176">
        <f>ROUND(I140*H140,2)</f>
        <v>0</v>
      </c>
      <c r="BL140" s="16" t="s">
        <v>415</v>
      </c>
      <c r="BM140" s="175" t="s">
        <v>2665</v>
      </c>
    </row>
    <row r="141" spans="1:65" s="2" customFormat="1" ht="19.5">
      <c r="A141" s="33"/>
      <c r="B141" s="34"/>
      <c r="C141" s="35"/>
      <c r="D141" s="177" t="s">
        <v>225</v>
      </c>
      <c r="E141" s="35"/>
      <c r="F141" s="178" t="s">
        <v>2664</v>
      </c>
      <c r="G141" s="35"/>
      <c r="H141" s="35"/>
      <c r="I141" s="179"/>
      <c r="J141" s="35"/>
      <c r="K141" s="35"/>
      <c r="L141" s="38"/>
      <c r="M141" s="180"/>
      <c r="N141" s="181"/>
      <c r="O141" s="70"/>
      <c r="P141" s="70"/>
      <c r="Q141" s="70"/>
      <c r="R141" s="70"/>
      <c r="S141" s="70"/>
      <c r="T141" s="71"/>
      <c r="U141" s="33"/>
      <c r="V141" s="33"/>
      <c r="W141" s="33"/>
      <c r="X141" s="33"/>
      <c r="Y141" s="33"/>
      <c r="Z141" s="33"/>
      <c r="AA141" s="33"/>
      <c r="AB141" s="33"/>
      <c r="AC141" s="33"/>
      <c r="AD141" s="33"/>
      <c r="AE141" s="33"/>
      <c r="AT141" s="16" t="s">
        <v>225</v>
      </c>
      <c r="AU141" s="16" t="s">
        <v>82</v>
      </c>
    </row>
    <row r="142" spans="1:65" s="2" customFormat="1" ht="24.2" customHeight="1">
      <c r="A142" s="33"/>
      <c r="B142" s="34"/>
      <c r="C142" s="182" t="s">
        <v>253</v>
      </c>
      <c r="D142" s="182" t="s">
        <v>243</v>
      </c>
      <c r="E142" s="183" t="s">
        <v>2666</v>
      </c>
      <c r="F142" s="184" t="s">
        <v>2667</v>
      </c>
      <c r="G142" s="185" t="s">
        <v>221</v>
      </c>
      <c r="H142" s="186">
        <v>1</v>
      </c>
      <c r="I142" s="187"/>
      <c r="J142" s="188">
        <f>ROUND(I142*H142,2)</f>
        <v>0</v>
      </c>
      <c r="K142" s="184" t="s">
        <v>222</v>
      </c>
      <c r="L142" s="38"/>
      <c r="M142" s="189" t="s">
        <v>1</v>
      </c>
      <c r="N142" s="190" t="s">
        <v>40</v>
      </c>
      <c r="O142" s="70"/>
      <c r="P142" s="173">
        <f>O142*H142</f>
        <v>0</v>
      </c>
      <c r="Q142" s="173">
        <v>0</v>
      </c>
      <c r="R142" s="173">
        <f>Q142*H142</f>
        <v>0</v>
      </c>
      <c r="S142" s="173">
        <v>0</v>
      </c>
      <c r="T142" s="174">
        <f>S142*H142</f>
        <v>0</v>
      </c>
      <c r="U142" s="33"/>
      <c r="V142" s="33"/>
      <c r="W142" s="33"/>
      <c r="X142" s="33"/>
      <c r="Y142" s="33"/>
      <c r="Z142" s="33"/>
      <c r="AA142" s="33"/>
      <c r="AB142" s="33"/>
      <c r="AC142" s="33"/>
      <c r="AD142" s="33"/>
      <c r="AE142" s="33"/>
      <c r="AR142" s="175" t="s">
        <v>560</v>
      </c>
      <c r="AT142" s="175" t="s">
        <v>243</v>
      </c>
      <c r="AU142" s="175" t="s">
        <v>82</v>
      </c>
      <c r="AY142" s="16" t="s">
        <v>223</v>
      </c>
      <c r="BE142" s="176">
        <f>IF(N142="základní",J142,0)</f>
        <v>0</v>
      </c>
      <c r="BF142" s="176">
        <f>IF(N142="snížená",J142,0)</f>
        <v>0</v>
      </c>
      <c r="BG142" s="176">
        <f>IF(N142="zákl. přenesená",J142,0)</f>
        <v>0</v>
      </c>
      <c r="BH142" s="176">
        <f>IF(N142="sníž. přenesená",J142,0)</f>
        <v>0</v>
      </c>
      <c r="BI142" s="176">
        <f>IF(N142="nulová",J142,0)</f>
        <v>0</v>
      </c>
      <c r="BJ142" s="16" t="s">
        <v>82</v>
      </c>
      <c r="BK142" s="176">
        <f>ROUND(I142*H142,2)</f>
        <v>0</v>
      </c>
      <c r="BL142" s="16" t="s">
        <v>560</v>
      </c>
      <c r="BM142" s="175" t="s">
        <v>2668</v>
      </c>
    </row>
    <row r="143" spans="1:65" s="2" customFormat="1" ht="19.5">
      <c r="A143" s="33"/>
      <c r="B143" s="34"/>
      <c r="C143" s="35"/>
      <c r="D143" s="177" t="s">
        <v>225</v>
      </c>
      <c r="E143" s="35"/>
      <c r="F143" s="178" t="s">
        <v>2667</v>
      </c>
      <c r="G143" s="35"/>
      <c r="H143" s="35"/>
      <c r="I143" s="179"/>
      <c r="J143" s="35"/>
      <c r="K143" s="35"/>
      <c r="L143" s="38"/>
      <c r="M143" s="180"/>
      <c r="N143" s="181"/>
      <c r="O143" s="70"/>
      <c r="P143" s="70"/>
      <c r="Q143" s="70"/>
      <c r="R143" s="70"/>
      <c r="S143" s="70"/>
      <c r="T143" s="71"/>
      <c r="U143" s="33"/>
      <c r="V143" s="33"/>
      <c r="W143" s="33"/>
      <c r="X143" s="33"/>
      <c r="Y143" s="33"/>
      <c r="Z143" s="33"/>
      <c r="AA143" s="33"/>
      <c r="AB143" s="33"/>
      <c r="AC143" s="33"/>
      <c r="AD143" s="33"/>
      <c r="AE143" s="33"/>
      <c r="AT143" s="16" t="s">
        <v>225</v>
      </c>
      <c r="AU143" s="16" t="s">
        <v>82</v>
      </c>
    </row>
    <row r="144" spans="1:65" s="2" customFormat="1" ht="24.2" customHeight="1">
      <c r="A144" s="33"/>
      <c r="B144" s="34"/>
      <c r="C144" s="163" t="s">
        <v>357</v>
      </c>
      <c r="D144" s="163" t="s">
        <v>218</v>
      </c>
      <c r="E144" s="164" t="s">
        <v>2669</v>
      </c>
      <c r="F144" s="165" t="s">
        <v>2670</v>
      </c>
      <c r="G144" s="166" t="s">
        <v>221</v>
      </c>
      <c r="H144" s="167">
        <v>1</v>
      </c>
      <c r="I144" s="168"/>
      <c r="J144" s="169">
        <f>ROUND(I144*H144,2)</f>
        <v>0</v>
      </c>
      <c r="K144" s="165" t="s">
        <v>222</v>
      </c>
      <c r="L144" s="170"/>
      <c r="M144" s="171" t="s">
        <v>1</v>
      </c>
      <c r="N144" s="172" t="s">
        <v>40</v>
      </c>
      <c r="O144" s="70"/>
      <c r="P144" s="173">
        <f>O144*H144</f>
        <v>0</v>
      </c>
      <c r="Q144" s="173">
        <v>0</v>
      </c>
      <c r="R144" s="173">
        <f>Q144*H144</f>
        <v>0</v>
      </c>
      <c r="S144" s="173">
        <v>0</v>
      </c>
      <c r="T144" s="174">
        <f>S144*H144</f>
        <v>0</v>
      </c>
      <c r="U144" s="33"/>
      <c r="V144" s="33"/>
      <c r="W144" s="33"/>
      <c r="X144" s="33"/>
      <c r="Y144" s="33"/>
      <c r="Z144" s="33"/>
      <c r="AA144" s="33"/>
      <c r="AB144" s="33"/>
      <c r="AC144" s="33"/>
      <c r="AD144" s="33"/>
      <c r="AE144" s="33"/>
      <c r="AR144" s="175" t="s">
        <v>415</v>
      </c>
      <c r="AT144" s="175" t="s">
        <v>218</v>
      </c>
      <c r="AU144" s="175" t="s">
        <v>82</v>
      </c>
      <c r="AY144" s="16" t="s">
        <v>223</v>
      </c>
      <c r="BE144" s="176">
        <f>IF(N144="základní",J144,0)</f>
        <v>0</v>
      </c>
      <c r="BF144" s="176">
        <f>IF(N144="snížená",J144,0)</f>
        <v>0</v>
      </c>
      <c r="BG144" s="176">
        <f>IF(N144="zákl. přenesená",J144,0)</f>
        <v>0</v>
      </c>
      <c r="BH144" s="176">
        <f>IF(N144="sníž. přenesená",J144,0)</f>
        <v>0</v>
      </c>
      <c r="BI144" s="176">
        <f>IF(N144="nulová",J144,0)</f>
        <v>0</v>
      </c>
      <c r="BJ144" s="16" t="s">
        <v>82</v>
      </c>
      <c r="BK144" s="176">
        <f>ROUND(I144*H144,2)</f>
        <v>0</v>
      </c>
      <c r="BL144" s="16" t="s">
        <v>415</v>
      </c>
      <c r="BM144" s="175" t="s">
        <v>2671</v>
      </c>
    </row>
    <row r="145" spans="1:65" s="2" customFormat="1" ht="19.5">
      <c r="A145" s="33"/>
      <c r="B145" s="34"/>
      <c r="C145" s="35"/>
      <c r="D145" s="177" t="s">
        <v>225</v>
      </c>
      <c r="E145" s="35"/>
      <c r="F145" s="178" t="s">
        <v>2670</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225</v>
      </c>
      <c r="AU145" s="16" t="s">
        <v>82</v>
      </c>
    </row>
    <row r="146" spans="1:65" s="2" customFormat="1" ht="24.2" customHeight="1">
      <c r="A146" s="33"/>
      <c r="B146" s="34"/>
      <c r="C146" s="182" t="s">
        <v>284</v>
      </c>
      <c r="D146" s="182" t="s">
        <v>243</v>
      </c>
      <c r="E146" s="183" t="s">
        <v>2672</v>
      </c>
      <c r="F146" s="184" t="s">
        <v>2673</v>
      </c>
      <c r="G146" s="185" t="s">
        <v>221</v>
      </c>
      <c r="H146" s="186">
        <v>1</v>
      </c>
      <c r="I146" s="187"/>
      <c r="J146" s="188">
        <f>ROUND(I146*H146,2)</f>
        <v>0</v>
      </c>
      <c r="K146" s="184" t="s">
        <v>222</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560</v>
      </c>
      <c r="AT146" s="175" t="s">
        <v>243</v>
      </c>
      <c r="AU146" s="175" t="s">
        <v>82</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560</v>
      </c>
      <c r="BM146" s="175" t="s">
        <v>2674</v>
      </c>
    </row>
    <row r="147" spans="1:65" s="2" customFormat="1" ht="19.5">
      <c r="A147" s="33"/>
      <c r="B147" s="34"/>
      <c r="C147" s="35"/>
      <c r="D147" s="177" t="s">
        <v>225</v>
      </c>
      <c r="E147" s="35"/>
      <c r="F147" s="178" t="s">
        <v>2673</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82</v>
      </c>
    </row>
    <row r="148" spans="1:65" s="2" customFormat="1" ht="24.2" customHeight="1">
      <c r="A148" s="33"/>
      <c r="B148" s="34"/>
      <c r="C148" s="163" t="s">
        <v>288</v>
      </c>
      <c r="D148" s="163" t="s">
        <v>218</v>
      </c>
      <c r="E148" s="164" t="s">
        <v>2675</v>
      </c>
      <c r="F148" s="165" t="s">
        <v>2676</v>
      </c>
      <c r="G148" s="166" t="s">
        <v>221</v>
      </c>
      <c r="H148" s="167">
        <v>1</v>
      </c>
      <c r="I148" s="168"/>
      <c r="J148" s="169">
        <f>ROUND(I148*H148,2)</f>
        <v>0</v>
      </c>
      <c r="K148" s="165" t="s">
        <v>222</v>
      </c>
      <c r="L148" s="170"/>
      <c r="M148" s="171" t="s">
        <v>1</v>
      </c>
      <c r="N148" s="172" t="s">
        <v>40</v>
      </c>
      <c r="O148" s="70"/>
      <c r="P148" s="173">
        <f>O148*H148</f>
        <v>0</v>
      </c>
      <c r="Q148" s="173">
        <v>0</v>
      </c>
      <c r="R148" s="173">
        <f>Q148*H148</f>
        <v>0</v>
      </c>
      <c r="S148" s="173">
        <v>0</v>
      </c>
      <c r="T148" s="174">
        <f>S148*H148</f>
        <v>0</v>
      </c>
      <c r="U148" s="33"/>
      <c r="V148" s="33"/>
      <c r="W148" s="33"/>
      <c r="X148" s="33"/>
      <c r="Y148" s="33"/>
      <c r="Z148" s="33"/>
      <c r="AA148" s="33"/>
      <c r="AB148" s="33"/>
      <c r="AC148" s="33"/>
      <c r="AD148" s="33"/>
      <c r="AE148" s="33"/>
      <c r="AR148" s="175" t="s">
        <v>415</v>
      </c>
      <c r="AT148" s="175" t="s">
        <v>218</v>
      </c>
      <c r="AU148" s="175" t="s">
        <v>82</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415</v>
      </c>
      <c r="BM148" s="175" t="s">
        <v>2677</v>
      </c>
    </row>
    <row r="149" spans="1:65" s="2" customFormat="1">
      <c r="A149" s="33"/>
      <c r="B149" s="34"/>
      <c r="C149" s="35"/>
      <c r="D149" s="177" t="s">
        <v>225</v>
      </c>
      <c r="E149" s="35"/>
      <c r="F149" s="178" t="s">
        <v>2676</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82</v>
      </c>
    </row>
    <row r="150" spans="1:65" s="2" customFormat="1" ht="37.9" customHeight="1">
      <c r="A150" s="33"/>
      <c r="B150" s="34"/>
      <c r="C150" s="182" t="s">
        <v>293</v>
      </c>
      <c r="D150" s="182" t="s">
        <v>243</v>
      </c>
      <c r="E150" s="183" t="s">
        <v>2678</v>
      </c>
      <c r="F150" s="184" t="s">
        <v>2679</v>
      </c>
      <c r="G150" s="185" t="s">
        <v>221</v>
      </c>
      <c r="H150" s="186">
        <v>1</v>
      </c>
      <c r="I150" s="187"/>
      <c r="J150" s="188">
        <f>ROUND(I150*H150,2)</f>
        <v>0</v>
      </c>
      <c r="K150" s="184" t="s">
        <v>222</v>
      </c>
      <c r="L150" s="38"/>
      <c r="M150" s="189" t="s">
        <v>1</v>
      </c>
      <c r="N150" s="190" t="s">
        <v>40</v>
      </c>
      <c r="O150" s="70"/>
      <c r="P150" s="173">
        <f>O150*H150</f>
        <v>0</v>
      </c>
      <c r="Q150" s="173">
        <v>0</v>
      </c>
      <c r="R150" s="173">
        <f>Q150*H150</f>
        <v>0</v>
      </c>
      <c r="S150" s="173">
        <v>0</v>
      </c>
      <c r="T150" s="174">
        <f>S150*H150</f>
        <v>0</v>
      </c>
      <c r="U150" s="33"/>
      <c r="V150" s="33"/>
      <c r="W150" s="33"/>
      <c r="X150" s="33"/>
      <c r="Y150" s="33"/>
      <c r="Z150" s="33"/>
      <c r="AA150" s="33"/>
      <c r="AB150" s="33"/>
      <c r="AC150" s="33"/>
      <c r="AD150" s="33"/>
      <c r="AE150" s="33"/>
      <c r="AR150" s="175" t="s">
        <v>560</v>
      </c>
      <c r="AT150" s="175" t="s">
        <v>243</v>
      </c>
      <c r="AU150" s="175" t="s">
        <v>82</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560</v>
      </c>
      <c r="BM150" s="175" t="s">
        <v>2680</v>
      </c>
    </row>
    <row r="151" spans="1:65" s="2" customFormat="1" ht="29.25">
      <c r="A151" s="33"/>
      <c r="B151" s="34"/>
      <c r="C151" s="35"/>
      <c r="D151" s="177" t="s">
        <v>225</v>
      </c>
      <c r="E151" s="35"/>
      <c r="F151" s="178" t="s">
        <v>2681</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82</v>
      </c>
    </row>
    <row r="152" spans="1:65" s="2" customFormat="1" ht="37.9" customHeight="1">
      <c r="A152" s="33"/>
      <c r="B152" s="34"/>
      <c r="C152" s="163" t="s">
        <v>298</v>
      </c>
      <c r="D152" s="163" t="s">
        <v>218</v>
      </c>
      <c r="E152" s="164" t="s">
        <v>2682</v>
      </c>
      <c r="F152" s="165" t="s">
        <v>2683</v>
      </c>
      <c r="G152" s="166" t="s">
        <v>221</v>
      </c>
      <c r="H152" s="167">
        <v>1</v>
      </c>
      <c r="I152" s="168"/>
      <c r="J152" s="169">
        <f>ROUND(I152*H152,2)</f>
        <v>0</v>
      </c>
      <c r="K152" s="165" t="s">
        <v>222</v>
      </c>
      <c r="L152" s="170"/>
      <c r="M152" s="171" t="s">
        <v>1</v>
      </c>
      <c r="N152" s="172" t="s">
        <v>40</v>
      </c>
      <c r="O152" s="70"/>
      <c r="P152" s="173">
        <f>O152*H152</f>
        <v>0</v>
      </c>
      <c r="Q152" s="173">
        <v>0</v>
      </c>
      <c r="R152" s="173">
        <f>Q152*H152</f>
        <v>0</v>
      </c>
      <c r="S152" s="173">
        <v>0</v>
      </c>
      <c r="T152" s="174">
        <f>S152*H152</f>
        <v>0</v>
      </c>
      <c r="U152" s="33"/>
      <c r="V152" s="33"/>
      <c r="W152" s="33"/>
      <c r="X152" s="33"/>
      <c r="Y152" s="33"/>
      <c r="Z152" s="33"/>
      <c r="AA152" s="33"/>
      <c r="AB152" s="33"/>
      <c r="AC152" s="33"/>
      <c r="AD152" s="33"/>
      <c r="AE152" s="33"/>
      <c r="AR152" s="175" t="s">
        <v>415</v>
      </c>
      <c r="AT152" s="175" t="s">
        <v>218</v>
      </c>
      <c r="AU152" s="175" t="s">
        <v>82</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415</v>
      </c>
      <c r="BM152" s="175" t="s">
        <v>2684</v>
      </c>
    </row>
    <row r="153" spans="1:65" s="2" customFormat="1" ht="19.5">
      <c r="A153" s="33"/>
      <c r="B153" s="34"/>
      <c r="C153" s="35"/>
      <c r="D153" s="177" t="s">
        <v>225</v>
      </c>
      <c r="E153" s="35"/>
      <c r="F153" s="178" t="s">
        <v>2683</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82</v>
      </c>
    </row>
    <row r="154" spans="1:65" s="2" customFormat="1" ht="24.2" customHeight="1">
      <c r="A154" s="33"/>
      <c r="B154" s="34"/>
      <c r="C154" s="182" t="s">
        <v>303</v>
      </c>
      <c r="D154" s="182" t="s">
        <v>243</v>
      </c>
      <c r="E154" s="183" t="s">
        <v>2685</v>
      </c>
      <c r="F154" s="184" t="s">
        <v>2686</v>
      </c>
      <c r="G154" s="185" t="s">
        <v>228</v>
      </c>
      <c r="H154" s="186">
        <v>15</v>
      </c>
      <c r="I154" s="187"/>
      <c r="J154" s="188">
        <f>ROUND(I154*H154,2)</f>
        <v>0</v>
      </c>
      <c r="K154" s="184" t="s">
        <v>222</v>
      </c>
      <c r="L154" s="38"/>
      <c r="M154" s="189" t="s">
        <v>1</v>
      </c>
      <c r="N154" s="190" t="s">
        <v>40</v>
      </c>
      <c r="O154" s="70"/>
      <c r="P154" s="173">
        <f>O154*H154</f>
        <v>0</v>
      </c>
      <c r="Q154" s="173">
        <v>0</v>
      </c>
      <c r="R154" s="173">
        <f>Q154*H154</f>
        <v>0</v>
      </c>
      <c r="S154" s="173">
        <v>0</v>
      </c>
      <c r="T154" s="174">
        <f>S154*H154</f>
        <v>0</v>
      </c>
      <c r="U154" s="33"/>
      <c r="V154" s="33"/>
      <c r="W154" s="33"/>
      <c r="X154" s="33"/>
      <c r="Y154" s="33"/>
      <c r="Z154" s="33"/>
      <c r="AA154" s="33"/>
      <c r="AB154" s="33"/>
      <c r="AC154" s="33"/>
      <c r="AD154" s="33"/>
      <c r="AE154" s="33"/>
      <c r="AR154" s="175" t="s">
        <v>560</v>
      </c>
      <c r="AT154" s="175" t="s">
        <v>243</v>
      </c>
      <c r="AU154" s="175" t="s">
        <v>82</v>
      </c>
      <c r="AY154" s="16" t="s">
        <v>223</v>
      </c>
      <c r="BE154" s="176">
        <f>IF(N154="základní",J154,0)</f>
        <v>0</v>
      </c>
      <c r="BF154" s="176">
        <f>IF(N154="snížená",J154,0)</f>
        <v>0</v>
      </c>
      <c r="BG154" s="176">
        <f>IF(N154="zákl. přenesená",J154,0)</f>
        <v>0</v>
      </c>
      <c r="BH154" s="176">
        <f>IF(N154="sníž. přenesená",J154,0)</f>
        <v>0</v>
      </c>
      <c r="BI154" s="176">
        <f>IF(N154="nulová",J154,0)</f>
        <v>0</v>
      </c>
      <c r="BJ154" s="16" t="s">
        <v>82</v>
      </c>
      <c r="BK154" s="176">
        <f>ROUND(I154*H154,2)</f>
        <v>0</v>
      </c>
      <c r="BL154" s="16" t="s">
        <v>560</v>
      </c>
      <c r="BM154" s="175" t="s">
        <v>2687</v>
      </c>
    </row>
    <row r="155" spans="1:65" s="2" customFormat="1" ht="48.75">
      <c r="A155" s="33"/>
      <c r="B155" s="34"/>
      <c r="C155" s="35"/>
      <c r="D155" s="177" t="s">
        <v>225</v>
      </c>
      <c r="E155" s="35"/>
      <c r="F155" s="178" t="s">
        <v>2688</v>
      </c>
      <c r="G155" s="35"/>
      <c r="H155" s="35"/>
      <c r="I155" s="179"/>
      <c r="J155" s="35"/>
      <c r="K155" s="35"/>
      <c r="L155" s="38"/>
      <c r="M155" s="180"/>
      <c r="N155" s="181"/>
      <c r="O155" s="70"/>
      <c r="P155" s="70"/>
      <c r="Q155" s="70"/>
      <c r="R155" s="70"/>
      <c r="S155" s="70"/>
      <c r="T155" s="71"/>
      <c r="U155" s="33"/>
      <c r="V155" s="33"/>
      <c r="W155" s="33"/>
      <c r="X155" s="33"/>
      <c r="Y155" s="33"/>
      <c r="Z155" s="33"/>
      <c r="AA155" s="33"/>
      <c r="AB155" s="33"/>
      <c r="AC155" s="33"/>
      <c r="AD155" s="33"/>
      <c r="AE155" s="33"/>
      <c r="AT155" s="16" t="s">
        <v>225</v>
      </c>
      <c r="AU155" s="16" t="s">
        <v>82</v>
      </c>
    </row>
    <row r="156" spans="1:65" s="2" customFormat="1" ht="24.2" customHeight="1">
      <c r="A156" s="33"/>
      <c r="B156" s="34"/>
      <c r="C156" s="163" t="s">
        <v>308</v>
      </c>
      <c r="D156" s="163" t="s">
        <v>218</v>
      </c>
      <c r="E156" s="164" t="s">
        <v>2689</v>
      </c>
      <c r="F156" s="165" t="s">
        <v>2690</v>
      </c>
      <c r="G156" s="166" t="s">
        <v>228</v>
      </c>
      <c r="H156" s="167">
        <v>15</v>
      </c>
      <c r="I156" s="168"/>
      <c r="J156" s="169">
        <f>ROUND(I156*H156,2)</f>
        <v>0</v>
      </c>
      <c r="K156" s="165" t="s">
        <v>222</v>
      </c>
      <c r="L156" s="170"/>
      <c r="M156" s="171" t="s">
        <v>1</v>
      </c>
      <c r="N156" s="172" t="s">
        <v>40</v>
      </c>
      <c r="O156" s="70"/>
      <c r="P156" s="173">
        <f>O156*H156</f>
        <v>0</v>
      </c>
      <c r="Q156" s="173">
        <v>0</v>
      </c>
      <c r="R156" s="173">
        <f>Q156*H156</f>
        <v>0</v>
      </c>
      <c r="S156" s="173">
        <v>0</v>
      </c>
      <c r="T156" s="174">
        <f>S156*H156</f>
        <v>0</v>
      </c>
      <c r="U156" s="33"/>
      <c r="V156" s="33"/>
      <c r="W156" s="33"/>
      <c r="X156" s="33"/>
      <c r="Y156" s="33"/>
      <c r="Z156" s="33"/>
      <c r="AA156" s="33"/>
      <c r="AB156" s="33"/>
      <c r="AC156" s="33"/>
      <c r="AD156" s="33"/>
      <c r="AE156" s="33"/>
      <c r="AR156" s="175" t="s">
        <v>415</v>
      </c>
      <c r="AT156" s="175" t="s">
        <v>218</v>
      </c>
      <c r="AU156" s="175" t="s">
        <v>82</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415</v>
      </c>
      <c r="BM156" s="175" t="s">
        <v>2691</v>
      </c>
    </row>
    <row r="157" spans="1:65" s="2" customFormat="1" ht="19.5">
      <c r="A157" s="33"/>
      <c r="B157" s="34"/>
      <c r="C157" s="35"/>
      <c r="D157" s="177" t="s">
        <v>225</v>
      </c>
      <c r="E157" s="35"/>
      <c r="F157" s="178" t="s">
        <v>2690</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82</v>
      </c>
    </row>
    <row r="158" spans="1:65" s="2" customFormat="1" ht="24.2" customHeight="1">
      <c r="A158" s="33"/>
      <c r="B158" s="34"/>
      <c r="C158" s="182" t="s">
        <v>8</v>
      </c>
      <c r="D158" s="182" t="s">
        <v>243</v>
      </c>
      <c r="E158" s="183" t="s">
        <v>2692</v>
      </c>
      <c r="F158" s="184" t="s">
        <v>2693</v>
      </c>
      <c r="G158" s="185" t="s">
        <v>221</v>
      </c>
      <c r="H158" s="186">
        <v>2</v>
      </c>
      <c r="I158" s="187"/>
      <c r="J158" s="188">
        <f>ROUND(I158*H158,2)</f>
        <v>0</v>
      </c>
      <c r="K158" s="184" t="s">
        <v>222</v>
      </c>
      <c r="L158" s="38"/>
      <c r="M158" s="189" t="s">
        <v>1</v>
      </c>
      <c r="N158" s="190" t="s">
        <v>40</v>
      </c>
      <c r="O158" s="70"/>
      <c r="P158" s="173">
        <f>O158*H158</f>
        <v>0</v>
      </c>
      <c r="Q158" s="173">
        <v>0</v>
      </c>
      <c r="R158" s="173">
        <f>Q158*H158</f>
        <v>0</v>
      </c>
      <c r="S158" s="173">
        <v>0</v>
      </c>
      <c r="T158" s="174">
        <f>S158*H158</f>
        <v>0</v>
      </c>
      <c r="U158" s="33"/>
      <c r="V158" s="33"/>
      <c r="W158" s="33"/>
      <c r="X158" s="33"/>
      <c r="Y158" s="33"/>
      <c r="Z158" s="33"/>
      <c r="AA158" s="33"/>
      <c r="AB158" s="33"/>
      <c r="AC158" s="33"/>
      <c r="AD158" s="33"/>
      <c r="AE158" s="33"/>
      <c r="AR158" s="175" t="s">
        <v>560</v>
      </c>
      <c r="AT158" s="175" t="s">
        <v>243</v>
      </c>
      <c r="AU158" s="175" t="s">
        <v>82</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560</v>
      </c>
      <c r="BM158" s="175" t="s">
        <v>2694</v>
      </c>
    </row>
    <row r="159" spans="1:65" s="2" customFormat="1" ht="19.5">
      <c r="A159" s="33"/>
      <c r="B159" s="34"/>
      <c r="C159" s="35"/>
      <c r="D159" s="177" t="s">
        <v>225</v>
      </c>
      <c r="E159" s="35"/>
      <c r="F159" s="178" t="s">
        <v>2693</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82</v>
      </c>
    </row>
    <row r="160" spans="1:65" s="2" customFormat="1" ht="24.2" customHeight="1">
      <c r="A160" s="33"/>
      <c r="B160" s="34"/>
      <c r="C160" s="163" t="s">
        <v>317</v>
      </c>
      <c r="D160" s="163" t="s">
        <v>218</v>
      </c>
      <c r="E160" s="164" t="s">
        <v>2695</v>
      </c>
      <c r="F160" s="165" t="s">
        <v>2696</v>
      </c>
      <c r="G160" s="166" t="s">
        <v>221</v>
      </c>
      <c r="H160" s="167">
        <v>2</v>
      </c>
      <c r="I160" s="168"/>
      <c r="J160" s="169">
        <f>ROUND(I160*H160,2)</f>
        <v>0</v>
      </c>
      <c r="K160" s="165" t="s">
        <v>222</v>
      </c>
      <c r="L160" s="170"/>
      <c r="M160" s="171" t="s">
        <v>1</v>
      </c>
      <c r="N160" s="172"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415</v>
      </c>
      <c r="AT160" s="175" t="s">
        <v>218</v>
      </c>
      <c r="AU160" s="175" t="s">
        <v>82</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415</v>
      </c>
      <c r="BM160" s="175" t="s">
        <v>2697</v>
      </c>
    </row>
    <row r="161" spans="1:65" s="2" customFormat="1">
      <c r="A161" s="33"/>
      <c r="B161" s="34"/>
      <c r="C161" s="35"/>
      <c r="D161" s="177" t="s">
        <v>225</v>
      </c>
      <c r="E161" s="35"/>
      <c r="F161" s="178" t="s">
        <v>2696</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82</v>
      </c>
    </row>
    <row r="162" spans="1:65" s="2" customFormat="1" ht="24.2" customHeight="1">
      <c r="A162" s="33"/>
      <c r="B162" s="34"/>
      <c r="C162" s="182" t="s">
        <v>321</v>
      </c>
      <c r="D162" s="182" t="s">
        <v>243</v>
      </c>
      <c r="E162" s="183" t="s">
        <v>2698</v>
      </c>
      <c r="F162" s="184" t="s">
        <v>2699</v>
      </c>
      <c r="G162" s="185" t="s">
        <v>221</v>
      </c>
      <c r="H162" s="186">
        <v>1</v>
      </c>
      <c r="I162" s="187"/>
      <c r="J162" s="188">
        <f>ROUND(I162*H162,2)</f>
        <v>0</v>
      </c>
      <c r="K162" s="184" t="s">
        <v>222</v>
      </c>
      <c r="L162" s="38"/>
      <c r="M162" s="189" t="s">
        <v>1</v>
      </c>
      <c r="N162" s="190" t="s">
        <v>40</v>
      </c>
      <c r="O162" s="70"/>
      <c r="P162" s="173">
        <f>O162*H162</f>
        <v>0</v>
      </c>
      <c r="Q162" s="173">
        <v>0</v>
      </c>
      <c r="R162" s="173">
        <f>Q162*H162</f>
        <v>0</v>
      </c>
      <c r="S162" s="173">
        <v>0</v>
      </c>
      <c r="T162" s="174">
        <f>S162*H162</f>
        <v>0</v>
      </c>
      <c r="U162" s="33"/>
      <c r="V162" s="33"/>
      <c r="W162" s="33"/>
      <c r="X162" s="33"/>
      <c r="Y162" s="33"/>
      <c r="Z162" s="33"/>
      <c r="AA162" s="33"/>
      <c r="AB162" s="33"/>
      <c r="AC162" s="33"/>
      <c r="AD162" s="33"/>
      <c r="AE162" s="33"/>
      <c r="AR162" s="175" t="s">
        <v>560</v>
      </c>
      <c r="AT162" s="175" t="s">
        <v>243</v>
      </c>
      <c r="AU162" s="175" t="s">
        <v>82</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560</v>
      </c>
      <c r="BM162" s="175" t="s">
        <v>2700</v>
      </c>
    </row>
    <row r="163" spans="1:65" s="2" customFormat="1" ht="39">
      <c r="A163" s="33"/>
      <c r="B163" s="34"/>
      <c r="C163" s="35"/>
      <c r="D163" s="177" t="s">
        <v>225</v>
      </c>
      <c r="E163" s="35"/>
      <c r="F163" s="178" t="s">
        <v>2701</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82</v>
      </c>
    </row>
    <row r="164" spans="1:65" s="2" customFormat="1" ht="49.15" customHeight="1">
      <c r="A164" s="33"/>
      <c r="B164" s="34"/>
      <c r="C164" s="163" t="s">
        <v>325</v>
      </c>
      <c r="D164" s="163" t="s">
        <v>218</v>
      </c>
      <c r="E164" s="164" t="s">
        <v>2702</v>
      </c>
      <c r="F164" s="165" t="s">
        <v>2703</v>
      </c>
      <c r="G164" s="166" t="s">
        <v>221</v>
      </c>
      <c r="H164" s="167">
        <v>1</v>
      </c>
      <c r="I164" s="168"/>
      <c r="J164" s="169">
        <f>ROUND(I164*H164,2)</f>
        <v>0</v>
      </c>
      <c r="K164" s="165" t="s">
        <v>222</v>
      </c>
      <c r="L164" s="170"/>
      <c r="M164" s="171" t="s">
        <v>1</v>
      </c>
      <c r="N164" s="172"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415</v>
      </c>
      <c r="AT164" s="175" t="s">
        <v>218</v>
      </c>
      <c r="AU164" s="175" t="s">
        <v>82</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415</v>
      </c>
      <c r="BM164" s="175" t="s">
        <v>2704</v>
      </c>
    </row>
    <row r="165" spans="1:65" s="2" customFormat="1" ht="29.25">
      <c r="A165" s="33"/>
      <c r="B165" s="34"/>
      <c r="C165" s="35"/>
      <c r="D165" s="177" t="s">
        <v>225</v>
      </c>
      <c r="E165" s="35"/>
      <c r="F165" s="178" t="s">
        <v>2703</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82</v>
      </c>
    </row>
    <row r="166" spans="1:65" s="2" customFormat="1" ht="24.2" customHeight="1">
      <c r="A166" s="33"/>
      <c r="B166" s="34"/>
      <c r="C166" s="163" t="s">
        <v>329</v>
      </c>
      <c r="D166" s="163" t="s">
        <v>218</v>
      </c>
      <c r="E166" s="164" t="s">
        <v>2705</v>
      </c>
      <c r="F166" s="165" t="s">
        <v>2706</v>
      </c>
      <c r="G166" s="166" t="s">
        <v>221</v>
      </c>
      <c r="H166" s="167">
        <v>1</v>
      </c>
      <c r="I166" s="168"/>
      <c r="J166" s="169">
        <f>ROUND(I166*H166,2)</f>
        <v>0</v>
      </c>
      <c r="K166" s="165" t="s">
        <v>222</v>
      </c>
      <c r="L166" s="170"/>
      <c r="M166" s="171" t="s">
        <v>1</v>
      </c>
      <c r="N166" s="172" t="s">
        <v>40</v>
      </c>
      <c r="O166" s="70"/>
      <c r="P166" s="173">
        <f>O166*H166</f>
        <v>0</v>
      </c>
      <c r="Q166" s="173">
        <v>0</v>
      </c>
      <c r="R166" s="173">
        <f>Q166*H166</f>
        <v>0</v>
      </c>
      <c r="S166" s="173">
        <v>0</v>
      </c>
      <c r="T166" s="174">
        <f>S166*H166</f>
        <v>0</v>
      </c>
      <c r="U166" s="33"/>
      <c r="V166" s="33"/>
      <c r="W166" s="33"/>
      <c r="X166" s="33"/>
      <c r="Y166" s="33"/>
      <c r="Z166" s="33"/>
      <c r="AA166" s="33"/>
      <c r="AB166" s="33"/>
      <c r="AC166" s="33"/>
      <c r="AD166" s="33"/>
      <c r="AE166" s="33"/>
      <c r="AR166" s="175" t="s">
        <v>415</v>
      </c>
      <c r="AT166" s="175" t="s">
        <v>218</v>
      </c>
      <c r="AU166" s="175" t="s">
        <v>82</v>
      </c>
      <c r="AY166" s="16" t="s">
        <v>223</v>
      </c>
      <c r="BE166" s="176">
        <f>IF(N166="základní",J166,0)</f>
        <v>0</v>
      </c>
      <c r="BF166" s="176">
        <f>IF(N166="snížená",J166,0)</f>
        <v>0</v>
      </c>
      <c r="BG166" s="176">
        <f>IF(N166="zákl. přenesená",J166,0)</f>
        <v>0</v>
      </c>
      <c r="BH166" s="176">
        <f>IF(N166="sníž. přenesená",J166,0)</f>
        <v>0</v>
      </c>
      <c r="BI166" s="176">
        <f>IF(N166="nulová",J166,0)</f>
        <v>0</v>
      </c>
      <c r="BJ166" s="16" t="s">
        <v>82</v>
      </c>
      <c r="BK166" s="176">
        <f>ROUND(I166*H166,2)</f>
        <v>0</v>
      </c>
      <c r="BL166" s="16" t="s">
        <v>415</v>
      </c>
      <c r="BM166" s="175" t="s">
        <v>2707</v>
      </c>
    </row>
    <row r="167" spans="1:65" s="2" customFormat="1">
      <c r="A167" s="33"/>
      <c r="B167" s="34"/>
      <c r="C167" s="35"/>
      <c r="D167" s="177" t="s">
        <v>225</v>
      </c>
      <c r="E167" s="35"/>
      <c r="F167" s="178" t="s">
        <v>2706</v>
      </c>
      <c r="G167" s="35"/>
      <c r="H167" s="35"/>
      <c r="I167" s="179"/>
      <c r="J167" s="35"/>
      <c r="K167" s="35"/>
      <c r="L167" s="38"/>
      <c r="M167" s="180"/>
      <c r="N167" s="181"/>
      <c r="O167" s="70"/>
      <c r="P167" s="70"/>
      <c r="Q167" s="70"/>
      <c r="R167" s="70"/>
      <c r="S167" s="70"/>
      <c r="T167" s="71"/>
      <c r="U167" s="33"/>
      <c r="V167" s="33"/>
      <c r="W167" s="33"/>
      <c r="X167" s="33"/>
      <c r="Y167" s="33"/>
      <c r="Z167" s="33"/>
      <c r="AA167" s="33"/>
      <c r="AB167" s="33"/>
      <c r="AC167" s="33"/>
      <c r="AD167" s="33"/>
      <c r="AE167" s="33"/>
      <c r="AT167" s="16" t="s">
        <v>225</v>
      </c>
      <c r="AU167" s="16" t="s">
        <v>82</v>
      </c>
    </row>
    <row r="168" spans="1:65" s="2" customFormat="1" ht="24.2" customHeight="1">
      <c r="A168" s="33"/>
      <c r="B168" s="34"/>
      <c r="C168" s="163" t="s">
        <v>334</v>
      </c>
      <c r="D168" s="163" t="s">
        <v>218</v>
      </c>
      <c r="E168" s="164" t="s">
        <v>2708</v>
      </c>
      <c r="F168" s="165" t="s">
        <v>2709</v>
      </c>
      <c r="G168" s="166" t="s">
        <v>221</v>
      </c>
      <c r="H168" s="167">
        <v>1</v>
      </c>
      <c r="I168" s="168"/>
      <c r="J168" s="169">
        <f>ROUND(I168*H168,2)</f>
        <v>0</v>
      </c>
      <c r="K168" s="165" t="s">
        <v>222</v>
      </c>
      <c r="L168" s="170"/>
      <c r="M168" s="171" t="s">
        <v>1</v>
      </c>
      <c r="N168" s="172" t="s">
        <v>40</v>
      </c>
      <c r="O168" s="70"/>
      <c r="P168" s="173">
        <f>O168*H168</f>
        <v>0</v>
      </c>
      <c r="Q168" s="173">
        <v>0</v>
      </c>
      <c r="R168" s="173">
        <f>Q168*H168</f>
        <v>0</v>
      </c>
      <c r="S168" s="173">
        <v>0</v>
      </c>
      <c r="T168" s="174">
        <f>S168*H168</f>
        <v>0</v>
      </c>
      <c r="U168" s="33"/>
      <c r="V168" s="33"/>
      <c r="W168" s="33"/>
      <c r="X168" s="33"/>
      <c r="Y168" s="33"/>
      <c r="Z168" s="33"/>
      <c r="AA168" s="33"/>
      <c r="AB168" s="33"/>
      <c r="AC168" s="33"/>
      <c r="AD168" s="33"/>
      <c r="AE168" s="33"/>
      <c r="AR168" s="175" t="s">
        <v>415</v>
      </c>
      <c r="AT168" s="175" t="s">
        <v>218</v>
      </c>
      <c r="AU168" s="175" t="s">
        <v>82</v>
      </c>
      <c r="AY168" s="16" t="s">
        <v>223</v>
      </c>
      <c r="BE168" s="176">
        <f>IF(N168="základní",J168,0)</f>
        <v>0</v>
      </c>
      <c r="BF168" s="176">
        <f>IF(N168="snížená",J168,0)</f>
        <v>0</v>
      </c>
      <c r="BG168" s="176">
        <f>IF(N168="zákl. přenesená",J168,0)</f>
        <v>0</v>
      </c>
      <c r="BH168" s="176">
        <f>IF(N168="sníž. přenesená",J168,0)</f>
        <v>0</v>
      </c>
      <c r="BI168" s="176">
        <f>IF(N168="nulová",J168,0)</f>
        <v>0</v>
      </c>
      <c r="BJ168" s="16" t="s">
        <v>82</v>
      </c>
      <c r="BK168" s="176">
        <f>ROUND(I168*H168,2)</f>
        <v>0</v>
      </c>
      <c r="BL168" s="16" t="s">
        <v>415</v>
      </c>
      <c r="BM168" s="175" t="s">
        <v>2710</v>
      </c>
    </row>
    <row r="169" spans="1:65" s="2" customFormat="1">
      <c r="A169" s="33"/>
      <c r="B169" s="34"/>
      <c r="C169" s="35"/>
      <c r="D169" s="177" t="s">
        <v>225</v>
      </c>
      <c r="E169" s="35"/>
      <c r="F169" s="178" t="s">
        <v>2709</v>
      </c>
      <c r="G169" s="35"/>
      <c r="H169" s="35"/>
      <c r="I169" s="179"/>
      <c r="J169" s="35"/>
      <c r="K169" s="35"/>
      <c r="L169" s="38"/>
      <c r="M169" s="180"/>
      <c r="N169" s="181"/>
      <c r="O169" s="70"/>
      <c r="P169" s="70"/>
      <c r="Q169" s="70"/>
      <c r="R169" s="70"/>
      <c r="S169" s="70"/>
      <c r="T169" s="71"/>
      <c r="U169" s="33"/>
      <c r="V169" s="33"/>
      <c r="W169" s="33"/>
      <c r="X169" s="33"/>
      <c r="Y169" s="33"/>
      <c r="Z169" s="33"/>
      <c r="AA169" s="33"/>
      <c r="AB169" s="33"/>
      <c r="AC169" s="33"/>
      <c r="AD169" s="33"/>
      <c r="AE169" s="33"/>
      <c r="AT169" s="16" t="s">
        <v>225</v>
      </c>
      <c r="AU169" s="16" t="s">
        <v>82</v>
      </c>
    </row>
    <row r="170" spans="1:65" s="2" customFormat="1" ht="24.2" customHeight="1">
      <c r="A170" s="33"/>
      <c r="B170" s="34"/>
      <c r="C170" s="163" t="s">
        <v>7</v>
      </c>
      <c r="D170" s="163" t="s">
        <v>218</v>
      </c>
      <c r="E170" s="164" t="s">
        <v>2711</v>
      </c>
      <c r="F170" s="165" t="s">
        <v>2712</v>
      </c>
      <c r="G170" s="166" t="s">
        <v>221</v>
      </c>
      <c r="H170" s="167">
        <v>1</v>
      </c>
      <c r="I170" s="168"/>
      <c r="J170" s="169">
        <f>ROUND(I170*H170,2)</f>
        <v>0</v>
      </c>
      <c r="K170" s="165" t="s">
        <v>222</v>
      </c>
      <c r="L170" s="170"/>
      <c r="M170" s="171" t="s">
        <v>1</v>
      </c>
      <c r="N170" s="172" t="s">
        <v>40</v>
      </c>
      <c r="O170" s="70"/>
      <c r="P170" s="173">
        <f>O170*H170</f>
        <v>0</v>
      </c>
      <c r="Q170" s="173">
        <v>0</v>
      </c>
      <c r="R170" s="173">
        <f>Q170*H170</f>
        <v>0</v>
      </c>
      <c r="S170" s="173">
        <v>0</v>
      </c>
      <c r="T170" s="174">
        <f>S170*H170</f>
        <v>0</v>
      </c>
      <c r="U170" s="33"/>
      <c r="V170" s="33"/>
      <c r="W170" s="33"/>
      <c r="X170" s="33"/>
      <c r="Y170" s="33"/>
      <c r="Z170" s="33"/>
      <c r="AA170" s="33"/>
      <c r="AB170" s="33"/>
      <c r="AC170" s="33"/>
      <c r="AD170" s="33"/>
      <c r="AE170" s="33"/>
      <c r="AR170" s="175" t="s">
        <v>415</v>
      </c>
      <c r="AT170" s="175" t="s">
        <v>218</v>
      </c>
      <c r="AU170" s="175" t="s">
        <v>82</v>
      </c>
      <c r="AY170" s="16" t="s">
        <v>223</v>
      </c>
      <c r="BE170" s="176">
        <f>IF(N170="základní",J170,0)</f>
        <v>0</v>
      </c>
      <c r="BF170" s="176">
        <f>IF(N170="snížená",J170,0)</f>
        <v>0</v>
      </c>
      <c r="BG170" s="176">
        <f>IF(N170="zákl. přenesená",J170,0)</f>
        <v>0</v>
      </c>
      <c r="BH170" s="176">
        <f>IF(N170="sníž. přenesená",J170,0)</f>
        <v>0</v>
      </c>
      <c r="BI170" s="176">
        <f>IF(N170="nulová",J170,0)</f>
        <v>0</v>
      </c>
      <c r="BJ170" s="16" t="s">
        <v>82</v>
      </c>
      <c r="BK170" s="176">
        <f>ROUND(I170*H170,2)</f>
        <v>0</v>
      </c>
      <c r="BL170" s="16" t="s">
        <v>415</v>
      </c>
      <c r="BM170" s="175" t="s">
        <v>2713</v>
      </c>
    </row>
    <row r="171" spans="1:65" s="2" customFormat="1">
      <c r="A171" s="33"/>
      <c r="B171" s="34"/>
      <c r="C171" s="35"/>
      <c r="D171" s="177" t="s">
        <v>225</v>
      </c>
      <c r="E171" s="35"/>
      <c r="F171" s="178" t="s">
        <v>2712</v>
      </c>
      <c r="G171" s="35"/>
      <c r="H171" s="35"/>
      <c r="I171" s="179"/>
      <c r="J171" s="35"/>
      <c r="K171" s="35"/>
      <c r="L171" s="38"/>
      <c r="M171" s="180"/>
      <c r="N171" s="181"/>
      <c r="O171" s="70"/>
      <c r="P171" s="70"/>
      <c r="Q171" s="70"/>
      <c r="R171" s="70"/>
      <c r="S171" s="70"/>
      <c r="T171" s="71"/>
      <c r="U171" s="33"/>
      <c r="V171" s="33"/>
      <c r="W171" s="33"/>
      <c r="X171" s="33"/>
      <c r="Y171" s="33"/>
      <c r="Z171" s="33"/>
      <c r="AA171" s="33"/>
      <c r="AB171" s="33"/>
      <c r="AC171" s="33"/>
      <c r="AD171" s="33"/>
      <c r="AE171" s="33"/>
      <c r="AT171" s="16" t="s">
        <v>225</v>
      </c>
      <c r="AU171" s="16" t="s">
        <v>82</v>
      </c>
    </row>
    <row r="172" spans="1:65" s="2" customFormat="1" ht="24.2" customHeight="1">
      <c r="A172" s="33"/>
      <c r="B172" s="34"/>
      <c r="C172" s="163" t="s">
        <v>432</v>
      </c>
      <c r="D172" s="163" t="s">
        <v>218</v>
      </c>
      <c r="E172" s="164" t="s">
        <v>2714</v>
      </c>
      <c r="F172" s="165" t="s">
        <v>2715</v>
      </c>
      <c r="G172" s="166" t="s">
        <v>221</v>
      </c>
      <c r="H172" s="167">
        <v>1</v>
      </c>
      <c r="I172" s="168"/>
      <c r="J172" s="169">
        <f>ROUND(I172*H172,2)</f>
        <v>0</v>
      </c>
      <c r="K172" s="165" t="s">
        <v>222</v>
      </c>
      <c r="L172" s="170"/>
      <c r="M172" s="171" t="s">
        <v>1</v>
      </c>
      <c r="N172" s="172" t="s">
        <v>40</v>
      </c>
      <c r="O172" s="70"/>
      <c r="P172" s="173">
        <f>O172*H172</f>
        <v>0</v>
      </c>
      <c r="Q172" s="173">
        <v>0</v>
      </c>
      <c r="R172" s="173">
        <f>Q172*H172</f>
        <v>0</v>
      </c>
      <c r="S172" s="173">
        <v>0</v>
      </c>
      <c r="T172" s="174">
        <f>S172*H172</f>
        <v>0</v>
      </c>
      <c r="U172" s="33"/>
      <c r="V172" s="33"/>
      <c r="W172" s="33"/>
      <c r="X172" s="33"/>
      <c r="Y172" s="33"/>
      <c r="Z172" s="33"/>
      <c r="AA172" s="33"/>
      <c r="AB172" s="33"/>
      <c r="AC172" s="33"/>
      <c r="AD172" s="33"/>
      <c r="AE172" s="33"/>
      <c r="AR172" s="175" t="s">
        <v>415</v>
      </c>
      <c r="AT172" s="175" t="s">
        <v>218</v>
      </c>
      <c r="AU172" s="175" t="s">
        <v>82</v>
      </c>
      <c r="AY172" s="16" t="s">
        <v>223</v>
      </c>
      <c r="BE172" s="176">
        <f>IF(N172="základní",J172,0)</f>
        <v>0</v>
      </c>
      <c r="BF172" s="176">
        <f>IF(N172="snížená",J172,0)</f>
        <v>0</v>
      </c>
      <c r="BG172" s="176">
        <f>IF(N172="zákl. přenesená",J172,0)</f>
        <v>0</v>
      </c>
      <c r="BH172" s="176">
        <f>IF(N172="sníž. přenesená",J172,0)</f>
        <v>0</v>
      </c>
      <c r="BI172" s="176">
        <f>IF(N172="nulová",J172,0)</f>
        <v>0</v>
      </c>
      <c r="BJ172" s="16" t="s">
        <v>82</v>
      </c>
      <c r="BK172" s="176">
        <f>ROUND(I172*H172,2)</f>
        <v>0</v>
      </c>
      <c r="BL172" s="16" t="s">
        <v>415</v>
      </c>
      <c r="BM172" s="175" t="s">
        <v>2716</v>
      </c>
    </row>
    <row r="173" spans="1:65" s="2" customFormat="1">
      <c r="A173" s="33"/>
      <c r="B173" s="34"/>
      <c r="C173" s="35"/>
      <c r="D173" s="177" t="s">
        <v>225</v>
      </c>
      <c r="E173" s="35"/>
      <c r="F173" s="178" t="s">
        <v>2715</v>
      </c>
      <c r="G173" s="35"/>
      <c r="H173" s="35"/>
      <c r="I173" s="179"/>
      <c r="J173" s="35"/>
      <c r="K173" s="35"/>
      <c r="L173" s="38"/>
      <c r="M173" s="180"/>
      <c r="N173" s="181"/>
      <c r="O173" s="70"/>
      <c r="P173" s="70"/>
      <c r="Q173" s="70"/>
      <c r="R173" s="70"/>
      <c r="S173" s="70"/>
      <c r="T173" s="71"/>
      <c r="U173" s="33"/>
      <c r="V173" s="33"/>
      <c r="W173" s="33"/>
      <c r="X173" s="33"/>
      <c r="Y173" s="33"/>
      <c r="Z173" s="33"/>
      <c r="AA173" s="33"/>
      <c r="AB173" s="33"/>
      <c r="AC173" s="33"/>
      <c r="AD173" s="33"/>
      <c r="AE173" s="33"/>
      <c r="AT173" s="16" t="s">
        <v>225</v>
      </c>
      <c r="AU173" s="16" t="s">
        <v>82</v>
      </c>
    </row>
    <row r="174" spans="1:65" s="2" customFormat="1" ht="24.2" customHeight="1">
      <c r="A174" s="33"/>
      <c r="B174" s="34"/>
      <c r="C174" s="163" t="s">
        <v>437</v>
      </c>
      <c r="D174" s="163" t="s">
        <v>218</v>
      </c>
      <c r="E174" s="164" t="s">
        <v>2717</v>
      </c>
      <c r="F174" s="165" t="s">
        <v>2718</v>
      </c>
      <c r="G174" s="166" t="s">
        <v>221</v>
      </c>
      <c r="H174" s="167">
        <v>1</v>
      </c>
      <c r="I174" s="168"/>
      <c r="J174" s="169">
        <f>ROUND(I174*H174,2)</f>
        <v>0</v>
      </c>
      <c r="K174" s="165" t="s">
        <v>222</v>
      </c>
      <c r="L174" s="170"/>
      <c r="M174" s="171" t="s">
        <v>1</v>
      </c>
      <c r="N174" s="172" t="s">
        <v>40</v>
      </c>
      <c r="O174" s="70"/>
      <c r="P174" s="173">
        <f>O174*H174</f>
        <v>0</v>
      </c>
      <c r="Q174" s="173">
        <v>0</v>
      </c>
      <c r="R174" s="173">
        <f>Q174*H174</f>
        <v>0</v>
      </c>
      <c r="S174" s="173">
        <v>0</v>
      </c>
      <c r="T174" s="174">
        <f>S174*H174</f>
        <v>0</v>
      </c>
      <c r="U174" s="33"/>
      <c r="V174" s="33"/>
      <c r="W174" s="33"/>
      <c r="X174" s="33"/>
      <c r="Y174" s="33"/>
      <c r="Z174" s="33"/>
      <c r="AA174" s="33"/>
      <c r="AB174" s="33"/>
      <c r="AC174" s="33"/>
      <c r="AD174" s="33"/>
      <c r="AE174" s="33"/>
      <c r="AR174" s="175" t="s">
        <v>415</v>
      </c>
      <c r="AT174" s="175" t="s">
        <v>218</v>
      </c>
      <c r="AU174" s="175" t="s">
        <v>82</v>
      </c>
      <c r="AY174" s="16" t="s">
        <v>223</v>
      </c>
      <c r="BE174" s="176">
        <f>IF(N174="základní",J174,0)</f>
        <v>0</v>
      </c>
      <c r="BF174" s="176">
        <f>IF(N174="snížená",J174,0)</f>
        <v>0</v>
      </c>
      <c r="BG174" s="176">
        <f>IF(N174="zákl. přenesená",J174,0)</f>
        <v>0</v>
      </c>
      <c r="BH174" s="176">
        <f>IF(N174="sníž. přenesená",J174,0)</f>
        <v>0</v>
      </c>
      <c r="BI174" s="176">
        <f>IF(N174="nulová",J174,0)</f>
        <v>0</v>
      </c>
      <c r="BJ174" s="16" t="s">
        <v>82</v>
      </c>
      <c r="BK174" s="176">
        <f>ROUND(I174*H174,2)</f>
        <v>0</v>
      </c>
      <c r="BL174" s="16" t="s">
        <v>415</v>
      </c>
      <c r="BM174" s="175" t="s">
        <v>2719</v>
      </c>
    </row>
    <row r="175" spans="1:65" s="2" customFormat="1">
      <c r="A175" s="33"/>
      <c r="B175" s="34"/>
      <c r="C175" s="35"/>
      <c r="D175" s="177" t="s">
        <v>225</v>
      </c>
      <c r="E175" s="35"/>
      <c r="F175" s="178" t="s">
        <v>2718</v>
      </c>
      <c r="G175" s="35"/>
      <c r="H175" s="35"/>
      <c r="I175" s="179"/>
      <c r="J175" s="35"/>
      <c r="K175" s="35"/>
      <c r="L175" s="38"/>
      <c r="M175" s="180"/>
      <c r="N175" s="181"/>
      <c r="O175" s="70"/>
      <c r="P175" s="70"/>
      <c r="Q175" s="70"/>
      <c r="R175" s="70"/>
      <c r="S175" s="70"/>
      <c r="T175" s="71"/>
      <c r="U175" s="33"/>
      <c r="V175" s="33"/>
      <c r="W175" s="33"/>
      <c r="X175" s="33"/>
      <c r="Y175" s="33"/>
      <c r="Z175" s="33"/>
      <c r="AA175" s="33"/>
      <c r="AB175" s="33"/>
      <c r="AC175" s="33"/>
      <c r="AD175" s="33"/>
      <c r="AE175" s="33"/>
      <c r="AT175" s="16" t="s">
        <v>225</v>
      </c>
      <c r="AU175" s="16" t="s">
        <v>82</v>
      </c>
    </row>
    <row r="176" spans="1:65" s="2" customFormat="1" ht="24.2" customHeight="1">
      <c r="A176" s="33"/>
      <c r="B176" s="34"/>
      <c r="C176" s="163" t="s">
        <v>442</v>
      </c>
      <c r="D176" s="163" t="s">
        <v>218</v>
      </c>
      <c r="E176" s="164" t="s">
        <v>2720</v>
      </c>
      <c r="F176" s="165" t="s">
        <v>2721</v>
      </c>
      <c r="G176" s="166" t="s">
        <v>221</v>
      </c>
      <c r="H176" s="167">
        <v>1</v>
      </c>
      <c r="I176" s="168"/>
      <c r="J176" s="169">
        <f>ROUND(I176*H176,2)</f>
        <v>0</v>
      </c>
      <c r="K176" s="165" t="s">
        <v>222</v>
      </c>
      <c r="L176" s="170"/>
      <c r="M176" s="171" t="s">
        <v>1</v>
      </c>
      <c r="N176" s="172" t="s">
        <v>40</v>
      </c>
      <c r="O176" s="70"/>
      <c r="P176" s="173">
        <f>O176*H176</f>
        <v>0</v>
      </c>
      <c r="Q176" s="173">
        <v>0</v>
      </c>
      <c r="R176" s="173">
        <f>Q176*H176</f>
        <v>0</v>
      </c>
      <c r="S176" s="173">
        <v>0</v>
      </c>
      <c r="T176" s="174">
        <f>S176*H176</f>
        <v>0</v>
      </c>
      <c r="U176" s="33"/>
      <c r="V176" s="33"/>
      <c r="W176" s="33"/>
      <c r="X176" s="33"/>
      <c r="Y176" s="33"/>
      <c r="Z176" s="33"/>
      <c r="AA176" s="33"/>
      <c r="AB176" s="33"/>
      <c r="AC176" s="33"/>
      <c r="AD176" s="33"/>
      <c r="AE176" s="33"/>
      <c r="AR176" s="175" t="s">
        <v>415</v>
      </c>
      <c r="AT176" s="175" t="s">
        <v>218</v>
      </c>
      <c r="AU176" s="175" t="s">
        <v>82</v>
      </c>
      <c r="AY176" s="16" t="s">
        <v>223</v>
      </c>
      <c r="BE176" s="176">
        <f>IF(N176="základní",J176,0)</f>
        <v>0</v>
      </c>
      <c r="BF176" s="176">
        <f>IF(N176="snížená",J176,0)</f>
        <v>0</v>
      </c>
      <c r="BG176" s="176">
        <f>IF(N176="zákl. přenesená",J176,0)</f>
        <v>0</v>
      </c>
      <c r="BH176" s="176">
        <f>IF(N176="sníž. přenesená",J176,0)</f>
        <v>0</v>
      </c>
      <c r="BI176" s="176">
        <f>IF(N176="nulová",J176,0)</f>
        <v>0</v>
      </c>
      <c r="BJ176" s="16" t="s">
        <v>82</v>
      </c>
      <c r="BK176" s="176">
        <f>ROUND(I176*H176,2)</f>
        <v>0</v>
      </c>
      <c r="BL176" s="16" t="s">
        <v>415</v>
      </c>
      <c r="BM176" s="175" t="s">
        <v>2722</v>
      </c>
    </row>
    <row r="177" spans="1:65" s="2" customFormat="1">
      <c r="A177" s="33"/>
      <c r="B177" s="34"/>
      <c r="C177" s="35"/>
      <c r="D177" s="177" t="s">
        <v>225</v>
      </c>
      <c r="E177" s="35"/>
      <c r="F177" s="178" t="s">
        <v>2721</v>
      </c>
      <c r="G177" s="35"/>
      <c r="H177" s="35"/>
      <c r="I177" s="179"/>
      <c r="J177" s="35"/>
      <c r="K177" s="35"/>
      <c r="L177" s="38"/>
      <c r="M177" s="180"/>
      <c r="N177" s="181"/>
      <c r="O177" s="70"/>
      <c r="P177" s="70"/>
      <c r="Q177" s="70"/>
      <c r="R177" s="70"/>
      <c r="S177" s="70"/>
      <c r="T177" s="71"/>
      <c r="U177" s="33"/>
      <c r="V177" s="33"/>
      <c r="W177" s="33"/>
      <c r="X177" s="33"/>
      <c r="Y177" s="33"/>
      <c r="Z177" s="33"/>
      <c r="AA177" s="33"/>
      <c r="AB177" s="33"/>
      <c r="AC177" s="33"/>
      <c r="AD177" s="33"/>
      <c r="AE177" s="33"/>
      <c r="AT177" s="16" t="s">
        <v>225</v>
      </c>
      <c r="AU177" s="16" t="s">
        <v>82</v>
      </c>
    </row>
    <row r="178" spans="1:65" s="2" customFormat="1" ht="24.2" customHeight="1">
      <c r="A178" s="33"/>
      <c r="B178" s="34"/>
      <c r="C178" s="163" t="s">
        <v>1237</v>
      </c>
      <c r="D178" s="163" t="s">
        <v>218</v>
      </c>
      <c r="E178" s="164" t="s">
        <v>2723</v>
      </c>
      <c r="F178" s="165" t="s">
        <v>2724</v>
      </c>
      <c r="G178" s="166" t="s">
        <v>221</v>
      </c>
      <c r="H178" s="167">
        <v>2</v>
      </c>
      <c r="I178" s="168"/>
      <c r="J178" s="169">
        <f>ROUND(I178*H178,2)</f>
        <v>0</v>
      </c>
      <c r="K178" s="165" t="s">
        <v>222</v>
      </c>
      <c r="L178" s="170"/>
      <c r="M178" s="171" t="s">
        <v>1</v>
      </c>
      <c r="N178" s="172" t="s">
        <v>40</v>
      </c>
      <c r="O178" s="70"/>
      <c r="P178" s="173">
        <f>O178*H178</f>
        <v>0</v>
      </c>
      <c r="Q178" s="173">
        <v>0</v>
      </c>
      <c r="R178" s="173">
        <f>Q178*H178</f>
        <v>0</v>
      </c>
      <c r="S178" s="173">
        <v>0</v>
      </c>
      <c r="T178" s="174">
        <f>S178*H178</f>
        <v>0</v>
      </c>
      <c r="U178" s="33"/>
      <c r="V178" s="33"/>
      <c r="W178" s="33"/>
      <c r="X178" s="33"/>
      <c r="Y178" s="33"/>
      <c r="Z178" s="33"/>
      <c r="AA178" s="33"/>
      <c r="AB178" s="33"/>
      <c r="AC178" s="33"/>
      <c r="AD178" s="33"/>
      <c r="AE178" s="33"/>
      <c r="AR178" s="175" t="s">
        <v>415</v>
      </c>
      <c r="AT178" s="175" t="s">
        <v>218</v>
      </c>
      <c r="AU178" s="175" t="s">
        <v>82</v>
      </c>
      <c r="AY178" s="16" t="s">
        <v>223</v>
      </c>
      <c r="BE178" s="176">
        <f>IF(N178="základní",J178,0)</f>
        <v>0</v>
      </c>
      <c r="BF178" s="176">
        <f>IF(N178="snížená",J178,0)</f>
        <v>0</v>
      </c>
      <c r="BG178" s="176">
        <f>IF(N178="zákl. přenesená",J178,0)</f>
        <v>0</v>
      </c>
      <c r="BH178" s="176">
        <f>IF(N178="sníž. přenesená",J178,0)</f>
        <v>0</v>
      </c>
      <c r="BI178" s="176">
        <f>IF(N178="nulová",J178,0)</f>
        <v>0</v>
      </c>
      <c r="BJ178" s="16" t="s">
        <v>82</v>
      </c>
      <c r="BK178" s="176">
        <f>ROUND(I178*H178,2)</f>
        <v>0</v>
      </c>
      <c r="BL178" s="16" t="s">
        <v>415</v>
      </c>
      <c r="BM178" s="175" t="s">
        <v>2725</v>
      </c>
    </row>
    <row r="179" spans="1:65" s="2" customFormat="1" ht="19.5">
      <c r="A179" s="33"/>
      <c r="B179" s="34"/>
      <c r="C179" s="35"/>
      <c r="D179" s="177" t="s">
        <v>225</v>
      </c>
      <c r="E179" s="35"/>
      <c r="F179" s="178" t="s">
        <v>2724</v>
      </c>
      <c r="G179" s="35"/>
      <c r="H179" s="35"/>
      <c r="I179" s="179"/>
      <c r="J179" s="35"/>
      <c r="K179" s="35"/>
      <c r="L179" s="38"/>
      <c r="M179" s="180"/>
      <c r="N179" s="181"/>
      <c r="O179" s="70"/>
      <c r="P179" s="70"/>
      <c r="Q179" s="70"/>
      <c r="R179" s="70"/>
      <c r="S179" s="70"/>
      <c r="T179" s="71"/>
      <c r="U179" s="33"/>
      <c r="V179" s="33"/>
      <c r="W179" s="33"/>
      <c r="X179" s="33"/>
      <c r="Y179" s="33"/>
      <c r="Z179" s="33"/>
      <c r="AA179" s="33"/>
      <c r="AB179" s="33"/>
      <c r="AC179" s="33"/>
      <c r="AD179" s="33"/>
      <c r="AE179" s="33"/>
      <c r="AT179" s="16" t="s">
        <v>225</v>
      </c>
      <c r="AU179" s="16" t="s">
        <v>82</v>
      </c>
    </row>
    <row r="180" spans="1:65" s="2" customFormat="1" ht="37.9" customHeight="1">
      <c r="A180" s="33"/>
      <c r="B180" s="34"/>
      <c r="C180" s="182" t="s">
        <v>1241</v>
      </c>
      <c r="D180" s="182" t="s">
        <v>243</v>
      </c>
      <c r="E180" s="183" t="s">
        <v>2726</v>
      </c>
      <c r="F180" s="184" t="s">
        <v>2727</v>
      </c>
      <c r="G180" s="185" t="s">
        <v>221</v>
      </c>
      <c r="H180" s="186">
        <v>37</v>
      </c>
      <c r="I180" s="187"/>
      <c r="J180" s="188">
        <f>ROUND(I180*H180,2)</f>
        <v>0</v>
      </c>
      <c r="K180" s="184" t="s">
        <v>222</v>
      </c>
      <c r="L180" s="38"/>
      <c r="M180" s="189" t="s">
        <v>1</v>
      </c>
      <c r="N180" s="190" t="s">
        <v>40</v>
      </c>
      <c r="O180" s="70"/>
      <c r="P180" s="173">
        <f>O180*H180</f>
        <v>0</v>
      </c>
      <c r="Q180" s="173">
        <v>0</v>
      </c>
      <c r="R180" s="173">
        <f>Q180*H180</f>
        <v>0</v>
      </c>
      <c r="S180" s="173">
        <v>0</v>
      </c>
      <c r="T180" s="174">
        <f>S180*H180</f>
        <v>0</v>
      </c>
      <c r="U180" s="33"/>
      <c r="V180" s="33"/>
      <c r="W180" s="33"/>
      <c r="X180" s="33"/>
      <c r="Y180" s="33"/>
      <c r="Z180" s="33"/>
      <c r="AA180" s="33"/>
      <c r="AB180" s="33"/>
      <c r="AC180" s="33"/>
      <c r="AD180" s="33"/>
      <c r="AE180" s="33"/>
      <c r="AR180" s="175" t="s">
        <v>560</v>
      </c>
      <c r="AT180" s="175" t="s">
        <v>243</v>
      </c>
      <c r="AU180" s="175" t="s">
        <v>82</v>
      </c>
      <c r="AY180" s="16" t="s">
        <v>223</v>
      </c>
      <c r="BE180" s="176">
        <f>IF(N180="základní",J180,0)</f>
        <v>0</v>
      </c>
      <c r="BF180" s="176">
        <f>IF(N180="snížená",J180,0)</f>
        <v>0</v>
      </c>
      <c r="BG180" s="176">
        <f>IF(N180="zákl. přenesená",J180,0)</f>
        <v>0</v>
      </c>
      <c r="BH180" s="176">
        <f>IF(N180="sníž. přenesená",J180,0)</f>
        <v>0</v>
      </c>
      <c r="BI180" s="176">
        <f>IF(N180="nulová",J180,0)</f>
        <v>0</v>
      </c>
      <c r="BJ180" s="16" t="s">
        <v>82</v>
      </c>
      <c r="BK180" s="176">
        <f>ROUND(I180*H180,2)</f>
        <v>0</v>
      </c>
      <c r="BL180" s="16" t="s">
        <v>560</v>
      </c>
      <c r="BM180" s="175" t="s">
        <v>2728</v>
      </c>
    </row>
    <row r="181" spans="1:65" s="2" customFormat="1" ht="39">
      <c r="A181" s="33"/>
      <c r="B181" s="34"/>
      <c r="C181" s="35"/>
      <c r="D181" s="177" t="s">
        <v>225</v>
      </c>
      <c r="E181" s="35"/>
      <c r="F181" s="178" t="s">
        <v>2729</v>
      </c>
      <c r="G181" s="35"/>
      <c r="H181" s="35"/>
      <c r="I181" s="179"/>
      <c r="J181" s="35"/>
      <c r="K181" s="35"/>
      <c r="L181" s="38"/>
      <c r="M181" s="180"/>
      <c r="N181" s="181"/>
      <c r="O181" s="70"/>
      <c r="P181" s="70"/>
      <c r="Q181" s="70"/>
      <c r="R181" s="70"/>
      <c r="S181" s="70"/>
      <c r="T181" s="71"/>
      <c r="U181" s="33"/>
      <c r="V181" s="33"/>
      <c r="W181" s="33"/>
      <c r="X181" s="33"/>
      <c r="Y181" s="33"/>
      <c r="Z181" s="33"/>
      <c r="AA181" s="33"/>
      <c r="AB181" s="33"/>
      <c r="AC181" s="33"/>
      <c r="AD181" s="33"/>
      <c r="AE181" s="33"/>
      <c r="AT181" s="16" t="s">
        <v>225</v>
      </c>
      <c r="AU181" s="16" t="s">
        <v>82</v>
      </c>
    </row>
    <row r="182" spans="1:65" s="2" customFormat="1" ht="24.2" customHeight="1">
      <c r="A182" s="33"/>
      <c r="B182" s="34"/>
      <c r="C182" s="182" t="s">
        <v>447</v>
      </c>
      <c r="D182" s="182" t="s">
        <v>243</v>
      </c>
      <c r="E182" s="183" t="s">
        <v>2730</v>
      </c>
      <c r="F182" s="184" t="s">
        <v>2731</v>
      </c>
      <c r="G182" s="185" t="s">
        <v>221</v>
      </c>
      <c r="H182" s="186">
        <v>1</v>
      </c>
      <c r="I182" s="187"/>
      <c r="J182" s="188">
        <f>ROUND(I182*H182,2)</f>
        <v>0</v>
      </c>
      <c r="K182" s="184" t="s">
        <v>222</v>
      </c>
      <c r="L182" s="38"/>
      <c r="M182" s="189" t="s">
        <v>1</v>
      </c>
      <c r="N182" s="190" t="s">
        <v>40</v>
      </c>
      <c r="O182" s="70"/>
      <c r="P182" s="173">
        <f>O182*H182</f>
        <v>0</v>
      </c>
      <c r="Q182" s="173">
        <v>0</v>
      </c>
      <c r="R182" s="173">
        <f>Q182*H182</f>
        <v>0</v>
      </c>
      <c r="S182" s="173">
        <v>0</v>
      </c>
      <c r="T182" s="174">
        <f>S182*H182</f>
        <v>0</v>
      </c>
      <c r="U182" s="33"/>
      <c r="V182" s="33"/>
      <c r="W182" s="33"/>
      <c r="X182" s="33"/>
      <c r="Y182" s="33"/>
      <c r="Z182" s="33"/>
      <c r="AA182" s="33"/>
      <c r="AB182" s="33"/>
      <c r="AC182" s="33"/>
      <c r="AD182" s="33"/>
      <c r="AE182" s="33"/>
      <c r="AR182" s="175" t="s">
        <v>560</v>
      </c>
      <c r="AT182" s="175" t="s">
        <v>243</v>
      </c>
      <c r="AU182" s="175" t="s">
        <v>82</v>
      </c>
      <c r="AY182" s="16" t="s">
        <v>223</v>
      </c>
      <c r="BE182" s="176">
        <f>IF(N182="základní",J182,0)</f>
        <v>0</v>
      </c>
      <c r="BF182" s="176">
        <f>IF(N182="snížená",J182,0)</f>
        <v>0</v>
      </c>
      <c r="BG182" s="176">
        <f>IF(N182="zákl. přenesená",J182,0)</f>
        <v>0</v>
      </c>
      <c r="BH182" s="176">
        <f>IF(N182="sníž. přenesená",J182,0)</f>
        <v>0</v>
      </c>
      <c r="BI182" s="176">
        <f>IF(N182="nulová",J182,0)</f>
        <v>0</v>
      </c>
      <c r="BJ182" s="16" t="s">
        <v>82</v>
      </c>
      <c r="BK182" s="176">
        <f>ROUND(I182*H182,2)</f>
        <v>0</v>
      </c>
      <c r="BL182" s="16" t="s">
        <v>560</v>
      </c>
      <c r="BM182" s="175" t="s">
        <v>2732</v>
      </c>
    </row>
    <row r="183" spans="1:65" s="2" customFormat="1" ht="19.5">
      <c r="A183" s="33"/>
      <c r="B183" s="34"/>
      <c r="C183" s="35"/>
      <c r="D183" s="177" t="s">
        <v>225</v>
      </c>
      <c r="E183" s="35"/>
      <c r="F183" s="178" t="s">
        <v>2731</v>
      </c>
      <c r="G183" s="35"/>
      <c r="H183" s="35"/>
      <c r="I183" s="179"/>
      <c r="J183" s="35"/>
      <c r="K183" s="35"/>
      <c r="L183" s="38"/>
      <c r="M183" s="180"/>
      <c r="N183" s="181"/>
      <c r="O183" s="70"/>
      <c r="P183" s="70"/>
      <c r="Q183" s="70"/>
      <c r="R183" s="70"/>
      <c r="S183" s="70"/>
      <c r="T183" s="71"/>
      <c r="U183" s="33"/>
      <c r="V183" s="33"/>
      <c r="W183" s="33"/>
      <c r="X183" s="33"/>
      <c r="Y183" s="33"/>
      <c r="Z183" s="33"/>
      <c r="AA183" s="33"/>
      <c r="AB183" s="33"/>
      <c r="AC183" s="33"/>
      <c r="AD183" s="33"/>
      <c r="AE183" s="33"/>
      <c r="AT183" s="16" t="s">
        <v>225</v>
      </c>
      <c r="AU183" s="16" t="s">
        <v>82</v>
      </c>
    </row>
    <row r="184" spans="1:65" s="2" customFormat="1" ht="24.2" customHeight="1">
      <c r="A184" s="33"/>
      <c r="B184" s="34"/>
      <c r="C184" s="182" t="s">
        <v>451</v>
      </c>
      <c r="D184" s="182" t="s">
        <v>243</v>
      </c>
      <c r="E184" s="183" t="s">
        <v>2733</v>
      </c>
      <c r="F184" s="184" t="s">
        <v>2734</v>
      </c>
      <c r="G184" s="185" t="s">
        <v>221</v>
      </c>
      <c r="H184" s="186">
        <v>1</v>
      </c>
      <c r="I184" s="187"/>
      <c r="J184" s="188">
        <f>ROUND(I184*H184,2)</f>
        <v>0</v>
      </c>
      <c r="K184" s="184" t="s">
        <v>222</v>
      </c>
      <c r="L184" s="38"/>
      <c r="M184" s="189" t="s">
        <v>1</v>
      </c>
      <c r="N184" s="190" t="s">
        <v>40</v>
      </c>
      <c r="O184" s="70"/>
      <c r="P184" s="173">
        <f>O184*H184</f>
        <v>0</v>
      </c>
      <c r="Q184" s="173">
        <v>0</v>
      </c>
      <c r="R184" s="173">
        <f>Q184*H184</f>
        <v>0</v>
      </c>
      <c r="S184" s="173">
        <v>0</v>
      </c>
      <c r="T184" s="174">
        <f>S184*H184</f>
        <v>0</v>
      </c>
      <c r="U184" s="33"/>
      <c r="V184" s="33"/>
      <c r="W184" s="33"/>
      <c r="X184" s="33"/>
      <c r="Y184" s="33"/>
      <c r="Z184" s="33"/>
      <c r="AA184" s="33"/>
      <c r="AB184" s="33"/>
      <c r="AC184" s="33"/>
      <c r="AD184" s="33"/>
      <c r="AE184" s="33"/>
      <c r="AR184" s="175" t="s">
        <v>560</v>
      </c>
      <c r="AT184" s="175" t="s">
        <v>243</v>
      </c>
      <c r="AU184" s="175" t="s">
        <v>82</v>
      </c>
      <c r="AY184" s="16" t="s">
        <v>223</v>
      </c>
      <c r="BE184" s="176">
        <f>IF(N184="základní",J184,0)</f>
        <v>0</v>
      </c>
      <c r="BF184" s="176">
        <f>IF(N184="snížená",J184,0)</f>
        <v>0</v>
      </c>
      <c r="BG184" s="176">
        <f>IF(N184="zákl. přenesená",J184,0)</f>
        <v>0</v>
      </c>
      <c r="BH184" s="176">
        <f>IF(N184="sníž. přenesená",J184,0)</f>
        <v>0</v>
      </c>
      <c r="BI184" s="176">
        <f>IF(N184="nulová",J184,0)</f>
        <v>0</v>
      </c>
      <c r="BJ184" s="16" t="s">
        <v>82</v>
      </c>
      <c r="BK184" s="176">
        <f>ROUND(I184*H184,2)</f>
        <v>0</v>
      </c>
      <c r="BL184" s="16" t="s">
        <v>560</v>
      </c>
      <c r="BM184" s="175" t="s">
        <v>2735</v>
      </c>
    </row>
    <row r="185" spans="1:65" s="2" customFormat="1" ht="19.5">
      <c r="A185" s="33"/>
      <c r="B185" s="34"/>
      <c r="C185" s="35"/>
      <c r="D185" s="177" t="s">
        <v>225</v>
      </c>
      <c r="E185" s="35"/>
      <c r="F185" s="178" t="s">
        <v>2734</v>
      </c>
      <c r="G185" s="35"/>
      <c r="H185" s="35"/>
      <c r="I185" s="179"/>
      <c r="J185" s="35"/>
      <c r="K185" s="35"/>
      <c r="L185" s="38"/>
      <c r="M185" s="180"/>
      <c r="N185" s="181"/>
      <c r="O185" s="70"/>
      <c r="P185" s="70"/>
      <c r="Q185" s="70"/>
      <c r="R185" s="70"/>
      <c r="S185" s="70"/>
      <c r="T185" s="71"/>
      <c r="U185" s="33"/>
      <c r="V185" s="33"/>
      <c r="W185" s="33"/>
      <c r="X185" s="33"/>
      <c r="Y185" s="33"/>
      <c r="Z185" s="33"/>
      <c r="AA185" s="33"/>
      <c r="AB185" s="33"/>
      <c r="AC185" s="33"/>
      <c r="AD185" s="33"/>
      <c r="AE185" s="33"/>
      <c r="AT185" s="16" t="s">
        <v>225</v>
      </c>
      <c r="AU185" s="16" t="s">
        <v>82</v>
      </c>
    </row>
    <row r="186" spans="1:65" s="2" customFormat="1" ht="24.2" customHeight="1">
      <c r="A186" s="33"/>
      <c r="B186" s="34"/>
      <c r="C186" s="182" t="s">
        <v>465</v>
      </c>
      <c r="D186" s="182" t="s">
        <v>243</v>
      </c>
      <c r="E186" s="183" t="s">
        <v>299</v>
      </c>
      <c r="F186" s="184" t="s">
        <v>300</v>
      </c>
      <c r="G186" s="185" t="s">
        <v>228</v>
      </c>
      <c r="H186" s="186">
        <v>922</v>
      </c>
      <c r="I186" s="187"/>
      <c r="J186" s="188">
        <f>ROUND(I186*H186,2)</f>
        <v>0</v>
      </c>
      <c r="K186" s="184" t="s">
        <v>222</v>
      </c>
      <c r="L186" s="38"/>
      <c r="M186" s="189" t="s">
        <v>1</v>
      </c>
      <c r="N186" s="190" t="s">
        <v>40</v>
      </c>
      <c r="O186" s="70"/>
      <c r="P186" s="173">
        <f>O186*H186</f>
        <v>0</v>
      </c>
      <c r="Q186" s="173">
        <v>0</v>
      </c>
      <c r="R186" s="173">
        <f>Q186*H186</f>
        <v>0</v>
      </c>
      <c r="S186" s="173">
        <v>0</v>
      </c>
      <c r="T186" s="174">
        <f>S186*H186</f>
        <v>0</v>
      </c>
      <c r="U186" s="33"/>
      <c r="V186" s="33"/>
      <c r="W186" s="33"/>
      <c r="X186" s="33"/>
      <c r="Y186" s="33"/>
      <c r="Z186" s="33"/>
      <c r="AA186" s="33"/>
      <c r="AB186" s="33"/>
      <c r="AC186" s="33"/>
      <c r="AD186" s="33"/>
      <c r="AE186" s="33"/>
      <c r="AR186" s="175" t="s">
        <v>560</v>
      </c>
      <c r="AT186" s="175" t="s">
        <v>243</v>
      </c>
      <c r="AU186" s="175" t="s">
        <v>82</v>
      </c>
      <c r="AY186" s="16" t="s">
        <v>223</v>
      </c>
      <c r="BE186" s="176">
        <f>IF(N186="základní",J186,0)</f>
        <v>0</v>
      </c>
      <c r="BF186" s="176">
        <f>IF(N186="snížená",J186,0)</f>
        <v>0</v>
      </c>
      <c r="BG186" s="176">
        <f>IF(N186="zákl. přenesená",J186,0)</f>
        <v>0</v>
      </c>
      <c r="BH186" s="176">
        <f>IF(N186="sníž. přenesená",J186,0)</f>
        <v>0</v>
      </c>
      <c r="BI186" s="176">
        <f>IF(N186="nulová",J186,0)</f>
        <v>0</v>
      </c>
      <c r="BJ186" s="16" t="s">
        <v>82</v>
      </c>
      <c r="BK186" s="176">
        <f>ROUND(I186*H186,2)</f>
        <v>0</v>
      </c>
      <c r="BL186" s="16" t="s">
        <v>560</v>
      </c>
      <c r="BM186" s="175" t="s">
        <v>2736</v>
      </c>
    </row>
    <row r="187" spans="1:65" s="2" customFormat="1" ht="19.5">
      <c r="A187" s="33"/>
      <c r="B187" s="34"/>
      <c r="C187" s="35"/>
      <c r="D187" s="177" t="s">
        <v>225</v>
      </c>
      <c r="E187" s="35"/>
      <c r="F187" s="178" t="s">
        <v>302</v>
      </c>
      <c r="G187" s="35"/>
      <c r="H187" s="35"/>
      <c r="I187" s="179"/>
      <c r="J187" s="35"/>
      <c r="K187" s="35"/>
      <c r="L187" s="38"/>
      <c r="M187" s="180"/>
      <c r="N187" s="181"/>
      <c r="O187" s="70"/>
      <c r="P187" s="70"/>
      <c r="Q187" s="70"/>
      <c r="R187" s="70"/>
      <c r="S187" s="70"/>
      <c r="T187" s="71"/>
      <c r="U187" s="33"/>
      <c r="V187" s="33"/>
      <c r="W187" s="33"/>
      <c r="X187" s="33"/>
      <c r="Y187" s="33"/>
      <c r="Z187" s="33"/>
      <c r="AA187" s="33"/>
      <c r="AB187" s="33"/>
      <c r="AC187" s="33"/>
      <c r="AD187" s="33"/>
      <c r="AE187" s="33"/>
      <c r="AT187" s="16" t="s">
        <v>225</v>
      </c>
      <c r="AU187" s="16" t="s">
        <v>82</v>
      </c>
    </row>
    <row r="188" spans="1:65" s="2" customFormat="1" ht="24.2" customHeight="1">
      <c r="A188" s="33"/>
      <c r="B188" s="34"/>
      <c r="C188" s="163" t="s">
        <v>469</v>
      </c>
      <c r="D188" s="163" t="s">
        <v>218</v>
      </c>
      <c r="E188" s="164" t="s">
        <v>2737</v>
      </c>
      <c r="F188" s="165" t="s">
        <v>2738</v>
      </c>
      <c r="G188" s="166" t="s">
        <v>228</v>
      </c>
      <c r="H188" s="167">
        <v>212</v>
      </c>
      <c r="I188" s="168"/>
      <c r="J188" s="169">
        <f>ROUND(I188*H188,2)</f>
        <v>0</v>
      </c>
      <c r="K188" s="165" t="s">
        <v>222</v>
      </c>
      <c r="L188" s="170"/>
      <c r="M188" s="171" t="s">
        <v>1</v>
      </c>
      <c r="N188" s="172" t="s">
        <v>40</v>
      </c>
      <c r="O188" s="70"/>
      <c r="P188" s="173">
        <f>O188*H188</f>
        <v>0</v>
      </c>
      <c r="Q188" s="173">
        <v>0</v>
      </c>
      <c r="R188" s="173">
        <f>Q188*H188</f>
        <v>0</v>
      </c>
      <c r="S188" s="173">
        <v>0</v>
      </c>
      <c r="T188" s="174">
        <f>S188*H188</f>
        <v>0</v>
      </c>
      <c r="U188" s="33"/>
      <c r="V188" s="33"/>
      <c r="W188" s="33"/>
      <c r="X188" s="33"/>
      <c r="Y188" s="33"/>
      <c r="Z188" s="33"/>
      <c r="AA188" s="33"/>
      <c r="AB188" s="33"/>
      <c r="AC188" s="33"/>
      <c r="AD188" s="33"/>
      <c r="AE188" s="33"/>
      <c r="AR188" s="175" t="s">
        <v>415</v>
      </c>
      <c r="AT188" s="175" t="s">
        <v>218</v>
      </c>
      <c r="AU188" s="175" t="s">
        <v>82</v>
      </c>
      <c r="AY188" s="16" t="s">
        <v>223</v>
      </c>
      <c r="BE188" s="176">
        <f>IF(N188="základní",J188,0)</f>
        <v>0</v>
      </c>
      <c r="BF188" s="176">
        <f>IF(N188="snížená",J188,0)</f>
        <v>0</v>
      </c>
      <c r="BG188" s="176">
        <f>IF(N188="zákl. přenesená",J188,0)</f>
        <v>0</v>
      </c>
      <c r="BH188" s="176">
        <f>IF(N188="sníž. přenesená",J188,0)</f>
        <v>0</v>
      </c>
      <c r="BI188" s="176">
        <f>IF(N188="nulová",J188,0)</f>
        <v>0</v>
      </c>
      <c r="BJ188" s="16" t="s">
        <v>82</v>
      </c>
      <c r="BK188" s="176">
        <f>ROUND(I188*H188,2)</f>
        <v>0</v>
      </c>
      <c r="BL188" s="16" t="s">
        <v>415</v>
      </c>
      <c r="BM188" s="175" t="s">
        <v>2739</v>
      </c>
    </row>
    <row r="189" spans="1:65" s="2" customFormat="1" ht="19.5">
      <c r="A189" s="33"/>
      <c r="B189" s="34"/>
      <c r="C189" s="35"/>
      <c r="D189" s="177" t="s">
        <v>225</v>
      </c>
      <c r="E189" s="35"/>
      <c r="F189" s="178" t="s">
        <v>2738</v>
      </c>
      <c r="G189" s="35"/>
      <c r="H189" s="35"/>
      <c r="I189" s="179"/>
      <c r="J189" s="35"/>
      <c r="K189" s="35"/>
      <c r="L189" s="38"/>
      <c r="M189" s="180"/>
      <c r="N189" s="181"/>
      <c r="O189" s="70"/>
      <c r="P189" s="70"/>
      <c r="Q189" s="70"/>
      <c r="R189" s="70"/>
      <c r="S189" s="70"/>
      <c r="T189" s="71"/>
      <c r="U189" s="33"/>
      <c r="V189" s="33"/>
      <c r="W189" s="33"/>
      <c r="X189" s="33"/>
      <c r="Y189" s="33"/>
      <c r="Z189" s="33"/>
      <c r="AA189" s="33"/>
      <c r="AB189" s="33"/>
      <c r="AC189" s="33"/>
      <c r="AD189" s="33"/>
      <c r="AE189" s="33"/>
      <c r="AT189" s="16" t="s">
        <v>225</v>
      </c>
      <c r="AU189" s="16" t="s">
        <v>82</v>
      </c>
    </row>
    <row r="190" spans="1:65" s="2" customFormat="1" ht="24.2" customHeight="1">
      <c r="A190" s="33"/>
      <c r="B190" s="34"/>
      <c r="C190" s="163" t="s">
        <v>474</v>
      </c>
      <c r="D190" s="163" t="s">
        <v>218</v>
      </c>
      <c r="E190" s="164" t="s">
        <v>2740</v>
      </c>
      <c r="F190" s="165" t="s">
        <v>2741</v>
      </c>
      <c r="G190" s="166" t="s">
        <v>228</v>
      </c>
      <c r="H190" s="167">
        <v>355</v>
      </c>
      <c r="I190" s="168"/>
      <c r="J190" s="169">
        <f>ROUND(I190*H190,2)</f>
        <v>0</v>
      </c>
      <c r="K190" s="165" t="s">
        <v>222</v>
      </c>
      <c r="L190" s="170"/>
      <c r="M190" s="171" t="s">
        <v>1</v>
      </c>
      <c r="N190" s="172" t="s">
        <v>40</v>
      </c>
      <c r="O190" s="70"/>
      <c r="P190" s="173">
        <f>O190*H190</f>
        <v>0</v>
      </c>
      <c r="Q190" s="173">
        <v>0</v>
      </c>
      <c r="R190" s="173">
        <f>Q190*H190</f>
        <v>0</v>
      </c>
      <c r="S190" s="173">
        <v>0</v>
      </c>
      <c r="T190" s="174">
        <f>S190*H190</f>
        <v>0</v>
      </c>
      <c r="U190" s="33"/>
      <c r="V190" s="33"/>
      <c r="W190" s="33"/>
      <c r="X190" s="33"/>
      <c r="Y190" s="33"/>
      <c r="Z190" s="33"/>
      <c r="AA190" s="33"/>
      <c r="AB190" s="33"/>
      <c r="AC190" s="33"/>
      <c r="AD190" s="33"/>
      <c r="AE190" s="33"/>
      <c r="AR190" s="175" t="s">
        <v>415</v>
      </c>
      <c r="AT190" s="175" t="s">
        <v>218</v>
      </c>
      <c r="AU190" s="175" t="s">
        <v>82</v>
      </c>
      <c r="AY190" s="16" t="s">
        <v>223</v>
      </c>
      <c r="BE190" s="176">
        <f>IF(N190="základní",J190,0)</f>
        <v>0</v>
      </c>
      <c r="BF190" s="176">
        <f>IF(N190="snížená",J190,0)</f>
        <v>0</v>
      </c>
      <c r="BG190" s="176">
        <f>IF(N190="zákl. přenesená",J190,0)</f>
        <v>0</v>
      </c>
      <c r="BH190" s="176">
        <f>IF(N190="sníž. přenesená",J190,0)</f>
        <v>0</v>
      </c>
      <c r="BI190" s="176">
        <f>IF(N190="nulová",J190,0)</f>
        <v>0</v>
      </c>
      <c r="BJ190" s="16" t="s">
        <v>82</v>
      </c>
      <c r="BK190" s="176">
        <f>ROUND(I190*H190,2)</f>
        <v>0</v>
      </c>
      <c r="BL190" s="16" t="s">
        <v>415</v>
      </c>
      <c r="BM190" s="175" t="s">
        <v>2742</v>
      </c>
    </row>
    <row r="191" spans="1:65" s="2" customFormat="1" ht="19.5">
      <c r="A191" s="33"/>
      <c r="B191" s="34"/>
      <c r="C191" s="35"/>
      <c r="D191" s="177" t="s">
        <v>225</v>
      </c>
      <c r="E191" s="35"/>
      <c r="F191" s="178" t="s">
        <v>2741</v>
      </c>
      <c r="G191" s="35"/>
      <c r="H191" s="35"/>
      <c r="I191" s="179"/>
      <c r="J191" s="35"/>
      <c r="K191" s="35"/>
      <c r="L191" s="38"/>
      <c r="M191" s="180"/>
      <c r="N191" s="181"/>
      <c r="O191" s="70"/>
      <c r="P191" s="70"/>
      <c r="Q191" s="70"/>
      <c r="R191" s="70"/>
      <c r="S191" s="70"/>
      <c r="T191" s="71"/>
      <c r="U191" s="33"/>
      <c r="V191" s="33"/>
      <c r="W191" s="33"/>
      <c r="X191" s="33"/>
      <c r="Y191" s="33"/>
      <c r="Z191" s="33"/>
      <c r="AA191" s="33"/>
      <c r="AB191" s="33"/>
      <c r="AC191" s="33"/>
      <c r="AD191" s="33"/>
      <c r="AE191" s="33"/>
      <c r="AT191" s="16" t="s">
        <v>225</v>
      </c>
      <c r="AU191" s="16" t="s">
        <v>82</v>
      </c>
    </row>
    <row r="192" spans="1:65" s="2" customFormat="1" ht="24.2" customHeight="1">
      <c r="A192" s="33"/>
      <c r="B192" s="34"/>
      <c r="C192" s="163" t="s">
        <v>478</v>
      </c>
      <c r="D192" s="163" t="s">
        <v>218</v>
      </c>
      <c r="E192" s="164" t="s">
        <v>272</v>
      </c>
      <c r="F192" s="165" t="s">
        <v>273</v>
      </c>
      <c r="G192" s="166" t="s">
        <v>228</v>
      </c>
      <c r="H192" s="167">
        <v>355</v>
      </c>
      <c r="I192" s="168"/>
      <c r="J192" s="169">
        <f>ROUND(I192*H192,2)</f>
        <v>0</v>
      </c>
      <c r="K192" s="165" t="s">
        <v>222</v>
      </c>
      <c r="L192" s="170"/>
      <c r="M192" s="171" t="s">
        <v>1</v>
      </c>
      <c r="N192" s="172" t="s">
        <v>40</v>
      </c>
      <c r="O192" s="70"/>
      <c r="P192" s="173">
        <f>O192*H192</f>
        <v>0</v>
      </c>
      <c r="Q192" s="173">
        <v>0</v>
      </c>
      <c r="R192" s="173">
        <f>Q192*H192</f>
        <v>0</v>
      </c>
      <c r="S192" s="173">
        <v>0</v>
      </c>
      <c r="T192" s="174">
        <f>S192*H192</f>
        <v>0</v>
      </c>
      <c r="U192" s="33"/>
      <c r="V192" s="33"/>
      <c r="W192" s="33"/>
      <c r="X192" s="33"/>
      <c r="Y192" s="33"/>
      <c r="Z192" s="33"/>
      <c r="AA192" s="33"/>
      <c r="AB192" s="33"/>
      <c r="AC192" s="33"/>
      <c r="AD192" s="33"/>
      <c r="AE192" s="33"/>
      <c r="AR192" s="175" t="s">
        <v>415</v>
      </c>
      <c r="AT192" s="175" t="s">
        <v>218</v>
      </c>
      <c r="AU192" s="175" t="s">
        <v>82</v>
      </c>
      <c r="AY192" s="16" t="s">
        <v>223</v>
      </c>
      <c r="BE192" s="176">
        <f>IF(N192="základní",J192,0)</f>
        <v>0</v>
      </c>
      <c r="BF192" s="176">
        <f>IF(N192="snížená",J192,0)</f>
        <v>0</v>
      </c>
      <c r="BG192" s="176">
        <f>IF(N192="zákl. přenesená",J192,0)</f>
        <v>0</v>
      </c>
      <c r="BH192" s="176">
        <f>IF(N192="sníž. přenesená",J192,0)</f>
        <v>0</v>
      </c>
      <c r="BI192" s="176">
        <f>IF(N192="nulová",J192,0)</f>
        <v>0</v>
      </c>
      <c r="BJ192" s="16" t="s">
        <v>82</v>
      </c>
      <c r="BK192" s="176">
        <f>ROUND(I192*H192,2)</f>
        <v>0</v>
      </c>
      <c r="BL192" s="16" t="s">
        <v>415</v>
      </c>
      <c r="BM192" s="175" t="s">
        <v>2743</v>
      </c>
    </row>
    <row r="193" spans="1:65" s="2" customFormat="1" ht="19.5">
      <c r="A193" s="33"/>
      <c r="B193" s="34"/>
      <c r="C193" s="35"/>
      <c r="D193" s="177" t="s">
        <v>225</v>
      </c>
      <c r="E193" s="35"/>
      <c r="F193" s="178" t="s">
        <v>273</v>
      </c>
      <c r="G193" s="35"/>
      <c r="H193" s="35"/>
      <c r="I193" s="179"/>
      <c r="J193" s="35"/>
      <c r="K193" s="35"/>
      <c r="L193" s="38"/>
      <c r="M193" s="180"/>
      <c r="N193" s="181"/>
      <c r="O193" s="70"/>
      <c r="P193" s="70"/>
      <c r="Q193" s="70"/>
      <c r="R193" s="70"/>
      <c r="S193" s="70"/>
      <c r="T193" s="71"/>
      <c r="U193" s="33"/>
      <c r="V193" s="33"/>
      <c r="W193" s="33"/>
      <c r="X193" s="33"/>
      <c r="Y193" s="33"/>
      <c r="Z193" s="33"/>
      <c r="AA193" s="33"/>
      <c r="AB193" s="33"/>
      <c r="AC193" s="33"/>
      <c r="AD193" s="33"/>
      <c r="AE193" s="33"/>
      <c r="AT193" s="16" t="s">
        <v>225</v>
      </c>
      <c r="AU193" s="16" t="s">
        <v>82</v>
      </c>
    </row>
    <row r="194" spans="1:65" s="2" customFormat="1" ht="24.2" customHeight="1">
      <c r="A194" s="33"/>
      <c r="B194" s="34"/>
      <c r="C194" s="182" t="s">
        <v>822</v>
      </c>
      <c r="D194" s="182" t="s">
        <v>243</v>
      </c>
      <c r="E194" s="183" t="s">
        <v>304</v>
      </c>
      <c r="F194" s="184" t="s">
        <v>305</v>
      </c>
      <c r="G194" s="185" t="s">
        <v>228</v>
      </c>
      <c r="H194" s="186">
        <v>567</v>
      </c>
      <c r="I194" s="187"/>
      <c r="J194" s="188">
        <f>ROUND(I194*H194,2)</f>
        <v>0</v>
      </c>
      <c r="K194" s="184" t="s">
        <v>222</v>
      </c>
      <c r="L194" s="38"/>
      <c r="M194" s="189" t="s">
        <v>1</v>
      </c>
      <c r="N194" s="190" t="s">
        <v>40</v>
      </c>
      <c r="O194" s="70"/>
      <c r="P194" s="173">
        <f>O194*H194</f>
        <v>0</v>
      </c>
      <c r="Q194" s="173">
        <v>0</v>
      </c>
      <c r="R194" s="173">
        <f>Q194*H194</f>
        <v>0</v>
      </c>
      <c r="S194" s="173">
        <v>0</v>
      </c>
      <c r="T194" s="174">
        <f>S194*H194</f>
        <v>0</v>
      </c>
      <c r="U194" s="33"/>
      <c r="V194" s="33"/>
      <c r="W194" s="33"/>
      <c r="X194" s="33"/>
      <c r="Y194" s="33"/>
      <c r="Z194" s="33"/>
      <c r="AA194" s="33"/>
      <c r="AB194" s="33"/>
      <c r="AC194" s="33"/>
      <c r="AD194" s="33"/>
      <c r="AE194" s="33"/>
      <c r="AR194" s="175" t="s">
        <v>560</v>
      </c>
      <c r="AT194" s="175" t="s">
        <v>243</v>
      </c>
      <c r="AU194" s="175" t="s">
        <v>82</v>
      </c>
      <c r="AY194" s="16" t="s">
        <v>223</v>
      </c>
      <c r="BE194" s="176">
        <f>IF(N194="základní",J194,0)</f>
        <v>0</v>
      </c>
      <c r="BF194" s="176">
        <f>IF(N194="snížená",J194,0)</f>
        <v>0</v>
      </c>
      <c r="BG194" s="176">
        <f>IF(N194="zákl. přenesená",J194,0)</f>
        <v>0</v>
      </c>
      <c r="BH194" s="176">
        <f>IF(N194="sníž. přenesená",J194,0)</f>
        <v>0</v>
      </c>
      <c r="BI194" s="176">
        <f>IF(N194="nulová",J194,0)</f>
        <v>0</v>
      </c>
      <c r="BJ194" s="16" t="s">
        <v>82</v>
      </c>
      <c r="BK194" s="176">
        <f>ROUND(I194*H194,2)</f>
        <v>0</v>
      </c>
      <c r="BL194" s="16" t="s">
        <v>560</v>
      </c>
      <c r="BM194" s="175" t="s">
        <v>2744</v>
      </c>
    </row>
    <row r="195" spans="1:65" s="2" customFormat="1" ht="19.5">
      <c r="A195" s="33"/>
      <c r="B195" s="34"/>
      <c r="C195" s="35"/>
      <c r="D195" s="177" t="s">
        <v>225</v>
      </c>
      <c r="E195" s="35"/>
      <c r="F195" s="178" t="s">
        <v>307</v>
      </c>
      <c r="G195" s="35"/>
      <c r="H195" s="35"/>
      <c r="I195" s="179"/>
      <c r="J195" s="35"/>
      <c r="K195" s="35"/>
      <c r="L195" s="38"/>
      <c r="M195" s="180"/>
      <c r="N195" s="181"/>
      <c r="O195" s="70"/>
      <c r="P195" s="70"/>
      <c r="Q195" s="70"/>
      <c r="R195" s="70"/>
      <c r="S195" s="70"/>
      <c r="T195" s="71"/>
      <c r="U195" s="33"/>
      <c r="V195" s="33"/>
      <c r="W195" s="33"/>
      <c r="X195" s="33"/>
      <c r="Y195" s="33"/>
      <c r="Z195" s="33"/>
      <c r="AA195" s="33"/>
      <c r="AB195" s="33"/>
      <c r="AC195" s="33"/>
      <c r="AD195" s="33"/>
      <c r="AE195" s="33"/>
      <c r="AT195" s="16" t="s">
        <v>225</v>
      </c>
      <c r="AU195" s="16" t="s">
        <v>82</v>
      </c>
    </row>
    <row r="196" spans="1:65" s="2" customFormat="1" ht="24.2" customHeight="1">
      <c r="A196" s="33"/>
      <c r="B196" s="34"/>
      <c r="C196" s="163" t="s">
        <v>482</v>
      </c>
      <c r="D196" s="163" t="s">
        <v>218</v>
      </c>
      <c r="E196" s="164" t="s">
        <v>2745</v>
      </c>
      <c r="F196" s="165" t="s">
        <v>2746</v>
      </c>
      <c r="G196" s="166" t="s">
        <v>228</v>
      </c>
      <c r="H196" s="167">
        <v>212</v>
      </c>
      <c r="I196" s="168"/>
      <c r="J196" s="169">
        <f>ROUND(I196*H196,2)</f>
        <v>0</v>
      </c>
      <c r="K196" s="165" t="s">
        <v>222</v>
      </c>
      <c r="L196" s="170"/>
      <c r="M196" s="171" t="s">
        <v>1</v>
      </c>
      <c r="N196" s="172" t="s">
        <v>40</v>
      </c>
      <c r="O196" s="70"/>
      <c r="P196" s="173">
        <f>O196*H196</f>
        <v>0</v>
      </c>
      <c r="Q196" s="173">
        <v>0</v>
      </c>
      <c r="R196" s="173">
        <f>Q196*H196</f>
        <v>0</v>
      </c>
      <c r="S196" s="173">
        <v>0</v>
      </c>
      <c r="T196" s="174">
        <f>S196*H196</f>
        <v>0</v>
      </c>
      <c r="U196" s="33"/>
      <c r="V196" s="33"/>
      <c r="W196" s="33"/>
      <c r="X196" s="33"/>
      <c r="Y196" s="33"/>
      <c r="Z196" s="33"/>
      <c r="AA196" s="33"/>
      <c r="AB196" s="33"/>
      <c r="AC196" s="33"/>
      <c r="AD196" s="33"/>
      <c r="AE196" s="33"/>
      <c r="AR196" s="175" t="s">
        <v>415</v>
      </c>
      <c r="AT196" s="175" t="s">
        <v>218</v>
      </c>
      <c r="AU196" s="175" t="s">
        <v>82</v>
      </c>
      <c r="AY196" s="16" t="s">
        <v>223</v>
      </c>
      <c r="BE196" s="176">
        <f>IF(N196="základní",J196,0)</f>
        <v>0</v>
      </c>
      <c r="BF196" s="176">
        <f>IF(N196="snížená",J196,0)</f>
        <v>0</v>
      </c>
      <c r="BG196" s="176">
        <f>IF(N196="zákl. přenesená",J196,0)</f>
        <v>0</v>
      </c>
      <c r="BH196" s="176">
        <f>IF(N196="sníž. přenesená",J196,0)</f>
        <v>0</v>
      </c>
      <c r="BI196" s="176">
        <f>IF(N196="nulová",J196,0)</f>
        <v>0</v>
      </c>
      <c r="BJ196" s="16" t="s">
        <v>82</v>
      </c>
      <c r="BK196" s="176">
        <f>ROUND(I196*H196,2)</f>
        <v>0</v>
      </c>
      <c r="BL196" s="16" t="s">
        <v>415</v>
      </c>
      <c r="BM196" s="175" t="s">
        <v>2747</v>
      </c>
    </row>
    <row r="197" spans="1:65" s="2" customFormat="1" ht="19.5">
      <c r="A197" s="33"/>
      <c r="B197" s="34"/>
      <c r="C197" s="35"/>
      <c r="D197" s="177" t="s">
        <v>225</v>
      </c>
      <c r="E197" s="35"/>
      <c r="F197" s="178" t="s">
        <v>2746</v>
      </c>
      <c r="G197" s="35"/>
      <c r="H197" s="35"/>
      <c r="I197" s="179"/>
      <c r="J197" s="35"/>
      <c r="K197" s="35"/>
      <c r="L197" s="38"/>
      <c r="M197" s="180"/>
      <c r="N197" s="181"/>
      <c r="O197" s="70"/>
      <c r="P197" s="70"/>
      <c r="Q197" s="70"/>
      <c r="R197" s="70"/>
      <c r="S197" s="70"/>
      <c r="T197" s="71"/>
      <c r="U197" s="33"/>
      <c r="V197" s="33"/>
      <c r="W197" s="33"/>
      <c r="X197" s="33"/>
      <c r="Y197" s="33"/>
      <c r="Z197" s="33"/>
      <c r="AA197" s="33"/>
      <c r="AB197" s="33"/>
      <c r="AC197" s="33"/>
      <c r="AD197" s="33"/>
      <c r="AE197" s="33"/>
      <c r="AT197" s="16" t="s">
        <v>225</v>
      </c>
      <c r="AU197" s="16" t="s">
        <v>82</v>
      </c>
    </row>
    <row r="198" spans="1:65" s="2" customFormat="1" ht="24.2" customHeight="1">
      <c r="A198" s="33"/>
      <c r="B198" s="34"/>
      <c r="C198" s="163" t="s">
        <v>486</v>
      </c>
      <c r="D198" s="163" t="s">
        <v>218</v>
      </c>
      <c r="E198" s="164" t="s">
        <v>561</v>
      </c>
      <c r="F198" s="165" t="s">
        <v>562</v>
      </c>
      <c r="G198" s="166" t="s">
        <v>228</v>
      </c>
      <c r="H198" s="167">
        <v>355</v>
      </c>
      <c r="I198" s="168"/>
      <c r="J198" s="169">
        <f>ROUND(I198*H198,2)</f>
        <v>0</v>
      </c>
      <c r="K198" s="165" t="s">
        <v>222</v>
      </c>
      <c r="L198" s="170"/>
      <c r="M198" s="171" t="s">
        <v>1</v>
      </c>
      <c r="N198" s="172" t="s">
        <v>40</v>
      </c>
      <c r="O198" s="70"/>
      <c r="P198" s="173">
        <f>O198*H198</f>
        <v>0</v>
      </c>
      <c r="Q198" s="173">
        <v>0</v>
      </c>
      <c r="R198" s="173">
        <f>Q198*H198</f>
        <v>0</v>
      </c>
      <c r="S198" s="173">
        <v>0</v>
      </c>
      <c r="T198" s="174">
        <f>S198*H198</f>
        <v>0</v>
      </c>
      <c r="U198" s="33"/>
      <c r="V198" s="33"/>
      <c r="W198" s="33"/>
      <c r="X198" s="33"/>
      <c r="Y198" s="33"/>
      <c r="Z198" s="33"/>
      <c r="AA198" s="33"/>
      <c r="AB198" s="33"/>
      <c r="AC198" s="33"/>
      <c r="AD198" s="33"/>
      <c r="AE198" s="33"/>
      <c r="AR198" s="175" t="s">
        <v>415</v>
      </c>
      <c r="AT198" s="175" t="s">
        <v>218</v>
      </c>
      <c r="AU198" s="175" t="s">
        <v>82</v>
      </c>
      <c r="AY198" s="16" t="s">
        <v>223</v>
      </c>
      <c r="BE198" s="176">
        <f>IF(N198="základní",J198,0)</f>
        <v>0</v>
      </c>
      <c r="BF198" s="176">
        <f>IF(N198="snížená",J198,0)</f>
        <v>0</v>
      </c>
      <c r="BG198" s="176">
        <f>IF(N198="zákl. přenesená",J198,0)</f>
        <v>0</v>
      </c>
      <c r="BH198" s="176">
        <f>IF(N198="sníž. přenesená",J198,0)</f>
        <v>0</v>
      </c>
      <c r="BI198" s="176">
        <f>IF(N198="nulová",J198,0)</f>
        <v>0</v>
      </c>
      <c r="BJ198" s="16" t="s">
        <v>82</v>
      </c>
      <c r="BK198" s="176">
        <f>ROUND(I198*H198,2)</f>
        <v>0</v>
      </c>
      <c r="BL198" s="16" t="s">
        <v>415</v>
      </c>
      <c r="BM198" s="175" t="s">
        <v>2748</v>
      </c>
    </row>
    <row r="199" spans="1:65" s="2" customFormat="1" ht="19.5">
      <c r="A199" s="33"/>
      <c r="B199" s="34"/>
      <c r="C199" s="35"/>
      <c r="D199" s="177" t="s">
        <v>225</v>
      </c>
      <c r="E199" s="35"/>
      <c r="F199" s="178" t="s">
        <v>562</v>
      </c>
      <c r="G199" s="35"/>
      <c r="H199" s="35"/>
      <c r="I199" s="179"/>
      <c r="J199" s="35"/>
      <c r="K199" s="35"/>
      <c r="L199" s="38"/>
      <c r="M199" s="180"/>
      <c r="N199" s="181"/>
      <c r="O199" s="70"/>
      <c r="P199" s="70"/>
      <c r="Q199" s="70"/>
      <c r="R199" s="70"/>
      <c r="S199" s="70"/>
      <c r="T199" s="71"/>
      <c r="U199" s="33"/>
      <c r="V199" s="33"/>
      <c r="W199" s="33"/>
      <c r="X199" s="33"/>
      <c r="Y199" s="33"/>
      <c r="Z199" s="33"/>
      <c r="AA199" s="33"/>
      <c r="AB199" s="33"/>
      <c r="AC199" s="33"/>
      <c r="AD199" s="33"/>
      <c r="AE199" s="33"/>
      <c r="AT199" s="16" t="s">
        <v>225</v>
      </c>
      <c r="AU199" s="16" t="s">
        <v>82</v>
      </c>
    </row>
    <row r="200" spans="1:65" s="2" customFormat="1" ht="24.2" customHeight="1">
      <c r="A200" s="33"/>
      <c r="B200" s="34"/>
      <c r="C200" s="182" t="s">
        <v>491</v>
      </c>
      <c r="D200" s="182" t="s">
        <v>243</v>
      </c>
      <c r="E200" s="183" t="s">
        <v>2749</v>
      </c>
      <c r="F200" s="184" t="s">
        <v>2750</v>
      </c>
      <c r="G200" s="185" t="s">
        <v>228</v>
      </c>
      <c r="H200" s="186">
        <v>415</v>
      </c>
      <c r="I200" s="187"/>
      <c r="J200" s="188">
        <f>ROUND(I200*H200,2)</f>
        <v>0</v>
      </c>
      <c r="K200" s="184" t="s">
        <v>222</v>
      </c>
      <c r="L200" s="38"/>
      <c r="M200" s="189" t="s">
        <v>1</v>
      </c>
      <c r="N200" s="190" t="s">
        <v>40</v>
      </c>
      <c r="O200" s="70"/>
      <c r="P200" s="173">
        <f>O200*H200</f>
        <v>0</v>
      </c>
      <c r="Q200" s="173">
        <v>0</v>
      </c>
      <c r="R200" s="173">
        <f>Q200*H200</f>
        <v>0</v>
      </c>
      <c r="S200" s="173">
        <v>0</v>
      </c>
      <c r="T200" s="174">
        <f>S200*H200</f>
        <v>0</v>
      </c>
      <c r="U200" s="33"/>
      <c r="V200" s="33"/>
      <c r="W200" s="33"/>
      <c r="X200" s="33"/>
      <c r="Y200" s="33"/>
      <c r="Z200" s="33"/>
      <c r="AA200" s="33"/>
      <c r="AB200" s="33"/>
      <c r="AC200" s="33"/>
      <c r="AD200" s="33"/>
      <c r="AE200" s="33"/>
      <c r="AR200" s="175" t="s">
        <v>560</v>
      </c>
      <c r="AT200" s="175" t="s">
        <v>243</v>
      </c>
      <c r="AU200" s="175" t="s">
        <v>82</v>
      </c>
      <c r="AY200" s="16" t="s">
        <v>223</v>
      </c>
      <c r="BE200" s="176">
        <f>IF(N200="základní",J200,0)</f>
        <v>0</v>
      </c>
      <c r="BF200" s="176">
        <f>IF(N200="snížená",J200,0)</f>
        <v>0</v>
      </c>
      <c r="BG200" s="176">
        <f>IF(N200="zákl. přenesená",J200,0)</f>
        <v>0</v>
      </c>
      <c r="BH200" s="176">
        <f>IF(N200="sníž. přenesená",J200,0)</f>
        <v>0</v>
      </c>
      <c r="BI200" s="176">
        <f>IF(N200="nulová",J200,0)</f>
        <v>0</v>
      </c>
      <c r="BJ200" s="16" t="s">
        <v>82</v>
      </c>
      <c r="BK200" s="176">
        <f>ROUND(I200*H200,2)</f>
        <v>0</v>
      </c>
      <c r="BL200" s="16" t="s">
        <v>560</v>
      </c>
      <c r="BM200" s="175" t="s">
        <v>2751</v>
      </c>
    </row>
    <row r="201" spans="1:65" s="2" customFormat="1" ht="19.5">
      <c r="A201" s="33"/>
      <c r="B201" s="34"/>
      <c r="C201" s="35"/>
      <c r="D201" s="177" t="s">
        <v>225</v>
      </c>
      <c r="E201" s="35"/>
      <c r="F201" s="178" t="s">
        <v>2752</v>
      </c>
      <c r="G201" s="35"/>
      <c r="H201" s="35"/>
      <c r="I201" s="179"/>
      <c r="J201" s="35"/>
      <c r="K201" s="35"/>
      <c r="L201" s="38"/>
      <c r="M201" s="180"/>
      <c r="N201" s="181"/>
      <c r="O201" s="70"/>
      <c r="P201" s="70"/>
      <c r="Q201" s="70"/>
      <c r="R201" s="70"/>
      <c r="S201" s="70"/>
      <c r="T201" s="71"/>
      <c r="U201" s="33"/>
      <c r="V201" s="33"/>
      <c r="W201" s="33"/>
      <c r="X201" s="33"/>
      <c r="Y201" s="33"/>
      <c r="Z201" s="33"/>
      <c r="AA201" s="33"/>
      <c r="AB201" s="33"/>
      <c r="AC201" s="33"/>
      <c r="AD201" s="33"/>
      <c r="AE201" s="33"/>
      <c r="AT201" s="16" t="s">
        <v>225</v>
      </c>
      <c r="AU201" s="16" t="s">
        <v>82</v>
      </c>
    </row>
    <row r="202" spans="1:65" s="2" customFormat="1" ht="24.2" customHeight="1">
      <c r="A202" s="33"/>
      <c r="B202" s="34"/>
      <c r="C202" s="163" t="s">
        <v>493</v>
      </c>
      <c r="D202" s="163" t="s">
        <v>218</v>
      </c>
      <c r="E202" s="164" t="s">
        <v>2753</v>
      </c>
      <c r="F202" s="165" t="s">
        <v>2754</v>
      </c>
      <c r="G202" s="166" t="s">
        <v>228</v>
      </c>
      <c r="H202" s="167">
        <v>355</v>
      </c>
      <c r="I202" s="168"/>
      <c r="J202" s="169">
        <f>ROUND(I202*H202,2)</f>
        <v>0</v>
      </c>
      <c r="K202" s="165" t="s">
        <v>222</v>
      </c>
      <c r="L202" s="170"/>
      <c r="M202" s="171" t="s">
        <v>1</v>
      </c>
      <c r="N202" s="172" t="s">
        <v>40</v>
      </c>
      <c r="O202" s="70"/>
      <c r="P202" s="173">
        <f>O202*H202</f>
        <v>0</v>
      </c>
      <c r="Q202" s="173">
        <v>0</v>
      </c>
      <c r="R202" s="173">
        <f>Q202*H202</f>
        <v>0</v>
      </c>
      <c r="S202" s="173">
        <v>0</v>
      </c>
      <c r="T202" s="174">
        <f>S202*H202</f>
        <v>0</v>
      </c>
      <c r="U202" s="33"/>
      <c r="V202" s="33"/>
      <c r="W202" s="33"/>
      <c r="X202" s="33"/>
      <c r="Y202" s="33"/>
      <c r="Z202" s="33"/>
      <c r="AA202" s="33"/>
      <c r="AB202" s="33"/>
      <c r="AC202" s="33"/>
      <c r="AD202" s="33"/>
      <c r="AE202" s="33"/>
      <c r="AR202" s="175" t="s">
        <v>415</v>
      </c>
      <c r="AT202" s="175" t="s">
        <v>218</v>
      </c>
      <c r="AU202" s="175" t="s">
        <v>82</v>
      </c>
      <c r="AY202" s="16" t="s">
        <v>223</v>
      </c>
      <c r="BE202" s="176">
        <f>IF(N202="základní",J202,0)</f>
        <v>0</v>
      </c>
      <c r="BF202" s="176">
        <f>IF(N202="snížená",J202,0)</f>
        <v>0</v>
      </c>
      <c r="BG202" s="176">
        <f>IF(N202="zákl. přenesená",J202,0)</f>
        <v>0</v>
      </c>
      <c r="BH202" s="176">
        <f>IF(N202="sníž. přenesená",J202,0)</f>
        <v>0</v>
      </c>
      <c r="BI202" s="176">
        <f>IF(N202="nulová",J202,0)</f>
        <v>0</v>
      </c>
      <c r="BJ202" s="16" t="s">
        <v>82</v>
      </c>
      <c r="BK202" s="176">
        <f>ROUND(I202*H202,2)</f>
        <v>0</v>
      </c>
      <c r="BL202" s="16" t="s">
        <v>415</v>
      </c>
      <c r="BM202" s="175" t="s">
        <v>2755</v>
      </c>
    </row>
    <row r="203" spans="1:65" s="2" customFormat="1" ht="19.5">
      <c r="A203" s="33"/>
      <c r="B203" s="34"/>
      <c r="C203" s="35"/>
      <c r="D203" s="177" t="s">
        <v>225</v>
      </c>
      <c r="E203" s="35"/>
      <c r="F203" s="178" t="s">
        <v>2754</v>
      </c>
      <c r="G203" s="35"/>
      <c r="H203" s="35"/>
      <c r="I203" s="179"/>
      <c r="J203" s="35"/>
      <c r="K203" s="35"/>
      <c r="L203" s="38"/>
      <c r="M203" s="180"/>
      <c r="N203" s="181"/>
      <c r="O203" s="70"/>
      <c r="P203" s="70"/>
      <c r="Q203" s="70"/>
      <c r="R203" s="70"/>
      <c r="S203" s="70"/>
      <c r="T203" s="71"/>
      <c r="U203" s="33"/>
      <c r="V203" s="33"/>
      <c r="W203" s="33"/>
      <c r="X203" s="33"/>
      <c r="Y203" s="33"/>
      <c r="Z203" s="33"/>
      <c r="AA203" s="33"/>
      <c r="AB203" s="33"/>
      <c r="AC203" s="33"/>
      <c r="AD203" s="33"/>
      <c r="AE203" s="33"/>
      <c r="AT203" s="16" t="s">
        <v>225</v>
      </c>
      <c r="AU203" s="16" t="s">
        <v>82</v>
      </c>
    </row>
    <row r="204" spans="1:65" s="2" customFormat="1" ht="24.2" customHeight="1">
      <c r="A204" s="33"/>
      <c r="B204" s="34"/>
      <c r="C204" s="163" t="s">
        <v>497</v>
      </c>
      <c r="D204" s="163" t="s">
        <v>218</v>
      </c>
      <c r="E204" s="164" t="s">
        <v>2756</v>
      </c>
      <c r="F204" s="165" t="s">
        <v>2757</v>
      </c>
      <c r="G204" s="166" t="s">
        <v>228</v>
      </c>
      <c r="H204" s="167">
        <v>60</v>
      </c>
      <c r="I204" s="168"/>
      <c r="J204" s="169">
        <f>ROUND(I204*H204,2)</f>
        <v>0</v>
      </c>
      <c r="K204" s="165" t="s">
        <v>222</v>
      </c>
      <c r="L204" s="170"/>
      <c r="M204" s="171" t="s">
        <v>1</v>
      </c>
      <c r="N204" s="172" t="s">
        <v>40</v>
      </c>
      <c r="O204" s="70"/>
      <c r="P204" s="173">
        <f>O204*H204</f>
        <v>0</v>
      </c>
      <c r="Q204" s="173">
        <v>0</v>
      </c>
      <c r="R204" s="173">
        <f>Q204*H204</f>
        <v>0</v>
      </c>
      <c r="S204" s="173">
        <v>0</v>
      </c>
      <c r="T204" s="174">
        <f>S204*H204</f>
        <v>0</v>
      </c>
      <c r="U204" s="33"/>
      <c r="V204" s="33"/>
      <c r="W204" s="33"/>
      <c r="X204" s="33"/>
      <c r="Y204" s="33"/>
      <c r="Z204" s="33"/>
      <c r="AA204" s="33"/>
      <c r="AB204" s="33"/>
      <c r="AC204" s="33"/>
      <c r="AD204" s="33"/>
      <c r="AE204" s="33"/>
      <c r="AR204" s="175" t="s">
        <v>415</v>
      </c>
      <c r="AT204" s="175" t="s">
        <v>218</v>
      </c>
      <c r="AU204" s="175" t="s">
        <v>82</v>
      </c>
      <c r="AY204" s="16" t="s">
        <v>223</v>
      </c>
      <c r="BE204" s="176">
        <f>IF(N204="základní",J204,0)</f>
        <v>0</v>
      </c>
      <c r="BF204" s="176">
        <f>IF(N204="snížená",J204,0)</f>
        <v>0</v>
      </c>
      <c r="BG204" s="176">
        <f>IF(N204="zákl. přenesená",J204,0)</f>
        <v>0</v>
      </c>
      <c r="BH204" s="176">
        <f>IF(N204="sníž. přenesená",J204,0)</f>
        <v>0</v>
      </c>
      <c r="BI204" s="176">
        <f>IF(N204="nulová",J204,0)</f>
        <v>0</v>
      </c>
      <c r="BJ204" s="16" t="s">
        <v>82</v>
      </c>
      <c r="BK204" s="176">
        <f>ROUND(I204*H204,2)</f>
        <v>0</v>
      </c>
      <c r="BL204" s="16" t="s">
        <v>415</v>
      </c>
      <c r="BM204" s="175" t="s">
        <v>2758</v>
      </c>
    </row>
    <row r="205" spans="1:65" s="2" customFormat="1" ht="19.5">
      <c r="A205" s="33"/>
      <c r="B205" s="34"/>
      <c r="C205" s="35"/>
      <c r="D205" s="177" t="s">
        <v>225</v>
      </c>
      <c r="E205" s="35"/>
      <c r="F205" s="178" t="s">
        <v>2757</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225</v>
      </c>
      <c r="AU205" s="16" t="s">
        <v>82</v>
      </c>
    </row>
    <row r="206" spans="1:65" s="2" customFormat="1" ht="37.9" customHeight="1">
      <c r="A206" s="33"/>
      <c r="B206" s="34"/>
      <c r="C206" s="182" t="s">
        <v>536</v>
      </c>
      <c r="D206" s="182" t="s">
        <v>243</v>
      </c>
      <c r="E206" s="183" t="s">
        <v>2759</v>
      </c>
      <c r="F206" s="184" t="s">
        <v>2760</v>
      </c>
      <c r="G206" s="185" t="s">
        <v>228</v>
      </c>
      <c r="H206" s="186">
        <v>880</v>
      </c>
      <c r="I206" s="187"/>
      <c r="J206" s="188">
        <f>ROUND(I206*H206,2)</f>
        <v>0</v>
      </c>
      <c r="K206" s="184" t="s">
        <v>222</v>
      </c>
      <c r="L206" s="38"/>
      <c r="M206" s="189" t="s">
        <v>1</v>
      </c>
      <c r="N206" s="190"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560</v>
      </c>
      <c r="AT206" s="175" t="s">
        <v>243</v>
      </c>
      <c r="AU206" s="175" t="s">
        <v>82</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560</v>
      </c>
      <c r="BM206" s="175" t="s">
        <v>2761</v>
      </c>
    </row>
    <row r="207" spans="1:65" s="2" customFormat="1" ht="29.25">
      <c r="A207" s="33"/>
      <c r="B207" s="34"/>
      <c r="C207" s="35"/>
      <c r="D207" s="177" t="s">
        <v>225</v>
      </c>
      <c r="E207" s="35"/>
      <c r="F207" s="178" t="s">
        <v>2762</v>
      </c>
      <c r="G207" s="35"/>
      <c r="H207" s="35"/>
      <c r="I207" s="179"/>
      <c r="J207" s="35"/>
      <c r="K207" s="35"/>
      <c r="L207" s="38"/>
      <c r="M207" s="180"/>
      <c r="N207" s="181"/>
      <c r="O207" s="70"/>
      <c r="P207" s="70"/>
      <c r="Q207" s="70"/>
      <c r="R207" s="70"/>
      <c r="S207" s="70"/>
      <c r="T207" s="71"/>
      <c r="U207" s="33"/>
      <c r="V207" s="33"/>
      <c r="W207" s="33"/>
      <c r="X207" s="33"/>
      <c r="Y207" s="33"/>
      <c r="Z207" s="33"/>
      <c r="AA207" s="33"/>
      <c r="AB207" s="33"/>
      <c r="AC207" s="33"/>
      <c r="AD207" s="33"/>
      <c r="AE207" s="33"/>
      <c r="AT207" s="16" t="s">
        <v>225</v>
      </c>
      <c r="AU207" s="16" t="s">
        <v>82</v>
      </c>
    </row>
    <row r="208" spans="1:65" s="2" customFormat="1" ht="24.2" customHeight="1">
      <c r="A208" s="33"/>
      <c r="B208" s="34"/>
      <c r="C208" s="163" t="s">
        <v>544</v>
      </c>
      <c r="D208" s="163" t="s">
        <v>218</v>
      </c>
      <c r="E208" s="164" t="s">
        <v>2763</v>
      </c>
      <c r="F208" s="165" t="s">
        <v>2764</v>
      </c>
      <c r="G208" s="166" t="s">
        <v>228</v>
      </c>
      <c r="H208" s="167">
        <v>339</v>
      </c>
      <c r="I208" s="168"/>
      <c r="J208" s="169">
        <f>ROUND(I208*H208,2)</f>
        <v>0</v>
      </c>
      <c r="K208" s="165" t="s">
        <v>222</v>
      </c>
      <c r="L208" s="170"/>
      <c r="M208" s="171" t="s">
        <v>1</v>
      </c>
      <c r="N208" s="172" t="s">
        <v>40</v>
      </c>
      <c r="O208" s="70"/>
      <c r="P208" s="173">
        <f>O208*H208</f>
        <v>0</v>
      </c>
      <c r="Q208" s="173">
        <v>0</v>
      </c>
      <c r="R208" s="173">
        <f>Q208*H208</f>
        <v>0</v>
      </c>
      <c r="S208" s="173">
        <v>0</v>
      </c>
      <c r="T208" s="174">
        <f>S208*H208</f>
        <v>0</v>
      </c>
      <c r="U208" s="33"/>
      <c r="V208" s="33"/>
      <c r="W208" s="33"/>
      <c r="X208" s="33"/>
      <c r="Y208" s="33"/>
      <c r="Z208" s="33"/>
      <c r="AA208" s="33"/>
      <c r="AB208" s="33"/>
      <c r="AC208" s="33"/>
      <c r="AD208" s="33"/>
      <c r="AE208" s="33"/>
      <c r="AR208" s="175" t="s">
        <v>2765</v>
      </c>
      <c r="AT208" s="175" t="s">
        <v>218</v>
      </c>
      <c r="AU208" s="175" t="s">
        <v>82</v>
      </c>
      <c r="AY208" s="16" t="s">
        <v>223</v>
      </c>
      <c r="BE208" s="176">
        <f>IF(N208="základní",J208,0)</f>
        <v>0</v>
      </c>
      <c r="BF208" s="176">
        <f>IF(N208="snížená",J208,0)</f>
        <v>0</v>
      </c>
      <c r="BG208" s="176">
        <f>IF(N208="zákl. přenesená",J208,0)</f>
        <v>0</v>
      </c>
      <c r="BH208" s="176">
        <f>IF(N208="sníž. přenesená",J208,0)</f>
        <v>0</v>
      </c>
      <c r="BI208" s="176">
        <f>IF(N208="nulová",J208,0)</f>
        <v>0</v>
      </c>
      <c r="BJ208" s="16" t="s">
        <v>82</v>
      </c>
      <c r="BK208" s="176">
        <f>ROUND(I208*H208,2)</f>
        <v>0</v>
      </c>
      <c r="BL208" s="16" t="s">
        <v>560</v>
      </c>
      <c r="BM208" s="175" t="s">
        <v>2766</v>
      </c>
    </row>
    <row r="209" spans="1:65" s="2" customFormat="1" ht="19.5">
      <c r="A209" s="33"/>
      <c r="B209" s="34"/>
      <c r="C209" s="35"/>
      <c r="D209" s="177" t="s">
        <v>225</v>
      </c>
      <c r="E209" s="35"/>
      <c r="F209" s="178" t="s">
        <v>2764</v>
      </c>
      <c r="G209" s="35"/>
      <c r="H209" s="35"/>
      <c r="I209" s="179"/>
      <c r="J209" s="35"/>
      <c r="K209" s="35"/>
      <c r="L209" s="38"/>
      <c r="M209" s="180"/>
      <c r="N209" s="181"/>
      <c r="O209" s="70"/>
      <c r="P209" s="70"/>
      <c r="Q209" s="70"/>
      <c r="R209" s="70"/>
      <c r="S209" s="70"/>
      <c r="T209" s="71"/>
      <c r="U209" s="33"/>
      <c r="V209" s="33"/>
      <c r="W209" s="33"/>
      <c r="X209" s="33"/>
      <c r="Y209" s="33"/>
      <c r="Z209" s="33"/>
      <c r="AA209" s="33"/>
      <c r="AB209" s="33"/>
      <c r="AC209" s="33"/>
      <c r="AD209" s="33"/>
      <c r="AE209" s="33"/>
      <c r="AT209" s="16" t="s">
        <v>225</v>
      </c>
      <c r="AU209" s="16" t="s">
        <v>82</v>
      </c>
    </row>
    <row r="210" spans="1:65" s="2" customFormat="1" ht="24.2" customHeight="1">
      <c r="A210" s="33"/>
      <c r="B210" s="34"/>
      <c r="C210" s="163" t="s">
        <v>548</v>
      </c>
      <c r="D210" s="163" t="s">
        <v>218</v>
      </c>
      <c r="E210" s="164" t="s">
        <v>2767</v>
      </c>
      <c r="F210" s="165" t="s">
        <v>2768</v>
      </c>
      <c r="G210" s="166" t="s">
        <v>228</v>
      </c>
      <c r="H210" s="167">
        <v>541</v>
      </c>
      <c r="I210" s="168"/>
      <c r="J210" s="169">
        <f>ROUND(I210*H210,2)</f>
        <v>0</v>
      </c>
      <c r="K210" s="165" t="s">
        <v>222</v>
      </c>
      <c r="L210" s="170"/>
      <c r="M210" s="171" t="s">
        <v>1</v>
      </c>
      <c r="N210" s="172" t="s">
        <v>40</v>
      </c>
      <c r="O210" s="70"/>
      <c r="P210" s="173">
        <f>O210*H210</f>
        <v>0</v>
      </c>
      <c r="Q210" s="173">
        <v>0</v>
      </c>
      <c r="R210" s="173">
        <f>Q210*H210</f>
        <v>0</v>
      </c>
      <c r="S210" s="173">
        <v>0</v>
      </c>
      <c r="T210" s="174">
        <f>S210*H210</f>
        <v>0</v>
      </c>
      <c r="U210" s="33"/>
      <c r="V210" s="33"/>
      <c r="W210" s="33"/>
      <c r="X210" s="33"/>
      <c r="Y210" s="33"/>
      <c r="Z210" s="33"/>
      <c r="AA210" s="33"/>
      <c r="AB210" s="33"/>
      <c r="AC210" s="33"/>
      <c r="AD210" s="33"/>
      <c r="AE210" s="33"/>
      <c r="AR210" s="175" t="s">
        <v>2765</v>
      </c>
      <c r="AT210" s="175" t="s">
        <v>218</v>
      </c>
      <c r="AU210" s="175" t="s">
        <v>82</v>
      </c>
      <c r="AY210" s="16" t="s">
        <v>223</v>
      </c>
      <c r="BE210" s="176">
        <f>IF(N210="základní",J210,0)</f>
        <v>0</v>
      </c>
      <c r="BF210" s="176">
        <f>IF(N210="snížená",J210,0)</f>
        <v>0</v>
      </c>
      <c r="BG210" s="176">
        <f>IF(N210="zákl. přenesená",J210,0)</f>
        <v>0</v>
      </c>
      <c r="BH210" s="176">
        <f>IF(N210="sníž. přenesená",J210,0)</f>
        <v>0</v>
      </c>
      <c r="BI210" s="176">
        <f>IF(N210="nulová",J210,0)</f>
        <v>0</v>
      </c>
      <c r="BJ210" s="16" t="s">
        <v>82</v>
      </c>
      <c r="BK210" s="176">
        <f>ROUND(I210*H210,2)</f>
        <v>0</v>
      </c>
      <c r="BL210" s="16" t="s">
        <v>560</v>
      </c>
      <c r="BM210" s="175" t="s">
        <v>2769</v>
      </c>
    </row>
    <row r="211" spans="1:65" s="2" customFormat="1" ht="19.5">
      <c r="A211" s="33"/>
      <c r="B211" s="34"/>
      <c r="C211" s="35"/>
      <c r="D211" s="177" t="s">
        <v>225</v>
      </c>
      <c r="E211" s="35"/>
      <c r="F211" s="178" t="s">
        <v>2768</v>
      </c>
      <c r="G211" s="35"/>
      <c r="H211" s="35"/>
      <c r="I211" s="179"/>
      <c r="J211" s="35"/>
      <c r="K211" s="35"/>
      <c r="L211" s="38"/>
      <c r="M211" s="180"/>
      <c r="N211" s="181"/>
      <c r="O211" s="70"/>
      <c r="P211" s="70"/>
      <c r="Q211" s="70"/>
      <c r="R211" s="70"/>
      <c r="S211" s="70"/>
      <c r="T211" s="71"/>
      <c r="U211" s="33"/>
      <c r="V211" s="33"/>
      <c r="W211" s="33"/>
      <c r="X211" s="33"/>
      <c r="Y211" s="33"/>
      <c r="Z211" s="33"/>
      <c r="AA211" s="33"/>
      <c r="AB211" s="33"/>
      <c r="AC211" s="33"/>
      <c r="AD211" s="33"/>
      <c r="AE211" s="33"/>
      <c r="AT211" s="16" t="s">
        <v>225</v>
      </c>
      <c r="AU211" s="16" t="s">
        <v>82</v>
      </c>
    </row>
    <row r="212" spans="1:65" s="2" customFormat="1" ht="37.9" customHeight="1">
      <c r="A212" s="33"/>
      <c r="B212" s="34"/>
      <c r="C212" s="182" t="s">
        <v>501</v>
      </c>
      <c r="D212" s="182" t="s">
        <v>243</v>
      </c>
      <c r="E212" s="183" t="s">
        <v>313</v>
      </c>
      <c r="F212" s="184" t="s">
        <v>314</v>
      </c>
      <c r="G212" s="185" t="s">
        <v>221</v>
      </c>
      <c r="H212" s="186">
        <v>8</v>
      </c>
      <c r="I212" s="187"/>
      <c r="J212" s="188">
        <f>ROUND(I212*H212,2)</f>
        <v>0</v>
      </c>
      <c r="K212" s="184" t="s">
        <v>222</v>
      </c>
      <c r="L212" s="38"/>
      <c r="M212" s="189" t="s">
        <v>1</v>
      </c>
      <c r="N212" s="190" t="s">
        <v>40</v>
      </c>
      <c r="O212" s="70"/>
      <c r="P212" s="173">
        <f>O212*H212</f>
        <v>0</v>
      </c>
      <c r="Q212" s="173">
        <v>0</v>
      </c>
      <c r="R212" s="173">
        <f>Q212*H212</f>
        <v>0</v>
      </c>
      <c r="S212" s="173">
        <v>0</v>
      </c>
      <c r="T212" s="174">
        <f>S212*H212</f>
        <v>0</v>
      </c>
      <c r="U212" s="33"/>
      <c r="V212" s="33"/>
      <c r="W212" s="33"/>
      <c r="X212" s="33"/>
      <c r="Y212" s="33"/>
      <c r="Z212" s="33"/>
      <c r="AA212" s="33"/>
      <c r="AB212" s="33"/>
      <c r="AC212" s="33"/>
      <c r="AD212" s="33"/>
      <c r="AE212" s="33"/>
      <c r="AR212" s="175" t="s">
        <v>560</v>
      </c>
      <c r="AT212" s="175" t="s">
        <v>243</v>
      </c>
      <c r="AU212" s="175" t="s">
        <v>82</v>
      </c>
      <c r="AY212" s="16" t="s">
        <v>223</v>
      </c>
      <c r="BE212" s="176">
        <f>IF(N212="základní",J212,0)</f>
        <v>0</v>
      </c>
      <c r="BF212" s="176">
        <f>IF(N212="snížená",J212,0)</f>
        <v>0</v>
      </c>
      <c r="BG212" s="176">
        <f>IF(N212="zákl. přenesená",J212,0)</f>
        <v>0</v>
      </c>
      <c r="BH212" s="176">
        <f>IF(N212="sníž. přenesená",J212,0)</f>
        <v>0</v>
      </c>
      <c r="BI212" s="176">
        <f>IF(N212="nulová",J212,0)</f>
        <v>0</v>
      </c>
      <c r="BJ212" s="16" t="s">
        <v>82</v>
      </c>
      <c r="BK212" s="176">
        <f>ROUND(I212*H212,2)</f>
        <v>0</v>
      </c>
      <c r="BL212" s="16" t="s">
        <v>560</v>
      </c>
      <c r="BM212" s="175" t="s">
        <v>2770</v>
      </c>
    </row>
    <row r="213" spans="1:65" s="2" customFormat="1" ht="48.75">
      <c r="A213" s="33"/>
      <c r="B213" s="34"/>
      <c r="C213" s="35"/>
      <c r="D213" s="177" t="s">
        <v>225</v>
      </c>
      <c r="E213" s="35"/>
      <c r="F213" s="178" t="s">
        <v>316</v>
      </c>
      <c r="G213" s="35"/>
      <c r="H213" s="35"/>
      <c r="I213" s="179"/>
      <c r="J213" s="35"/>
      <c r="K213" s="35"/>
      <c r="L213" s="38"/>
      <c r="M213" s="180"/>
      <c r="N213" s="181"/>
      <c r="O213" s="70"/>
      <c r="P213" s="70"/>
      <c r="Q213" s="70"/>
      <c r="R213" s="70"/>
      <c r="S213" s="70"/>
      <c r="T213" s="71"/>
      <c r="U213" s="33"/>
      <c r="V213" s="33"/>
      <c r="W213" s="33"/>
      <c r="X213" s="33"/>
      <c r="Y213" s="33"/>
      <c r="Z213" s="33"/>
      <c r="AA213" s="33"/>
      <c r="AB213" s="33"/>
      <c r="AC213" s="33"/>
      <c r="AD213" s="33"/>
      <c r="AE213" s="33"/>
      <c r="AT213" s="16" t="s">
        <v>225</v>
      </c>
      <c r="AU213" s="16" t="s">
        <v>82</v>
      </c>
    </row>
    <row r="214" spans="1:65" s="2" customFormat="1" ht="37.9" customHeight="1">
      <c r="A214" s="33"/>
      <c r="B214" s="34"/>
      <c r="C214" s="182" t="s">
        <v>509</v>
      </c>
      <c r="D214" s="182" t="s">
        <v>243</v>
      </c>
      <c r="E214" s="183" t="s">
        <v>2771</v>
      </c>
      <c r="F214" s="184" t="s">
        <v>2772</v>
      </c>
      <c r="G214" s="185" t="s">
        <v>221</v>
      </c>
      <c r="H214" s="186">
        <v>12</v>
      </c>
      <c r="I214" s="187"/>
      <c r="J214" s="188">
        <f>ROUND(I214*H214,2)</f>
        <v>0</v>
      </c>
      <c r="K214" s="184" t="s">
        <v>222</v>
      </c>
      <c r="L214" s="38"/>
      <c r="M214" s="189" t="s">
        <v>1</v>
      </c>
      <c r="N214" s="190" t="s">
        <v>40</v>
      </c>
      <c r="O214" s="70"/>
      <c r="P214" s="173">
        <f>O214*H214</f>
        <v>0</v>
      </c>
      <c r="Q214" s="173">
        <v>0</v>
      </c>
      <c r="R214" s="173">
        <f>Q214*H214</f>
        <v>0</v>
      </c>
      <c r="S214" s="173">
        <v>0</v>
      </c>
      <c r="T214" s="174">
        <f>S214*H214</f>
        <v>0</v>
      </c>
      <c r="U214" s="33"/>
      <c r="V214" s="33"/>
      <c r="W214" s="33"/>
      <c r="X214" s="33"/>
      <c r="Y214" s="33"/>
      <c r="Z214" s="33"/>
      <c r="AA214" s="33"/>
      <c r="AB214" s="33"/>
      <c r="AC214" s="33"/>
      <c r="AD214" s="33"/>
      <c r="AE214" s="33"/>
      <c r="AR214" s="175" t="s">
        <v>560</v>
      </c>
      <c r="AT214" s="175" t="s">
        <v>243</v>
      </c>
      <c r="AU214" s="175" t="s">
        <v>82</v>
      </c>
      <c r="AY214" s="16" t="s">
        <v>223</v>
      </c>
      <c r="BE214" s="176">
        <f>IF(N214="základní",J214,0)</f>
        <v>0</v>
      </c>
      <c r="BF214" s="176">
        <f>IF(N214="snížená",J214,0)</f>
        <v>0</v>
      </c>
      <c r="BG214" s="176">
        <f>IF(N214="zákl. přenesená",J214,0)</f>
        <v>0</v>
      </c>
      <c r="BH214" s="176">
        <f>IF(N214="sníž. přenesená",J214,0)</f>
        <v>0</v>
      </c>
      <c r="BI214" s="176">
        <f>IF(N214="nulová",J214,0)</f>
        <v>0</v>
      </c>
      <c r="BJ214" s="16" t="s">
        <v>82</v>
      </c>
      <c r="BK214" s="176">
        <f>ROUND(I214*H214,2)</f>
        <v>0</v>
      </c>
      <c r="BL214" s="16" t="s">
        <v>560</v>
      </c>
      <c r="BM214" s="175" t="s">
        <v>2773</v>
      </c>
    </row>
    <row r="215" spans="1:65" s="2" customFormat="1" ht="48.75">
      <c r="A215" s="33"/>
      <c r="B215" s="34"/>
      <c r="C215" s="35"/>
      <c r="D215" s="177" t="s">
        <v>225</v>
      </c>
      <c r="E215" s="35"/>
      <c r="F215" s="178" t="s">
        <v>2774</v>
      </c>
      <c r="G215" s="35"/>
      <c r="H215" s="35"/>
      <c r="I215" s="179"/>
      <c r="J215" s="35"/>
      <c r="K215" s="35"/>
      <c r="L215" s="38"/>
      <c r="M215" s="180"/>
      <c r="N215" s="181"/>
      <c r="O215" s="70"/>
      <c r="P215" s="70"/>
      <c r="Q215" s="70"/>
      <c r="R215" s="70"/>
      <c r="S215" s="70"/>
      <c r="T215" s="71"/>
      <c r="U215" s="33"/>
      <c r="V215" s="33"/>
      <c r="W215" s="33"/>
      <c r="X215" s="33"/>
      <c r="Y215" s="33"/>
      <c r="Z215" s="33"/>
      <c r="AA215" s="33"/>
      <c r="AB215" s="33"/>
      <c r="AC215" s="33"/>
      <c r="AD215" s="33"/>
      <c r="AE215" s="33"/>
      <c r="AT215" s="16" t="s">
        <v>225</v>
      </c>
      <c r="AU215" s="16" t="s">
        <v>82</v>
      </c>
    </row>
    <row r="216" spans="1:65" s="2" customFormat="1" ht="24.2" customHeight="1">
      <c r="A216" s="33"/>
      <c r="B216" s="34"/>
      <c r="C216" s="182" t="s">
        <v>513</v>
      </c>
      <c r="D216" s="182" t="s">
        <v>243</v>
      </c>
      <c r="E216" s="183" t="s">
        <v>254</v>
      </c>
      <c r="F216" s="184" t="s">
        <v>255</v>
      </c>
      <c r="G216" s="185" t="s">
        <v>256</v>
      </c>
      <c r="H216" s="186">
        <v>16</v>
      </c>
      <c r="I216" s="187"/>
      <c r="J216" s="188">
        <f>ROUND(I216*H216,2)</f>
        <v>0</v>
      </c>
      <c r="K216" s="184" t="s">
        <v>222</v>
      </c>
      <c r="L216" s="38"/>
      <c r="M216" s="189" t="s">
        <v>1</v>
      </c>
      <c r="N216" s="190" t="s">
        <v>40</v>
      </c>
      <c r="O216" s="70"/>
      <c r="P216" s="173">
        <f>O216*H216</f>
        <v>0</v>
      </c>
      <c r="Q216" s="173">
        <v>0</v>
      </c>
      <c r="R216" s="173">
        <f>Q216*H216</f>
        <v>0</v>
      </c>
      <c r="S216" s="173">
        <v>0</v>
      </c>
      <c r="T216" s="174">
        <f>S216*H216</f>
        <v>0</v>
      </c>
      <c r="U216" s="33"/>
      <c r="V216" s="33"/>
      <c r="W216" s="33"/>
      <c r="X216" s="33"/>
      <c r="Y216" s="33"/>
      <c r="Z216" s="33"/>
      <c r="AA216" s="33"/>
      <c r="AB216" s="33"/>
      <c r="AC216" s="33"/>
      <c r="AD216" s="33"/>
      <c r="AE216" s="33"/>
      <c r="AR216" s="175" t="s">
        <v>560</v>
      </c>
      <c r="AT216" s="175" t="s">
        <v>243</v>
      </c>
      <c r="AU216" s="175" t="s">
        <v>82</v>
      </c>
      <c r="AY216" s="16" t="s">
        <v>223</v>
      </c>
      <c r="BE216" s="176">
        <f>IF(N216="základní",J216,0)</f>
        <v>0</v>
      </c>
      <c r="BF216" s="176">
        <f>IF(N216="snížená",J216,0)</f>
        <v>0</v>
      </c>
      <c r="BG216" s="176">
        <f>IF(N216="zákl. přenesená",J216,0)</f>
        <v>0</v>
      </c>
      <c r="BH216" s="176">
        <f>IF(N216="sníž. přenesená",J216,0)</f>
        <v>0</v>
      </c>
      <c r="BI216" s="176">
        <f>IF(N216="nulová",J216,0)</f>
        <v>0</v>
      </c>
      <c r="BJ216" s="16" t="s">
        <v>82</v>
      </c>
      <c r="BK216" s="176">
        <f>ROUND(I216*H216,2)</f>
        <v>0</v>
      </c>
      <c r="BL216" s="16" t="s">
        <v>560</v>
      </c>
      <c r="BM216" s="175" t="s">
        <v>2775</v>
      </c>
    </row>
    <row r="217" spans="1:65" s="2" customFormat="1" ht="29.25">
      <c r="A217" s="33"/>
      <c r="B217" s="34"/>
      <c r="C217" s="35"/>
      <c r="D217" s="177" t="s">
        <v>225</v>
      </c>
      <c r="E217" s="35"/>
      <c r="F217" s="178" t="s">
        <v>258</v>
      </c>
      <c r="G217" s="35"/>
      <c r="H217" s="35"/>
      <c r="I217" s="179"/>
      <c r="J217" s="35"/>
      <c r="K217" s="35"/>
      <c r="L217" s="38"/>
      <c r="M217" s="180"/>
      <c r="N217" s="181"/>
      <c r="O217" s="70"/>
      <c r="P217" s="70"/>
      <c r="Q217" s="70"/>
      <c r="R217" s="70"/>
      <c r="S217" s="70"/>
      <c r="T217" s="71"/>
      <c r="U217" s="33"/>
      <c r="V217" s="33"/>
      <c r="W217" s="33"/>
      <c r="X217" s="33"/>
      <c r="Y217" s="33"/>
      <c r="Z217" s="33"/>
      <c r="AA217" s="33"/>
      <c r="AB217" s="33"/>
      <c r="AC217" s="33"/>
      <c r="AD217" s="33"/>
      <c r="AE217" s="33"/>
      <c r="AT217" s="16" t="s">
        <v>225</v>
      </c>
      <c r="AU217" s="16" t="s">
        <v>82</v>
      </c>
    </row>
    <row r="218" spans="1:65" s="2" customFormat="1" ht="24.2" customHeight="1">
      <c r="A218" s="33"/>
      <c r="B218" s="34"/>
      <c r="C218" s="182" t="s">
        <v>527</v>
      </c>
      <c r="D218" s="182" t="s">
        <v>243</v>
      </c>
      <c r="E218" s="183" t="s">
        <v>2776</v>
      </c>
      <c r="F218" s="184" t="s">
        <v>2777</v>
      </c>
      <c r="G218" s="185" t="s">
        <v>256</v>
      </c>
      <c r="H218" s="186">
        <v>8</v>
      </c>
      <c r="I218" s="187"/>
      <c r="J218" s="188">
        <f>ROUND(I218*H218,2)</f>
        <v>0</v>
      </c>
      <c r="K218" s="184" t="s">
        <v>222</v>
      </c>
      <c r="L218" s="38"/>
      <c r="M218" s="189" t="s">
        <v>1</v>
      </c>
      <c r="N218" s="190" t="s">
        <v>40</v>
      </c>
      <c r="O218" s="70"/>
      <c r="P218" s="173">
        <f>O218*H218</f>
        <v>0</v>
      </c>
      <c r="Q218" s="173">
        <v>0</v>
      </c>
      <c r="R218" s="173">
        <f>Q218*H218</f>
        <v>0</v>
      </c>
      <c r="S218" s="173">
        <v>0</v>
      </c>
      <c r="T218" s="174">
        <f>S218*H218</f>
        <v>0</v>
      </c>
      <c r="U218" s="33"/>
      <c r="V218" s="33"/>
      <c r="W218" s="33"/>
      <c r="X218" s="33"/>
      <c r="Y218" s="33"/>
      <c r="Z218" s="33"/>
      <c r="AA218" s="33"/>
      <c r="AB218" s="33"/>
      <c r="AC218" s="33"/>
      <c r="AD218" s="33"/>
      <c r="AE218" s="33"/>
      <c r="AR218" s="175" t="s">
        <v>560</v>
      </c>
      <c r="AT218" s="175" t="s">
        <v>243</v>
      </c>
      <c r="AU218" s="175" t="s">
        <v>82</v>
      </c>
      <c r="AY218" s="16" t="s">
        <v>223</v>
      </c>
      <c r="BE218" s="176">
        <f>IF(N218="základní",J218,0)</f>
        <v>0</v>
      </c>
      <c r="BF218" s="176">
        <f>IF(N218="snížená",J218,0)</f>
        <v>0</v>
      </c>
      <c r="BG218" s="176">
        <f>IF(N218="zákl. přenesená",J218,0)</f>
        <v>0</v>
      </c>
      <c r="BH218" s="176">
        <f>IF(N218="sníž. přenesená",J218,0)</f>
        <v>0</v>
      </c>
      <c r="BI218" s="176">
        <f>IF(N218="nulová",J218,0)</f>
        <v>0</v>
      </c>
      <c r="BJ218" s="16" t="s">
        <v>82</v>
      </c>
      <c r="BK218" s="176">
        <f>ROUND(I218*H218,2)</f>
        <v>0</v>
      </c>
      <c r="BL218" s="16" t="s">
        <v>560</v>
      </c>
      <c r="BM218" s="175" t="s">
        <v>2778</v>
      </c>
    </row>
    <row r="219" spans="1:65" s="2" customFormat="1" ht="19.5">
      <c r="A219" s="33"/>
      <c r="B219" s="34"/>
      <c r="C219" s="35"/>
      <c r="D219" s="177" t="s">
        <v>225</v>
      </c>
      <c r="E219" s="35"/>
      <c r="F219" s="178" t="s">
        <v>2779</v>
      </c>
      <c r="G219" s="35"/>
      <c r="H219" s="35"/>
      <c r="I219" s="179"/>
      <c r="J219" s="35"/>
      <c r="K219" s="35"/>
      <c r="L219" s="38"/>
      <c r="M219" s="180"/>
      <c r="N219" s="181"/>
      <c r="O219" s="70"/>
      <c r="P219" s="70"/>
      <c r="Q219" s="70"/>
      <c r="R219" s="70"/>
      <c r="S219" s="70"/>
      <c r="T219" s="71"/>
      <c r="U219" s="33"/>
      <c r="V219" s="33"/>
      <c r="W219" s="33"/>
      <c r="X219" s="33"/>
      <c r="Y219" s="33"/>
      <c r="Z219" s="33"/>
      <c r="AA219" s="33"/>
      <c r="AB219" s="33"/>
      <c r="AC219" s="33"/>
      <c r="AD219" s="33"/>
      <c r="AE219" s="33"/>
      <c r="AT219" s="16" t="s">
        <v>225</v>
      </c>
      <c r="AU219" s="16" t="s">
        <v>82</v>
      </c>
    </row>
    <row r="220" spans="1:65" s="2" customFormat="1" ht="37.9" customHeight="1">
      <c r="A220" s="33"/>
      <c r="B220" s="34"/>
      <c r="C220" s="182" t="s">
        <v>531</v>
      </c>
      <c r="D220" s="182" t="s">
        <v>243</v>
      </c>
      <c r="E220" s="183" t="s">
        <v>2780</v>
      </c>
      <c r="F220" s="184" t="s">
        <v>2781</v>
      </c>
      <c r="G220" s="185" t="s">
        <v>221</v>
      </c>
      <c r="H220" s="186">
        <v>1</v>
      </c>
      <c r="I220" s="187"/>
      <c r="J220" s="188">
        <f>ROUND(I220*H220,2)</f>
        <v>0</v>
      </c>
      <c r="K220" s="184" t="s">
        <v>222</v>
      </c>
      <c r="L220" s="38"/>
      <c r="M220" s="189" t="s">
        <v>1</v>
      </c>
      <c r="N220" s="190" t="s">
        <v>40</v>
      </c>
      <c r="O220" s="70"/>
      <c r="P220" s="173">
        <f>O220*H220</f>
        <v>0</v>
      </c>
      <c r="Q220" s="173">
        <v>0</v>
      </c>
      <c r="R220" s="173">
        <f>Q220*H220</f>
        <v>0</v>
      </c>
      <c r="S220" s="173">
        <v>0</v>
      </c>
      <c r="T220" s="174">
        <f>S220*H220</f>
        <v>0</v>
      </c>
      <c r="U220" s="33"/>
      <c r="V220" s="33"/>
      <c r="W220" s="33"/>
      <c r="X220" s="33"/>
      <c r="Y220" s="33"/>
      <c r="Z220" s="33"/>
      <c r="AA220" s="33"/>
      <c r="AB220" s="33"/>
      <c r="AC220" s="33"/>
      <c r="AD220" s="33"/>
      <c r="AE220" s="33"/>
      <c r="AR220" s="175" t="s">
        <v>560</v>
      </c>
      <c r="AT220" s="175" t="s">
        <v>243</v>
      </c>
      <c r="AU220" s="175" t="s">
        <v>82</v>
      </c>
      <c r="AY220" s="16" t="s">
        <v>223</v>
      </c>
      <c r="BE220" s="176">
        <f>IF(N220="základní",J220,0)</f>
        <v>0</v>
      </c>
      <c r="BF220" s="176">
        <f>IF(N220="snížená",J220,0)</f>
        <v>0</v>
      </c>
      <c r="BG220" s="176">
        <f>IF(N220="zákl. přenesená",J220,0)</f>
        <v>0</v>
      </c>
      <c r="BH220" s="176">
        <f>IF(N220="sníž. přenesená",J220,0)</f>
        <v>0</v>
      </c>
      <c r="BI220" s="176">
        <f>IF(N220="nulová",J220,0)</f>
        <v>0</v>
      </c>
      <c r="BJ220" s="16" t="s">
        <v>82</v>
      </c>
      <c r="BK220" s="176">
        <f>ROUND(I220*H220,2)</f>
        <v>0</v>
      </c>
      <c r="BL220" s="16" t="s">
        <v>560</v>
      </c>
      <c r="BM220" s="175" t="s">
        <v>2782</v>
      </c>
    </row>
    <row r="221" spans="1:65" s="2" customFormat="1" ht="58.5">
      <c r="A221" s="33"/>
      <c r="B221" s="34"/>
      <c r="C221" s="35"/>
      <c r="D221" s="177" t="s">
        <v>225</v>
      </c>
      <c r="E221" s="35"/>
      <c r="F221" s="178" t="s">
        <v>2783</v>
      </c>
      <c r="G221" s="35"/>
      <c r="H221" s="35"/>
      <c r="I221" s="179"/>
      <c r="J221" s="35"/>
      <c r="K221" s="35"/>
      <c r="L221" s="38"/>
      <c r="M221" s="180"/>
      <c r="N221" s="181"/>
      <c r="O221" s="70"/>
      <c r="P221" s="70"/>
      <c r="Q221" s="70"/>
      <c r="R221" s="70"/>
      <c r="S221" s="70"/>
      <c r="T221" s="71"/>
      <c r="U221" s="33"/>
      <c r="V221" s="33"/>
      <c r="W221" s="33"/>
      <c r="X221" s="33"/>
      <c r="Y221" s="33"/>
      <c r="Z221" s="33"/>
      <c r="AA221" s="33"/>
      <c r="AB221" s="33"/>
      <c r="AC221" s="33"/>
      <c r="AD221" s="33"/>
      <c r="AE221" s="33"/>
      <c r="AT221" s="16" t="s">
        <v>225</v>
      </c>
      <c r="AU221" s="16" t="s">
        <v>82</v>
      </c>
    </row>
    <row r="222" spans="1:65" s="2" customFormat="1" ht="24.2" customHeight="1">
      <c r="A222" s="33"/>
      <c r="B222" s="34"/>
      <c r="C222" s="182" t="s">
        <v>455</v>
      </c>
      <c r="D222" s="182" t="s">
        <v>243</v>
      </c>
      <c r="E222" s="183" t="s">
        <v>2784</v>
      </c>
      <c r="F222" s="184" t="s">
        <v>2785</v>
      </c>
      <c r="G222" s="185" t="s">
        <v>221</v>
      </c>
      <c r="H222" s="186">
        <v>1</v>
      </c>
      <c r="I222" s="187"/>
      <c r="J222" s="188">
        <f>ROUND(I222*H222,2)</f>
        <v>0</v>
      </c>
      <c r="K222" s="184" t="s">
        <v>222</v>
      </c>
      <c r="L222" s="38"/>
      <c r="M222" s="189" t="s">
        <v>1</v>
      </c>
      <c r="N222" s="190" t="s">
        <v>40</v>
      </c>
      <c r="O222" s="70"/>
      <c r="P222" s="173">
        <f>O222*H222</f>
        <v>0</v>
      </c>
      <c r="Q222" s="173">
        <v>0</v>
      </c>
      <c r="R222" s="173">
        <f>Q222*H222</f>
        <v>0</v>
      </c>
      <c r="S222" s="173">
        <v>0</v>
      </c>
      <c r="T222" s="174">
        <f>S222*H222</f>
        <v>0</v>
      </c>
      <c r="U222" s="33"/>
      <c r="V222" s="33"/>
      <c r="W222" s="33"/>
      <c r="X222" s="33"/>
      <c r="Y222" s="33"/>
      <c r="Z222" s="33"/>
      <c r="AA222" s="33"/>
      <c r="AB222" s="33"/>
      <c r="AC222" s="33"/>
      <c r="AD222" s="33"/>
      <c r="AE222" s="33"/>
      <c r="AR222" s="175" t="s">
        <v>560</v>
      </c>
      <c r="AT222" s="175" t="s">
        <v>243</v>
      </c>
      <c r="AU222" s="175" t="s">
        <v>82</v>
      </c>
      <c r="AY222" s="16" t="s">
        <v>223</v>
      </c>
      <c r="BE222" s="176">
        <f>IF(N222="základní",J222,0)</f>
        <v>0</v>
      </c>
      <c r="BF222" s="176">
        <f>IF(N222="snížená",J222,0)</f>
        <v>0</v>
      </c>
      <c r="BG222" s="176">
        <f>IF(N222="zákl. přenesená",J222,0)</f>
        <v>0</v>
      </c>
      <c r="BH222" s="176">
        <f>IF(N222="sníž. přenesená",J222,0)</f>
        <v>0</v>
      </c>
      <c r="BI222" s="176">
        <f>IF(N222="nulová",J222,0)</f>
        <v>0</v>
      </c>
      <c r="BJ222" s="16" t="s">
        <v>82</v>
      </c>
      <c r="BK222" s="176">
        <f>ROUND(I222*H222,2)</f>
        <v>0</v>
      </c>
      <c r="BL222" s="16" t="s">
        <v>560</v>
      </c>
      <c r="BM222" s="175" t="s">
        <v>2786</v>
      </c>
    </row>
    <row r="223" spans="1:65" s="2" customFormat="1" ht="19.5">
      <c r="A223" s="33"/>
      <c r="B223" s="34"/>
      <c r="C223" s="35"/>
      <c r="D223" s="177" t="s">
        <v>225</v>
      </c>
      <c r="E223" s="35"/>
      <c r="F223" s="178" t="s">
        <v>2785</v>
      </c>
      <c r="G223" s="35"/>
      <c r="H223" s="35"/>
      <c r="I223" s="179"/>
      <c r="J223" s="35"/>
      <c r="K223" s="35"/>
      <c r="L223" s="38"/>
      <c r="M223" s="180"/>
      <c r="N223" s="181"/>
      <c r="O223" s="70"/>
      <c r="P223" s="70"/>
      <c r="Q223" s="70"/>
      <c r="R223" s="70"/>
      <c r="S223" s="70"/>
      <c r="T223" s="71"/>
      <c r="U223" s="33"/>
      <c r="V223" s="33"/>
      <c r="W223" s="33"/>
      <c r="X223" s="33"/>
      <c r="Y223" s="33"/>
      <c r="Z223" s="33"/>
      <c r="AA223" s="33"/>
      <c r="AB223" s="33"/>
      <c r="AC223" s="33"/>
      <c r="AD223" s="33"/>
      <c r="AE223" s="33"/>
      <c r="AT223" s="16" t="s">
        <v>225</v>
      </c>
      <c r="AU223" s="16" t="s">
        <v>82</v>
      </c>
    </row>
    <row r="224" spans="1:65" s="2" customFormat="1" ht="49.15" customHeight="1">
      <c r="A224" s="33"/>
      <c r="B224" s="34"/>
      <c r="C224" s="182" t="s">
        <v>460</v>
      </c>
      <c r="D224" s="182" t="s">
        <v>243</v>
      </c>
      <c r="E224" s="183" t="s">
        <v>2787</v>
      </c>
      <c r="F224" s="184" t="s">
        <v>2788</v>
      </c>
      <c r="G224" s="185" t="s">
        <v>221</v>
      </c>
      <c r="H224" s="186">
        <v>1</v>
      </c>
      <c r="I224" s="187"/>
      <c r="J224" s="188">
        <f>ROUND(I224*H224,2)</f>
        <v>0</v>
      </c>
      <c r="K224" s="184" t="s">
        <v>222</v>
      </c>
      <c r="L224" s="38"/>
      <c r="M224" s="189" t="s">
        <v>1</v>
      </c>
      <c r="N224" s="190" t="s">
        <v>40</v>
      </c>
      <c r="O224" s="70"/>
      <c r="P224" s="173">
        <f>O224*H224</f>
        <v>0</v>
      </c>
      <c r="Q224" s="173">
        <v>0</v>
      </c>
      <c r="R224" s="173">
        <f>Q224*H224</f>
        <v>0</v>
      </c>
      <c r="S224" s="173">
        <v>0</v>
      </c>
      <c r="T224" s="174">
        <f>S224*H224</f>
        <v>0</v>
      </c>
      <c r="U224" s="33"/>
      <c r="V224" s="33"/>
      <c r="W224" s="33"/>
      <c r="X224" s="33"/>
      <c r="Y224" s="33"/>
      <c r="Z224" s="33"/>
      <c r="AA224" s="33"/>
      <c r="AB224" s="33"/>
      <c r="AC224" s="33"/>
      <c r="AD224" s="33"/>
      <c r="AE224" s="33"/>
      <c r="AR224" s="175" t="s">
        <v>560</v>
      </c>
      <c r="AT224" s="175" t="s">
        <v>243</v>
      </c>
      <c r="AU224" s="175" t="s">
        <v>82</v>
      </c>
      <c r="AY224" s="16" t="s">
        <v>223</v>
      </c>
      <c r="BE224" s="176">
        <f>IF(N224="základní",J224,0)</f>
        <v>0</v>
      </c>
      <c r="BF224" s="176">
        <f>IF(N224="snížená",J224,0)</f>
        <v>0</v>
      </c>
      <c r="BG224" s="176">
        <f>IF(N224="zákl. přenesená",J224,0)</f>
        <v>0</v>
      </c>
      <c r="BH224" s="176">
        <f>IF(N224="sníž. přenesená",J224,0)</f>
        <v>0</v>
      </c>
      <c r="BI224" s="176">
        <f>IF(N224="nulová",J224,0)</f>
        <v>0</v>
      </c>
      <c r="BJ224" s="16" t="s">
        <v>82</v>
      </c>
      <c r="BK224" s="176">
        <f>ROUND(I224*H224,2)</f>
        <v>0</v>
      </c>
      <c r="BL224" s="16" t="s">
        <v>560</v>
      </c>
      <c r="BM224" s="175" t="s">
        <v>2789</v>
      </c>
    </row>
    <row r="225" spans="1:65" s="2" customFormat="1" ht="68.25">
      <c r="A225" s="33"/>
      <c r="B225" s="34"/>
      <c r="C225" s="35"/>
      <c r="D225" s="177" t="s">
        <v>225</v>
      </c>
      <c r="E225" s="35"/>
      <c r="F225" s="178" t="s">
        <v>2790</v>
      </c>
      <c r="G225" s="35"/>
      <c r="H225" s="35"/>
      <c r="I225" s="179"/>
      <c r="J225" s="35"/>
      <c r="K225" s="35"/>
      <c r="L225" s="38"/>
      <c r="M225" s="180"/>
      <c r="N225" s="181"/>
      <c r="O225" s="70"/>
      <c r="P225" s="70"/>
      <c r="Q225" s="70"/>
      <c r="R225" s="70"/>
      <c r="S225" s="70"/>
      <c r="T225" s="71"/>
      <c r="U225" s="33"/>
      <c r="V225" s="33"/>
      <c r="W225" s="33"/>
      <c r="X225" s="33"/>
      <c r="Y225" s="33"/>
      <c r="Z225" s="33"/>
      <c r="AA225" s="33"/>
      <c r="AB225" s="33"/>
      <c r="AC225" s="33"/>
      <c r="AD225" s="33"/>
      <c r="AE225" s="33"/>
      <c r="AT225" s="16" t="s">
        <v>225</v>
      </c>
      <c r="AU225" s="16" t="s">
        <v>82</v>
      </c>
    </row>
    <row r="226" spans="1:65" s="2" customFormat="1" ht="49.15" customHeight="1">
      <c r="A226" s="33"/>
      <c r="B226" s="34"/>
      <c r="C226" s="182" t="s">
        <v>353</v>
      </c>
      <c r="D226" s="182" t="s">
        <v>243</v>
      </c>
      <c r="E226" s="183" t="s">
        <v>2791</v>
      </c>
      <c r="F226" s="184" t="s">
        <v>2792</v>
      </c>
      <c r="G226" s="185" t="s">
        <v>221</v>
      </c>
      <c r="H226" s="186">
        <v>1</v>
      </c>
      <c r="I226" s="187"/>
      <c r="J226" s="188">
        <f>ROUND(I226*H226,2)</f>
        <v>0</v>
      </c>
      <c r="K226" s="184" t="s">
        <v>222</v>
      </c>
      <c r="L226" s="38"/>
      <c r="M226" s="189" t="s">
        <v>1</v>
      </c>
      <c r="N226" s="190" t="s">
        <v>40</v>
      </c>
      <c r="O226" s="70"/>
      <c r="P226" s="173">
        <f>O226*H226</f>
        <v>0</v>
      </c>
      <c r="Q226" s="173">
        <v>0</v>
      </c>
      <c r="R226" s="173">
        <f>Q226*H226</f>
        <v>0</v>
      </c>
      <c r="S226" s="173">
        <v>0</v>
      </c>
      <c r="T226" s="174">
        <f>S226*H226</f>
        <v>0</v>
      </c>
      <c r="U226" s="33"/>
      <c r="V226" s="33"/>
      <c r="W226" s="33"/>
      <c r="X226" s="33"/>
      <c r="Y226" s="33"/>
      <c r="Z226" s="33"/>
      <c r="AA226" s="33"/>
      <c r="AB226" s="33"/>
      <c r="AC226" s="33"/>
      <c r="AD226" s="33"/>
      <c r="AE226" s="33"/>
      <c r="AR226" s="175" t="s">
        <v>560</v>
      </c>
      <c r="AT226" s="175" t="s">
        <v>243</v>
      </c>
      <c r="AU226" s="175" t="s">
        <v>82</v>
      </c>
      <c r="AY226" s="16" t="s">
        <v>223</v>
      </c>
      <c r="BE226" s="176">
        <f>IF(N226="základní",J226,0)</f>
        <v>0</v>
      </c>
      <c r="BF226" s="176">
        <f>IF(N226="snížená",J226,0)</f>
        <v>0</v>
      </c>
      <c r="BG226" s="176">
        <f>IF(N226="zákl. přenesená",J226,0)</f>
        <v>0</v>
      </c>
      <c r="BH226" s="176">
        <f>IF(N226="sníž. přenesená",J226,0)</f>
        <v>0</v>
      </c>
      <c r="BI226" s="176">
        <f>IF(N226="nulová",J226,0)</f>
        <v>0</v>
      </c>
      <c r="BJ226" s="16" t="s">
        <v>82</v>
      </c>
      <c r="BK226" s="176">
        <f>ROUND(I226*H226,2)</f>
        <v>0</v>
      </c>
      <c r="BL226" s="16" t="s">
        <v>560</v>
      </c>
      <c r="BM226" s="175" t="s">
        <v>2793</v>
      </c>
    </row>
    <row r="227" spans="1:65" s="2" customFormat="1" ht="29.25">
      <c r="A227" s="33"/>
      <c r="B227" s="34"/>
      <c r="C227" s="35"/>
      <c r="D227" s="177" t="s">
        <v>225</v>
      </c>
      <c r="E227" s="35"/>
      <c r="F227" s="178" t="s">
        <v>2792</v>
      </c>
      <c r="G227" s="35"/>
      <c r="H227" s="35"/>
      <c r="I227" s="179"/>
      <c r="J227" s="35"/>
      <c r="K227" s="35"/>
      <c r="L227" s="38"/>
      <c r="M227" s="180"/>
      <c r="N227" s="181"/>
      <c r="O227" s="70"/>
      <c r="P227" s="70"/>
      <c r="Q227" s="70"/>
      <c r="R227" s="70"/>
      <c r="S227" s="70"/>
      <c r="T227" s="71"/>
      <c r="U227" s="33"/>
      <c r="V227" s="33"/>
      <c r="W227" s="33"/>
      <c r="X227" s="33"/>
      <c r="Y227" s="33"/>
      <c r="Z227" s="33"/>
      <c r="AA227" s="33"/>
      <c r="AB227" s="33"/>
      <c r="AC227" s="33"/>
      <c r="AD227" s="33"/>
      <c r="AE227" s="33"/>
      <c r="AT227" s="16" t="s">
        <v>225</v>
      </c>
      <c r="AU227" s="16" t="s">
        <v>82</v>
      </c>
    </row>
    <row r="228" spans="1:65" s="11" customFormat="1" ht="22.9" customHeight="1">
      <c r="B228" s="202"/>
      <c r="C228" s="203"/>
      <c r="D228" s="204" t="s">
        <v>74</v>
      </c>
      <c r="E228" s="244" t="s">
        <v>79</v>
      </c>
      <c r="F228" s="244" t="s">
        <v>2794</v>
      </c>
      <c r="G228" s="203"/>
      <c r="H228" s="203"/>
      <c r="I228" s="206"/>
      <c r="J228" s="245">
        <f>BK228</f>
        <v>0</v>
      </c>
      <c r="K228" s="203"/>
      <c r="L228" s="208"/>
      <c r="M228" s="209"/>
      <c r="N228" s="210"/>
      <c r="O228" s="210"/>
      <c r="P228" s="211">
        <f>SUM(P229:P282)</f>
        <v>0</v>
      </c>
      <c r="Q228" s="210"/>
      <c r="R228" s="211">
        <f>SUM(R229:R282)</f>
        <v>0</v>
      </c>
      <c r="S228" s="210"/>
      <c r="T228" s="212">
        <f>SUM(T229:T282)</f>
        <v>0</v>
      </c>
      <c r="AR228" s="213" t="s">
        <v>82</v>
      </c>
      <c r="AT228" s="214" t="s">
        <v>74</v>
      </c>
      <c r="AU228" s="214" t="s">
        <v>82</v>
      </c>
      <c r="AY228" s="213" t="s">
        <v>223</v>
      </c>
      <c r="BK228" s="215">
        <f>SUM(BK229:BK282)</f>
        <v>0</v>
      </c>
    </row>
    <row r="229" spans="1:65" s="2" customFormat="1" ht="37.9" customHeight="1">
      <c r="A229" s="33"/>
      <c r="B229" s="34"/>
      <c r="C229" s="163" t="s">
        <v>550</v>
      </c>
      <c r="D229" s="163" t="s">
        <v>218</v>
      </c>
      <c r="E229" s="164" t="s">
        <v>2795</v>
      </c>
      <c r="F229" s="165" t="s">
        <v>2796</v>
      </c>
      <c r="G229" s="166" t="s">
        <v>228</v>
      </c>
      <c r="H229" s="167">
        <v>200</v>
      </c>
      <c r="I229" s="168"/>
      <c r="J229" s="169">
        <f>ROUND(I229*H229,2)</f>
        <v>0</v>
      </c>
      <c r="K229" s="165" t="s">
        <v>222</v>
      </c>
      <c r="L229" s="170"/>
      <c r="M229" s="171" t="s">
        <v>1</v>
      </c>
      <c r="N229" s="172" t="s">
        <v>40</v>
      </c>
      <c r="O229" s="70"/>
      <c r="P229" s="173">
        <f>O229*H229</f>
        <v>0</v>
      </c>
      <c r="Q229" s="173">
        <v>0</v>
      </c>
      <c r="R229" s="173">
        <f>Q229*H229</f>
        <v>0</v>
      </c>
      <c r="S229" s="173">
        <v>0</v>
      </c>
      <c r="T229" s="174">
        <f>S229*H229</f>
        <v>0</v>
      </c>
      <c r="U229" s="33"/>
      <c r="V229" s="33"/>
      <c r="W229" s="33"/>
      <c r="X229" s="33"/>
      <c r="Y229" s="33"/>
      <c r="Z229" s="33"/>
      <c r="AA229" s="33"/>
      <c r="AB229" s="33"/>
      <c r="AC229" s="33"/>
      <c r="AD229" s="33"/>
      <c r="AE229" s="33"/>
      <c r="AR229" s="175" t="s">
        <v>415</v>
      </c>
      <c r="AT229" s="175" t="s">
        <v>218</v>
      </c>
      <c r="AU229" s="175" t="s">
        <v>84</v>
      </c>
      <c r="AY229" s="16" t="s">
        <v>223</v>
      </c>
      <c r="BE229" s="176">
        <f>IF(N229="základní",J229,0)</f>
        <v>0</v>
      </c>
      <c r="BF229" s="176">
        <f>IF(N229="snížená",J229,0)</f>
        <v>0</v>
      </c>
      <c r="BG229" s="176">
        <f>IF(N229="zákl. přenesená",J229,0)</f>
        <v>0</v>
      </c>
      <c r="BH229" s="176">
        <f>IF(N229="sníž. přenesená",J229,0)</f>
        <v>0</v>
      </c>
      <c r="BI229" s="176">
        <f>IF(N229="nulová",J229,0)</f>
        <v>0</v>
      </c>
      <c r="BJ229" s="16" t="s">
        <v>82</v>
      </c>
      <c r="BK229" s="176">
        <f>ROUND(I229*H229,2)</f>
        <v>0</v>
      </c>
      <c r="BL229" s="16" t="s">
        <v>415</v>
      </c>
      <c r="BM229" s="175" t="s">
        <v>2797</v>
      </c>
    </row>
    <row r="230" spans="1:65" s="2" customFormat="1" ht="19.5">
      <c r="A230" s="33"/>
      <c r="B230" s="34"/>
      <c r="C230" s="35"/>
      <c r="D230" s="177" t="s">
        <v>225</v>
      </c>
      <c r="E230" s="35"/>
      <c r="F230" s="178" t="s">
        <v>2796</v>
      </c>
      <c r="G230" s="35"/>
      <c r="H230" s="35"/>
      <c r="I230" s="179"/>
      <c r="J230" s="35"/>
      <c r="K230" s="35"/>
      <c r="L230" s="38"/>
      <c r="M230" s="180"/>
      <c r="N230" s="181"/>
      <c r="O230" s="70"/>
      <c r="P230" s="70"/>
      <c r="Q230" s="70"/>
      <c r="R230" s="70"/>
      <c r="S230" s="70"/>
      <c r="T230" s="71"/>
      <c r="U230" s="33"/>
      <c r="V230" s="33"/>
      <c r="W230" s="33"/>
      <c r="X230" s="33"/>
      <c r="Y230" s="33"/>
      <c r="Z230" s="33"/>
      <c r="AA230" s="33"/>
      <c r="AB230" s="33"/>
      <c r="AC230" s="33"/>
      <c r="AD230" s="33"/>
      <c r="AE230" s="33"/>
      <c r="AT230" s="16" t="s">
        <v>225</v>
      </c>
      <c r="AU230" s="16" t="s">
        <v>84</v>
      </c>
    </row>
    <row r="231" spans="1:65" s="2" customFormat="1" ht="24.2" customHeight="1">
      <c r="A231" s="33"/>
      <c r="B231" s="34"/>
      <c r="C231" s="163" t="s">
        <v>552</v>
      </c>
      <c r="D231" s="163" t="s">
        <v>218</v>
      </c>
      <c r="E231" s="164" t="s">
        <v>2798</v>
      </c>
      <c r="F231" s="165" t="s">
        <v>2799</v>
      </c>
      <c r="G231" s="166" t="s">
        <v>221</v>
      </c>
      <c r="H231" s="167">
        <v>1</v>
      </c>
      <c r="I231" s="168"/>
      <c r="J231" s="169">
        <f>ROUND(I231*H231,2)</f>
        <v>0</v>
      </c>
      <c r="K231" s="165" t="s">
        <v>222</v>
      </c>
      <c r="L231" s="170"/>
      <c r="M231" s="171" t="s">
        <v>1</v>
      </c>
      <c r="N231" s="172" t="s">
        <v>40</v>
      </c>
      <c r="O231" s="70"/>
      <c r="P231" s="173">
        <f>O231*H231</f>
        <v>0</v>
      </c>
      <c r="Q231" s="173">
        <v>0</v>
      </c>
      <c r="R231" s="173">
        <f>Q231*H231</f>
        <v>0</v>
      </c>
      <c r="S231" s="173">
        <v>0</v>
      </c>
      <c r="T231" s="174">
        <f>S231*H231</f>
        <v>0</v>
      </c>
      <c r="U231" s="33"/>
      <c r="V231" s="33"/>
      <c r="W231" s="33"/>
      <c r="X231" s="33"/>
      <c r="Y231" s="33"/>
      <c r="Z231" s="33"/>
      <c r="AA231" s="33"/>
      <c r="AB231" s="33"/>
      <c r="AC231" s="33"/>
      <c r="AD231" s="33"/>
      <c r="AE231" s="33"/>
      <c r="AR231" s="175" t="s">
        <v>415</v>
      </c>
      <c r="AT231" s="175" t="s">
        <v>218</v>
      </c>
      <c r="AU231" s="175" t="s">
        <v>84</v>
      </c>
      <c r="AY231" s="16" t="s">
        <v>223</v>
      </c>
      <c r="BE231" s="176">
        <f>IF(N231="základní",J231,0)</f>
        <v>0</v>
      </c>
      <c r="BF231" s="176">
        <f>IF(N231="snížená",J231,0)</f>
        <v>0</v>
      </c>
      <c r="BG231" s="176">
        <f>IF(N231="zákl. přenesená",J231,0)</f>
        <v>0</v>
      </c>
      <c r="BH231" s="176">
        <f>IF(N231="sníž. přenesená",J231,0)</f>
        <v>0</v>
      </c>
      <c r="BI231" s="176">
        <f>IF(N231="nulová",J231,0)</f>
        <v>0</v>
      </c>
      <c r="BJ231" s="16" t="s">
        <v>82</v>
      </c>
      <c r="BK231" s="176">
        <f>ROUND(I231*H231,2)</f>
        <v>0</v>
      </c>
      <c r="BL231" s="16" t="s">
        <v>415</v>
      </c>
      <c r="BM231" s="175" t="s">
        <v>2800</v>
      </c>
    </row>
    <row r="232" spans="1:65" s="2" customFormat="1" ht="19.5">
      <c r="A232" s="33"/>
      <c r="B232" s="34"/>
      <c r="C232" s="35"/>
      <c r="D232" s="177" t="s">
        <v>225</v>
      </c>
      <c r="E232" s="35"/>
      <c r="F232" s="178" t="s">
        <v>2799</v>
      </c>
      <c r="G232" s="35"/>
      <c r="H232" s="35"/>
      <c r="I232" s="179"/>
      <c r="J232" s="35"/>
      <c r="K232" s="35"/>
      <c r="L232" s="38"/>
      <c r="M232" s="180"/>
      <c r="N232" s="181"/>
      <c r="O232" s="70"/>
      <c r="P232" s="70"/>
      <c r="Q232" s="70"/>
      <c r="R232" s="70"/>
      <c r="S232" s="70"/>
      <c r="T232" s="71"/>
      <c r="U232" s="33"/>
      <c r="V232" s="33"/>
      <c r="W232" s="33"/>
      <c r="X232" s="33"/>
      <c r="Y232" s="33"/>
      <c r="Z232" s="33"/>
      <c r="AA232" s="33"/>
      <c r="AB232" s="33"/>
      <c r="AC232" s="33"/>
      <c r="AD232" s="33"/>
      <c r="AE232" s="33"/>
      <c r="AT232" s="16" t="s">
        <v>225</v>
      </c>
      <c r="AU232" s="16" t="s">
        <v>84</v>
      </c>
    </row>
    <row r="233" spans="1:65" s="2" customFormat="1" ht="24.2" customHeight="1">
      <c r="A233" s="33"/>
      <c r="B233" s="34"/>
      <c r="C233" s="163" t="s">
        <v>568</v>
      </c>
      <c r="D233" s="163" t="s">
        <v>218</v>
      </c>
      <c r="E233" s="164" t="s">
        <v>2801</v>
      </c>
      <c r="F233" s="165" t="s">
        <v>2802</v>
      </c>
      <c r="G233" s="166" t="s">
        <v>221</v>
      </c>
      <c r="H233" s="167">
        <v>24</v>
      </c>
      <c r="I233" s="168"/>
      <c r="J233" s="169">
        <f>ROUND(I233*H233,2)</f>
        <v>0</v>
      </c>
      <c r="K233" s="165" t="s">
        <v>222</v>
      </c>
      <c r="L233" s="170"/>
      <c r="M233" s="171" t="s">
        <v>1</v>
      </c>
      <c r="N233" s="172" t="s">
        <v>40</v>
      </c>
      <c r="O233" s="70"/>
      <c r="P233" s="173">
        <f>O233*H233</f>
        <v>0</v>
      </c>
      <c r="Q233" s="173">
        <v>0</v>
      </c>
      <c r="R233" s="173">
        <f>Q233*H233</f>
        <v>0</v>
      </c>
      <c r="S233" s="173">
        <v>0</v>
      </c>
      <c r="T233" s="174">
        <f>S233*H233</f>
        <v>0</v>
      </c>
      <c r="U233" s="33"/>
      <c r="V233" s="33"/>
      <c r="W233" s="33"/>
      <c r="X233" s="33"/>
      <c r="Y233" s="33"/>
      <c r="Z233" s="33"/>
      <c r="AA233" s="33"/>
      <c r="AB233" s="33"/>
      <c r="AC233" s="33"/>
      <c r="AD233" s="33"/>
      <c r="AE233" s="33"/>
      <c r="AR233" s="175" t="s">
        <v>415</v>
      </c>
      <c r="AT233" s="175" t="s">
        <v>218</v>
      </c>
      <c r="AU233" s="175" t="s">
        <v>84</v>
      </c>
      <c r="AY233" s="16" t="s">
        <v>223</v>
      </c>
      <c r="BE233" s="176">
        <f>IF(N233="základní",J233,0)</f>
        <v>0</v>
      </c>
      <c r="BF233" s="176">
        <f>IF(N233="snížená",J233,0)</f>
        <v>0</v>
      </c>
      <c r="BG233" s="176">
        <f>IF(N233="zákl. přenesená",J233,0)</f>
        <v>0</v>
      </c>
      <c r="BH233" s="176">
        <f>IF(N233="sníž. přenesená",J233,0)</f>
        <v>0</v>
      </c>
      <c r="BI233" s="176">
        <f>IF(N233="nulová",J233,0)</f>
        <v>0</v>
      </c>
      <c r="BJ233" s="16" t="s">
        <v>82</v>
      </c>
      <c r="BK233" s="176">
        <f>ROUND(I233*H233,2)</f>
        <v>0</v>
      </c>
      <c r="BL233" s="16" t="s">
        <v>415</v>
      </c>
      <c r="BM233" s="175" t="s">
        <v>2803</v>
      </c>
    </row>
    <row r="234" spans="1:65" s="2" customFormat="1" ht="19.5">
      <c r="A234" s="33"/>
      <c r="B234" s="34"/>
      <c r="C234" s="35"/>
      <c r="D234" s="177" t="s">
        <v>225</v>
      </c>
      <c r="E234" s="35"/>
      <c r="F234" s="178" t="s">
        <v>2802</v>
      </c>
      <c r="G234" s="35"/>
      <c r="H234" s="35"/>
      <c r="I234" s="179"/>
      <c r="J234" s="35"/>
      <c r="K234" s="35"/>
      <c r="L234" s="38"/>
      <c r="M234" s="180"/>
      <c r="N234" s="181"/>
      <c r="O234" s="70"/>
      <c r="P234" s="70"/>
      <c r="Q234" s="70"/>
      <c r="R234" s="70"/>
      <c r="S234" s="70"/>
      <c r="T234" s="71"/>
      <c r="U234" s="33"/>
      <c r="V234" s="33"/>
      <c r="W234" s="33"/>
      <c r="X234" s="33"/>
      <c r="Y234" s="33"/>
      <c r="Z234" s="33"/>
      <c r="AA234" s="33"/>
      <c r="AB234" s="33"/>
      <c r="AC234" s="33"/>
      <c r="AD234" s="33"/>
      <c r="AE234" s="33"/>
      <c r="AT234" s="16" t="s">
        <v>225</v>
      </c>
      <c r="AU234" s="16" t="s">
        <v>84</v>
      </c>
    </row>
    <row r="235" spans="1:65" s="2" customFormat="1" ht="37.9" customHeight="1">
      <c r="A235" s="33"/>
      <c r="B235" s="34"/>
      <c r="C235" s="163" t="s">
        <v>570</v>
      </c>
      <c r="D235" s="163" t="s">
        <v>218</v>
      </c>
      <c r="E235" s="164" t="s">
        <v>2804</v>
      </c>
      <c r="F235" s="165" t="s">
        <v>2805</v>
      </c>
      <c r="G235" s="166" t="s">
        <v>221</v>
      </c>
      <c r="H235" s="167">
        <v>24</v>
      </c>
      <c r="I235" s="168"/>
      <c r="J235" s="169">
        <f>ROUND(I235*H235,2)</f>
        <v>0</v>
      </c>
      <c r="K235" s="165" t="s">
        <v>222</v>
      </c>
      <c r="L235" s="170"/>
      <c r="M235" s="171" t="s">
        <v>1</v>
      </c>
      <c r="N235" s="172" t="s">
        <v>40</v>
      </c>
      <c r="O235" s="70"/>
      <c r="P235" s="173">
        <f>O235*H235</f>
        <v>0</v>
      </c>
      <c r="Q235" s="173">
        <v>0</v>
      </c>
      <c r="R235" s="173">
        <f>Q235*H235</f>
        <v>0</v>
      </c>
      <c r="S235" s="173">
        <v>0</v>
      </c>
      <c r="T235" s="174">
        <f>S235*H235</f>
        <v>0</v>
      </c>
      <c r="U235" s="33"/>
      <c r="V235" s="33"/>
      <c r="W235" s="33"/>
      <c r="X235" s="33"/>
      <c r="Y235" s="33"/>
      <c r="Z235" s="33"/>
      <c r="AA235" s="33"/>
      <c r="AB235" s="33"/>
      <c r="AC235" s="33"/>
      <c r="AD235" s="33"/>
      <c r="AE235" s="33"/>
      <c r="AR235" s="175" t="s">
        <v>415</v>
      </c>
      <c r="AT235" s="175" t="s">
        <v>218</v>
      </c>
      <c r="AU235" s="175" t="s">
        <v>84</v>
      </c>
      <c r="AY235" s="16" t="s">
        <v>223</v>
      </c>
      <c r="BE235" s="176">
        <f>IF(N235="základní",J235,0)</f>
        <v>0</v>
      </c>
      <c r="BF235" s="176">
        <f>IF(N235="snížená",J235,0)</f>
        <v>0</v>
      </c>
      <c r="BG235" s="176">
        <f>IF(N235="zákl. přenesená",J235,0)</f>
        <v>0</v>
      </c>
      <c r="BH235" s="176">
        <f>IF(N235="sníž. přenesená",J235,0)</f>
        <v>0</v>
      </c>
      <c r="BI235" s="176">
        <f>IF(N235="nulová",J235,0)</f>
        <v>0</v>
      </c>
      <c r="BJ235" s="16" t="s">
        <v>82</v>
      </c>
      <c r="BK235" s="176">
        <f>ROUND(I235*H235,2)</f>
        <v>0</v>
      </c>
      <c r="BL235" s="16" t="s">
        <v>415</v>
      </c>
      <c r="BM235" s="175" t="s">
        <v>2806</v>
      </c>
    </row>
    <row r="236" spans="1:65" s="2" customFormat="1" ht="19.5">
      <c r="A236" s="33"/>
      <c r="B236" s="34"/>
      <c r="C236" s="35"/>
      <c r="D236" s="177" t="s">
        <v>225</v>
      </c>
      <c r="E236" s="35"/>
      <c r="F236" s="178" t="s">
        <v>2805</v>
      </c>
      <c r="G236" s="35"/>
      <c r="H236" s="35"/>
      <c r="I236" s="179"/>
      <c r="J236" s="35"/>
      <c r="K236" s="35"/>
      <c r="L236" s="38"/>
      <c r="M236" s="180"/>
      <c r="N236" s="181"/>
      <c r="O236" s="70"/>
      <c r="P236" s="70"/>
      <c r="Q236" s="70"/>
      <c r="R236" s="70"/>
      <c r="S236" s="70"/>
      <c r="T236" s="71"/>
      <c r="U236" s="33"/>
      <c r="V236" s="33"/>
      <c r="W236" s="33"/>
      <c r="X236" s="33"/>
      <c r="Y236" s="33"/>
      <c r="Z236" s="33"/>
      <c r="AA236" s="33"/>
      <c r="AB236" s="33"/>
      <c r="AC236" s="33"/>
      <c r="AD236" s="33"/>
      <c r="AE236" s="33"/>
      <c r="AT236" s="16" t="s">
        <v>225</v>
      </c>
      <c r="AU236" s="16" t="s">
        <v>84</v>
      </c>
    </row>
    <row r="237" spans="1:65" s="2" customFormat="1" ht="37.9" customHeight="1">
      <c r="A237" s="33"/>
      <c r="B237" s="34"/>
      <c r="C237" s="163" t="s">
        <v>574</v>
      </c>
      <c r="D237" s="163" t="s">
        <v>218</v>
      </c>
      <c r="E237" s="164" t="s">
        <v>2807</v>
      </c>
      <c r="F237" s="165" t="s">
        <v>2808</v>
      </c>
      <c r="G237" s="166" t="s">
        <v>221</v>
      </c>
      <c r="H237" s="167">
        <v>2</v>
      </c>
      <c r="I237" s="168"/>
      <c r="J237" s="169">
        <f>ROUND(I237*H237,2)</f>
        <v>0</v>
      </c>
      <c r="K237" s="165" t="s">
        <v>222</v>
      </c>
      <c r="L237" s="170"/>
      <c r="M237" s="171" t="s">
        <v>1</v>
      </c>
      <c r="N237" s="172" t="s">
        <v>40</v>
      </c>
      <c r="O237" s="70"/>
      <c r="P237" s="173">
        <f>O237*H237</f>
        <v>0</v>
      </c>
      <c r="Q237" s="173">
        <v>0</v>
      </c>
      <c r="R237" s="173">
        <f>Q237*H237</f>
        <v>0</v>
      </c>
      <c r="S237" s="173">
        <v>0</v>
      </c>
      <c r="T237" s="174">
        <f>S237*H237</f>
        <v>0</v>
      </c>
      <c r="U237" s="33"/>
      <c r="V237" s="33"/>
      <c r="W237" s="33"/>
      <c r="X237" s="33"/>
      <c r="Y237" s="33"/>
      <c r="Z237" s="33"/>
      <c r="AA237" s="33"/>
      <c r="AB237" s="33"/>
      <c r="AC237" s="33"/>
      <c r="AD237" s="33"/>
      <c r="AE237" s="33"/>
      <c r="AR237" s="175" t="s">
        <v>415</v>
      </c>
      <c r="AT237" s="175" t="s">
        <v>218</v>
      </c>
      <c r="AU237" s="175" t="s">
        <v>84</v>
      </c>
      <c r="AY237" s="16" t="s">
        <v>223</v>
      </c>
      <c r="BE237" s="176">
        <f>IF(N237="základní",J237,0)</f>
        <v>0</v>
      </c>
      <c r="BF237" s="176">
        <f>IF(N237="snížená",J237,0)</f>
        <v>0</v>
      </c>
      <c r="BG237" s="176">
        <f>IF(N237="zákl. přenesená",J237,0)</f>
        <v>0</v>
      </c>
      <c r="BH237" s="176">
        <f>IF(N237="sníž. přenesená",J237,0)</f>
        <v>0</v>
      </c>
      <c r="BI237" s="176">
        <f>IF(N237="nulová",J237,0)</f>
        <v>0</v>
      </c>
      <c r="BJ237" s="16" t="s">
        <v>82</v>
      </c>
      <c r="BK237" s="176">
        <f>ROUND(I237*H237,2)</f>
        <v>0</v>
      </c>
      <c r="BL237" s="16" t="s">
        <v>415</v>
      </c>
      <c r="BM237" s="175" t="s">
        <v>2809</v>
      </c>
    </row>
    <row r="238" spans="1:65" s="2" customFormat="1" ht="29.25">
      <c r="A238" s="33"/>
      <c r="B238" s="34"/>
      <c r="C238" s="35"/>
      <c r="D238" s="177" t="s">
        <v>225</v>
      </c>
      <c r="E238" s="35"/>
      <c r="F238" s="178" t="s">
        <v>2808</v>
      </c>
      <c r="G238" s="35"/>
      <c r="H238" s="35"/>
      <c r="I238" s="179"/>
      <c r="J238" s="35"/>
      <c r="K238" s="35"/>
      <c r="L238" s="38"/>
      <c r="M238" s="180"/>
      <c r="N238" s="181"/>
      <c r="O238" s="70"/>
      <c r="P238" s="70"/>
      <c r="Q238" s="70"/>
      <c r="R238" s="70"/>
      <c r="S238" s="70"/>
      <c r="T238" s="71"/>
      <c r="U238" s="33"/>
      <c r="V238" s="33"/>
      <c r="W238" s="33"/>
      <c r="X238" s="33"/>
      <c r="Y238" s="33"/>
      <c r="Z238" s="33"/>
      <c r="AA238" s="33"/>
      <c r="AB238" s="33"/>
      <c r="AC238" s="33"/>
      <c r="AD238" s="33"/>
      <c r="AE238" s="33"/>
      <c r="AT238" s="16" t="s">
        <v>225</v>
      </c>
      <c r="AU238" s="16" t="s">
        <v>84</v>
      </c>
    </row>
    <row r="239" spans="1:65" s="2" customFormat="1" ht="24.2" customHeight="1">
      <c r="A239" s="33"/>
      <c r="B239" s="34"/>
      <c r="C239" s="163" t="s">
        <v>578</v>
      </c>
      <c r="D239" s="163" t="s">
        <v>218</v>
      </c>
      <c r="E239" s="164" t="s">
        <v>2810</v>
      </c>
      <c r="F239" s="165" t="s">
        <v>2811</v>
      </c>
      <c r="G239" s="166" t="s">
        <v>221</v>
      </c>
      <c r="H239" s="167">
        <v>2</v>
      </c>
      <c r="I239" s="168"/>
      <c r="J239" s="169">
        <f>ROUND(I239*H239,2)</f>
        <v>0</v>
      </c>
      <c r="K239" s="165" t="s">
        <v>222</v>
      </c>
      <c r="L239" s="170"/>
      <c r="M239" s="171" t="s">
        <v>1</v>
      </c>
      <c r="N239" s="172" t="s">
        <v>40</v>
      </c>
      <c r="O239" s="70"/>
      <c r="P239" s="173">
        <f>O239*H239</f>
        <v>0</v>
      </c>
      <c r="Q239" s="173">
        <v>0</v>
      </c>
      <c r="R239" s="173">
        <f>Q239*H239</f>
        <v>0</v>
      </c>
      <c r="S239" s="173">
        <v>0</v>
      </c>
      <c r="T239" s="174">
        <f>S239*H239</f>
        <v>0</v>
      </c>
      <c r="U239" s="33"/>
      <c r="V239" s="33"/>
      <c r="W239" s="33"/>
      <c r="X239" s="33"/>
      <c r="Y239" s="33"/>
      <c r="Z239" s="33"/>
      <c r="AA239" s="33"/>
      <c r="AB239" s="33"/>
      <c r="AC239" s="33"/>
      <c r="AD239" s="33"/>
      <c r="AE239" s="33"/>
      <c r="AR239" s="175" t="s">
        <v>415</v>
      </c>
      <c r="AT239" s="175" t="s">
        <v>218</v>
      </c>
      <c r="AU239" s="175" t="s">
        <v>84</v>
      </c>
      <c r="AY239" s="16" t="s">
        <v>223</v>
      </c>
      <c r="BE239" s="176">
        <f>IF(N239="základní",J239,0)</f>
        <v>0</v>
      </c>
      <c r="BF239" s="176">
        <f>IF(N239="snížená",J239,0)</f>
        <v>0</v>
      </c>
      <c r="BG239" s="176">
        <f>IF(N239="zákl. přenesená",J239,0)</f>
        <v>0</v>
      </c>
      <c r="BH239" s="176">
        <f>IF(N239="sníž. přenesená",J239,0)</f>
        <v>0</v>
      </c>
      <c r="BI239" s="176">
        <f>IF(N239="nulová",J239,0)</f>
        <v>0</v>
      </c>
      <c r="BJ239" s="16" t="s">
        <v>82</v>
      </c>
      <c r="BK239" s="176">
        <f>ROUND(I239*H239,2)</f>
        <v>0</v>
      </c>
      <c r="BL239" s="16" t="s">
        <v>415</v>
      </c>
      <c r="BM239" s="175" t="s">
        <v>2812</v>
      </c>
    </row>
    <row r="240" spans="1:65" s="2" customFormat="1" ht="19.5">
      <c r="A240" s="33"/>
      <c r="B240" s="34"/>
      <c r="C240" s="35"/>
      <c r="D240" s="177" t="s">
        <v>225</v>
      </c>
      <c r="E240" s="35"/>
      <c r="F240" s="178" t="s">
        <v>2811</v>
      </c>
      <c r="G240" s="35"/>
      <c r="H240" s="35"/>
      <c r="I240" s="179"/>
      <c r="J240" s="35"/>
      <c r="K240" s="35"/>
      <c r="L240" s="38"/>
      <c r="M240" s="180"/>
      <c r="N240" s="181"/>
      <c r="O240" s="70"/>
      <c r="P240" s="70"/>
      <c r="Q240" s="70"/>
      <c r="R240" s="70"/>
      <c r="S240" s="70"/>
      <c r="T240" s="71"/>
      <c r="U240" s="33"/>
      <c r="V240" s="33"/>
      <c r="W240" s="33"/>
      <c r="X240" s="33"/>
      <c r="Y240" s="33"/>
      <c r="Z240" s="33"/>
      <c r="AA240" s="33"/>
      <c r="AB240" s="33"/>
      <c r="AC240" s="33"/>
      <c r="AD240" s="33"/>
      <c r="AE240" s="33"/>
      <c r="AT240" s="16" t="s">
        <v>225</v>
      </c>
      <c r="AU240" s="16" t="s">
        <v>84</v>
      </c>
    </row>
    <row r="241" spans="1:65" s="2" customFormat="1" ht="37.9" customHeight="1">
      <c r="A241" s="33"/>
      <c r="B241" s="34"/>
      <c r="C241" s="163" t="s">
        <v>582</v>
      </c>
      <c r="D241" s="163" t="s">
        <v>218</v>
      </c>
      <c r="E241" s="164" t="s">
        <v>2813</v>
      </c>
      <c r="F241" s="165" t="s">
        <v>2814</v>
      </c>
      <c r="G241" s="166" t="s">
        <v>221</v>
      </c>
      <c r="H241" s="167">
        <v>6</v>
      </c>
      <c r="I241" s="168"/>
      <c r="J241" s="169">
        <f>ROUND(I241*H241,2)</f>
        <v>0</v>
      </c>
      <c r="K241" s="165" t="s">
        <v>222</v>
      </c>
      <c r="L241" s="170"/>
      <c r="M241" s="171" t="s">
        <v>1</v>
      </c>
      <c r="N241" s="172" t="s">
        <v>40</v>
      </c>
      <c r="O241" s="70"/>
      <c r="P241" s="173">
        <f>O241*H241</f>
        <v>0</v>
      </c>
      <c r="Q241" s="173">
        <v>0</v>
      </c>
      <c r="R241" s="173">
        <f>Q241*H241</f>
        <v>0</v>
      </c>
      <c r="S241" s="173">
        <v>0</v>
      </c>
      <c r="T241" s="174">
        <f>S241*H241</f>
        <v>0</v>
      </c>
      <c r="U241" s="33"/>
      <c r="V241" s="33"/>
      <c r="W241" s="33"/>
      <c r="X241" s="33"/>
      <c r="Y241" s="33"/>
      <c r="Z241" s="33"/>
      <c r="AA241" s="33"/>
      <c r="AB241" s="33"/>
      <c r="AC241" s="33"/>
      <c r="AD241" s="33"/>
      <c r="AE241" s="33"/>
      <c r="AR241" s="175" t="s">
        <v>415</v>
      </c>
      <c r="AT241" s="175" t="s">
        <v>218</v>
      </c>
      <c r="AU241" s="175" t="s">
        <v>84</v>
      </c>
      <c r="AY241" s="16" t="s">
        <v>223</v>
      </c>
      <c r="BE241" s="176">
        <f>IF(N241="základní",J241,0)</f>
        <v>0</v>
      </c>
      <c r="BF241" s="176">
        <f>IF(N241="snížená",J241,0)</f>
        <v>0</v>
      </c>
      <c r="BG241" s="176">
        <f>IF(N241="zákl. přenesená",J241,0)</f>
        <v>0</v>
      </c>
      <c r="BH241" s="176">
        <f>IF(N241="sníž. přenesená",J241,0)</f>
        <v>0</v>
      </c>
      <c r="BI241" s="176">
        <f>IF(N241="nulová",J241,0)</f>
        <v>0</v>
      </c>
      <c r="BJ241" s="16" t="s">
        <v>82</v>
      </c>
      <c r="BK241" s="176">
        <f>ROUND(I241*H241,2)</f>
        <v>0</v>
      </c>
      <c r="BL241" s="16" t="s">
        <v>415</v>
      </c>
      <c r="BM241" s="175" t="s">
        <v>2815</v>
      </c>
    </row>
    <row r="242" spans="1:65" s="2" customFormat="1" ht="29.25">
      <c r="A242" s="33"/>
      <c r="B242" s="34"/>
      <c r="C242" s="35"/>
      <c r="D242" s="177" t="s">
        <v>225</v>
      </c>
      <c r="E242" s="35"/>
      <c r="F242" s="178" t="s">
        <v>2814</v>
      </c>
      <c r="G242" s="35"/>
      <c r="H242" s="35"/>
      <c r="I242" s="179"/>
      <c r="J242" s="35"/>
      <c r="K242" s="35"/>
      <c r="L242" s="38"/>
      <c r="M242" s="180"/>
      <c r="N242" s="181"/>
      <c r="O242" s="70"/>
      <c r="P242" s="70"/>
      <c r="Q242" s="70"/>
      <c r="R242" s="70"/>
      <c r="S242" s="70"/>
      <c r="T242" s="71"/>
      <c r="U242" s="33"/>
      <c r="V242" s="33"/>
      <c r="W242" s="33"/>
      <c r="X242" s="33"/>
      <c r="Y242" s="33"/>
      <c r="Z242" s="33"/>
      <c r="AA242" s="33"/>
      <c r="AB242" s="33"/>
      <c r="AC242" s="33"/>
      <c r="AD242" s="33"/>
      <c r="AE242" s="33"/>
      <c r="AT242" s="16" t="s">
        <v>225</v>
      </c>
      <c r="AU242" s="16" t="s">
        <v>84</v>
      </c>
    </row>
    <row r="243" spans="1:65" s="2" customFormat="1" ht="24.2" customHeight="1">
      <c r="A243" s="33"/>
      <c r="B243" s="34"/>
      <c r="C243" s="163" t="s">
        <v>586</v>
      </c>
      <c r="D243" s="163" t="s">
        <v>218</v>
      </c>
      <c r="E243" s="164" t="s">
        <v>2816</v>
      </c>
      <c r="F243" s="165" t="s">
        <v>2817</v>
      </c>
      <c r="G243" s="166" t="s">
        <v>228</v>
      </c>
      <c r="H243" s="167">
        <v>150</v>
      </c>
      <c r="I243" s="168"/>
      <c r="J243" s="169">
        <f>ROUND(I243*H243,2)</f>
        <v>0</v>
      </c>
      <c r="K243" s="165" t="s">
        <v>222</v>
      </c>
      <c r="L243" s="170"/>
      <c r="M243" s="171" t="s">
        <v>1</v>
      </c>
      <c r="N243" s="172" t="s">
        <v>40</v>
      </c>
      <c r="O243" s="70"/>
      <c r="P243" s="173">
        <f>O243*H243</f>
        <v>0</v>
      </c>
      <c r="Q243" s="173">
        <v>0</v>
      </c>
      <c r="R243" s="173">
        <f>Q243*H243</f>
        <v>0</v>
      </c>
      <c r="S243" s="173">
        <v>0</v>
      </c>
      <c r="T243" s="174">
        <f>S243*H243</f>
        <v>0</v>
      </c>
      <c r="U243" s="33"/>
      <c r="V243" s="33"/>
      <c r="W243" s="33"/>
      <c r="X243" s="33"/>
      <c r="Y243" s="33"/>
      <c r="Z243" s="33"/>
      <c r="AA243" s="33"/>
      <c r="AB243" s="33"/>
      <c r="AC243" s="33"/>
      <c r="AD243" s="33"/>
      <c r="AE243" s="33"/>
      <c r="AR243" s="175" t="s">
        <v>415</v>
      </c>
      <c r="AT243" s="175" t="s">
        <v>218</v>
      </c>
      <c r="AU243" s="175" t="s">
        <v>84</v>
      </c>
      <c r="AY243" s="16" t="s">
        <v>223</v>
      </c>
      <c r="BE243" s="176">
        <f>IF(N243="základní",J243,0)</f>
        <v>0</v>
      </c>
      <c r="BF243" s="176">
        <f>IF(N243="snížená",J243,0)</f>
        <v>0</v>
      </c>
      <c r="BG243" s="176">
        <f>IF(N243="zákl. přenesená",J243,0)</f>
        <v>0</v>
      </c>
      <c r="BH243" s="176">
        <f>IF(N243="sníž. přenesená",J243,0)</f>
        <v>0</v>
      </c>
      <c r="BI243" s="176">
        <f>IF(N243="nulová",J243,0)</f>
        <v>0</v>
      </c>
      <c r="BJ243" s="16" t="s">
        <v>82</v>
      </c>
      <c r="BK243" s="176">
        <f>ROUND(I243*H243,2)</f>
        <v>0</v>
      </c>
      <c r="BL243" s="16" t="s">
        <v>415</v>
      </c>
      <c r="BM243" s="175" t="s">
        <v>2818</v>
      </c>
    </row>
    <row r="244" spans="1:65" s="2" customFormat="1" ht="19.5">
      <c r="A244" s="33"/>
      <c r="B244" s="34"/>
      <c r="C244" s="35"/>
      <c r="D244" s="177" t="s">
        <v>225</v>
      </c>
      <c r="E244" s="35"/>
      <c r="F244" s="178" t="s">
        <v>2817</v>
      </c>
      <c r="G244" s="35"/>
      <c r="H244" s="35"/>
      <c r="I244" s="179"/>
      <c r="J244" s="35"/>
      <c r="K244" s="35"/>
      <c r="L244" s="38"/>
      <c r="M244" s="180"/>
      <c r="N244" s="181"/>
      <c r="O244" s="70"/>
      <c r="P244" s="70"/>
      <c r="Q244" s="70"/>
      <c r="R244" s="70"/>
      <c r="S244" s="70"/>
      <c r="T244" s="71"/>
      <c r="U244" s="33"/>
      <c r="V244" s="33"/>
      <c r="W244" s="33"/>
      <c r="X244" s="33"/>
      <c r="Y244" s="33"/>
      <c r="Z244" s="33"/>
      <c r="AA244" s="33"/>
      <c r="AB244" s="33"/>
      <c r="AC244" s="33"/>
      <c r="AD244" s="33"/>
      <c r="AE244" s="33"/>
      <c r="AT244" s="16" t="s">
        <v>225</v>
      </c>
      <c r="AU244" s="16" t="s">
        <v>84</v>
      </c>
    </row>
    <row r="245" spans="1:65" s="2" customFormat="1" ht="37.9" customHeight="1">
      <c r="A245" s="33"/>
      <c r="B245" s="34"/>
      <c r="C245" s="163" t="s">
        <v>590</v>
      </c>
      <c r="D245" s="163" t="s">
        <v>218</v>
      </c>
      <c r="E245" s="164" t="s">
        <v>2819</v>
      </c>
      <c r="F245" s="165" t="s">
        <v>2820</v>
      </c>
      <c r="G245" s="166" t="s">
        <v>221</v>
      </c>
      <c r="H245" s="167">
        <v>2</v>
      </c>
      <c r="I245" s="168"/>
      <c r="J245" s="169">
        <f>ROUND(I245*H245,2)</f>
        <v>0</v>
      </c>
      <c r="K245" s="165" t="s">
        <v>222</v>
      </c>
      <c r="L245" s="170"/>
      <c r="M245" s="171" t="s">
        <v>1</v>
      </c>
      <c r="N245" s="172" t="s">
        <v>40</v>
      </c>
      <c r="O245" s="70"/>
      <c r="P245" s="173">
        <f>O245*H245</f>
        <v>0</v>
      </c>
      <c r="Q245" s="173">
        <v>0</v>
      </c>
      <c r="R245" s="173">
        <f>Q245*H245</f>
        <v>0</v>
      </c>
      <c r="S245" s="173">
        <v>0</v>
      </c>
      <c r="T245" s="174">
        <f>S245*H245</f>
        <v>0</v>
      </c>
      <c r="U245" s="33"/>
      <c r="V245" s="33"/>
      <c r="W245" s="33"/>
      <c r="X245" s="33"/>
      <c r="Y245" s="33"/>
      <c r="Z245" s="33"/>
      <c r="AA245" s="33"/>
      <c r="AB245" s="33"/>
      <c r="AC245" s="33"/>
      <c r="AD245" s="33"/>
      <c r="AE245" s="33"/>
      <c r="AR245" s="175" t="s">
        <v>415</v>
      </c>
      <c r="AT245" s="175" t="s">
        <v>218</v>
      </c>
      <c r="AU245" s="175" t="s">
        <v>84</v>
      </c>
      <c r="AY245" s="16" t="s">
        <v>223</v>
      </c>
      <c r="BE245" s="176">
        <f>IF(N245="základní",J245,0)</f>
        <v>0</v>
      </c>
      <c r="BF245" s="176">
        <f>IF(N245="snížená",J245,0)</f>
        <v>0</v>
      </c>
      <c r="BG245" s="176">
        <f>IF(N245="zákl. přenesená",J245,0)</f>
        <v>0</v>
      </c>
      <c r="BH245" s="176">
        <f>IF(N245="sníž. přenesená",J245,0)</f>
        <v>0</v>
      </c>
      <c r="BI245" s="176">
        <f>IF(N245="nulová",J245,0)</f>
        <v>0</v>
      </c>
      <c r="BJ245" s="16" t="s">
        <v>82</v>
      </c>
      <c r="BK245" s="176">
        <f>ROUND(I245*H245,2)</f>
        <v>0</v>
      </c>
      <c r="BL245" s="16" t="s">
        <v>415</v>
      </c>
      <c r="BM245" s="175" t="s">
        <v>2821</v>
      </c>
    </row>
    <row r="246" spans="1:65" s="2" customFormat="1" ht="19.5">
      <c r="A246" s="33"/>
      <c r="B246" s="34"/>
      <c r="C246" s="35"/>
      <c r="D246" s="177" t="s">
        <v>225</v>
      </c>
      <c r="E246" s="35"/>
      <c r="F246" s="178" t="s">
        <v>2820</v>
      </c>
      <c r="G246" s="35"/>
      <c r="H246" s="35"/>
      <c r="I246" s="179"/>
      <c r="J246" s="35"/>
      <c r="K246" s="35"/>
      <c r="L246" s="38"/>
      <c r="M246" s="180"/>
      <c r="N246" s="181"/>
      <c r="O246" s="70"/>
      <c r="P246" s="70"/>
      <c r="Q246" s="70"/>
      <c r="R246" s="70"/>
      <c r="S246" s="70"/>
      <c r="T246" s="71"/>
      <c r="U246" s="33"/>
      <c r="V246" s="33"/>
      <c r="W246" s="33"/>
      <c r="X246" s="33"/>
      <c r="Y246" s="33"/>
      <c r="Z246" s="33"/>
      <c r="AA246" s="33"/>
      <c r="AB246" s="33"/>
      <c r="AC246" s="33"/>
      <c r="AD246" s="33"/>
      <c r="AE246" s="33"/>
      <c r="AT246" s="16" t="s">
        <v>225</v>
      </c>
      <c r="AU246" s="16" t="s">
        <v>84</v>
      </c>
    </row>
    <row r="247" spans="1:65" s="2" customFormat="1" ht="24.2" customHeight="1">
      <c r="A247" s="33"/>
      <c r="B247" s="34"/>
      <c r="C247" s="163" t="s">
        <v>594</v>
      </c>
      <c r="D247" s="163" t="s">
        <v>218</v>
      </c>
      <c r="E247" s="164" t="s">
        <v>2822</v>
      </c>
      <c r="F247" s="165" t="s">
        <v>2823</v>
      </c>
      <c r="G247" s="166" t="s">
        <v>221</v>
      </c>
      <c r="H247" s="167">
        <v>1</v>
      </c>
      <c r="I247" s="168"/>
      <c r="J247" s="169">
        <f>ROUND(I247*H247,2)</f>
        <v>0</v>
      </c>
      <c r="K247" s="165" t="s">
        <v>222</v>
      </c>
      <c r="L247" s="170"/>
      <c r="M247" s="171" t="s">
        <v>1</v>
      </c>
      <c r="N247" s="172" t="s">
        <v>40</v>
      </c>
      <c r="O247" s="70"/>
      <c r="P247" s="173">
        <f>O247*H247</f>
        <v>0</v>
      </c>
      <c r="Q247" s="173">
        <v>0</v>
      </c>
      <c r="R247" s="173">
        <f>Q247*H247</f>
        <v>0</v>
      </c>
      <c r="S247" s="173">
        <v>0</v>
      </c>
      <c r="T247" s="174">
        <f>S247*H247</f>
        <v>0</v>
      </c>
      <c r="U247" s="33"/>
      <c r="V247" s="33"/>
      <c r="W247" s="33"/>
      <c r="X247" s="33"/>
      <c r="Y247" s="33"/>
      <c r="Z247" s="33"/>
      <c r="AA247" s="33"/>
      <c r="AB247" s="33"/>
      <c r="AC247" s="33"/>
      <c r="AD247" s="33"/>
      <c r="AE247" s="33"/>
      <c r="AR247" s="175" t="s">
        <v>415</v>
      </c>
      <c r="AT247" s="175" t="s">
        <v>218</v>
      </c>
      <c r="AU247" s="175" t="s">
        <v>84</v>
      </c>
      <c r="AY247" s="16" t="s">
        <v>223</v>
      </c>
      <c r="BE247" s="176">
        <f>IF(N247="základní",J247,0)</f>
        <v>0</v>
      </c>
      <c r="BF247" s="176">
        <f>IF(N247="snížená",J247,0)</f>
        <v>0</v>
      </c>
      <c r="BG247" s="176">
        <f>IF(N247="zákl. přenesená",J247,0)</f>
        <v>0</v>
      </c>
      <c r="BH247" s="176">
        <f>IF(N247="sníž. přenesená",J247,0)</f>
        <v>0</v>
      </c>
      <c r="BI247" s="176">
        <f>IF(N247="nulová",J247,0)</f>
        <v>0</v>
      </c>
      <c r="BJ247" s="16" t="s">
        <v>82</v>
      </c>
      <c r="BK247" s="176">
        <f>ROUND(I247*H247,2)</f>
        <v>0</v>
      </c>
      <c r="BL247" s="16" t="s">
        <v>415</v>
      </c>
      <c r="BM247" s="175" t="s">
        <v>2824</v>
      </c>
    </row>
    <row r="248" spans="1:65" s="2" customFormat="1" ht="19.5">
      <c r="A248" s="33"/>
      <c r="B248" s="34"/>
      <c r="C248" s="35"/>
      <c r="D248" s="177" t="s">
        <v>225</v>
      </c>
      <c r="E248" s="35"/>
      <c r="F248" s="178" t="s">
        <v>2823</v>
      </c>
      <c r="G248" s="35"/>
      <c r="H248" s="35"/>
      <c r="I248" s="179"/>
      <c r="J248" s="35"/>
      <c r="K248" s="35"/>
      <c r="L248" s="38"/>
      <c r="M248" s="180"/>
      <c r="N248" s="181"/>
      <c r="O248" s="70"/>
      <c r="P248" s="70"/>
      <c r="Q248" s="70"/>
      <c r="R248" s="70"/>
      <c r="S248" s="70"/>
      <c r="T248" s="71"/>
      <c r="U248" s="33"/>
      <c r="V248" s="33"/>
      <c r="W248" s="33"/>
      <c r="X248" s="33"/>
      <c r="Y248" s="33"/>
      <c r="Z248" s="33"/>
      <c r="AA248" s="33"/>
      <c r="AB248" s="33"/>
      <c r="AC248" s="33"/>
      <c r="AD248" s="33"/>
      <c r="AE248" s="33"/>
      <c r="AT248" s="16" t="s">
        <v>225</v>
      </c>
      <c r="AU248" s="16" t="s">
        <v>84</v>
      </c>
    </row>
    <row r="249" spans="1:65" s="2" customFormat="1" ht="24.2" customHeight="1">
      <c r="A249" s="33"/>
      <c r="B249" s="34"/>
      <c r="C249" s="163" t="s">
        <v>695</v>
      </c>
      <c r="D249" s="163" t="s">
        <v>218</v>
      </c>
      <c r="E249" s="164" t="s">
        <v>2825</v>
      </c>
      <c r="F249" s="165" t="s">
        <v>2826</v>
      </c>
      <c r="G249" s="166" t="s">
        <v>221</v>
      </c>
      <c r="H249" s="167">
        <v>1</v>
      </c>
      <c r="I249" s="168"/>
      <c r="J249" s="169">
        <f>ROUND(I249*H249,2)</f>
        <v>0</v>
      </c>
      <c r="K249" s="165" t="s">
        <v>222</v>
      </c>
      <c r="L249" s="170"/>
      <c r="M249" s="171" t="s">
        <v>1</v>
      </c>
      <c r="N249" s="172" t="s">
        <v>40</v>
      </c>
      <c r="O249" s="70"/>
      <c r="P249" s="173">
        <f>O249*H249</f>
        <v>0</v>
      </c>
      <c r="Q249" s="173">
        <v>0</v>
      </c>
      <c r="R249" s="173">
        <f>Q249*H249</f>
        <v>0</v>
      </c>
      <c r="S249" s="173">
        <v>0</v>
      </c>
      <c r="T249" s="174">
        <f>S249*H249</f>
        <v>0</v>
      </c>
      <c r="U249" s="33"/>
      <c r="V249" s="33"/>
      <c r="W249" s="33"/>
      <c r="X249" s="33"/>
      <c r="Y249" s="33"/>
      <c r="Z249" s="33"/>
      <c r="AA249" s="33"/>
      <c r="AB249" s="33"/>
      <c r="AC249" s="33"/>
      <c r="AD249" s="33"/>
      <c r="AE249" s="33"/>
      <c r="AR249" s="175" t="s">
        <v>415</v>
      </c>
      <c r="AT249" s="175" t="s">
        <v>218</v>
      </c>
      <c r="AU249" s="175" t="s">
        <v>84</v>
      </c>
      <c r="AY249" s="16" t="s">
        <v>223</v>
      </c>
      <c r="BE249" s="176">
        <f>IF(N249="základní",J249,0)</f>
        <v>0</v>
      </c>
      <c r="BF249" s="176">
        <f>IF(N249="snížená",J249,0)</f>
        <v>0</v>
      </c>
      <c r="BG249" s="176">
        <f>IF(N249="zákl. přenesená",J249,0)</f>
        <v>0</v>
      </c>
      <c r="BH249" s="176">
        <f>IF(N249="sníž. přenesená",J249,0)</f>
        <v>0</v>
      </c>
      <c r="BI249" s="176">
        <f>IF(N249="nulová",J249,0)</f>
        <v>0</v>
      </c>
      <c r="BJ249" s="16" t="s">
        <v>82</v>
      </c>
      <c r="BK249" s="176">
        <f>ROUND(I249*H249,2)</f>
        <v>0</v>
      </c>
      <c r="BL249" s="16" t="s">
        <v>415</v>
      </c>
      <c r="BM249" s="175" t="s">
        <v>2827</v>
      </c>
    </row>
    <row r="250" spans="1:65" s="2" customFormat="1" ht="19.5">
      <c r="A250" s="33"/>
      <c r="B250" s="34"/>
      <c r="C250" s="35"/>
      <c r="D250" s="177" t="s">
        <v>225</v>
      </c>
      <c r="E250" s="35"/>
      <c r="F250" s="178" t="s">
        <v>2826</v>
      </c>
      <c r="G250" s="35"/>
      <c r="H250" s="35"/>
      <c r="I250" s="179"/>
      <c r="J250" s="35"/>
      <c r="K250" s="35"/>
      <c r="L250" s="38"/>
      <c r="M250" s="180"/>
      <c r="N250" s="181"/>
      <c r="O250" s="70"/>
      <c r="P250" s="70"/>
      <c r="Q250" s="70"/>
      <c r="R250" s="70"/>
      <c r="S250" s="70"/>
      <c r="T250" s="71"/>
      <c r="U250" s="33"/>
      <c r="V250" s="33"/>
      <c r="W250" s="33"/>
      <c r="X250" s="33"/>
      <c r="Y250" s="33"/>
      <c r="Z250" s="33"/>
      <c r="AA250" s="33"/>
      <c r="AB250" s="33"/>
      <c r="AC250" s="33"/>
      <c r="AD250" s="33"/>
      <c r="AE250" s="33"/>
      <c r="AT250" s="16" t="s">
        <v>225</v>
      </c>
      <c r="AU250" s="16" t="s">
        <v>84</v>
      </c>
    </row>
    <row r="251" spans="1:65" s="2" customFormat="1" ht="24.2" customHeight="1">
      <c r="A251" s="33"/>
      <c r="B251" s="34"/>
      <c r="C251" s="163" t="s">
        <v>699</v>
      </c>
      <c r="D251" s="163" t="s">
        <v>218</v>
      </c>
      <c r="E251" s="164" t="s">
        <v>2828</v>
      </c>
      <c r="F251" s="165" t="s">
        <v>2829</v>
      </c>
      <c r="G251" s="166" t="s">
        <v>221</v>
      </c>
      <c r="H251" s="167">
        <v>1</v>
      </c>
      <c r="I251" s="168"/>
      <c r="J251" s="169">
        <f>ROUND(I251*H251,2)</f>
        <v>0</v>
      </c>
      <c r="K251" s="165" t="s">
        <v>222</v>
      </c>
      <c r="L251" s="170"/>
      <c r="M251" s="171" t="s">
        <v>1</v>
      </c>
      <c r="N251" s="172" t="s">
        <v>40</v>
      </c>
      <c r="O251" s="70"/>
      <c r="P251" s="173">
        <f>O251*H251</f>
        <v>0</v>
      </c>
      <c r="Q251" s="173">
        <v>0</v>
      </c>
      <c r="R251" s="173">
        <f>Q251*H251</f>
        <v>0</v>
      </c>
      <c r="S251" s="173">
        <v>0</v>
      </c>
      <c r="T251" s="174">
        <f>S251*H251</f>
        <v>0</v>
      </c>
      <c r="U251" s="33"/>
      <c r="V251" s="33"/>
      <c r="W251" s="33"/>
      <c r="X251" s="33"/>
      <c r="Y251" s="33"/>
      <c r="Z251" s="33"/>
      <c r="AA251" s="33"/>
      <c r="AB251" s="33"/>
      <c r="AC251" s="33"/>
      <c r="AD251" s="33"/>
      <c r="AE251" s="33"/>
      <c r="AR251" s="175" t="s">
        <v>415</v>
      </c>
      <c r="AT251" s="175" t="s">
        <v>218</v>
      </c>
      <c r="AU251" s="175" t="s">
        <v>84</v>
      </c>
      <c r="AY251" s="16" t="s">
        <v>223</v>
      </c>
      <c r="BE251" s="176">
        <f>IF(N251="základní",J251,0)</f>
        <v>0</v>
      </c>
      <c r="BF251" s="176">
        <f>IF(N251="snížená",J251,0)</f>
        <v>0</v>
      </c>
      <c r="BG251" s="176">
        <f>IF(N251="zákl. přenesená",J251,0)</f>
        <v>0</v>
      </c>
      <c r="BH251" s="176">
        <f>IF(N251="sníž. přenesená",J251,0)</f>
        <v>0</v>
      </c>
      <c r="BI251" s="176">
        <f>IF(N251="nulová",J251,0)</f>
        <v>0</v>
      </c>
      <c r="BJ251" s="16" t="s">
        <v>82</v>
      </c>
      <c r="BK251" s="176">
        <f>ROUND(I251*H251,2)</f>
        <v>0</v>
      </c>
      <c r="BL251" s="16" t="s">
        <v>415</v>
      </c>
      <c r="BM251" s="175" t="s">
        <v>2830</v>
      </c>
    </row>
    <row r="252" spans="1:65" s="2" customFormat="1" ht="19.5">
      <c r="A252" s="33"/>
      <c r="B252" s="34"/>
      <c r="C252" s="35"/>
      <c r="D252" s="177" t="s">
        <v>225</v>
      </c>
      <c r="E252" s="35"/>
      <c r="F252" s="178" t="s">
        <v>2829</v>
      </c>
      <c r="G252" s="35"/>
      <c r="H252" s="35"/>
      <c r="I252" s="179"/>
      <c r="J252" s="35"/>
      <c r="K252" s="35"/>
      <c r="L252" s="38"/>
      <c r="M252" s="180"/>
      <c r="N252" s="181"/>
      <c r="O252" s="70"/>
      <c r="P252" s="70"/>
      <c r="Q252" s="70"/>
      <c r="R252" s="70"/>
      <c r="S252" s="70"/>
      <c r="T252" s="71"/>
      <c r="U252" s="33"/>
      <c r="V252" s="33"/>
      <c r="W252" s="33"/>
      <c r="X252" s="33"/>
      <c r="Y252" s="33"/>
      <c r="Z252" s="33"/>
      <c r="AA252" s="33"/>
      <c r="AB252" s="33"/>
      <c r="AC252" s="33"/>
      <c r="AD252" s="33"/>
      <c r="AE252" s="33"/>
      <c r="AT252" s="16" t="s">
        <v>225</v>
      </c>
      <c r="AU252" s="16" t="s">
        <v>84</v>
      </c>
    </row>
    <row r="253" spans="1:65" s="2" customFormat="1" ht="24.2" customHeight="1">
      <c r="A253" s="33"/>
      <c r="B253" s="34"/>
      <c r="C253" s="163" t="s">
        <v>556</v>
      </c>
      <c r="D253" s="163" t="s">
        <v>218</v>
      </c>
      <c r="E253" s="164" t="s">
        <v>2831</v>
      </c>
      <c r="F253" s="165" t="s">
        <v>2832</v>
      </c>
      <c r="G253" s="166" t="s">
        <v>221</v>
      </c>
      <c r="H253" s="167">
        <v>1</v>
      </c>
      <c r="I253" s="168"/>
      <c r="J253" s="169">
        <f>ROUND(I253*H253,2)</f>
        <v>0</v>
      </c>
      <c r="K253" s="165" t="s">
        <v>222</v>
      </c>
      <c r="L253" s="170"/>
      <c r="M253" s="171" t="s">
        <v>1</v>
      </c>
      <c r="N253" s="172" t="s">
        <v>40</v>
      </c>
      <c r="O253" s="70"/>
      <c r="P253" s="173">
        <f>O253*H253</f>
        <v>0</v>
      </c>
      <c r="Q253" s="173">
        <v>0</v>
      </c>
      <c r="R253" s="173">
        <f>Q253*H253</f>
        <v>0</v>
      </c>
      <c r="S253" s="173">
        <v>0</v>
      </c>
      <c r="T253" s="174">
        <f>S253*H253</f>
        <v>0</v>
      </c>
      <c r="U253" s="33"/>
      <c r="V253" s="33"/>
      <c r="W253" s="33"/>
      <c r="X253" s="33"/>
      <c r="Y253" s="33"/>
      <c r="Z253" s="33"/>
      <c r="AA253" s="33"/>
      <c r="AB253" s="33"/>
      <c r="AC253" s="33"/>
      <c r="AD253" s="33"/>
      <c r="AE253" s="33"/>
      <c r="AR253" s="175" t="s">
        <v>415</v>
      </c>
      <c r="AT253" s="175" t="s">
        <v>218</v>
      </c>
      <c r="AU253" s="175" t="s">
        <v>84</v>
      </c>
      <c r="AY253" s="16" t="s">
        <v>223</v>
      </c>
      <c r="BE253" s="176">
        <f>IF(N253="základní",J253,0)</f>
        <v>0</v>
      </c>
      <c r="BF253" s="176">
        <f>IF(N253="snížená",J253,0)</f>
        <v>0</v>
      </c>
      <c r="BG253" s="176">
        <f>IF(N253="zákl. přenesená",J253,0)</f>
        <v>0</v>
      </c>
      <c r="BH253" s="176">
        <f>IF(N253="sníž. přenesená",J253,0)</f>
        <v>0</v>
      </c>
      <c r="BI253" s="176">
        <f>IF(N253="nulová",J253,0)</f>
        <v>0</v>
      </c>
      <c r="BJ253" s="16" t="s">
        <v>82</v>
      </c>
      <c r="BK253" s="176">
        <f>ROUND(I253*H253,2)</f>
        <v>0</v>
      </c>
      <c r="BL253" s="16" t="s">
        <v>415</v>
      </c>
      <c r="BM253" s="175" t="s">
        <v>2833</v>
      </c>
    </row>
    <row r="254" spans="1:65" s="2" customFormat="1" ht="19.5">
      <c r="A254" s="33"/>
      <c r="B254" s="34"/>
      <c r="C254" s="35"/>
      <c r="D254" s="177" t="s">
        <v>225</v>
      </c>
      <c r="E254" s="35"/>
      <c r="F254" s="178" t="s">
        <v>2832</v>
      </c>
      <c r="G254" s="35"/>
      <c r="H254" s="35"/>
      <c r="I254" s="179"/>
      <c r="J254" s="35"/>
      <c r="K254" s="35"/>
      <c r="L254" s="38"/>
      <c r="M254" s="180"/>
      <c r="N254" s="181"/>
      <c r="O254" s="70"/>
      <c r="P254" s="70"/>
      <c r="Q254" s="70"/>
      <c r="R254" s="70"/>
      <c r="S254" s="70"/>
      <c r="T254" s="71"/>
      <c r="U254" s="33"/>
      <c r="V254" s="33"/>
      <c r="W254" s="33"/>
      <c r="X254" s="33"/>
      <c r="Y254" s="33"/>
      <c r="Z254" s="33"/>
      <c r="AA254" s="33"/>
      <c r="AB254" s="33"/>
      <c r="AC254" s="33"/>
      <c r="AD254" s="33"/>
      <c r="AE254" s="33"/>
      <c r="AT254" s="16" t="s">
        <v>225</v>
      </c>
      <c r="AU254" s="16" t="s">
        <v>84</v>
      </c>
    </row>
    <row r="255" spans="1:65" s="2" customFormat="1" ht="24.2" customHeight="1">
      <c r="A255" s="33"/>
      <c r="B255" s="34"/>
      <c r="C255" s="182" t="s">
        <v>560</v>
      </c>
      <c r="D255" s="182" t="s">
        <v>243</v>
      </c>
      <c r="E255" s="183" t="s">
        <v>2834</v>
      </c>
      <c r="F255" s="184" t="s">
        <v>2835</v>
      </c>
      <c r="G255" s="185" t="s">
        <v>221</v>
      </c>
      <c r="H255" s="186">
        <v>1</v>
      </c>
      <c r="I255" s="187"/>
      <c r="J255" s="188">
        <f>ROUND(I255*H255,2)</f>
        <v>0</v>
      </c>
      <c r="K255" s="184" t="s">
        <v>222</v>
      </c>
      <c r="L255" s="38"/>
      <c r="M255" s="189" t="s">
        <v>1</v>
      </c>
      <c r="N255" s="190" t="s">
        <v>40</v>
      </c>
      <c r="O255" s="70"/>
      <c r="P255" s="173">
        <f>O255*H255</f>
        <v>0</v>
      </c>
      <c r="Q255" s="173">
        <v>0</v>
      </c>
      <c r="R255" s="173">
        <f>Q255*H255</f>
        <v>0</v>
      </c>
      <c r="S255" s="173">
        <v>0</v>
      </c>
      <c r="T255" s="174">
        <f>S255*H255</f>
        <v>0</v>
      </c>
      <c r="U255" s="33"/>
      <c r="V255" s="33"/>
      <c r="W255" s="33"/>
      <c r="X255" s="33"/>
      <c r="Y255" s="33"/>
      <c r="Z255" s="33"/>
      <c r="AA255" s="33"/>
      <c r="AB255" s="33"/>
      <c r="AC255" s="33"/>
      <c r="AD255" s="33"/>
      <c r="AE255" s="33"/>
      <c r="AR255" s="175" t="s">
        <v>560</v>
      </c>
      <c r="AT255" s="175" t="s">
        <v>243</v>
      </c>
      <c r="AU255" s="175" t="s">
        <v>84</v>
      </c>
      <c r="AY255" s="16" t="s">
        <v>223</v>
      </c>
      <c r="BE255" s="176">
        <f>IF(N255="základní",J255,0)</f>
        <v>0</v>
      </c>
      <c r="BF255" s="176">
        <f>IF(N255="snížená",J255,0)</f>
        <v>0</v>
      </c>
      <c r="BG255" s="176">
        <f>IF(N255="zákl. přenesená",J255,0)</f>
        <v>0</v>
      </c>
      <c r="BH255" s="176">
        <f>IF(N255="sníž. přenesená",J255,0)</f>
        <v>0</v>
      </c>
      <c r="BI255" s="176">
        <f>IF(N255="nulová",J255,0)</f>
        <v>0</v>
      </c>
      <c r="BJ255" s="16" t="s">
        <v>82</v>
      </c>
      <c r="BK255" s="176">
        <f>ROUND(I255*H255,2)</f>
        <v>0</v>
      </c>
      <c r="BL255" s="16" t="s">
        <v>560</v>
      </c>
      <c r="BM255" s="175" t="s">
        <v>2836</v>
      </c>
    </row>
    <row r="256" spans="1:65" s="2" customFormat="1" ht="29.25">
      <c r="A256" s="33"/>
      <c r="B256" s="34"/>
      <c r="C256" s="35"/>
      <c r="D256" s="177" t="s">
        <v>225</v>
      </c>
      <c r="E256" s="35"/>
      <c r="F256" s="178" t="s">
        <v>2837</v>
      </c>
      <c r="G256" s="35"/>
      <c r="H256" s="35"/>
      <c r="I256" s="179"/>
      <c r="J256" s="35"/>
      <c r="K256" s="35"/>
      <c r="L256" s="38"/>
      <c r="M256" s="180"/>
      <c r="N256" s="181"/>
      <c r="O256" s="70"/>
      <c r="P256" s="70"/>
      <c r="Q256" s="70"/>
      <c r="R256" s="70"/>
      <c r="S256" s="70"/>
      <c r="T256" s="71"/>
      <c r="U256" s="33"/>
      <c r="V256" s="33"/>
      <c r="W256" s="33"/>
      <c r="X256" s="33"/>
      <c r="Y256" s="33"/>
      <c r="Z256" s="33"/>
      <c r="AA256" s="33"/>
      <c r="AB256" s="33"/>
      <c r="AC256" s="33"/>
      <c r="AD256" s="33"/>
      <c r="AE256" s="33"/>
      <c r="AT256" s="16" t="s">
        <v>225</v>
      </c>
      <c r="AU256" s="16" t="s">
        <v>84</v>
      </c>
    </row>
    <row r="257" spans="1:65" s="2" customFormat="1" ht="24.2" customHeight="1">
      <c r="A257" s="33"/>
      <c r="B257" s="34"/>
      <c r="C257" s="182" t="s">
        <v>564</v>
      </c>
      <c r="D257" s="182" t="s">
        <v>243</v>
      </c>
      <c r="E257" s="183" t="s">
        <v>2838</v>
      </c>
      <c r="F257" s="184" t="s">
        <v>2839</v>
      </c>
      <c r="G257" s="185" t="s">
        <v>2840</v>
      </c>
      <c r="H257" s="186">
        <v>24</v>
      </c>
      <c r="I257" s="187"/>
      <c r="J257" s="188">
        <f>ROUND(I257*H257,2)</f>
        <v>0</v>
      </c>
      <c r="K257" s="184" t="s">
        <v>222</v>
      </c>
      <c r="L257" s="38"/>
      <c r="M257" s="189" t="s">
        <v>1</v>
      </c>
      <c r="N257" s="190" t="s">
        <v>40</v>
      </c>
      <c r="O257" s="70"/>
      <c r="P257" s="173">
        <f>O257*H257</f>
        <v>0</v>
      </c>
      <c r="Q257" s="173">
        <v>0</v>
      </c>
      <c r="R257" s="173">
        <f>Q257*H257</f>
        <v>0</v>
      </c>
      <c r="S257" s="173">
        <v>0</v>
      </c>
      <c r="T257" s="174">
        <f>S257*H257</f>
        <v>0</v>
      </c>
      <c r="U257" s="33"/>
      <c r="V257" s="33"/>
      <c r="W257" s="33"/>
      <c r="X257" s="33"/>
      <c r="Y257" s="33"/>
      <c r="Z257" s="33"/>
      <c r="AA257" s="33"/>
      <c r="AB257" s="33"/>
      <c r="AC257" s="33"/>
      <c r="AD257" s="33"/>
      <c r="AE257" s="33"/>
      <c r="AR257" s="175" t="s">
        <v>560</v>
      </c>
      <c r="AT257" s="175" t="s">
        <v>243</v>
      </c>
      <c r="AU257" s="175" t="s">
        <v>84</v>
      </c>
      <c r="AY257" s="16" t="s">
        <v>223</v>
      </c>
      <c r="BE257" s="176">
        <f>IF(N257="základní",J257,0)</f>
        <v>0</v>
      </c>
      <c r="BF257" s="176">
        <f>IF(N257="snížená",J257,0)</f>
        <v>0</v>
      </c>
      <c r="BG257" s="176">
        <f>IF(N257="zákl. přenesená",J257,0)</f>
        <v>0</v>
      </c>
      <c r="BH257" s="176">
        <f>IF(N257="sníž. přenesená",J257,0)</f>
        <v>0</v>
      </c>
      <c r="BI257" s="176">
        <f>IF(N257="nulová",J257,0)</f>
        <v>0</v>
      </c>
      <c r="BJ257" s="16" t="s">
        <v>82</v>
      </c>
      <c r="BK257" s="176">
        <f>ROUND(I257*H257,2)</f>
        <v>0</v>
      </c>
      <c r="BL257" s="16" t="s">
        <v>560</v>
      </c>
      <c r="BM257" s="175" t="s">
        <v>2841</v>
      </c>
    </row>
    <row r="258" spans="1:65" s="2" customFormat="1" ht="29.25">
      <c r="A258" s="33"/>
      <c r="B258" s="34"/>
      <c r="C258" s="35"/>
      <c r="D258" s="177" t="s">
        <v>225</v>
      </c>
      <c r="E258" s="35"/>
      <c r="F258" s="178" t="s">
        <v>2842</v>
      </c>
      <c r="G258" s="35"/>
      <c r="H258" s="35"/>
      <c r="I258" s="179"/>
      <c r="J258" s="35"/>
      <c r="K258" s="35"/>
      <c r="L258" s="38"/>
      <c r="M258" s="180"/>
      <c r="N258" s="181"/>
      <c r="O258" s="70"/>
      <c r="P258" s="70"/>
      <c r="Q258" s="70"/>
      <c r="R258" s="70"/>
      <c r="S258" s="70"/>
      <c r="T258" s="71"/>
      <c r="U258" s="33"/>
      <c r="V258" s="33"/>
      <c r="W258" s="33"/>
      <c r="X258" s="33"/>
      <c r="Y258" s="33"/>
      <c r="Z258" s="33"/>
      <c r="AA258" s="33"/>
      <c r="AB258" s="33"/>
      <c r="AC258" s="33"/>
      <c r="AD258" s="33"/>
      <c r="AE258" s="33"/>
      <c r="AT258" s="16" t="s">
        <v>225</v>
      </c>
      <c r="AU258" s="16" t="s">
        <v>84</v>
      </c>
    </row>
    <row r="259" spans="1:65" s="2" customFormat="1" ht="24.2" customHeight="1">
      <c r="A259" s="33"/>
      <c r="B259" s="34"/>
      <c r="C259" s="182" t="s">
        <v>540</v>
      </c>
      <c r="D259" s="182" t="s">
        <v>243</v>
      </c>
      <c r="E259" s="183" t="s">
        <v>2843</v>
      </c>
      <c r="F259" s="184" t="s">
        <v>2844</v>
      </c>
      <c r="G259" s="185" t="s">
        <v>221</v>
      </c>
      <c r="H259" s="186">
        <v>1</v>
      </c>
      <c r="I259" s="187"/>
      <c r="J259" s="188">
        <f>ROUND(I259*H259,2)</f>
        <v>0</v>
      </c>
      <c r="K259" s="184" t="s">
        <v>222</v>
      </c>
      <c r="L259" s="38"/>
      <c r="M259" s="189" t="s">
        <v>1</v>
      </c>
      <c r="N259" s="190" t="s">
        <v>40</v>
      </c>
      <c r="O259" s="70"/>
      <c r="P259" s="173">
        <f>O259*H259</f>
        <v>0</v>
      </c>
      <c r="Q259" s="173">
        <v>0</v>
      </c>
      <c r="R259" s="173">
        <f>Q259*H259</f>
        <v>0</v>
      </c>
      <c r="S259" s="173">
        <v>0</v>
      </c>
      <c r="T259" s="174">
        <f>S259*H259</f>
        <v>0</v>
      </c>
      <c r="U259" s="33"/>
      <c r="V259" s="33"/>
      <c r="W259" s="33"/>
      <c r="X259" s="33"/>
      <c r="Y259" s="33"/>
      <c r="Z259" s="33"/>
      <c r="AA259" s="33"/>
      <c r="AB259" s="33"/>
      <c r="AC259" s="33"/>
      <c r="AD259" s="33"/>
      <c r="AE259" s="33"/>
      <c r="AR259" s="175" t="s">
        <v>560</v>
      </c>
      <c r="AT259" s="175" t="s">
        <v>243</v>
      </c>
      <c r="AU259" s="175" t="s">
        <v>84</v>
      </c>
      <c r="AY259" s="16" t="s">
        <v>223</v>
      </c>
      <c r="BE259" s="176">
        <f>IF(N259="základní",J259,0)</f>
        <v>0</v>
      </c>
      <c r="BF259" s="176">
        <f>IF(N259="snížená",J259,0)</f>
        <v>0</v>
      </c>
      <c r="BG259" s="176">
        <f>IF(N259="zákl. přenesená",J259,0)</f>
        <v>0</v>
      </c>
      <c r="BH259" s="176">
        <f>IF(N259="sníž. přenesená",J259,0)</f>
        <v>0</v>
      </c>
      <c r="BI259" s="176">
        <f>IF(N259="nulová",J259,0)</f>
        <v>0</v>
      </c>
      <c r="BJ259" s="16" t="s">
        <v>82</v>
      </c>
      <c r="BK259" s="176">
        <f>ROUND(I259*H259,2)</f>
        <v>0</v>
      </c>
      <c r="BL259" s="16" t="s">
        <v>560</v>
      </c>
      <c r="BM259" s="175" t="s">
        <v>2845</v>
      </c>
    </row>
    <row r="260" spans="1:65" s="2" customFormat="1">
      <c r="A260" s="33"/>
      <c r="B260" s="34"/>
      <c r="C260" s="35"/>
      <c r="D260" s="177" t="s">
        <v>225</v>
      </c>
      <c r="E260" s="35"/>
      <c r="F260" s="178" t="s">
        <v>2844</v>
      </c>
      <c r="G260" s="35"/>
      <c r="H260" s="35"/>
      <c r="I260" s="179"/>
      <c r="J260" s="35"/>
      <c r="K260" s="35"/>
      <c r="L260" s="38"/>
      <c r="M260" s="180"/>
      <c r="N260" s="181"/>
      <c r="O260" s="70"/>
      <c r="P260" s="70"/>
      <c r="Q260" s="70"/>
      <c r="R260" s="70"/>
      <c r="S260" s="70"/>
      <c r="T260" s="71"/>
      <c r="U260" s="33"/>
      <c r="V260" s="33"/>
      <c r="W260" s="33"/>
      <c r="X260" s="33"/>
      <c r="Y260" s="33"/>
      <c r="Z260" s="33"/>
      <c r="AA260" s="33"/>
      <c r="AB260" s="33"/>
      <c r="AC260" s="33"/>
      <c r="AD260" s="33"/>
      <c r="AE260" s="33"/>
      <c r="AT260" s="16" t="s">
        <v>225</v>
      </c>
      <c r="AU260" s="16" t="s">
        <v>84</v>
      </c>
    </row>
    <row r="261" spans="1:65" s="2" customFormat="1" ht="24.2" customHeight="1">
      <c r="A261" s="33"/>
      <c r="B261" s="34"/>
      <c r="C261" s="182" t="s">
        <v>703</v>
      </c>
      <c r="D261" s="182" t="s">
        <v>243</v>
      </c>
      <c r="E261" s="183" t="s">
        <v>2846</v>
      </c>
      <c r="F261" s="184" t="s">
        <v>2847</v>
      </c>
      <c r="G261" s="185" t="s">
        <v>221</v>
      </c>
      <c r="H261" s="186">
        <v>1</v>
      </c>
      <c r="I261" s="187"/>
      <c r="J261" s="188">
        <f>ROUND(I261*H261,2)</f>
        <v>0</v>
      </c>
      <c r="K261" s="184" t="s">
        <v>222</v>
      </c>
      <c r="L261" s="38"/>
      <c r="M261" s="189" t="s">
        <v>1</v>
      </c>
      <c r="N261" s="190" t="s">
        <v>40</v>
      </c>
      <c r="O261" s="70"/>
      <c r="P261" s="173">
        <f>O261*H261</f>
        <v>0</v>
      </c>
      <c r="Q261" s="173">
        <v>0</v>
      </c>
      <c r="R261" s="173">
        <f>Q261*H261</f>
        <v>0</v>
      </c>
      <c r="S261" s="173">
        <v>0</v>
      </c>
      <c r="T261" s="174">
        <f>S261*H261</f>
        <v>0</v>
      </c>
      <c r="U261" s="33"/>
      <c r="V261" s="33"/>
      <c r="W261" s="33"/>
      <c r="X261" s="33"/>
      <c r="Y261" s="33"/>
      <c r="Z261" s="33"/>
      <c r="AA261" s="33"/>
      <c r="AB261" s="33"/>
      <c r="AC261" s="33"/>
      <c r="AD261" s="33"/>
      <c r="AE261" s="33"/>
      <c r="AR261" s="175" t="s">
        <v>560</v>
      </c>
      <c r="AT261" s="175" t="s">
        <v>243</v>
      </c>
      <c r="AU261" s="175" t="s">
        <v>84</v>
      </c>
      <c r="AY261" s="16" t="s">
        <v>223</v>
      </c>
      <c r="BE261" s="176">
        <f>IF(N261="základní",J261,0)</f>
        <v>0</v>
      </c>
      <c r="BF261" s="176">
        <f>IF(N261="snížená",J261,0)</f>
        <v>0</v>
      </c>
      <c r="BG261" s="176">
        <f>IF(N261="zákl. přenesená",J261,0)</f>
        <v>0</v>
      </c>
      <c r="BH261" s="176">
        <f>IF(N261="sníž. přenesená",J261,0)</f>
        <v>0</v>
      </c>
      <c r="BI261" s="176">
        <f>IF(N261="nulová",J261,0)</f>
        <v>0</v>
      </c>
      <c r="BJ261" s="16" t="s">
        <v>82</v>
      </c>
      <c r="BK261" s="176">
        <f>ROUND(I261*H261,2)</f>
        <v>0</v>
      </c>
      <c r="BL261" s="16" t="s">
        <v>560</v>
      </c>
      <c r="BM261" s="175" t="s">
        <v>2848</v>
      </c>
    </row>
    <row r="262" spans="1:65" s="2" customFormat="1">
      <c r="A262" s="33"/>
      <c r="B262" s="34"/>
      <c r="C262" s="35"/>
      <c r="D262" s="177" t="s">
        <v>225</v>
      </c>
      <c r="E262" s="35"/>
      <c r="F262" s="178" t="s">
        <v>2847</v>
      </c>
      <c r="G262" s="35"/>
      <c r="H262" s="35"/>
      <c r="I262" s="179"/>
      <c r="J262" s="35"/>
      <c r="K262" s="35"/>
      <c r="L262" s="38"/>
      <c r="M262" s="180"/>
      <c r="N262" s="181"/>
      <c r="O262" s="70"/>
      <c r="P262" s="70"/>
      <c r="Q262" s="70"/>
      <c r="R262" s="70"/>
      <c r="S262" s="70"/>
      <c r="T262" s="71"/>
      <c r="U262" s="33"/>
      <c r="V262" s="33"/>
      <c r="W262" s="33"/>
      <c r="X262" s="33"/>
      <c r="Y262" s="33"/>
      <c r="Z262" s="33"/>
      <c r="AA262" s="33"/>
      <c r="AB262" s="33"/>
      <c r="AC262" s="33"/>
      <c r="AD262" s="33"/>
      <c r="AE262" s="33"/>
      <c r="AT262" s="16" t="s">
        <v>225</v>
      </c>
      <c r="AU262" s="16" t="s">
        <v>84</v>
      </c>
    </row>
    <row r="263" spans="1:65" s="2" customFormat="1" ht="24.2" customHeight="1">
      <c r="A263" s="33"/>
      <c r="B263" s="34"/>
      <c r="C263" s="182" t="s">
        <v>707</v>
      </c>
      <c r="D263" s="182" t="s">
        <v>243</v>
      </c>
      <c r="E263" s="183" t="s">
        <v>2849</v>
      </c>
      <c r="F263" s="184" t="s">
        <v>2850</v>
      </c>
      <c r="G263" s="185" t="s">
        <v>228</v>
      </c>
      <c r="H263" s="186">
        <v>150</v>
      </c>
      <c r="I263" s="187"/>
      <c r="J263" s="188">
        <f>ROUND(I263*H263,2)</f>
        <v>0</v>
      </c>
      <c r="K263" s="184" t="s">
        <v>222</v>
      </c>
      <c r="L263" s="38"/>
      <c r="M263" s="189" t="s">
        <v>1</v>
      </c>
      <c r="N263" s="190" t="s">
        <v>40</v>
      </c>
      <c r="O263" s="70"/>
      <c r="P263" s="173">
        <f>O263*H263</f>
        <v>0</v>
      </c>
      <c r="Q263" s="173">
        <v>0</v>
      </c>
      <c r="R263" s="173">
        <f>Q263*H263</f>
        <v>0</v>
      </c>
      <c r="S263" s="173">
        <v>0</v>
      </c>
      <c r="T263" s="174">
        <f>S263*H263</f>
        <v>0</v>
      </c>
      <c r="U263" s="33"/>
      <c r="V263" s="33"/>
      <c r="W263" s="33"/>
      <c r="X263" s="33"/>
      <c r="Y263" s="33"/>
      <c r="Z263" s="33"/>
      <c r="AA263" s="33"/>
      <c r="AB263" s="33"/>
      <c r="AC263" s="33"/>
      <c r="AD263" s="33"/>
      <c r="AE263" s="33"/>
      <c r="AR263" s="175" t="s">
        <v>560</v>
      </c>
      <c r="AT263" s="175" t="s">
        <v>243</v>
      </c>
      <c r="AU263" s="175" t="s">
        <v>84</v>
      </c>
      <c r="AY263" s="16" t="s">
        <v>223</v>
      </c>
      <c r="BE263" s="176">
        <f>IF(N263="základní",J263,0)</f>
        <v>0</v>
      </c>
      <c r="BF263" s="176">
        <f>IF(N263="snížená",J263,0)</f>
        <v>0</v>
      </c>
      <c r="BG263" s="176">
        <f>IF(N263="zákl. přenesená",J263,0)</f>
        <v>0</v>
      </c>
      <c r="BH263" s="176">
        <f>IF(N263="sníž. přenesená",J263,0)</f>
        <v>0</v>
      </c>
      <c r="BI263" s="176">
        <f>IF(N263="nulová",J263,0)</f>
        <v>0</v>
      </c>
      <c r="BJ263" s="16" t="s">
        <v>82</v>
      </c>
      <c r="BK263" s="176">
        <f>ROUND(I263*H263,2)</f>
        <v>0</v>
      </c>
      <c r="BL263" s="16" t="s">
        <v>560</v>
      </c>
      <c r="BM263" s="175" t="s">
        <v>2851</v>
      </c>
    </row>
    <row r="264" spans="1:65" s="2" customFormat="1" ht="19.5">
      <c r="A264" s="33"/>
      <c r="B264" s="34"/>
      <c r="C264" s="35"/>
      <c r="D264" s="177" t="s">
        <v>225</v>
      </c>
      <c r="E264" s="35"/>
      <c r="F264" s="178" t="s">
        <v>2850</v>
      </c>
      <c r="G264" s="35"/>
      <c r="H264" s="35"/>
      <c r="I264" s="179"/>
      <c r="J264" s="35"/>
      <c r="K264" s="35"/>
      <c r="L264" s="38"/>
      <c r="M264" s="180"/>
      <c r="N264" s="181"/>
      <c r="O264" s="70"/>
      <c r="P264" s="70"/>
      <c r="Q264" s="70"/>
      <c r="R264" s="70"/>
      <c r="S264" s="70"/>
      <c r="T264" s="71"/>
      <c r="U264" s="33"/>
      <c r="V264" s="33"/>
      <c r="W264" s="33"/>
      <c r="X264" s="33"/>
      <c r="Y264" s="33"/>
      <c r="Z264" s="33"/>
      <c r="AA264" s="33"/>
      <c r="AB264" s="33"/>
      <c r="AC264" s="33"/>
      <c r="AD264" s="33"/>
      <c r="AE264" s="33"/>
      <c r="AT264" s="16" t="s">
        <v>225</v>
      </c>
      <c r="AU264" s="16" t="s">
        <v>84</v>
      </c>
    </row>
    <row r="265" spans="1:65" s="2" customFormat="1" ht="24.2" customHeight="1">
      <c r="A265" s="33"/>
      <c r="B265" s="34"/>
      <c r="C265" s="182" t="s">
        <v>711</v>
      </c>
      <c r="D265" s="182" t="s">
        <v>243</v>
      </c>
      <c r="E265" s="183" t="s">
        <v>2852</v>
      </c>
      <c r="F265" s="184" t="s">
        <v>2853</v>
      </c>
      <c r="G265" s="185" t="s">
        <v>228</v>
      </c>
      <c r="H265" s="186">
        <v>150</v>
      </c>
      <c r="I265" s="187"/>
      <c r="J265" s="188">
        <f>ROUND(I265*H265,2)</f>
        <v>0</v>
      </c>
      <c r="K265" s="184" t="s">
        <v>222</v>
      </c>
      <c r="L265" s="38"/>
      <c r="M265" s="189" t="s">
        <v>1</v>
      </c>
      <c r="N265" s="190" t="s">
        <v>40</v>
      </c>
      <c r="O265" s="70"/>
      <c r="P265" s="173">
        <f>O265*H265</f>
        <v>0</v>
      </c>
      <c r="Q265" s="173">
        <v>0</v>
      </c>
      <c r="R265" s="173">
        <f>Q265*H265</f>
        <v>0</v>
      </c>
      <c r="S265" s="173">
        <v>0</v>
      </c>
      <c r="T265" s="174">
        <f>S265*H265</f>
        <v>0</v>
      </c>
      <c r="U265" s="33"/>
      <c r="V265" s="33"/>
      <c r="W265" s="33"/>
      <c r="X265" s="33"/>
      <c r="Y265" s="33"/>
      <c r="Z265" s="33"/>
      <c r="AA265" s="33"/>
      <c r="AB265" s="33"/>
      <c r="AC265" s="33"/>
      <c r="AD265" s="33"/>
      <c r="AE265" s="33"/>
      <c r="AR265" s="175" t="s">
        <v>560</v>
      </c>
      <c r="AT265" s="175" t="s">
        <v>243</v>
      </c>
      <c r="AU265" s="175" t="s">
        <v>84</v>
      </c>
      <c r="AY265" s="16" t="s">
        <v>223</v>
      </c>
      <c r="BE265" s="176">
        <f>IF(N265="základní",J265,0)</f>
        <v>0</v>
      </c>
      <c r="BF265" s="176">
        <f>IF(N265="snížená",J265,0)</f>
        <v>0</v>
      </c>
      <c r="BG265" s="176">
        <f>IF(N265="zákl. přenesená",J265,0)</f>
        <v>0</v>
      </c>
      <c r="BH265" s="176">
        <f>IF(N265="sníž. přenesená",J265,0)</f>
        <v>0</v>
      </c>
      <c r="BI265" s="176">
        <f>IF(N265="nulová",J265,0)</f>
        <v>0</v>
      </c>
      <c r="BJ265" s="16" t="s">
        <v>82</v>
      </c>
      <c r="BK265" s="176">
        <f>ROUND(I265*H265,2)</f>
        <v>0</v>
      </c>
      <c r="BL265" s="16" t="s">
        <v>560</v>
      </c>
      <c r="BM265" s="175" t="s">
        <v>2854</v>
      </c>
    </row>
    <row r="266" spans="1:65" s="2" customFormat="1">
      <c r="A266" s="33"/>
      <c r="B266" s="34"/>
      <c r="C266" s="35"/>
      <c r="D266" s="177" t="s">
        <v>225</v>
      </c>
      <c r="E266" s="35"/>
      <c r="F266" s="178" t="s">
        <v>2853</v>
      </c>
      <c r="G266" s="35"/>
      <c r="H266" s="35"/>
      <c r="I266" s="179"/>
      <c r="J266" s="35"/>
      <c r="K266" s="35"/>
      <c r="L266" s="38"/>
      <c r="M266" s="180"/>
      <c r="N266" s="181"/>
      <c r="O266" s="70"/>
      <c r="P266" s="70"/>
      <c r="Q266" s="70"/>
      <c r="R266" s="70"/>
      <c r="S266" s="70"/>
      <c r="T266" s="71"/>
      <c r="U266" s="33"/>
      <c r="V266" s="33"/>
      <c r="W266" s="33"/>
      <c r="X266" s="33"/>
      <c r="Y266" s="33"/>
      <c r="Z266" s="33"/>
      <c r="AA266" s="33"/>
      <c r="AB266" s="33"/>
      <c r="AC266" s="33"/>
      <c r="AD266" s="33"/>
      <c r="AE266" s="33"/>
      <c r="AT266" s="16" t="s">
        <v>225</v>
      </c>
      <c r="AU266" s="16" t="s">
        <v>84</v>
      </c>
    </row>
    <row r="267" spans="1:65" s="2" customFormat="1" ht="24.2" customHeight="1">
      <c r="A267" s="33"/>
      <c r="B267" s="34"/>
      <c r="C267" s="182" t="s">
        <v>715</v>
      </c>
      <c r="D267" s="182" t="s">
        <v>243</v>
      </c>
      <c r="E267" s="183" t="s">
        <v>2855</v>
      </c>
      <c r="F267" s="184" t="s">
        <v>2856</v>
      </c>
      <c r="G267" s="185" t="s">
        <v>221</v>
      </c>
      <c r="H267" s="186">
        <v>1</v>
      </c>
      <c r="I267" s="187"/>
      <c r="J267" s="188">
        <f>ROUND(I267*H267,2)</f>
        <v>0</v>
      </c>
      <c r="K267" s="184" t="s">
        <v>222</v>
      </c>
      <c r="L267" s="38"/>
      <c r="M267" s="189" t="s">
        <v>1</v>
      </c>
      <c r="N267" s="190" t="s">
        <v>40</v>
      </c>
      <c r="O267" s="70"/>
      <c r="P267" s="173">
        <f>O267*H267</f>
        <v>0</v>
      </c>
      <c r="Q267" s="173">
        <v>0</v>
      </c>
      <c r="R267" s="173">
        <f>Q267*H267</f>
        <v>0</v>
      </c>
      <c r="S267" s="173">
        <v>0</v>
      </c>
      <c r="T267" s="174">
        <f>S267*H267</f>
        <v>0</v>
      </c>
      <c r="U267" s="33"/>
      <c r="V267" s="33"/>
      <c r="W267" s="33"/>
      <c r="X267" s="33"/>
      <c r="Y267" s="33"/>
      <c r="Z267" s="33"/>
      <c r="AA267" s="33"/>
      <c r="AB267" s="33"/>
      <c r="AC267" s="33"/>
      <c r="AD267" s="33"/>
      <c r="AE267" s="33"/>
      <c r="AR267" s="175" t="s">
        <v>560</v>
      </c>
      <c r="AT267" s="175" t="s">
        <v>243</v>
      </c>
      <c r="AU267" s="175" t="s">
        <v>84</v>
      </c>
      <c r="AY267" s="16" t="s">
        <v>223</v>
      </c>
      <c r="BE267" s="176">
        <f>IF(N267="základní",J267,0)</f>
        <v>0</v>
      </c>
      <c r="BF267" s="176">
        <f>IF(N267="snížená",J267,0)</f>
        <v>0</v>
      </c>
      <c r="BG267" s="176">
        <f>IF(N267="zákl. přenesená",J267,0)</f>
        <v>0</v>
      </c>
      <c r="BH267" s="176">
        <f>IF(N267="sníž. přenesená",J267,0)</f>
        <v>0</v>
      </c>
      <c r="BI267" s="176">
        <f>IF(N267="nulová",J267,0)</f>
        <v>0</v>
      </c>
      <c r="BJ267" s="16" t="s">
        <v>82</v>
      </c>
      <c r="BK267" s="176">
        <f>ROUND(I267*H267,2)</f>
        <v>0</v>
      </c>
      <c r="BL267" s="16" t="s">
        <v>560</v>
      </c>
      <c r="BM267" s="175" t="s">
        <v>2857</v>
      </c>
    </row>
    <row r="268" spans="1:65" s="2" customFormat="1">
      <c r="A268" s="33"/>
      <c r="B268" s="34"/>
      <c r="C268" s="35"/>
      <c r="D268" s="177" t="s">
        <v>225</v>
      </c>
      <c r="E268" s="35"/>
      <c r="F268" s="178" t="s">
        <v>2856</v>
      </c>
      <c r="G268" s="35"/>
      <c r="H268" s="35"/>
      <c r="I268" s="179"/>
      <c r="J268" s="35"/>
      <c r="K268" s="35"/>
      <c r="L268" s="38"/>
      <c r="M268" s="180"/>
      <c r="N268" s="181"/>
      <c r="O268" s="70"/>
      <c r="P268" s="70"/>
      <c r="Q268" s="70"/>
      <c r="R268" s="70"/>
      <c r="S268" s="70"/>
      <c r="T268" s="71"/>
      <c r="U268" s="33"/>
      <c r="V268" s="33"/>
      <c r="W268" s="33"/>
      <c r="X268" s="33"/>
      <c r="Y268" s="33"/>
      <c r="Z268" s="33"/>
      <c r="AA268" s="33"/>
      <c r="AB268" s="33"/>
      <c r="AC268" s="33"/>
      <c r="AD268" s="33"/>
      <c r="AE268" s="33"/>
      <c r="AT268" s="16" t="s">
        <v>225</v>
      </c>
      <c r="AU268" s="16" t="s">
        <v>84</v>
      </c>
    </row>
    <row r="269" spans="1:65" s="2" customFormat="1" ht="24.2" customHeight="1">
      <c r="A269" s="33"/>
      <c r="B269" s="34"/>
      <c r="C269" s="182" t="s">
        <v>719</v>
      </c>
      <c r="D269" s="182" t="s">
        <v>243</v>
      </c>
      <c r="E269" s="183" t="s">
        <v>2858</v>
      </c>
      <c r="F269" s="184" t="s">
        <v>2859</v>
      </c>
      <c r="G269" s="185" t="s">
        <v>221</v>
      </c>
      <c r="H269" s="186">
        <v>2</v>
      </c>
      <c r="I269" s="187"/>
      <c r="J269" s="188">
        <f>ROUND(I269*H269,2)</f>
        <v>0</v>
      </c>
      <c r="K269" s="184" t="s">
        <v>222</v>
      </c>
      <c r="L269" s="38"/>
      <c r="M269" s="189" t="s">
        <v>1</v>
      </c>
      <c r="N269" s="190" t="s">
        <v>40</v>
      </c>
      <c r="O269" s="70"/>
      <c r="P269" s="173">
        <f>O269*H269</f>
        <v>0</v>
      </c>
      <c r="Q269" s="173">
        <v>0</v>
      </c>
      <c r="R269" s="173">
        <f>Q269*H269</f>
        <v>0</v>
      </c>
      <c r="S269" s="173">
        <v>0</v>
      </c>
      <c r="T269" s="174">
        <f>S269*H269</f>
        <v>0</v>
      </c>
      <c r="U269" s="33"/>
      <c r="V269" s="33"/>
      <c r="W269" s="33"/>
      <c r="X269" s="33"/>
      <c r="Y269" s="33"/>
      <c r="Z269" s="33"/>
      <c r="AA269" s="33"/>
      <c r="AB269" s="33"/>
      <c r="AC269" s="33"/>
      <c r="AD269" s="33"/>
      <c r="AE269" s="33"/>
      <c r="AR269" s="175" t="s">
        <v>560</v>
      </c>
      <c r="AT269" s="175" t="s">
        <v>243</v>
      </c>
      <c r="AU269" s="175" t="s">
        <v>84</v>
      </c>
      <c r="AY269" s="16" t="s">
        <v>223</v>
      </c>
      <c r="BE269" s="176">
        <f>IF(N269="základní",J269,0)</f>
        <v>0</v>
      </c>
      <c r="BF269" s="176">
        <f>IF(N269="snížená",J269,0)</f>
        <v>0</v>
      </c>
      <c r="BG269" s="176">
        <f>IF(N269="zákl. přenesená",J269,0)</f>
        <v>0</v>
      </c>
      <c r="BH269" s="176">
        <f>IF(N269="sníž. přenesená",J269,0)</f>
        <v>0</v>
      </c>
      <c r="BI269" s="176">
        <f>IF(N269="nulová",J269,0)</f>
        <v>0</v>
      </c>
      <c r="BJ269" s="16" t="s">
        <v>82</v>
      </c>
      <c r="BK269" s="176">
        <f>ROUND(I269*H269,2)</f>
        <v>0</v>
      </c>
      <c r="BL269" s="16" t="s">
        <v>560</v>
      </c>
      <c r="BM269" s="175" t="s">
        <v>2860</v>
      </c>
    </row>
    <row r="270" spans="1:65" s="2" customFormat="1">
      <c r="A270" s="33"/>
      <c r="B270" s="34"/>
      <c r="C270" s="35"/>
      <c r="D270" s="177" t="s">
        <v>225</v>
      </c>
      <c r="E270" s="35"/>
      <c r="F270" s="178" t="s">
        <v>2859</v>
      </c>
      <c r="G270" s="35"/>
      <c r="H270" s="35"/>
      <c r="I270" s="179"/>
      <c r="J270" s="35"/>
      <c r="K270" s="35"/>
      <c r="L270" s="38"/>
      <c r="M270" s="180"/>
      <c r="N270" s="181"/>
      <c r="O270" s="70"/>
      <c r="P270" s="70"/>
      <c r="Q270" s="70"/>
      <c r="R270" s="70"/>
      <c r="S270" s="70"/>
      <c r="T270" s="71"/>
      <c r="U270" s="33"/>
      <c r="V270" s="33"/>
      <c r="W270" s="33"/>
      <c r="X270" s="33"/>
      <c r="Y270" s="33"/>
      <c r="Z270" s="33"/>
      <c r="AA270" s="33"/>
      <c r="AB270" s="33"/>
      <c r="AC270" s="33"/>
      <c r="AD270" s="33"/>
      <c r="AE270" s="33"/>
      <c r="AT270" s="16" t="s">
        <v>225</v>
      </c>
      <c r="AU270" s="16" t="s">
        <v>84</v>
      </c>
    </row>
    <row r="271" spans="1:65" s="2" customFormat="1" ht="24.2" customHeight="1">
      <c r="A271" s="33"/>
      <c r="B271" s="34"/>
      <c r="C271" s="182" t="s">
        <v>723</v>
      </c>
      <c r="D271" s="182" t="s">
        <v>243</v>
      </c>
      <c r="E271" s="183" t="s">
        <v>2861</v>
      </c>
      <c r="F271" s="184" t="s">
        <v>2862</v>
      </c>
      <c r="G271" s="185" t="s">
        <v>221</v>
      </c>
      <c r="H271" s="186">
        <v>2</v>
      </c>
      <c r="I271" s="187"/>
      <c r="J271" s="188">
        <f>ROUND(I271*H271,2)</f>
        <v>0</v>
      </c>
      <c r="K271" s="184" t="s">
        <v>222</v>
      </c>
      <c r="L271" s="38"/>
      <c r="M271" s="189" t="s">
        <v>1</v>
      </c>
      <c r="N271" s="190" t="s">
        <v>40</v>
      </c>
      <c r="O271" s="70"/>
      <c r="P271" s="173">
        <f>O271*H271</f>
        <v>0</v>
      </c>
      <c r="Q271" s="173">
        <v>0</v>
      </c>
      <c r="R271" s="173">
        <f>Q271*H271</f>
        <v>0</v>
      </c>
      <c r="S271" s="173">
        <v>0</v>
      </c>
      <c r="T271" s="174">
        <f>S271*H271</f>
        <v>0</v>
      </c>
      <c r="U271" s="33"/>
      <c r="V271" s="33"/>
      <c r="W271" s="33"/>
      <c r="X271" s="33"/>
      <c r="Y271" s="33"/>
      <c r="Z271" s="33"/>
      <c r="AA271" s="33"/>
      <c r="AB271" s="33"/>
      <c r="AC271" s="33"/>
      <c r="AD271" s="33"/>
      <c r="AE271" s="33"/>
      <c r="AR271" s="175" t="s">
        <v>560</v>
      </c>
      <c r="AT271" s="175" t="s">
        <v>243</v>
      </c>
      <c r="AU271" s="175" t="s">
        <v>84</v>
      </c>
      <c r="AY271" s="16" t="s">
        <v>223</v>
      </c>
      <c r="BE271" s="176">
        <f>IF(N271="základní",J271,0)</f>
        <v>0</v>
      </c>
      <c r="BF271" s="176">
        <f>IF(N271="snížená",J271,0)</f>
        <v>0</v>
      </c>
      <c r="BG271" s="176">
        <f>IF(N271="zákl. přenesená",J271,0)</f>
        <v>0</v>
      </c>
      <c r="BH271" s="176">
        <f>IF(N271="sníž. přenesená",J271,0)</f>
        <v>0</v>
      </c>
      <c r="BI271" s="176">
        <f>IF(N271="nulová",J271,0)</f>
        <v>0</v>
      </c>
      <c r="BJ271" s="16" t="s">
        <v>82</v>
      </c>
      <c r="BK271" s="176">
        <f>ROUND(I271*H271,2)</f>
        <v>0</v>
      </c>
      <c r="BL271" s="16" t="s">
        <v>560</v>
      </c>
      <c r="BM271" s="175" t="s">
        <v>2863</v>
      </c>
    </row>
    <row r="272" spans="1:65" s="2" customFormat="1" ht="19.5">
      <c r="A272" s="33"/>
      <c r="B272" s="34"/>
      <c r="C272" s="35"/>
      <c r="D272" s="177" t="s">
        <v>225</v>
      </c>
      <c r="E272" s="35"/>
      <c r="F272" s="178" t="s">
        <v>2862</v>
      </c>
      <c r="G272" s="35"/>
      <c r="H272" s="35"/>
      <c r="I272" s="179"/>
      <c r="J272" s="35"/>
      <c r="K272" s="35"/>
      <c r="L272" s="38"/>
      <c r="M272" s="180"/>
      <c r="N272" s="181"/>
      <c r="O272" s="70"/>
      <c r="P272" s="70"/>
      <c r="Q272" s="70"/>
      <c r="R272" s="70"/>
      <c r="S272" s="70"/>
      <c r="T272" s="71"/>
      <c r="U272" s="33"/>
      <c r="V272" s="33"/>
      <c r="W272" s="33"/>
      <c r="X272" s="33"/>
      <c r="Y272" s="33"/>
      <c r="Z272" s="33"/>
      <c r="AA272" s="33"/>
      <c r="AB272" s="33"/>
      <c r="AC272" s="33"/>
      <c r="AD272" s="33"/>
      <c r="AE272" s="33"/>
      <c r="AT272" s="16" t="s">
        <v>225</v>
      </c>
      <c r="AU272" s="16" t="s">
        <v>84</v>
      </c>
    </row>
    <row r="273" spans="1:65" s="2" customFormat="1" ht="24.2" customHeight="1">
      <c r="A273" s="33"/>
      <c r="B273" s="34"/>
      <c r="C273" s="182" t="s">
        <v>727</v>
      </c>
      <c r="D273" s="182" t="s">
        <v>243</v>
      </c>
      <c r="E273" s="183" t="s">
        <v>2864</v>
      </c>
      <c r="F273" s="184" t="s">
        <v>2865</v>
      </c>
      <c r="G273" s="185" t="s">
        <v>2840</v>
      </c>
      <c r="H273" s="186">
        <v>12</v>
      </c>
      <c r="I273" s="187"/>
      <c r="J273" s="188">
        <f>ROUND(I273*H273,2)</f>
        <v>0</v>
      </c>
      <c r="K273" s="184" t="s">
        <v>222</v>
      </c>
      <c r="L273" s="38"/>
      <c r="M273" s="189" t="s">
        <v>1</v>
      </c>
      <c r="N273" s="190" t="s">
        <v>40</v>
      </c>
      <c r="O273" s="70"/>
      <c r="P273" s="173">
        <f>O273*H273</f>
        <v>0</v>
      </c>
      <c r="Q273" s="173">
        <v>0</v>
      </c>
      <c r="R273" s="173">
        <f>Q273*H273</f>
        <v>0</v>
      </c>
      <c r="S273" s="173">
        <v>0</v>
      </c>
      <c r="T273" s="174">
        <f>S273*H273</f>
        <v>0</v>
      </c>
      <c r="U273" s="33"/>
      <c r="V273" s="33"/>
      <c r="W273" s="33"/>
      <c r="X273" s="33"/>
      <c r="Y273" s="33"/>
      <c r="Z273" s="33"/>
      <c r="AA273" s="33"/>
      <c r="AB273" s="33"/>
      <c r="AC273" s="33"/>
      <c r="AD273" s="33"/>
      <c r="AE273" s="33"/>
      <c r="AR273" s="175" t="s">
        <v>560</v>
      </c>
      <c r="AT273" s="175" t="s">
        <v>243</v>
      </c>
      <c r="AU273" s="175" t="s">
        <v>84</v>
      </c>
      <c r="AY273" s="16" t="s">
        <v>223</v>
      </c>
      <c r="BE273" s="176">
        <f>IF(N273="základní",J273,0)</f>
        <v>0</v>
      </c>
      <c r="BF273" s="176">
        <f>IF(N273="snížená",J273,0)</f>
        <v>0</v>
      </c>
      <c r="BG273" s="176">
        <f>IF(N273="zákl. přenesená",J273,0)</f>
        <v>0</v>
      </c>
      <c r="BH273" s="176">
        <f>IF(N273="sníž. přenesená",J273,0)</f>
        <v>0</v>
      </c>
      <c r="BI273" s="176">
        <f>IF(N273="nulová",J273,0)</f>
        <v>0</v>
      </c>
      <c r="BJ273" s="16" t="s">
        <v>82</v>
      </c>
      <c r="BK273" s="176">
        <f>ROUND(I273*H273,2)</f>
        <v>0</v>
      </c>
      <c r="BL273" s="16" t="s">
        <v>560</v>
      </c>
      <c r="BM273" s="175" t="s">
        <v>2866</v>
      </c>
    </row>
    <row r="274" spans="1:65" s="2" customFormat="1">
      <c r="A274" s="33"/>
      <c r="B274" s="34"/>
      <c r="C274" s="35"/>
      <c r="D274" s="177" t="s">
        <v>225</v>
      </c>
      <c r="E274" s="35"/>
      <c r="F274" s="178" t="s">
        <v>2865</v>
      </c>
      <c r="G274" s="35"/>
      <c r="H274" s="35"/>
      <c r="I274" s="179"/>
      <c r="J274" s="35"/>
      <c r="K274" s="35"/>
      <c r="L274" s="38"/>
      <c r="M274" s="180"/>
      <c r="N274" s="181"/>
      <c r="O274" s="70"/>
      <c r="P274" s="70"/>
      <c r="Q274" s="70"/>
      <c r="R274" s="70"/>
      <c r="S274" s="70"/>
      <c r="T274" s="71"/>
      <c r="U274" s="33"/>
      <c r="V274" s="33"/>
      <c r="W274" s="33"/>
      <c r="X274" s="33"/>
      <c r="Y274" s="33"/>
      <c r="Z274" s="33"/>
      <c r="AA274" s="33"/>
      <c r="AB274" s="33"/>
      <c r="AC274" s="33"/>
      <c r="AD274" s="33"/>
      <c r="AE274" s="33"/>
      <c r="AT274" s="16" t="s">
        <v>225</v>
      </c>
      <c r="AU274" s="16" t="s">
        <v>84</v>
      </c>
    </row>
    <row r="275" spans="1:65" s="2" customFormat="1" ht="24.2" customHeight="1">
      <c r="A275" s="33"/>
      <c r="B275" s="34"/>
      <c r="C275" s="182" t="s">
        <v>731</v>
      </c>
      <c r="D275" s="182" t="s">
        <v>243</v>
      </c>
      <c r="E275" s="183" t="s">
        <v>2867</v>
      </c>
      <c r="F275" s="184" t="s">
        <v>2868</v>
      </c>
      <c r="G275" s="185" t="s">
        <v>221</v>
      </c>
      <c r="H275" s="186">
        <v>1</v>
      </c>
      <c r="I275" s="187"/>
      <c r="J275" s="188">
        <f>ROUND(I275*H275,2)</f>
        <v>0</v>
      </c>
      <c r="K275" s="184" t="s">
        <v>222</v>
      </c>
      <c r="L275" s="38"/>
      <c r="M275" s="189" t="s">
        <v>1</v>
      </c>
      <c r="N275" s="190" t="s">
        <v>40</v>
      </c>
      <c r="O275" s="70"/>
      <c r="P275" s="173">
        <f>O275*H275</f>
        <v>0</v>
      </c>
      <c r="Q275" s="173">
        <v>0</v>
      </c>
      <c r="R275" s="173">
        <f>Q275*H275</f>
        <v>0</v>
      </c>
      <c r="S275" s="173">
        <v>0</v>
      </c>
      <c r="T275" s="174">
        <f>S275*H275</f>
        <v>0</v>
      </c>
      <c r="U275" s="33"/>
      <c r="V275" s="33"/>
      <c r="W275" s="33"/>
      <c r="X275" s="33"/>
      <c r="Y275" s="33"/>
      <c r="Z275" s="33"/>
      <c r="AA275" s="33"/>
      <c r="AB275" s="33"/>
      <c r="AC275" s="33"/>
      <c r="AD275" s="33"/>
      <c r="AE275" s="33"/>
      <c r="AR275" s="175" t="s">
        <v>560</v>
      </c>
      <c r="AT275" s="175" t="s">
        <v>243</v>
      </c>
      <c r="AU275" s="175" t="s">
        <v>84</v>
      </c>
      <c r="AY275" s="16" t="s">
        <v>223</v>
      </c>
      <c r="BE275" s="176">
        <f>IF(N275="základní",J275,0)</f>
        <v>0</v>
      </c>
      <c r="BF275" s="176">
        <f>IF(N275="snížená",J275,0)</f>
        <v>0</v>
      </c>
      <c r="BG275" s="176">
        <f>IF(N275="zákl. přenesená",J275,0)</f>
        <v>0</v>
      </c>
      <c r="BH275" s="176">
        <f>IF(N275="sníž. přenesená",J275,0)</f>
        <v>0</v>
      </c>
      <c r="BI275" s="176">
        <f>IF(N275="nulová",J275,0)</f>
        <v>0</v>
      </c>
      <c r="BJ275" s="16" t="s">
        <v>82</v>
      </c>
      <c r="BK275" s="176">
        <f>ROUND(I275*H275,2)</f>
        <v>0</v>
      </c>
      <c r="BL275" s="16" t="s">
        <v>560</v>
      </c>
      <c r="BM275" s="175" t="s">
        <v>2869</v>
      </c>
    </row>
    <row r="276" spans="1:65" s="2" customFormat="1" ht="19.5">
      <c r="A276" s="33"/>
      <c r="B276" s="34"/>
      <c r="C276" s="35"/>
      <c r="D276" s="177" t="s">
        <v>225</v>
      </c>
      <c r="E276" s="35"/>
      <c r="F276" s="178" t="s">
        <v>2868</v>
      </c>
      <c r="G276" s="35"/>
      <c r="H276" s="35"/>
      <c r="I276" s="179"/>
      <c r="J276" s="35"/>
      <c r="K276" s="35"/>
      <c r="L276" s="38"/>
      <c r="M276" s="180"/>
      <c r="N276" s="181"/>
      <c r="O276" s="70"/>
      <c r="P276" s="70"/>
      <c r="Q276" s="70"/>
      <c r="R276" s="70"/>
      <c r="S276" s="70"/>
      <c r="T276" s="71"/>
      <c r="U276" s="33"/>
      <c r="V276" s="33"/>
      <c r="W276" s="33"/>
      <c r="X276" s="33"/>
      <c r="Y276" s="33"/>
      <c r="Z276" s="33"/>
      <c r="AA276" s="33"/>
      <c r="AB276" s="33"/>
      <c r="AC276" s="33"/>
      <c r="AD276" s="33"/>
      <c r="AE276" s="33"/>
      <c r="AT276" s="16" t="s">
        <v>225</v>
      </c>
      <c r="AU276" s="16" t="s">
        <v>84</v>
      </c>
    </row>
    <row r="277" spans="1:65" s="2" customFormat="1" ht="24.2" customHeight="1">
      <c r="A277" s="33"/>
      <c r="B277" s="34"/>
      <c r="C277" s="182" t="s">
        <v>735</v>
      </c>
      <c r="D277" s="182" t="s">
        <v>243</v>
      </c>
      <c r="E277" s="183" t="s">
        <v>2870</v>
      </c>
      <c r="F277" s="184" t="s">
        <v>2871</v>
      </c>
      <c r="G277" s="185" t="s">
        <v>228</v>
      </c>
      <c r="H277" s="186">
        <v>30</v>
      </c>
      <c r="I277" s="187"/>
      <c r="J277" s="188">
        <f>ROUND(I277*H277,2)</f>
        <v>0</v>
      </c>
      <c r="K277" s="184" t="s">
        <v>222</v>
      </c>
      <c r="L277" s="38"/>
      <c r="M277" s="189" t="s">
        <v>1</v>
      </c>
      <c r="N277" s="190" t="s">
        <v>40</v>
      </c>
      <c r="O277" s="70"/>
      <c r="P277" s="173">
        <f>O277*H277</f>
        <v>0</v>
      </c>
      <c r="Q277" s="173">
        <v>0</v>
      </c>
      <c r="R277" s="173">
        <f>Q277*H277</f>
        <v>0</v>
      </c>
      <c r="S277" s="173">
        <v>0</v>
      </c>
      <c r="T277" s="174">
        <f>S277*H277</f>
        <v>0</v>
      </c>
      <c r="U277" s="33"/>
      <c r="V277" s="33"/>
      <c r="W277" s="33"/>
      <c r="X277" s="33"/>
      <c r="Y277" s="33"/>
      <c r="Z277" s="33"/>
      <c r="AA277" s="33"/>
      <c r="AB277" s="33"/>
      <c r="AC277" s="33"/>
      <c r="AD277" s="33"/>
      <c r="AE277" s="33"/>
      <c r="AR277" s="175" t="s">
        <v>560</v>
      </c>
      <c r="AT277" s="175" t="s">
        <v>243</v>
      </c>
      <c r="AU277" s="175" t="s">
        <v>84</v>
      </c>
      <c r="AY277" s="16" t="s">
        <v>223</v>
      </c>
      <c r="BE277" s="176">
        <f>IF(N277="základní",J277,0)</f>
        <v>0</v>
      </c>
      <c r="BF277" s="176">
        <f>IF(N277="snížená",J277,0)</f>
        <v>0</v>
      </c>
      <c r="BG277" s="176">
        <f>IF(N277="zákl. přenesená",J277,0)</f>
        <v>0</v>
      </c>
      <c r="BH277" s="176">
        <f>IF(N277="sníž. přenesená",J277,0)</f>
        <v>0</v>
      </c>
      <c r="BI277" s="176">
        <f>IF(N277="nulová",J277,0)</f>
        <v>0</v>
      </c>
      <c r="BJ277" s="16" t="s">
        <v>82</v>
      </c>
      <c r="BK277" s="176">
        <f>ROUND(I277*H277,2)</f>
        <v>0</v>
      </c>
      <c r="BL277" s="16" t="s">
        <v>560</v>
      </c>
      <c r="BM277" s="175" t="s">
        <v>2872</v>
      </c>
    </row>
    <row r="278" spans="1:65" s="2" customFormat="1">
      <c r="A278" s="33"/>
      <c r="B278" s="34"/>
      <c r="C278" s="35"/>
      <c r="D278" s="177" t="s">
        <v>225</v>
      </c>
      <c r="E278" s="35"/>
      <c r="F278" s="178" t="s">
        <v>2871</v>
      </c>
      <c r="G278" s="35"/>
      <c r="H278" s="35"/>
      <c r="I278" s="179"/>
      <c r="J278" s="35"/>
      <c r="K278" s="35"/>
      <c r="L278" s="38"/>
      <c r="M278" s="180"/>
      <c r="N278" s="181"/>
      <c r="O278" s="70"/>
      <c r="P278" s="70"/>
      <c r="Q278" s="70"/>
      <c r="R278" s="70"/>
      <c r="S278" s="70"/>
      <c r="T278" s="71"/>
      <c r="U278" s="33"/>
      <c r="V278" s="33"/>
      <c r="W278" s="33"/>
      <c r="X278" s="33"/>
      <c r="Y278" s="33"/>
      <c r="Z278" s="33"/>
      <c r="AA278" s="33"/>
      <c r="AB278" s="33"/>
      <c r="AC278" s="33"/>
      <c r="AD278" s="33"/>
      <c r="AE278" s="33"/>
      <c r="AT278" s="16" t="s">
        <v>225</v>
      </c>
      <c r="AU278" s="16" t="s">
        <v>84</v>
      </c>
    </row>
    <row r="279" spans="1:65" s="2" customFormat="1" ht="24.2" customHeight="1">
      <c r="A279" s="33"/>
      <c r="B279" s="34"/>
      <c r="C279" s="182" t="s">
        <v>739</v>
      </c>
      <c r="D279" s="182" t="s">
        <v>243</v>
      </c>
      <c r="E279" s="183" t="s">
        <v>2873</v>
      </c>
      <c r="F279" s="184" t="s">
        <v>2874</v>
      </c>
      <c r="G279" s="185" t="s">
        <v>221</v>
      </c>
      <c r="H279" s="186">
        <v>2</v>
      </c>
      <c r="I279" s="187"/>
      <c r="J279" s="188">
        <f>ROUND(I279*H279,2)</f>
        <v>0</v>
      </c>
      <c r="K279" s="184" t="s">
        <v>222</v>
      </c>
      <c r="L279" s="38"/>
      <c r="M279" s="189" t="s">
        <v>1</v>
      </c>
      <c r="N279" s="190" t="s">
        <v>40</v>
      </c>
      <c r="O279" s="70"/>
      <c r="P279" s="173">
        <f>O279*H279</f>
        <v>0</v>
      </c>
      <c r="Q279" s="173">
        <v>0</v>
      </c>
      <c r="R279" s="173">
        <f>Q279*H279</f>
        <v>0</v>
      </c>
      <c r="S279" s="173">
        <v>0</v>
      </c>
      <c r="T279" s="174">
        <f>S279*H279</f>
        <v>0</v>
      </c>
      <c r="U279" s="33"/>
      <c r="V279" s="33"/>
      <c r="W279" s="33"/>
      <c r="X279" s="33"/>
      <c r="Y279" s="33"/>
      <c r="Z279" s="33"/>
      <c r="AA279" s="33"/>
      <c r="AB279" s="33"/>
      <c r="AC279" s="33"/>
      <c r="AD279" s="33"/>
      <c r="AE279" s="33"/>
      <c r="AR279" s="175" t="s">
        <v>560</v>
      </c>
      <c r="AT279" s="175" t="s">
        <v>243</v>
      </c>
      <c r="AU279" s="175" t="s">
        <v>84</v>
      </c>
      <c r="AY279" s="16" t="s">
        <v>223</v>
      </c>
      <c r="BE279" s="176">
        <f>IF(N279="základní",J279,0)</f>
        <v>0</v>
      </c>
      <c r="BF279" s="176">
        <f>IF(N279="snížená",J279,0)</f>
        <v>0</v>
      </c>
      <c r="BG279" s="176">
        <f>IF(N279="zákl. přenesená",J279,0)</f>
        <v>0</v>
      </c>
      <c r="BH279" s="176">
        <f>IF(N279="sníž. přenesená",J279,0)</f>
        <v>0</v>
      </c>
      <c r="BI279" s="176">
        <f>IF(N279="nulová",J279,0)</f>
        <v>0</v>
      </c>
      <c r="BJ279" s="16" t="s">
        <v>82</v>
      </c>
      <c r="BK279" s="176">
        <f>ROUND(I279*H279,2)</f>
        <v>0</v>
      </c>
      <c r="BL279" s="16" t="s">
        <v>560</v>
      </c>
      <c r="BM279" s="175" t="s">
        <v>2875</v>
      </c>
    </row>
    <row r="280" spans="1:65" s="2" customFormat="1">
      <c r="A280" s="33"/>
      <c r="B280" s="34"/>
      <c r="C280" s="35"/>
      <c r="D280" s="177" t="s">
        <v>225</v>
      </c>
      <c r="E280" s="35"/>
      <c r="F280" s="178" t="s">
        <v>2874</v>
      </c>
      <c r="G280" s="35"/>
      <c r="H280" s="35"/>
      <c r="I280" s="179"/>
      <c r="J280" s="35"/>
      <c r="K280" s="35"/>
      <c r="L280" s="38"/>
      <c r="M280" s="180"/>
      <c r="N280" s="181"/>
      <c r="O280" s="70"/>
      <c r="P280" s="70"/>
      <c r="Q280" s="70"/>
      <c r="R280" s="70"/>
      <c r="S280" s="70"/>
      <c r="T280" s="71"/>
      <c r="U280" s="33"/>
      <c r="V280" s="33"/>
      <c r="W280" s="33"/>
      <c r="X280" s="33"/>
      <c r="Y280" s="33"/>
      <c r="Z280" s="33"/>
      <c r="AA280" s="33"/>
      <c r="AB280" s="33"/>
      <c r="AC280" s="33"/>
      <c r="AD280" s="33"/>
      <c r="AE280" s="33"/>
      <c r="AT280" s="16" t="s">
        <v>225</v>
      </c>
      <c r="AU280" s="16" t="s">
        <v>84</v>
      </c>
    </row>
    <row r="281" spans="1:65" s="2" customFormat="1" ht="24.2" customHeight="1">
      <c r="A281" s="33"/>
      <c r="B281" s="34"/>
      <c r="C281" s="182" t="s">
        <v>743</v>
      </c>
      <c r="D281" s="182" t="s">
        <v>243</v>
      </c>
      <c r="E281" s="183" t="s">
        <v>528</v>
      </c>
      <c r="F281" s="184" t="s">
        <v>529</v>
      </c>
      <c r="G281" s="185" t="s">
        <v>256</v>
      </c>
      <c r="H281" s="186">
        <v>20</v>
      </c>
      <c r="I281" s="187"/>
      <c r="J281" s="188">
        <f>ROUND(I281*H281,2)</f>
        <v>0</v>
      </c>
      <c r="K281" s="184" t="s">
        <v>222</v>
      </c>
      <c r="L281" s="38"/>
      <c r="M281" s="189" t="s">
        <v>1</v>
      </c>
      <c r="N281" s="190" t="s">
        <v>40</v>
      </c>
      <c r="O281" s="70"/>
      <c r="P281" s="173">
        <f>O281*H281</f>
        <v>0</v>
      </c>
      <c r="Q281" s="173">
        <v>0</v>
      </c>
      <c r="R281" s="173">
        <f>Q281*H281</f>
        <v>0</v>
      </c>
      <c r="S281" s="173">
        <v>0</v>
      </c>
      <c r="T281" s="174">
        <f>S281*H281</f>
        <v>0</v>
      </c>
      <c r="U281" s="33"/>
      <c r="V281" s="33"/>
      <c r="W281" s="33"/>
      <c r="X281" s="33"/>
      <c r="Y281" s="33"/>
      <c r="Z281" s="33"/>
      <c r="AA281" s="33"/>
      <c r="AB281" s="33"/>
      <c r="AC281" s="33"/>
      <c r="AD281" s="33"/>
      <c r="AE281" s="33"/>
      <c r="AR281" s="175" t="s">
        <v>560</v>
      </c>
      <c r="AT281" s="175" t="s">
        <v>243</v>
      </c>
      <c r="AU281" s="175" t="s">
        <v>84</v>
      </c>
      <c r="AY281" s="16" t="s">
        <v>223</v>
      </c>
      <c r="BE281" s="176">
        <f>IF(N281="základní",J281,0)</f>
        <v>0</v>
      </c>
      <c r="BF281" s="176">
        <f>IF(N281="snížená",J281,0)</f>
        <v>0</v>
      </c>
      <c r="BG281" s="176">
        <f>IF(N281="zákl. přenesená",J281,0)</f>
        <v>0</v>
      </c>
      <c r="BH281" s="176">
        <f>IF(N281="sníž. přenesená",J281,0)</f>
        <v>0</v>
      </c>
      <c r="BI281" s="176">
        <f>IF(N281="nulová",J281,0)</f>
        <v>0</v>
      </c>
      <c r="BJ281" s="16" t="s">
        <v>82</v>
      </c>
      <c r="BK281" s="176">
        <f>ROUND(I281*H281,2)</f>
        <v>0</v>
      </c>
      <c r="BL281" s="16" t="s">
        <v>560</v>
      </c>
      <c r="BM281" s="175" t="s">
        <v>2876</v>
      </c>
    </row>
    <row r="282" spans="1:65" s="2" customFormat="1" ht="19.5">
      <c r="A282" s="33"/>
      <c r="B282" s="34"/>
      <c r="C282" s="35"/>
      <c r="D282" s="177" t="s">
        <v>225</v>
      </c>
      <c r="E282" s="35"/>
      <c r="F282" s="178" t="s">
        <v>529</v>
      </c>
      <c r="G282" s="35"/>
      <c r="H282" s="35"/>
      <c r="I282" s="179"/>
      <c r="J282" s="35"/>
      <c r="K282" s="35"/>
      <c r="L282" s="38"/>
      <c r="M282" s="191"/>
      <c r="N282" s="192"/>
      <c r="O282" s="193"/>
      <c r="P282" s="193"/>
      <c r="Q282" s="193"/>
      <c r="R282" s="193"/>
      <c r="S282" s="193"/>
      <c r="T282" s="194"/>
      <c r="U282" s="33"/>
      <c r="V282" s="33"/>
      <c r="W282" s="33"/>
      <c r="X282" s="33"/>
      <c r="Y282" s="33"/>
      <c r="Z282" s="33"/>
      <c r="AA282" s="33"/>
      <c r="AB282" s="33"/>
      <c r="AC282" s="33"/>
      <c r="AD282" s="33"/>
      <c r="AE282" s="33"/>
      <c r="AT282" s="16" t="s">
        <v>225</v>
      </c>
      <c r="AU282" s="16" t="s">
        <v>84</v>
      </c>
    </row>
    <row r="283" spans="1:65" s="2" customFormat="1" ht="6.95" customHeight="1">
      <c r="A283" s="33"/>
      <c r="B283" s="53"/>
      <c r="C283" s="54"/>
      <c r="D283" s="54"/>
      <c r="E283" s="54"/>
      <c r="F283" s="54"/>
      <c r="G283" s="54"/>
      <c r="H283" s="54"/>
      <c r="I283" s="54"/>
      <c r="J283" s="54"/>
      <c r="K283" s="54"/>
      <c r="L283" s="38"/>
      <c r="M283" s="33"/>
      <c r="O283" s="33"/>
      <c r="P283" s="33"/>
      <c r="Q283" s="33"/>
      <c r="R283" s="33"/>
      <c r="S283" s="33"/>
      <c r="T283" s="33"/>
      <c r="U283" s="33"/>
      <c r="V283" s="33"/>
      <c r="W283" s="33"/>
      <c r="X283" s="33"/>
      <c r="Y283" s="33"/>
      <c r="Z283" s="33"/>
      <c r="AA283" s="33"/>
      <c r="AB283" s="33"/>
      <c r="AC283" s="33"/>
      <c r="AD283" s="33"/>
      <c r="AE283" s="33"/>
    </row>
  </sheetData>
  <sheetProtection algorithmName="SHA-512" hashValue="lGl8PLW3nUn1IRVRzCOCI9Sp2HVdwluyQquUApPo3YwbNT17nPjZ40ayOyThs/NUJEcam6d3+HRHMnxD0pTAsA==" saltValue="+Jdm9L1IklwcDYKp2HjgulPYBZji2I3KcwOGTcZjRtbKn/qwMoQx9UHBj45Mj3shIZiqbAtEIoAt5GLYIjOCJg==" spinCount="100000" sheet="1" objects="1" scenarios="1" formatColumns="0" formatRows="0" autoFilter="0"/>
  <autoFilter ref="C125:K282"/>
  <mergeCells count="15">
    <mergeCell ref="E112:H112"/>
    <mergeCell ref="E116:H116"/>
    <mergeCell ref="E114:H114"/>
    <mergeCell ref="E118:H118"/>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7"/>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181</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2637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2877</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ROUND(J126,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ROUND((SUM(BE126:BE146)),  2)</f>
        <v>0</v>
      </c>
      <c r="G37" s="33"/>
      <c r="H37" s="33"/>
      <c r="I37" s="129">
        <v>0.21</v>
      </c>
      <c r="J37" s="128">
        <f>ROUND(((SUM(BE126:BE146))*I37),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ROUND((SUM(BF126:BF146)),  2)</f>
        <v>0</v>
      </c>
      <c r="G38" s="33"/>
      <c r="H38" s="33"/>
      <c r="I38" s="129">
        <v>0.15</v>
      </c>
      <c r="J38" s="128">
        <f>ROUND(((SUM(BF126:BF146))*I38),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ROUND((SUM(BG126:BG146)),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ROUND((SUM(BH126:BH146)),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ROUND((SUM(BI126:BI146)),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2637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04.1.2 - Zemní práce</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J126</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2878</v>
      </c>
      <c r="E101" s="199"/>
      <c r="F101" s="199"/>
      <c r="G101" s="199"/>
      <c r="H101" s="199"/>
      <c r="I101" s="199"/>
      <c r="J101" s="200">
        <f>J127</f>
        <v>0</v>
      </c>
      <c r="K101" s="197"/>
      <c r="L101" s="201"/>
    </row>
    <row r="102" spans="1:47" s="14" customFormat="1" ht="19.899999999999999" hidden="1" customHeight="1">
      <c r="B102" s="239"/>
      <c r="C102" s="102"/>
      <c r="D102" s="240" t="s">
        <v>2879</v>
      </c>
      <c r="E102" s="241"/>
      <c r="F102" s="241"/>
      <c r="G102" s="241"/>
      <c r="H102" s="241"/>
      <c r="I102" s="241"/>
      <c r="J102" s="242">
        <f>J128</f>
        <v>0</v>
      </c>
      <c r="K102" s="102"/>
      <c r="L102" s="243"/>
    </row>
    <row r="103" spans="1:47" s="2" customFormat="1" ht="21.75" hidden="1" customHeight="1">
      <c r="A103" s="33"/>
      <c r="B103" s="34"/>
      <c r="C103" s="35"/>
      <c r="D103" s="35"/>
      <c r="E103" s="35"/>
      <c r="F103" s="35"/>
      <c r="G103" s="35"/>
      <c r="H103" s="35"/>
      <c r="I103" s="35"/>
      <c r="J103" s="35"/>
      <c r="K103" s="35"/>
      <c r="L103" s="50"/>
      <c r="S103" s="33"/>
      <c r="T103" s="33"/>
      <c r="U103" s="33"/>
      <c r="V103" s="33"/>
      <c r="W103" s="33"/>
      <c r="X103" s="33"/>
      <c r="Y103" s="33"/>
      <c r="Z103" s="33"/>
      <c r="AA103" s="33"/>
      <c r="AB103" s="33"/>
      <c r="AC103" s="33"/>
      <c r="AD103" s="33"/>
      <c r="AE103" s="33"/>
    </row>
    <row r="104" spans="1:47" s="2" customFormat="1" ht="6.95" hidden="1" customHeight="1">
      <c r="A104" s="33"/>
      <c r="B104" s="53"/>
      <c r="C104" s="54"/>
      <c r="D104" s="54"/>
      <c r="E104" s="54"/>
      <c r="F104" s="54"/>
      <c r="G104" s="54"/>
      <c r="H104" s="54"/>
      <c r="I104" s="54"/>
      <c r="J104" s="54"/>
      <c r="K104" s="54"/>
      <c r="L104" s="50"/>
      <c r="S104" s="33"/>
      <c r="T104" s="33"/>
      <c r="U104" s="33"/>
      <c r="V104" s="33"/>
      <c r="W104" s="33"/>
      <c r="X104" s="33"/>
      <c r="Y104" s="33"/>
      <c r="Z104" s="33"/>
      <c r="AA104" s="33"/>
      <c r="AB104" s="33"/>
      <c r="AC104" s="33"/>
      <c r="AD104" s="33"/>
      <c r="AE104" s="33"/>
    </row>
    <row r="105" spans="1:47" hidden="1"/>
    <row r="106" spans="1:47" hidden="1"/>
    <row r="107" spans="1:47" hidden="1"/>
    <row r="108" spans="1:47" s="2" customFormat="1" ht="6.95" customHeight="1">
      <c r="A108" s="33"/>
      <c r="B108" s="55"/>
      <c r="C108" s="56"/>
      <c r="D108" s="56"/>
      <c r="E108" s="56"/>
      <c r="F108" s="56"/>
      <c r="G108" s="56"/>
      <c r="H108" s="56"/>
      <c r="I108" s="56"/>
      <c r="J108" s="56"/>
      <c r="K108" s="56"/>
      <c r="L108" s="50"/>
      <c r="S108" s="33"/>
      <c r="T108" s="33"/>
      <c r="U108" s="33"/>
      <c r="V108" s="33"/>
      <c r="W108" s="33"/>
      <c r="X108" s="33"/>
      <c r="Y108" s="33"/>
      <c r="Z108" s="33"/>
      <c r="AA108" s="33"/>
      <c r="AB108" s="33"/>
      <c r="AC108" s="33"/>
      <c r="AD108" s="33"/>
      <c r="AE108" s="33"/>
    </row>
    <row r="109" spans="1:47" s="2" customFormat="1" ht="24.95" customHeight="1">
      <c r="A109" s="33"/>
      <c r="B109" s="34"/>
      <c r="C109" s="22" t="s">
        <v>205</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6.95" customHeight="1">
      <c r="A110" s="33"/>
      <c r="B110" s="34"/>
      <c r="C110" s="35"/>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95" t="str">
        <f>E7</f>
        <v>Oprava SZZ, kolejí a výhybek v žst. Pocínovice</v>
      </c>
      <c r="F112" s="296"/>
      <c r="G112" s="296"/>
      <c r="H112" s="296"/>
      <c r="I112" s="35"/>
      <c r="J112" s="35"/>
      <c r="K112" s="35"/>
      <c r="L112" s="50"/>
      <c r="S112" s="33"/>
      <c r="T112" s="33"/>
      <c r="U112" s="33"/>
      <c r="V112" s="33"/>
      <c r="W112" s="33"/>
      <c r="X112" s="33"/>
      <c r="Y112" s="33"/>
      <c r="Z112" s="33"/>
      <c r="AA112" s="33"/>
      <c r="AB112" s="33"/>
      <c r="AC112" s="33"/>
      <c r="AD112" s="33"/>
      <c r="AE112" s="33"/>
    </row>
    <row r="113" spans="1:63" s="1" customFormat="1" ht="12" customHeight="1">
      <c r="B113" s="20"/>
      <c r="C113" s="28" t="s">
        <v>194</v>
      </c>
      <c r="D113" s="21"/>
      <c r="E113" s="21"/>
      <c r="F113" s="21"/>
      <c r="G113" s="21"/>
      <c r="H113" s="21"/>
      <c r="I113" s="21"/>
      <c r="J113" s="21"/>
      <c r="K113" s="21"/>
      <c r="L113" s="19"/>
    </row>
    <row r="114" spans="1:63" s="1" customFormat="1" ht="16.5" customHeight="1">
      <c r="B114" s="20"/>
      <c r="C114" s="21"/>
      <c r="D114" s="21"/>
      <c r="E114" s="295" t="s">
        <v>2636</v>
      </c>
      <c r="F114" s="284"/>
      <c r="G114" s="284"/>
      <c r="H114" s="284"/>
      <c r="I114" s="21"/>
      <c r="J114" s="21"/>
      <c r="K114" s="21"/>
      <c r="L114" s="19"/>
    </row>
    <row r="115" spans="1:63" s="1" customFormat="1" ht="12" customHeight="1">
      <c r="B115" s="20"/>
      <c r="C115" s="28" t="s">
        <v>196</v>
      </c>
      <c r="D115" s="21"/>
      <c r="E115" s="21"/>
      <c r="F115" s="21"/>
      <c r="G115" s="21"/>
      <c r="H115" s="21"/>
      <c r="I115" s="21"/>
      <c r="J115" s="21"/>
      <c r="K115" s="21"/>
      <c r="L115" s="19"/>
    </row>
    <row r="116" spans="1:63" s="2" customFormat="1" ht="16.5" customHeight="1">
      <c r="A116" s="33"/>
      <c r="B116" s="34"/>
      <c r="C116" s="35"/>
      <c r="D116" s="35"/>
      <c r="E116" s="297" t="s">
        <v>2637</v>
      </c>
      <c r="F116" s="298"/>
      <c r="G116" s="298"/>
      <c r="H116" s="298"/>
      <c r="I116" s="35"/>
      <c r="J116" s="35"/>
      <c r="K116" s="35"/>
      <c r="L116" s="50"/>
      <c r="S116" s="33"/>
      <c r="T116" s="33"/>
      <c r="U116" s="33"/>
      <c r="V116" s="33"/>
      <c r="W116" s="33"/>
      <c r="X116" s="33"/>
      <c r="Y116" s="33"/>
      <c r="Z116" s="33"/>
      <c r="AA116" s="33"/>
      <c r="AB116" s="33"/>
      <c r="AC116" s="33"/>
      <c r="AD116" s="33"/>
      <c r="AE116" s="33"/>
    </row>
    <row r="117" spans="1:63" s="2" customFormat="1" ht="12" customHeight="1">
      <c r="A117" s="33"/>
      <c r="B117" s="34"/>
      <c r="C117" s="28" t="s">
        <v>198</v>
      </c>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3" s="2" customFormat="1" ht="16.5" customHeight="1">
      <c r="A118" s="33"/>
      <c r="B118" s="34"/>
      <c r="C118" s="35"/>
      <c r="D118" s="35"/>
      <c r="E118" s="267" t="str">
        <f>E13</f>
        <v>04.1.2 - Zemní práce</v>
      </c>
      <c r="F118" s="298"/>
      <c r="G118" s="298"/>
      <c r="H118" s="298"/>
      <c r="I118" s="35"/>
      <c r="J118" s="35"/>
      <c r="K118" s="35"/>
      <c r="L118" s="50"/>
      <c r="S118" s="33"/>
      <c r="T118" s="33"/>
      <c r="U118" s="33"/>
      <c r="V118" s="33"/>
      <c r="W118" s="33"/>
      <c r="X118" s="33"/>
      <c r="Y118" s="33"/>
      <c r="Z118" s="33"/>
      <c r="AA118" s="33"/>
      <c r="AB118" s="33"/>
      <c r="AC118" s="33"/>
      <c r="AD118" s="33"/>
      <c r="AE118" s="33"/>
    </row>
    <row r="119" spans="1:63"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3" s="2" customFormat="1" ht="12" customHeight="1">
      <c r="A120" s="33"/>
      <c r="B120" s="34"/>
      <c r="C120" s="28" t="s">
        <v>20</v>
      </c>
      <c r="D120" s="35"/>
      <c r="E120" s="35"/>
      <c r="F120" s="26" t="str">
        <f>F16</f>
        <v>Pocínovice</v>
      </c>
      <c r="G120" s="35"/>
      <c r="H120" s="35"/>
      <c r="I120" s="28" t="s">
        <v>22</v>
      </c>
      <c r="J120" s="65" t="str">
        <f>IF(J16="","",J16)</f>
        <v>21. 9. 2020</v>
      </c>
      <c r="K120" s="35"/>
      <c r="L120" s="50"/>
      <c r="S120" s="33"/>
      <c r="T120" s="33"/>
      <c r="U120" s="33"/>
      <c r="V120" s="33"/>
      <c r="W120" s="33"/>
      <c r="X120" s="33"/>
      <c r="Y120" s="33"/>
      <c r="Z120" s="33"/>
      <c r="AA120" s="33"/>
      <c r="AB120" s="33"/>
      <c r="AC120" s="33"/>
      <c r="AD120" s="33"/>
      <c r="AE120" s="33"/>
    </row>
    <row r="121" spans="1:63" s="2" customFormat="1" ht="6.95" customHeight="1">
      <c r="A121" s="33"/>
      <c r="B121" s="34"/>
      <c r="C121" s="35"/>
      <c r="D121" s="35"/>
      <c r="E121" s="35"/>
      <c r="F121" s="35"/>
      <c r="G121" s="35"/>
      <c r="H121" s="35"/>
      <c r="I121" s="35"/>
      <c r="J121" s="35"/>
      <c r="K121" s="35"/>
      <c r="L121" s="50"/>
      <c r="S121" s="33"/>
      <c r="T121" s="33"/>
      <c r="U121" s="33"/>
      <c r="V121" s="33"/>
      <c r="W121" s="33"/>
      <c r="X121" s="33"/>
      <c r="Y121" s="33"/>
      <c r="Z121" s="33"/>
      <c r="AA121" s="33"/>
      <c r="AB121" s="33"/>
      <c r="AC121" s="33"/>
      <c r="AD121" s="33"/>
      <c r="AE121" s="33"/>
    </row>
    <row r="122" spans="1:63" s="2" customFormat="1" ht="15.2" customHeight="1">
      <c r="A122" s="33"/>
      <c r="B122" s="34"/>
      <c r="C122" s="28" t="s">
        <v>24</v>
      </c>
      <c r="D122" s="35"/>
      <c r="E122" s="35"/>
      <c r="F122" s="26" t="str">
        <f>E19</f>
        <v>Správa železnic, státní organizace</v>
      </c>
      <c r="G122" s="35"/>
      <c r="H122" s="35"/>
      <c r="I122" s="28" t="s">
        <v>30</v>
      </c>
      <c r="J122" s="31" t="str">
        <f>E25</f>
        <v xml:space="preserve"> </v>
      </c>
      <c r="K122" s="35"/>
      <c r="L122" s="50"/>
      <c r="S122" s="33"/>
      <c r="T122" s="33"/>
      <c r="U122" s="33"/>
      <c r="V122" s="33"/>
      <c r="W122" s="33"/>
      <c r="X122" s="33"/>
      <c r="Y122" s="33"/>
      <c r="Z122" s="33"/>
      <c r="AA122" s="33"/>
      <c r="AB122" s="33"/>
      <c r="AC122" s="33"/>
      <c r="AD122" s="33"/>
      <c r="AE122" s="33"/>
    </row>
    <row r="123" spans="1:63" s="2" customFormat="1" ht="15.2" customHeight="1">
      <c r="A123" s="33"/>
      <c r="B123" s="34"/>
      <c r="C123" s="28" t="s">
        <v>28</v>
      </c>
      <c r="D123" s="35"/>
      <c r="E123" s="35"/>
      <c r="F123" s="26" t="str">
        <f>IF(E22="","",E22)</f>
        <v>Vyplň údaj</v>
      </c>
      <c r="G123" s="35"/>
      <c r="H123" s="35"/>
      <c r="I123" s="28" t="s">
        <v>33</v>
      </c>
      <c r="J123" s="31" t="str">
        <f>E28</f>
        <v xml:space="preserve"> </v>
      </c>
      <c r="K123" s="35"/>
      <c r="L123" s="50"/>
      <c r="S123" s="33"/>
      <c r="T123" s="33"/>
      <c r="U123" s="33"/>
      <c r="V123" s="33"/>
      <c r="W123" s="33"/>
      <c r="X123" s="33"/>
      <c r="Y123" s="33"/>
      <c r="Z123" s="33"/>
      <c r="AA123" s="33"/>
      <c r="AB123" s="33"/>
      <c r="AC123" s="33"/>
      <c r="AD123" s="33"/>
      <c r="AE123" s="33"/>
    </row>
    <row r="124" spans="1:63" s="2" customFormat="1" ht="10.35" customHeight="1">
      <c r="A124" s="33"/>
      <c r="B124" s="34"/>
      <c r="C124" s="35"/>
      <c r="D124" s="35"/>
      <c r="E124" s="35"/>
      <c r="F124" s="35"/>
      <c r="G124" s="35"/>
      <c r="H124" s="35"/>
      <c r="I124" s="35"/>
      <c r="J124" s="35"/>
      <c r="K124" s="35"/>
      <c r="L124" s="50"/>
      <c r="S124" s="33"/>
      <c r="T124" s="33"/>
      <c r="U124" s="33"/>
      <c r="V124" s="33"/>
      <c r="W124" s="33"/>
      <c r="X124" s="33"/>
      <c r="Y124" s="33"/>
      <c r="Z124" s="33"/>
      <c r="AA124" s="33"/>
      <c r="AB124" s="33"/>
      <c r="AC124" s="33"/>
      <c r="AD124" s="33"/>
      <c r="AE124" s="33"/>
    </row>
    <row r="125" spans="1:63" s="9" customFormat="1" ht="29.25" customHeight="1">
      <c r="A125" s="152"/>
      <c r="B125" s="153"/>
      <c r="C125" s="154" t="s">
        <v>206</v>
      </c>
      <c r="D125" s="155" t="s">
        <v>60</v>
      </c>
      <c r="E125" s="155" t="s">
        <v>56</v>
      </c>
      <c r="F125" s="155" t="s">
        <v>57</v>
      </c>
      <c r="G125" s="155" t="s">
        <v>207</v>
      </c>
      <c r="H125" s="155" t="s">
        <v>208</v>
      </c>
      <c r="I125" s="155" t="s">
        <v>209</v>
      </c>
      <c r="J125" s="155" t="s">
        <v>202</v>
      </c>
      <c r="K125" s="156" t="s">
        <v>210</v>
      </c>
      <c r="L125" s="157"/>
      <c r="M125" s="74" t="s">
        <v>1</v>
      </c>
      <c r="N125" s="75" t="s">
        <v>39</v>
      </c>
      <c r="O125" s="75" t="s">
        <v>211</v>
      </c>
      <c r="P125" s="75" t="s">
        <v>212</v>
      </c>
      <c r="Q125" s="75" t="s">
        <v>213</v>
      </c>
      <c r="R125" s="75" t="s">
        <v>214</v>
      </c>
      <c r="S125" s="75" t="s">
        <v>215</v>
      </c>
      <c r="T125" s="76" t="s">
        <v>216</v>
      </c>
      <c r="U125" s="152"/>
      <c r="V125" s="152"/>
      <c r="W125" s="152"/>
      <c r="X125" s="152"/>
      <c r="Y125" s="152"/>
      <c r="Z125" s="152"/>
      <c r="AA125" s="152"/>
      <c r="AB125" s="152"/>
      <c r="AC125" s="152"/>
      <c r="AD125" s="152"/>
      <c r="AE125" s="152"/>
    </row>
    <row r="126" spans="1:63" s="2" customFormat="1" ht="22.9" customHeight="1">
      <c r="A126" s="33"/>
      <c r="B126" s="34"/>
      <c r="C126" s="81" t="s">
        <v>217</v>
      </c>
      <c r="D126" s="35"/>
      <c r="E126" s="35"/>
      <c r="F126" s="35"/>
      <c r="G126" s="35"/>
      <c r="H126" s="35"/>
      <c r="I126" s="35"/>
      <c r="J126" s="158">
        <f>BK126</f>
        <v>0</v>
      </c>
      <c r="K126" s="35"/>
      <c r="L126" s="38"/>
      <c r="M126" s="77"/>
      <c r="N126" s="159"/>
      <c r="O126" s="78"/>
      <c r="P126" s="160">
        <f>P127</f>
        <v>0</v>
      </c>
      <c r="Q126" s="78"/>
      <c r="R126" s="160">
        <f>R127</f>
        <v>9.0449984000000008</v>
      </c>
      <c r="S126" s="78"/>
      <c r="T126" s="161">
        <f>T127</f>
        <v>0</v>
      </c>
      <c r="U126" s="33"/>
      <c r="V126" s="33"/>
      <c r="W126" s="33"/>
      <c r="X126" s="33"/>
      <c r="Y126" s="33"/>
      <c r="Z126" s="33"/>
      <c r="AA126" s="33"/>
      <c r="AB126" s="33"/>
      <c r="AC126" s="33"/>
      <c r="AD126" s="33"/>
      <c r="AE126" s="33"/>
      <c r="AT126" s="16" t="s">
        <v>74</v>
      </c>
      <c r="AU126" s="16" t="s">
        <v>204</v>
      </c>
      <c r="BK126" s="162">
        <f>BK127</f>
        <v>0</v>
      </c>
    </row>
    <row r="127" spans="1:63" s="11" customFormat="1" ht="25.9" customHeight="1">
      <c r="B127" s="202"/>
      <c r="C127" s="203"/>
      <c r="D127" s="204" t="s">
        <v>74</v>
      </c>
      <c r="E127" s="205" t="s">
        <v>218</v>
      </c>
      <c r="F127" s="205" t="s">
        <v>2880</v>
      </c>
      <c r="G127" s="203"/>
      <c r="H127" s="203"/>
      <c r="I127" s="206"/>
      <c r="J127" s="207">
        <f>BK127</f>
        <v>0</v>
      </c>
      <c r="K127" s="203"/>
      <c r="L127" s="208"/>
      <c r="M127" s="209"/>
      <c r="N127" s="210"/>
      <c r="O127" s="210"/>
      <c r="P127" s="211">
        <f>P128</f>
        <v>0</v>
      </c>
      <c r="Q127" s="210"/>
      <c r="R127" s="211">
        <f>R128</f>
        <v>9.0449984000000008</v>
      </c>
      <c r="S127" s="210"/>
      <c r="T127" s="212">
        <f>T128</f>
        <v>0</v>
      </c>
      <c r="AR127" s="213" t="s">
        <v>92</v>
      </c>
      <c r="AT127" s="214" t="s">
        <v>74</v>
      </c>
      <c r="AU127" s="214" t="s">
        <v>75</v>
      </c>
      <c r="AY127" s="213" t="s">
        <v>223</v>
      </c>
      <c r="BK127" s="215">
        <f>BK128</f>
        <v>0</v>
      </c>
    </row>
    <row r="128" spans="1:63" s="11" customFormat="1" ht="22.9" customHeight="1">
      <c r="B128" s="202"/>
      <c r="C128" s="203"/>
      <c r="D128" s="204" t="s">
        <v>74</v>
      </c>
      <c r="E128" s="244" t="s">
        <v>2881</v>
      </c>
      <c r="F128" s="244" t="s">
        <v>2882</v>
      </c>
      <c r="G128" s="203"/>
      <c r="H128" s="203"/>
      <c r="I128" s="206"/>
      <c r="J128" s="245">
        <f>BK128</f>
        <v>0</v>
      </c>
      <c r="K128" s="203"/>
      <c r="L128" s="208"/>
      <c r="M128" s="209"/>
      <c r="N128" s="210"/>
      <c r="O128" s="210"/>
      <c r="P128" s="211">
        <f>SUM(P129:P146)</f>
        <v>0</v>
      </c>
      <c r="Q128" s="210"/>
      <c r="R128" s="211">
        <f>SUM(R129:R146)</f>
        <v>9.0449984000000008</v>
      </c>
      <c r="S128" s="210"/>
      <c r="T128" s="212">
        <f>SUM(T129:T146)</f>
        <v>0</v>
      </c>
      <c r="AR128" s="213" t="s">
        <v>92</v>
      </c>
      <c r="AT128" s="214" t="s">
        <v>74</v>
      </c>
      <c r="AU128" s="214" t="s">
        <v>82</v>
      </c>
      <c r="AY128" s="213" t="s">
        <v>223</v>
      </c>
      <c r="BK128" s="215">
        <f>SUM(BK129:BK146)</f>
        <v>0</v>
      </c>
    </row>
    <row r="129" spans="1:65" s="2" customFormat="1" ht="24.2" customHeight="1">
      <c r="A129" s="33"/>
      <c r="B129" s="34"/>
      <c r="C129" s="182" t="s">
        <v>82</v>
      </c>
      <c r="D129" s="182" t="s">
        <v>243</v>
      </c>
      <c r="E129" s="183" t="s">
        <v>1534</v>
      </c>
      <c r="F129" s="184" t="s">
        <v>1535</v>
      </c>
      <c r="G129" s="185" t="s">
        <v>1536</v>
      </c>
      <c r="H129" s="186">
        <v>0.51800000000000002</v>
      </c>
      <c r="I129" s="187"/>
      <c r="J129" s="188">
        <f>ROUND(I129*H129,2)</f>
        <v>0</v>
      </c>
      <c r="K129" s="184" t="s">
        <v>1486</v>
      </c>
      <c r="L129" s="38"/>
      <c r="M129" s="189" t="s">
        <v>1</v>
      </c>
      <c r="N129" s="190" t="s">
        <v>40</v>
      </c>
      <c r="O129" s="70"/>
      <c r="P129" s="173">
        <f>O129*H129</f>
        <v>0</v>
      </c>
      <c r="Q129" s="173">
        <v>8.8000000000000005E-3</v>
      </c>
      <c r="R129" s="173">
        <f>Q129*H129</f>
        <v>4.5584000000000006E-3</v>
      </c>
      <c r="S129" s="173">
        <v>0</v>
      </c>
      <c r="T129" s="174">
        <f>S129*H129</f>
        <v>0</v>
      </c>
      <c r="U129" s="33"/>
      <c r="V129" s="33"/>
      <c r="W129" s="33"/>
      <c r="X129" s="33"/>
      <c r="Y129" s="33"/>
      <c r="Z129" s="33"/>
      <c r="AA129" s="33"/>
      <c r="AB129" s="33"/>
      <c r="AC129" s="33"/>
      <c r="AD129" s="33"/>
      <c r="AE129" s="33"/>
      <c r="AR129" s="175" t="s">
        <v>560</v>
      </c>
      <c r="AT129" s="175" t="s">
        <v>243</v>
      </c>
      <c r="AU129" s="175" t="s">
        <v>84</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560</v>
      </c>
      <c r="BM129" s="175" t="s">
        <v>2883</v>
      </c>
    </row>
    <row r="130" spans="1:65" s="2" customFormat="1" ht="19.5">
      <c r="A130" s="33"/>
      <c r="B130" s="34"/>
      <c r="C130" s="35"/>
      <c r="D130" s="177" t="s">
        <v>225</v>
      </c>
      <c r="E130" s="35"/>
      <c r="F130" s="178" t="s">
        <v>1538</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84</v>
      </c>
    </row>
    <row r="131" spans="1:65" s="2" customFormat="1" ht="24.2" customHeight="1">
      <c r="A131" s="33"/>
      <c r="B131" s="34"/>
      <c r="C131" s="182" t="s">
        <v>84</v>
      </c>
      <c r="D131" s="182" t="s">
        <v>243</v>
      </c>
      <c r="E131" s="183" t="s">
        <v>2884</v>
      </c>
      <c r="F131" s="184" t="s">
        <v>2885</v>
      </c>
      <c r="G131" s="185" t="s">
        <v>228</v>
      </c>
      <c r="H131" s="186">
        <v>498</v>
      </c>
      <c r="I131" s="187"/>
      <c r="J131" s="188">
        <f>ROUND(I131*H131,2)</f>
        <v>0</v>
      </c>
      <c r="K131" s="184" t="s">
        <v>1486</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560</v>
      </c>
      <c r="AT131" s="175" t="s">
        <v>243</v>
      </c>
      <c r="AU131" s="175" t="s">
        <v>84</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560</v>
      </c>
      <c r="BM131" s="175" t="s">
        <v>2886</v>
      </c>
    </row>
    <row r="132" spans="1:65" s="2" customFormat="1" ht="39">
      <c r="A132" s="33"/>
      <c r="B132" s="34"/>
      <c r="C132" s="35"/>
      <c r="D132" s="177" t="s">
        <v>225</v>
      </c>
      <c r="E132" s="35"/>
      <c r="F132" s="178" t="s">
        <v>2887</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84</v>
      </c>
    </row>
    <row r="133" spans="1:65" s="2" customFormat="1" ht="14.45" customHeight="1">
      <c r="A133" s="33"/>
      <c r="B133" s="34"/>
      <c r="C133" s="182" t="s">
        <v>92</v>
      </c>
      <c r="D133" s="182" t="s">
        <v>243</v>
      </c>
      <c r="E133" s="183" t="s">
        <v>2888</v>
      </c>
      <c r="F133" s="184" t="s">
        <v>2889</v>
      </c>
      <c r="G133" s="185" t="s">
        <v>228</v>
      </c>
      <c r="H133" s="186">
        <v>498</v>
      </c>
      <c r="I133" s="187"/>
      <c r="J133" s="188">
        <f>ROUND(I133*H133,2)</f>
        <v>0</v>
      </c>
      <c r="K133" s="184" t="s">
        <v>1486</v>
      </c>
      <c r="L133" s="38"/>
      <c r="M133" s="189" t="s">
        <v>1</v>
      </c>
      <c r="N133" s="190" t="s">
        <v>40</v>
      </c>
      <c r="O133" s="70"/>
      <c r="P133" s="173">
        <f>O133*H133</f>
        <v>0</v>
      </c>
      <c r="Q133" s="173">
        <v>1.2E-4</v>
      </c>
      <c r="R133" s="173">
        <f>Q133*H133</f>
        <v>5.9760000000000001E-2</v>
      </c>
      <c r="S133" s="173">
        <v>0</v>
      </c>
      <c r="T133" s="174">
        <f>S133*H133</f>
        <v>0</v>
      </c>
      <c r="U133" s="33"/>
      <c r="V133" s="33"/>
      <c r="W133" s="33"/>
      <c r="X133" s="33"/>
      <c r="Y133" s="33"/>
      <c r="Z133" s="33"/>
      <c r="AA133" s="33"/>
      <c r="AB133" s="33"/>
      <c r="AC133" s="33"/>
      <c r="AD133" s="33"/>
      <c r="AE133" s="33"/>
      <c r="AR133" s="175" t="s">
        <v>560</v>
      </c>
      <c r="AT133" s="175" t="s">
        <v>243</v>
      </c>
      <c r="AU133" s="175" t="s">
        <v>84</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560</v>
      </c>
      <c r="BM133" s="175" t="s">
        <v>2890</v>
      </c>
    </row>
    <row r="134" spans="1:65" s="2" customFormat="1" ht="29.25">
      <c r="A134" s="33"/>
      <c r="B134" s="34"/>
      <c r="C134" s="35"/>
      <c r="D134" s="177" t="s">
        <v>225</v>
      </c>
      <c r="E134" s="35"/>
      <c r="F134" s="178" t="s">
        <v>2891</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84</v>
      </c>
    </row>
    <row r="135" spans="1:65" s="2" customFormat="1" ht="24.2" customHeight="1">
      <c r="A135" s="33"/>
      <c r="B135" s="34"/>
      <c r="C135" s="182" t="s">
        <v>233</v>
      </c>
      <c r="D135" s="182" t="s">
        <v>243</v>
      </c>
      <c r="E135" s="183" t="s">
        <v>2892</v>
      </c>
      <c r="F135" s="184" t="s">
        <v>2893</v>
      </c>
      <c r="G135" s="185" t="s">
        <v>228</v>
      </c>
      <c r="H135" s="186">
        <v>498</v>
      </c>
      <c r="I135" s="187"/>
      <c r="J135" s="188">
        <f>ROUND(I135*H135,2)</f>
        <v>0</v>
      </c>
      <c r="K135" s="184" t="s">
        <v>1486</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560</v>
      </c>
      <c r="AT135" s="175" t="s">
        <v>243</v>
      </c>
      <c r="AU135" s="175" t="s">
        <v>84</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560</v>
      </c>
      <c r="BM135" s="175" t="s">
        <v>2894</v>
      </c>
    </row>
    <row r="136" spans="1:65" s="2" customFormat="1" ht="29.25">
      <c r="A136" s="33"/>
      <c r="B136" s="34"/>
      <c r="C136" s="35"/>
      <c r="D136" s="177" t="s">
        <v>225</v>
      </c>
      <c r="E136" s="35"/>
      <c r="F136" s="178" t="s">
        <v>2895</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84</v>
      </c>
    </row>
    <row r="137" spans="1:65" s="2" customFormat="1" ht="24.2" customHeight="1">
      <c r="A137" s="33"/>
      <c r="B137" s="34"/>
      <c r="C137" s="182" t="s">
        <v>238</v>
      </c>
      <c r="D137" s="182" t="s">
        <v>243</v>
      </c>
      <c r="E137" s="183" t="s">
        <v>2896</v>
      </c>
      <c r="F137" s="184" t="s">
        <v>2897</v>
      </c>
      <c r="G137" s="185" t="s">
        <v>1485</v>
      </c>
      <c r="H137" s="186">
        <v>2</v>
      </c>
      <c r="I137" s="187"/>
      <c r="J137" s="188">
        <f>ROUND(I137*H137,2)</f>
        <v>0</v>
      </c>
      <c r="K137" s="184" t="s">
        <v>1486</v>
      </c>
      <c r="L137" s="38"/>
      <c r="M137" s="189" t="s">
        <v>1</v>
      </c>
      <c r="N137" s="190" t="s">
        <v>40</v>
      </c>
      <c r="O137" s="70"/>
      <c r="P137" s="173">
        <f>O137*H137</f>
        <v>0</v>
      </c>
      <c r="Q137" s="173">
        <v>2.2563399999999998</v>
      </c>
      <c r="R137" s="173">
        <f>Q137*H137</f>
        <v>4.5126799999999996</v>
      </c>
      <c r="S137" s="173">
        <v>0</v>
      </c>
      <c r="T137" s="174">
        <f>S137*H137</f>
        <v>0</v>
      </c>
      <c r="U137" s="33"/>
      <c r="V137" s="33"/>
      <c r="W137" s="33"/>
      <c r="X137" s="33"/>
      <c r="Y137" s="33"/>
      <c r="Z137" s="33"/>
      <c r="AA137" s="33"/>
      <c r="AB137" s="33"/>
      <c r="AC137" s="33"/>
      <c r="AD137" s="33"/>
      <c r="AE137" s="33"/>
      <c r="AR137" s="175" t="s">
        <v>560</v>
      </c>
      <c r="AT137" s="175" t="s">
        <v>243</v>
      </c>
      <c r="AU137" s="175" t="s">
        <v>84</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560</v>
      </c>
      <c r="BM137" s="175" t="s">
        <v>2898</v>
      </c>
    </row>
    <row r="138" spans="1:65" s="2" customFormat="1" ht="19.5">
      <c r="A138" s="33"/>
      <c r="B138" s="34"/>
      <c r="C138" s="35"/>
      <c r="D138" s="177" t="s">
        <v>225</v>
      </c>
      <c r="E138" s="35"/>
      <c r="F138" s="178" t="s">
        <v>2899</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84</v>
      </c>
    </row>
    <row r="139" spans="1:65" s="2" customFormat="1" ht="14.45" customHeight="1">
      <c r="A139" s="33"/>
      <c r="B139" s="34"/>
      <c r="C139" s="163" t="s">
        <v>242</v>
      </c>
      <c r="D139" s="163" t="s">
        <v>218</v>
      </c>
      <c r="E139" s="164" t="s">
        <v>2900</v>
      </c>
      <c r="F139" s="165" t="s">
        <v>2901</v>
      </c>
      <c r="G139" s="166" t="s">
        <v>1485</v>
      </c>
      <c r="H139" s="167">
        <v>2</v>
      </c>
      <c r="I139" s="168"/>
      <c r="J139" s="169">
        <f>ROUND(I139*H139,2)</f>
        <v>0</v>
      </c>
      <c r="K139" s="165" t="s">
        <v>1486</v>
      </c>
      <c r="L139" s="170"/>
      <c r="M139" s="171" t="s">
        <v>1</v>
      </c>
      <c r="N139" s="172" t="s">
        <v>40</v>
      </c>
      <c r="O139" s="70"/>
      <c r="P139" s="173">
        <f>O139*H139</f>
        <v>0</v>
      </c>
      <c r="Q139" s="173">
        <v>2.234</v>
      </c>
      <c r="R139" s="173">
        <f>Q139*H139</f>
        <v>4.468</v>
      </c>
      <c r="S139" s="173">
        <v>0</v>
      </c>
      <c r="T139" s="174">
        <f>S139*H139</f>
        <v>0</v>
      </c>
      <c r="U139" s="33"/>
      <c r="V139" s="33"/>
      <c r="W139" s="33"/>
      <c r="X139" s="33"/>
      <c r="Y139" s="33"/>
      <c r="Z139" s="33"/>
      <c r="AA139" s="33"/>
      <c r="AB139" s="33"/>
      <c r="AC139" s="33"/>
      <c r="AD139" s="33"/>
      <c r="AE139" s="33"/>
      <c r="AR139" s="175" t="s">
        <v>415</v>
      </c>
      <c r="AT139" s="175" t="s">
        <v>218</v>
      </c>
      <c r="AU139" s="175" t="s">
        <v>84</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415</v>
      </c>
      <c r="BM139" s="175" t="s">
        <v>2902</v>
      </c>
    </row>
    <row r="140" spans="1:65" s="2" customFormat="1">
      <c r="A140" s="33"/>
      <c r="B140" s="34"/>
      <c r="C140" s="35"/>
      <c r="D140" s="177" t="s">
        <v>225</v>
      </c>
      <c r="E140" s="35"/>
      <c r="F140" s="178" t="s">
        <v>2901</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84</v>
      </c>
    </row>
    <row r="141" spans="1:65" s="2" customFormat="1" ht="24.2" customHeight="1">
      <c r="A141" s="33"/>
      <c r="B141" s="34"/>
      <c r="C141" s="182" t="s">
        <v>248</v>
      </c>
      <c r="D141" s="182" t="s">
        <v>243</v>
      </c>
      <c r="E141" s="183" t="s">
        <v>2903</v>
      </c>
      <c r="F141" s="184" t="s">
        <v>2904</v>
      </c>
      <c r="G141" s="185" t="s">
        <v>1780</v>
      </c>
      <c r="H141" s="186">
        <v>20</v>
      </c>
      <c r="I141" s="187"/>
      <c r="J141" s="188">
        <f>ROUND(I141*H141,2)</f>
        <v>0</v>
      </c>
      <c r="K141" s="184" t="s">
        <v>1486</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560</v>
      </c>
      <c r="AT141" s="175" t="s">
        <v>243</v>
      </c>
      <c r="AU141" s="175" t="s">
        <v>84</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560</v>
      </c>
      <c r="BM141" s="175" t="s">
        <v>2905</v>
      </c>
    </row>
    <row r="142" spans="1:65" s="2" customFormat="1" ht="19.5">
      <c r="A142" s="33"/>
      <c r="B142" s="34"/>
      <c r="C142" s="35"/>
      <c r="D142" s="177" t="s">
        <v>225</v>
      </c>
      <c r="E142" s="35"/>
      <c r="F142" s="178" t="s">
        <v>2906</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84</v>
      </c>
    </row>
    <row r="143" spans="1:65" s="2" customFormat="1" ht="24.2" customHeight="1">
      <c r="A143" s="33"/>
      <c r="B143" s="34"/>
      <c r="C143" s="182" t="s">
        <v>253</v>
      </c>
      <c r="D143" s="182" t="s">
        <v>243</v>
      </c>
      <c r="E143" s="183" t="s">
        <v>2907</v>
      </c>
      <c r="F143" s="184" t="s">
        <v>2908</v>
      </c>
      <c r="G143" s="185" t="s">
        <v>1780</v>
      </c>
      <c r="H143" s="186">
        <v>20</v>
      </c>
      <c r="I143" s="187"/>
      <c r="J143" s="188">
        <f>ROUND(I143*H143,2)</f>
        <v>0</v>
      </c>
      <c r="K143" s="184" t="s">
        <v>1486</v>
      </c>
      <c r="L143" s="38"/>
      <c r="M143" s="189" t="s">
        <v>1</v>
      </c>
      <c r="N143" s="190"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560</v>
      </c>
      <c r="AT143" s="175" t="s">
        <v>243</v>
      </c>
      <c r="AU143" s="175" t="s">
        <v>84</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560</v>
      </c>
      <c r="BM143" s="175" t="s">
        <v>2909</v>
      </c>
    </row>
    <row r="144" spans="1:65" s="2" customFormat="1" ht="29.25">
      <c r="A144" s="33"/>
      <c r="B144" s="34"/>
      <c r="C144" s="35"/>
      <c r="D144" s="177" t="s">
        <v>225</v>
      </c>
      <c r="E144" s="35"/>
      <c r="F144" s="178" t="s">
        <v>2910</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84</v>
      </c>
    </row>
    <row r="145" spans="1:65" s="2" customFormat="1" ht="24.2" customHeight="1">
      <c r="A145" s="33"/>
      <c r="B145" s="34"/>
      <c r="C145" s="182" t="s">
        <v>284</v>
      </c>
      <c r="D145" s="182" t="s">
        <v>243</v>
      </c>
      <c r="E145" s="183" t="s">
        <v>1514</v>
      </c>
      <c r="F145" s="184" t="s">
        <v>1515</v>
      </c>
      <c r="G145" s="185" t="s">
        <v>1511</v>
      </c>
      <c r="H145" s="186">
        <v>518</v>
      </c>
      <c r="I145" s="187"/>
      <c r="J145" s="188">
        <f>ROUND(I145*H145,2)</f>
        <v>0</v>
      </c>
      <c r="K145" s="184" t="s">
        <v>1486</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560</v>
      </c>
      <c r="AT145" s="175" t="s">
        <v>243</v>
      </c>
      <c r="AU145" s="175" t="s">
        <v>84</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560</v>
      </c>
      <c r="BM145" s="175" t="s">
        <v>2911</v>
      </c>
    </row>
    <row r="146" spans="1:65" s="2" customFormat="1" ht="29.25">
      <c r="A146" s="33"/>
      <c r="B146" s="34"/>
      <c r="C146" s="35"/>
      <c r="D146" s="177" t="s">
        <v>225</v>
      </c>
      <c r="E146" s="35"/>
      <c r="F146" s="178" t="s">
        <v>1517</v>
      </c>
      <c r="G146" s="35"/>
      <c r="H146" s="35"/>
      <c r="I146" s="179"/>
      <c r="J146" s="35"/>
      <c r="K146" s="35"/>
      <c r="L146" s="38"/>
      <c r="M146" s="191"/>
      <c r="N146" s="192"/>
      <c r="O146" s="193"/>
      <c r="P146" s="193"/>
      <c r="Q146" s="193"/>
      <c r="R146" s="193"/>
      <c r="S146" s="193"/>
      <c r="T146" s="194"/>
      <c r="U146" s="33"/>
      <c r="V146" s="33"/>
      <c r="W146" s="33"/>
      <c r="X146" s="33"/>
      <c r="Y146" s="33"/>
      <c r="Z146" s="33"/>
      <c r="AA146" s="33"/>
      <c r="AB146" s="33"/>
      <c r="AC146" s="33"/>
      <c r="AD146" s="33"/>
      <c r="AE146" s="33"/>
      <c r="AT146" s="16" t="s">
        <v>225</v>
      </c>
      <c r="AU146" s="16" t="s">
        <v>84</v>
      </c>
    </row>
    <row r="147" spans="1:65" s="2" customFormat="1" ht="6.95" customHeight="1">
      <c r="A147" s="33"/>
      <c r="B147" s="53"/>
      <c r="C147" s="54"/>
      <c r="D147" s="54"/>
      <c r="E147" s="54"/>
      <c r="F147" s="54"/>
      <c r="G147" s="54"/>
      <c r="H147" s="54"/>
      <c r="I147" s="54"/>
      <c r="J147" s="54"/>
      <c r="K147" s="54"/>
      <c r="L147" s="38"/>
      <c r="M147" s="33"/>
      <c r="O147" s="33"/>
      <c r="P147" s="33"/>
      <c r="Q147" s="33"/>
      <c r="R147" s="33"/>
      <c r="S147" s="33"/>
      <c r="T147" s="33"/>
      <c r="U147" s="33"/>
      <c r="V147" s="33"/>
      <c r="W147" s="33"/>
      <c r="X147" s="33"/>
      <c r="Y147" s="33"/>
      <c r="Z147" s="33"/>
      <c r="AA147" s="33"/>
      <c r="AB147" s="33"/>
      <c r="AC147" s="33"/>
      <c r="AD147" s="33"/>
      <c r="AE147" s="33"/>
    </row>
  </sheetData>
  <sheetProtection algorithmName="SHA-512" hashValue="dQfc7o3Xl+jt2M8QA8uzR76wT/8dArFn8TWGZ+uFL7tXmKrjxizH8WQtDTSAFnZRZOwws2jQ71vAlOGjBwRO6g==" saltValue="oq0ipuSyWxf0HSW64GVFtE8267arsb4cg1d+NTur82agYK3fJ4xHgEjzdzRbKD1+t9uKKtx0rCTBV0zASeGLaA==" spinCount="100000" sheet="1" objects="1" scenarios="1" formatColumns="0" formatRows="0" autoFilter="0"/>
  <autoFilter ref="C125:K146"/>
  <mergeCells count="15">
    <mergeCell ref="E112:H112"/>
    <mergeCell ref="E116:H116"/>
    <mergeCell ref="E114:H114"/>
    <mergeCell ref="E118:H118"/>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3"/>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183</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2637</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2912</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ROUND(J126,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ROUND((SUM(BE126:BE142)),  2)</f>
        <v>0</v>
      </c>
      <c r="G37" s="33"/>
      <c r="H37" s="33"/>
      <c r="I37" s="129">
        <v>0.21</v>
      </c>
      <c r="J37" s="128">
        <f>ROUND(((SUM(BE126:BE142))*I37),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ROUND((SUM(BF126:BF142)),  2)</f>
        <v>0</v>
      </c>
      <c r="G38" s="33"/>
      <c r="H38" s="33"/>
      <c r="I38" s="129">
        <v>0.15</v>
      </c>
      <c r="J38" s="128">
        <f>ROUND(((SUM(BF126:BF142))*I38),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ROUND((SUM(BG126:BG142)),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ROUND((SUM(BH126:BH142)),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ROUND((SUM(BI126:BI142)),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2637</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04.1.3. - Vedlejší a ostatní náklady</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J126</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1752</v>
      </c>
      <c r="E101" s="199"/>
      <c r="F101" s="199"/>
      <c r="G101" s="199"/>
      <c r="H101" s="199"/>
      <c r="I101" s="199"/>
      <c r="J101" s="200">
        <f>J127</f>
        <v>0</v>
      </c>
      <c r="K101" s="197"/>
      <c r="L101" s="201"/>
    </row>
    <row r="102" spans="1:47" s="14" customFormat="1" ht="19.899999999999999" hidden="1" customHeight="1">
      <c r="B102" s="239"/>
      <c r="C102" s="102"/>
      <c r="D102" s="240" t="s">
        <v>1875</v>
      </c>
      <c r="E102" s="241"/>
      <c r="F102" s="241"/>
      <c r="G102" s="241"/>
      <c r="H102" s="241"/>
      <c r="I102" s="241"/>
      <c r="J102" s="242">
        <f>J128</f>
        <v>0</v>
      </c>
      <c r="K102" s="102"/>
      <c r="L102" s="243"/>
    </row>
    <row r="103" spans="1:47" s="2" customFormat="1" ht="21.75" hidden="1" customHeight="1">
      <c r="A103" s="33"/>
      <c r="B103" s="34"/>
      <c r="C103" s="35"/>
      <c r="D103" s="35"/>
      <c r="E103" s="35"/>
      <c r="F103" s="35"/>
      <c r="G103" s="35"/>
      <c r="H103" s="35"/>
      <c r="I103" s="35"/>
      <c r="J103" s="35"/>
      <c r="K103" s="35"/>
      <c r="L103" s="50"/>
      <c r="S103" s="33"/>
      <c r="T103" s="33"/>
      <c r="U103" s="33"/>
      <c r="V103" s="33"/>
      <c r="W103" s="33"/>
      <c r="X103" s="33"/>
      <c r="Y103" s="33"/>
      <c r="Z103" s="33"/>
      <c r="AA103" s="33"/>
      <c r="AB103" s="33"/>
      <c r="AC103" s="33"/>
      <c r="AD103" s="33"/>
      <c r="AE103" s="33"/>
    </row>
    <row r="104" spans="1:47" s="2" customFormat="1" ht="6.95" hidden="1" customHeight="1">
      <c r="A104" s="33"/>
      <c r="B104" s="53"/>
      <c r="C104" s="54"/>
      <c r="D104" s="54"/>
      <c r="E104" s="54"/>
      <c r="F104" s="54"/>
      <c r="G104" s="54"/>
      <c r="H104" s="54"/>
      <c r="I104" s="54"/>
      <c r="J104" s="54"/>
      <c r="K104" s="54"/>
      <c r="L104" s="50"/>
      <c r="S104" s="33"/>
      <c r="T104" s="33"/>
      <c r="U104" s="33"/>
      <c r="V104" s="33"/>
      <c r="W104" s="33"/>
      <c r="X104" s="33"/>
      <c r="Y104" s="33"/>
      <c r="Z104" s="33"/>
      <c r="AA104" s="33"/>
      <c r="AB104" s="33"/>
      <c r="AC104" s="33"/>
      <c r="AD104" s="33"/>
      <c r="AE104" s="33"/>
    </row>
    <row r="105" spans="1:47" hidden="1"/>
    <row r="106" spans="1:47" hidden="1"/>
    <row r="107" spans="1:47" hidden="1"/>
    <row r="108" spans="1:47" s="2" customFormat="1" ht="6.95" customHeight="1">
      <c r="A108" s="33"/>
      <c r="B108" s="55"/>
      <c r="C108" s="56"/>
      <c r="D108" s="56"/>
      <c r="E108" s="56"/>
      <c r="F108" s="56"/>
      <c r="G108" s="56"/>
      <c r="H108" s="56"/>
      <c r="I108" s="56"/>
      <c r="J108" s="56"/>
      <c r="K108" s="56"/>
      <c r="L108" s="50"/>
      <c r="S108" s="33"/>
      <c r="T108" s="33"/>
      <c r="U108" s="33"/>
      <c r="V108" s="33"/>
      <c r="W108" s="33"/>
      <c r="X108" s="33"/>
      <c r="Y108" s="33"/>
      <c r="Z108" s="33"/>
      <c r="AA108" s="33"/>
      <c r="AB108" s="33"/>
      <c r="AC108" s="33"/>
      <c r="AD108" s="33"/>
      <c r="AE108" s="33"/>
    </row>
    <row r="109" spans="1:47" s="2" customFormat="1" ht="24.95" customHeight="1">
      <c r="A109" s="33"/>
      <c r="B109" s="34"/>
      <c r="C109" s="22" t="s">
        <v>205</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6.95" customHeight="1">
      <c r="A110" s="33"/>
      <c r="B110" s="34"/>
      <c r="C110" s="35"/>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95" t="str">
        <f>E7</f>
        <v>Oprava SZZ, kolejí a výhybek v žst. Pocínovice</v>
      </c>
      <c r="F112" s="296"/>
      <c r="G112" s="296"/>
      <c r="H112" s="296"/>
      <c r="I112" s="35"/>
      <c r="J112" s="35"/>
      <c r="K112" s="35"/>
      <c r="L112" s="50"/>
      <c r="S112" s="33"/>
      <c r="T112" s="33"/>
      <c r="U112" s="33"/>
      <c r="V112" s="33"/>
      <c r="W112" s="33"/>
      <c r="X112" s="33"/>
      <c r="Y112" s="33"/>
      <c r="Z112" s="33"/>
      <c r="AA112" s="33"/>
      <c r="AB112" s="33"/>
      <c r="AC112" s="33"/>
      <c r="AD112" s="33"/>
      <c r="AE112" s="33"/>
    </row>
    <row r="113" spans="1:63" s="1" customFormat="1" ht="12" customHeight="1">
      <c r="B113" s="20"/>
      <c r="C113" s="28" t="s">
        <v>194</v>
      </c>
      <c r="D113" s="21"/>
      <c r="E113" s="21"/>
      <c r="F113" s="21"/>
      <c r="G113" s="21"/>
      <c r="H113" s="21"/>
      <c r="I113" s="21"/>
      <c r="J113" s="21"/>
      <c r="K113" s="21"/>
      <c r="L113" s="19"/>
    </row>
    <row r="114" spans="1:63" s="1" customFormat="1" ht="16.5" customHeight="1">
      <c r="B114" s="20"/>
      <c r="C114" s="21"/>
      <c r="D114" s="21"/>
      <c r="E114" s="295" t="s">
        <v>2636</v>
      </c>
      <c r="F114" s="284"/>
      <c r="G114" s="284"/>
      <c r="H114" s="284"/>
      <c r="I114" s="21"/>
      <c r="J114" s="21"/>
      <c r="K114" s="21"/>
      <c r="L114" s="19"/>
    </row>
    <row r="115" spans="1:63" s="1" customFormat="1" ht="12" customHeight="1">
      <c r="B115" s="20"/>
      <c r="C115" s="28" t="s">
        <v>196</v>
      </c>
      <c r="D115" s="21"/>
      <c r="E115" s="21"/>
      <c r="F115" s="21"/>
      <c r="G115" s="21"/>
      <c r="H115" s="21"/>
      <c r="I115" s="21"/>
      <c r="J115" s="21"/>
      <c r="K115" s="21"/>
      <c r="L115" s="19"/>
    </row>
    <row r="116" spans="1:63" s="2" customFormat="1" ht="16.5" customHeight="1">
      <c r="A116" s="33"/>
      <c r="B116" s="34"/>
      <c r="C116" s="35"/>
      <c r="D116" s="35"/>
      <c r="E116" s="297" t="s">
        <v>2637</v>
      </c>
      <c r="F116" s="298"/>
      <c r="G116" s="298"/>
      <c r="H116" s="298"/>
      <c r="I116" s="35"/>
      <c r="J116" s="35"/>
      <c r="K116" s="35"/>
      <c r="L116" s="50"/>
      <c r="S116" s="33"/>
      <c r="T116" s="33"/>
      <c r="U116" s="33"/>
      <c r="V116" s="33"/>
      <c r="W116" s="33"/>
      <c r="X116" s="33"/>
      <c r="Y116" s="33"/>
      <c r="Z116" s="33"/>
      <c r="AA116" s="33"/>
      <c r="AB116" s="33"/>
      <c r="AC116" s="33"/>
      <c r="AD116" s="33"/>
      <c r="AE116" s="33"/>
    </row>
    <row r="117" spans="1:63" s="2" customFormat="1" ht="12" customHeight="1">
      <c r="A117" s="33"/>
      <c r="B117" s="34"/>
      <c r="C117" s="28" t="s">
        <v>198</v>
      </c>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3" s="2" customFormat="1" ht="16.5" customHeight="1">
      <c r="A118" s="33"/>
      <c r="B118" s="34"/>
      <c r="C118" s="35"/>
      <c r="D118" s="35"/>
      <c r="E118" s="267" t="str">
        <f>E13</f>
        <v>04.1.3. - Vedlejší a ostatní náklady</v>
      </c>
      <c r="F118" s="298"/>
      <c r="G118" s="298"/>
      <c r="H118" s="298"/>
      <c r="I118" s="35"/>
      <c r="J118" s="35"/>
      <c r="K118" s="35"/>
      <c r="L118" s="50"/>
      <c r="S118" s="33"/>
      <c r="T118" s="33"/>
      <c r="U118" s="33"/>
      <c r="V118" s="33"/>
      <c r="W118" s="33"/>
      <c r="X118" s="33"/>
      <c r="Y118" s="33"/>
      <c r="Z118" s="33"/>
      <c r="AA118" s="33"/>
      <c r="AB118" s="33"/>
      <c r="AC118" s="33"/>
      <c r="AD118" s="33"/>
      <c r="AE118" s="33"/>
    </row>
    <row r="119" spans="1:63"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3" s="2" customFormat="1" ht="12" customHeight="1">
      <c r="A120" s="33"/>
      <c r="B120" s="34"/>
      <c r="C120" s="28" t="s">
        <v>20</v>
      </c>
      <c r="D120" s="35"/>
      <c r="E120" s="35"/>
      <c r="F120" s="26" t="str">
        <f>F16</f>
        <v>Pocínovice</v>
      </c>
      <c r="G120" s="35"/>
      <c r="H120" s="35"/>
      <c r="I120" s="28" t="s">
        <v>22</v>
      </c>
      <c r="J120" s="65" t="str">
        <f>IF(J16="","",J16)</f>
        <v>21. 9. 2020</v>
      </c>
      <c r="K120" s="35"/>
      <c r="L120" s="50"/>
      <c r="S120" s="33"/>
      <c r="T120" s="33"/>
      <c r="U120" s="33"/>
      <c r="V120" s="33"/>
      <c r="W120" s="33"/>
      <c r="X120" s="33"/>
      <c r="Y120" s="33"/>
      <c r="Z120" s="33"/>
      <c r="AA120" s="33"/>
      <c r="AB120" s="33"/>
      <c r="AC120" s="33"/>
      <c r="AD120" s="33"/>
      <c r="AE120" s="33"/>
    </row>
    <row r="121" spans="1:63" s="2" customFormat="1" ht="6.95" customHeight="1">
      <c r="A121" s="33"/>
      <c r="B121" s="34"/>
      <c r="C121" s="35"/>
      <c r="D121" s="35"/>
      <c r="E121" s="35"/>
      <c r="F121" s="35"/>
      <c r="G121" s="35"/>
      <c r="H121" s="35"/>
      <c r="I121" s="35"/>
      <c r="J121" s="35"/>
      <c r="K121" s="35"/>
      <c r="L121" s="50"/>
      <c r="S121" s="33"/>
      <c r="T121" s="33"/>
      <c r="U121" s="33"/>
      <c r="V121" s="33"/>
      <c r="W121" s="33"/>
      <c r="X121" s="33"/>
      <c r="Y121" s="33"/>
      <c r="Z121" s="33"/>
      <c r="AA121" s="33"/>
      <c r="AB121" s="33"/>
      <c r="AC121" s="33"/>
      <c r="AD121" s="33"/>
      <c r="AE121" s="33"/>
    </row>
    <row r="122" spans="1:63" s="2" customFormat="1" ht="15.2" customHeight="1">
      <c r="A122" s="33"/>
      <c r="B122" s="34"/>
      <c r="C122" s="28" t="s">
        <v>24</v>
      </c>
      <c r="D122" s="35"/>
      <c r="E122" s="35"/>
      <c r="F122" s="26" t="str">
        <f>E19</f>
        <v>Správa železnic, státní organizace</v>
      </c>
      <c r="G122" s="35"/>
      <c r="H122" s="35"/>
      <c r="I122" s="28" t="s">
        <v>30</v>
      </c>
      <c r="J122" s="31" t="str">
        <f>E25</f>
        <v xml:space="preserve"> </v>
      </c>
      <c r="K122" s="35"/>
      <c r="L122" s="50"/>
      <c r="S122" s="33"/>
      <c r="T122" s="33"/>
      <c r="U122" s="33"/>
      <c r="V122" s="33"/>
      <c r="W122" s="33"/>
      <c r="X122" s="33"/>
      <c r="Y122" s="33"/>
      <c r="Z122" s="33"/>
      <c r="AA122" s="33"/>
      <c r="AB122" s="33"/>
      <c r="AC122" s="33"/>
      <c r="AD122" s="33"/>
      <c r="AE122" s="33"/>
    </row>
    <row r="123" spans="1:63" s="2" customFormat="1" ht="15.2" customHeight="1">
      <c r="A123" s="33"/>
      <c r="B123" s="34"/>
      <c r="C123" s="28" t="s">
        <v>28</v>
      </c>
      <c r="D123" s="35"/>
      <c r="E123" s="35"/>
      <c r="F123" s="26" t="str">
        <f>IF(E22="","",E22)</f>
        <v>Vyplň údaj</v>
      </c>
      <c r="G123" s="35"/>
      <c r="H123" s="35"/>
      <c r="I123" s="28" t="s">
        <v>33</v>
      </c>
      <c r="J123" s="31" t="str">
        <f>E28</f>
        <v xml:space="preserve"> </v>
      </c>
      <c r="K123" s="35"/>
      <c r="L123" s="50"/>
      <c r="S123" s="33"/>
      <c r="T123" s="33"/>
      <c r="U123" s="33"/>
      <c r="V123" s="33"/>
      <c r="W123" s="33"/>
      <c r="X123" s="33"/>
      <c r="Y123" s="33"/>
      <c r="Z123" s="33"/>
      <c r="AA123" s="33"/>
      <c r="AB123" s="33"/>
      <c r="AC123" s="33"/>
      <c r="AD123" s="33"/>
      <c r="AE123" s="33"/>
    </row>
    <row r="124" spans="1:63" s="2" customFormat="1" ht="10.35" customHeight="1">
      <c r="A124" s="33"/>
      <c r="B124" s="34"/>
      <c r="C124" s="35"/>
      <c r="D124" s="35"/>
      <c r="E124" s="35"/>
      <c r="F124" s="35"/>
      <c r="G124" s="35"/>
      <c r="H124" s="35"/>
      <c r="I124" s="35"/>
      <c r="J124" s="35"/>
      <c r="K124" s="35"/>
      <c r="L124" s="50"/>
      <c r="S124" s="33"/>
      <c r="T124" s="33"/>
      <c r="U124" s="33"/>
      <c r="V124" s="33"/>
      <c r="W124" s="33"/>
      <c r="X124" s="33"/>
      <c r="Y124" s="33"/>
      <c r="Z124" s="33"/>
      <c r="AA124" s="33"/>
      <c r="AB124" s="33"/>
      <c r="AC124" s="33"/>
      <c r="AD124" s="33"/>
      <c r="AE124" s="33"/>
    </row>
    <row r="125" spans="1:63" s="9" customFormat="1" ht="29.25" customHeight="1">
      <c r="A125" s="152"/>
      <c r="B125" s="153"/>
      <c r="C125" s="154" t="s">
        <v>206</v>
      </c>
      <c r="D125" s="155" t="s">
        <v>60</v>
      </c>
      <c r="E125" s="155" t="s">
        <v>56</v>
      </c>
      <c r="F125" s="155" t="s">
        <v>57</v>
      </c>
      <c r="G125" s="155" t="s">
        <v>207</v>
      </c>
      <c r="H125" s="155" t="s">
        <v>208</v>
      </c>
      <c r="I125" s="155" t="s">
        <v>209</v>
      </c>
      <c r="J125" s="155" t="s">
        <v>202</v>
      </c>
      <c r="K125" s="156" t="s">
        <v>210</v>
      </c>
      <c r="L125" s="157"/>
      <c r="M125" s="74" t="s">
        <v>1</v>
      </c>
      <c r="N125" s="75" t="s">
        <v>39</v>
      </c>
      <c r="O125" s="75" t="s">
        <v>211</v>
      </c>
      <c r="P125" s="75" t="s">
        <v>212</v>
      </c>
      <c r="Q125" s="75" t="s">
        <v>213</v>
      </c>
      <c r="R125" s="75" t="s">
        <v>214</v>
      </c>
      <c r="S125" s="75" t="s">
        <v>215</v>
      </c>
      <c r="T125" s="76" t="s">
        <v>216</v>
      </c>
      <c r="U125" s="152"/>
      <c r="V125" s="152"/>
      <c r="W125" s="152"/>
      <c r="X125" s="152"/>
      <c r="Y125" s="152"/>
      <c r="Z125" s="152"/>
      <c r="AA125" s="152"/>
      <c r="AB125" s="152"/>
      <c r="AC125" s="152"/>
      <c r="AD125" s="152"/>
      <c r="AE125" s="152"/>
    </row>
    <row r="126" spans="1:63" s="2" customFormat="1" ht="22.9" customHeight="1">
      <c r="A126" s="33"/>
      <c r="B126" s="34"/>
      <c r="C126" s="81" t="s">
        <v>217</v>
      </c>
      <c r="D126" s="35"/>
      <c r="E126" s="35"/>
      <c r="F126" s="35"/>
      <c r="G126" s="35"/>
      <c r="H126" s="35"/>
      <c r="I126" s="35"/>
      <c r="J126" s="158">
        <f>BK126</f>
        <v>0</v>
      </c>
      <c r="K126" s="35"/>
      <c r="L126" s="38"/>
      <c r="M126" s="77"/>
      <c r="N126" s="159"/>
      <c r="O126" s="78"/>
      <c r="P126" s="160">
        <f>P127</f>
        <v>0</v>
      </c>
      <c r="Q126" s="78"/>
      <c r="R126" s="160">
        <f>R127</f>
        <v>0</v>
      </c>
      <c r="S126" s="78"/>
      <c r="T126" s="161">
        <f>T127</f>
        <v>0</v>
      </c>
      <c r="U126" s="33"/>
      <c r="V126" s="33"/>
      <c r="W126" s="33"/>
      <c r="X126" s="33"/>
      <c r="Y126" s="33"/>
      <c r="Z126" s="33"/>
      <c r="AA126" s="33"/>
      <c r="AB126" s="33"/>
      <c r="AC126" s="33"/>
      <c r="AD126" s="33"/>
      <c r="AE126" s="33"/>
      <c r="AT126" s="16" t="s">
        <v>74</v>
      </c>
      <c r="AU126" s="16" t="s">
        <v>204</v>
      </c>
      <c r="BK126" s="162">
        <f>BK127</f>
        <v>0</v>
      </c>
    </row>
    <row r="127" spans="1:63" s="11" customFormat="1" ht="25.9" customHeight="1">
      <c r="B127" s="202"/>
      <c r="C127" s="203"/>
      <c r="D127" s="204" t="s">
        <v>74</v>
      </c>
      <c r="E127" s="205" t="s">
        <v>1753</v>
      </c>
      <c r="F127" s="205" t="s">
        <v>1754</v>
      </c>
      <c r="G127" s="203"/>
      <c r="H127" s="203"/>
      <c r="I127" s="206"/>
      <c r="J127" s="207">
        <f>BK127</f>
        <v>0</v>
      </c>
      <c r="K127" s="203"/>
      <c r="L127" s="208"/>
      <c r="M127" s="209"/>
      <c r="N127" s="210"/>
      <c r="O127" s="210"/>
      <c r="P127" s="211">
        <f>P128</f>
        <v>0</v>
      </c>
      <c r="Q127" s="210"/>
      <c r="R127" s="211">
        <f>R128</f>
        <v>0</v>
      </c>
      <c r="S127" s="210"/>
      <c r="T127" s="212">
        <f>T128</f>
        <v>0</v>
      </c>
      <c r="AR127" s="213" t="s">
        <v>238</v>
      </c>
      <c r="AT127" s="214" t="s">
        <v>74</v>
      </c>
      <c r="AU127" s="214" t="s">
        <v>75</v>
      </c>
      <c r="AY127" s="213" t="s">
        <v>223</v>
      </c>
      <c r="BK127" s="215">
        <f>BK128</f>
        <v>0</v>
      </c>
    </row>
    <row r="128" spans="1:63" s="11" customFormat="1" ht="22.9" customHeight="1">
      <c r="B128" s="202"/>
      <c r="C128" s="203"/>
      <c r="D128" s="204" t="s">
        <v>74</v>
      </c>
      <c r="E128" s="244" t="s">
        <v>1876</v>
      </c>
      <c r="F128" s="244" t="s">
        <v>1877</v>
      </c>
      <c r="G128" s="203"/>
      <c r="H128" s="203"/>
      <c r="I128" s="206"/>
      <c r="J128" s="245">
        <f>BK128</f>
        <v>0</v>
      </c>
      <c r="K128" s="203"/>
      <c r="L128" s="208"/>
      <c r="M128" s="209"/>
      <c r="N128" s="210"/>
      <c r="O128" s="210"/>
      <c r="P128" s="211">
        <f>SUM(P129:P142)</f>
        <v>0</v>
      </c>
      <c r="Q128" s="210"/>
      <c r="R128" s="211">
        <f>SUM(R129:R142)</f>
        <v>0</v>
      </c>
      <c r="S128" s="210"/>
      <c r="T128" s="212">
        <f>SUM(T129:T142)</f>
        <v>0</v>
      </c>
      <c r="AR128" s="213" t="s">
        <v>238</v>
      </c>
      <c r="AT128" s="214" t="s">
        <v>74</v>
      </c>
      <c r="AU128" s="214" t="s">
        <v>82</v>
      </c>
      <c r="AY128" s="213" t="s">
        <v>223</v>
      </c>
      <c r="BK128" s="215">
        <f>SUM(BK129:BK142)</f>
        <v>0</v>
      </c>
    </row>
    <row r="129" spans="1:65" s="2" customFormat="1" ht="14.45" customHeight="1">
      <c r="A129" s="33"/>
      <c r="B129" s="34"/>
      <c r="C129" s="182" t="s">
        <v>82</v>
      </c>
      <c r="D129" s="182" t="s">
        <v>243</v>
      </c>
      <c r="E129" s="183" t="s">
        <v>2913</v>
      </c>
      <c r="F129" s="184" t="s">
        <v>2914</v>
      </c>
      <c r="G129" s="185" t="s">
        <v>1880</v>
      </c>
      <c r="H129" s="186">
        <v>1</v>
      </c>
      <c r="I129" s="187"/>
      <c r="J129" s="188">
        <f>ROUND(I129*H129,2)</f>
        <v>0</v>
      </c>
      <c r="K129" s="184" t="s">
        <v>1486</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1881</v>
      </c>
      <c r="AT129" s="175" t="s">
        <v>243</v>
      </c>
      <c r="AU129" s="175" t="s">
        <v>84</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1881</v>
      </c>
      <c r="BM129" s="175" t="s">
        <v>2915</v>
      </c>
    </row>
    <row r="130" spans="1:65" s="2" customFormat="1">
      <c r="A130" s="33"/>
      <c r="B130" s="34"/>
      <c r="C130" s="35"/>
      <c r="D130" s="177" t="s">
        <v>225</v>
      </c>
      <c r="E130" s="35"/>
      <c r="F130" s="178" t="s">
        <v>2914</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84</v>
      </c>
    </row>
    <row r="131" spans="1:65" s="2" customFormat="1" ht="14.45" customHeight="1">
      <c r="A131" s="33"/>
      <c r="B131" s="34"/>
      <c r="C131" s="182" t="s">
        <v>84</v>
      </c>
      <c r="D131" s="182" t="s">
        <v>243</v>
      </c>
      <c r="E131" s="183" t="s">
        <v>2916</v>
      </c>
      <c r="F131" s="184" t="s">
        <v>2917</v>
      </c>
      <c r="G131" s="185" t="s">
        <v>1880</v>
      </c>
      <c r="H131" s="186">
        <v>1</v>
      </c>
      <c r="I131" s="187"/>
      <c r="J131" s="188">
        <f>ROUND(I131*H131,2)</f>
        <v>0</v>
      </c>
      <c r="K131" s="184" t="s">
        <v>1486</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1881</v>
      </c>
      <c r="AT131" s="175" t="s">
        <v>243</v>
      </c>
      <c r="AU131" s="175" t="s">
        <v>84</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1881</v>
      </c>
      <c r="BM131" s="175" t="s">
        <v>2918</v>
      </c>
    </row>
    <row r="132" spans="1:65" s="2" customFormat="1">
      <c r="A132" s="33"/>
      <c r="B132" s="34"/>
      <c r="C132" s="35"/>
      <c r="D132" s="177" t="s">
        <v>225</v>
      </c>
      <c r="E132" s="35"/>
      <c r="F132" s="178" t="s">
        <v>2917</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84</v>
      </c>
    </row>
    <row r="133" spans="1:65" s="2" customFormat="1" ht="14.45" customHeight="1">
      <c r="A133" s="33"/>
      <c r="B133" s="34"/>
      <c r="C133" s="182" t="s">
        <v>92</v>
      </c>
      <c r="D133" s="182" t="s">
        <v>243</v>
      </c>
      <c r="E133" s="183" t="s">
        <v>2919</v>
      </c>
      <c r="F133" s="184" t="s">
        <v>2920</v>
      </c>
      <c r="G133" s="185" t="s">
        <v>1880</v>
      </c>
      <c r="H133" s="186">
        <v>1</v>
      </c>
      <c r="I133" s="187"/>
      <c r="J133" s="188">
        <f>ROUND(I133*H133,2)</f>
        <v>0</v>
      </c>
      <c r="K133" s="184" t="s">
        <v>1486</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1881</v>
      </c>
      <c r="AT133" s="175" t="s">
        <v>243</v>
      </c>
      <c r="AU133" s="175" t="s">
        <v>84</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1881</v>
      </c>
      <c r="BM133" s="175" t="s">
        <v>2921</v>
      </c>
    </row>
    <row r="134" spans="1:65" s="2" customFormat="1">
      <c r="A134" s="33"/>
      <c r="B134" s="34"/>
      <c r="C134" s="35"/>
      <c r="D134" s="177" t="s">
        <v>225</v>
      </c>
      <c r="E134" s="35"/>
      <c r="F134" s="178" t="s">
        <v>2920</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84</v>
      </c>
    </row>
    <row r="135" spans="1:65" s="2" customFormat="1" ht="14.45" customHeight="1">
      <c r="A135" s="33"/>
      <c r="B135" s="34"/>
      <c r="C135" s="182" t="s">
        <v>233</v>
      </c>
      <c r="D135" s="182" t="s">
        <v>243</v>
      </c>
      <c r="E135" s="183" t="s">
        <v>2922</v>
      </c>
      <c r="F135" s="184" t="s">
        <v>2923</v>
      </c>
      <c r="G135" s="185" t="s">
        <v>1880</v>
      </c>
      <c r="H135" s="186">
        <v>1</v>
      </c>
      <c r="I135" s="187"/>
      <c r="J135" s="188">
        <f>ROUND(I135*H135,2)</f>
        <v>0</v>
      </c>
      <c r="K135" s="184" t="s">
        <v>1486</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1881</v>
      </c>
      <c r="AT135" s="175" t="s">
        <v>243</v>
      </c>
      <c r="AU135" s="175" t="s">
        <v>84</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1881</v>
      </c>
      <c r="BM135" s="175" t="s">
        <v>2924</v>
      </c>
    </row>
    <row r="136" spans="1:65" s="2" customFormat="1">
      <c r="A136" s="33"/>
      <c r="B136" s="34"/>
      <c r="C136" s="35"/>
      <c r="D136" s="177" t="s">
        <v>225</v>
      </c>
      <c r="E136" s="35"/>
      <c r="F136" s="178" t="s">
        <v>2923</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84</v>
      </c>
    </row>
    <row r="137" spans="1:65" s="2" customFormat="1" ht="14.45" customHeight="1">
      <c r="A137" s="33"/>
      <c r="B137" s="34"/>
      <c r="C137" s="182" t="s">
        <v>238</v>
      </c>
      <c r="D137" s="182" t="s">
        <v>243</v>
      </c>
      <c r="E137" s="183" t="s">
        <v>2925</v>
      </c>
      <c r="F137" s="184" t="s">
        <v>2926</v>
      </c>
      <c r="G137" s="185" t="s">
        <v>1880</v>
      </c>
      <c r="H137" s="186">
        <v>1</v>
      </c>
      <c r="I137" s="187"/>
      <c r="J137" s="188">
        <f>ROUND(I137*H137,2)</f>
        <v>0</v>
      </c>
      <c r="K137" s="184" t="s">
        <v>1486</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1881</v>
      </c>
      <c r="AT137" s="175" t="s">
        <v>243</v>
      </c>
      <c r="AU137" s="175" t="s">
        <v>84</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1881</v>
      </c>
      <c r="BM137" s="175" t="s">
        <v>2927</v>
      </c>
    </row>
    <row r="138" spans="1:65" s="2" customFormat="1">
      <c r="A138" s="33"/>
      <c r="B138" s="34"/>
      <c r="C138" s="35"/>
      <c r="D138" s="177" t="s">
        <v>225</v>
      </c>
      <c r="E138" s="35"/>
      <c r="F138" s="178" t="s">
        <v>2926</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84</v>
      </c>
    </row>
    <row r="139" spans="1:65" s="2" customFormat="1" ht="14.45" customHeight="1">
      <c r="A139" s="33"/>
      <c r="B139" s="34"/>
      <c r="C139" s="182" t="s">
        <v>242</v>
      </c>
      <c r="D139" s="182" t="s">
        <v>243</v>
      </c>
      <c r="E139" s="183" t="s">
        <v>1883</v>
      </c>
      <c r="F139" s="184" t="s">
        <v>1884</v>
      </c>
      <c r="G139" s="185" t="s">
        <v>1880</v>
      </c>
      <c r="H139" s="186">
        <v>1</v>
      </c>
      <c r="I139" s="187"/>
      <c r="J139" s="188">
        <f>ROUND(I139*H139,2)</f>
        <v>0</v>
      </c>
      <c r="K139" s="184" t="s">
        <v>1486</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1881</v>
      </c>
      <c r="AT139" s="175" t="s">
        <v>243</v>
      </c>
      <c r="AU139" s="175" t="s">
        <v>84</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1881</v>
      </c>
      <c r="BM139" s="175" t="s">
        <v>2928</v>
      </c>
    </row>
    <row r="140" spans="1:65" s="2" customFormat="1">
      <c r="A140" s="33"/>
      <c r="B140" s="34"/>
      <c r="C140" s="35"/>
      <c r="D140" s="177" t="s">
        <v>225</v>
      </c>
      <c r="E140" s="35"/>
      <c r="F140" s="178" t="s">
        <v>1884</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84</v>
      </c>
    </row>
    <row r="141" spans="1:65" s="2" customFormat="1" ht="14.45" customHeight="1">
      <c r="A141" s="33"/>
      <c r="B141" s="34"/>
      <c r="C141" s="182" t="s">
        <v>248</v>
      </c>
      <c r="D141" s="182" t="s">
        <v>243</v>
      </c>
      <c r="E141" s="183" t="s">
        <v>2929</v>
      </c>
      <c r="F141" s="184" t="s">
        <v>2930</v>
      </c>
      <c r="G141" s="185" t="s">
        <v>1880</v>
      </c>
      <c r="H141" s="186">
        <v>1</v>
      </c>
      <c r="I141" s="187"/>
      <c r="J141" s="188">
        <f>ROUND(I141*H141,2)</f>
        <v>0</v>
      </c>
      <c r="K141" s="184" t="s">
        <v>1486</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1881</v>
      </c>
      <c r="AT141" s="175" t="s">
        <v>243</v>
      </c>
      <c r="AU141" s="175" t="s">
        <v>84</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1881</v>
      </c>
      <c r="BM141" s="175" t="s">
        <v>2931</v>
      </c>
    </row>
    <row r="142" spans="1:65" s="2" customFormat="1">
      <c r="A142" s="33"/>
      <c r="B142" s="34"/>
      <c r="C142" s="35"/>
      <c r="D142" s="177" t="s">
        <v>225</v>
      </c>
      <c r="E142" s="35"/>
      <c r="F142" s="178" t="s">
        <v>2930</v>
      </c>
      <c r="G142" s="35"/>
      <c r="H142" s="35"/>
      <c r="I142" s="179"/>
      <c r="J142" s="35"/>
      <c r="K142" s="35"/>
      <c r="L142" s="38"/>
      <c r="M142" s="191"/>
      <c r="N142" s="192"/>
      <c r="O142" s="193"/>
      <c r="P142" s="193"/>
      <c r="Q142" s="193"/>
      <c r="R142" s="193"/>
      <c r="S142" s="193"/>
      <c r="T142" s="194"/>
      <c r="U142" s="33"/>
      <c r="V142" s="33"/>
      <c r="W142" s="33"/>
      <c r="X142" s="33"/>
      <c r="Y142" s="33"/>
      <c r="Z142" s="33"/>
      <c r="AA142" s="33"/>
      <c r="AB142" s="33"/>
      <c r="AC142" s="33"/>
      <c r="AD142" s="33"/>
      <c r="AE142" s="33"/>
      <c r="AT142" s="16" t="s">
        <v>225</v>
      </c>
      <c r="AU142" s="16" t="s">
        <v>84</v>
      </c>
    </row>
    <row r="143" spans="1:65" s="2" customFormat="1" ht="6.95" customHeight="1">
      <c r="A143" s="33"/>
      <c r="B143" s="53"/>
      <c r="C143" s="54"/>
      <c r="D143" s="54"/>
      <c r="E143" s="54"/>
      <c r="F143" s="54"/>
      <c r="G143" s="54"/>
      <c r="H143" s="54"/>
      <c r="I143" s="54"/>
      <c r="J143" s="54"/>
      <c r="K143" s="54"/>
      <c r="L143" s="38"/>
      <c r="M143" s="33"/>
      <c r="O143" s="33"/>
      <c r="P143" s="33"/>
      <c r="Q143" s="33"/>
      <c r="R143" s="33"/>
      <c r="S143" s="33"/>
      <c r="T143" s="33"/>
      <c r="U143" s="33"/>
      <c r="V143" s="33"/>
      <c r="W143" s="33"/>
      <c r="X143" s="33"/>
      <c r="Y143" s="33"/>
      <c r="Z143" s="33"/>
      <c r="AA143" s="33"/>
      <c r="AB143" s="33"/>
      <c r="AC143" s="33"/>
      <c r="AD143" s="33"/>
      <c r="AE143" s="33"/>
    </row>
  </sheetData>
  <sheetProtection algorithmName="SHA-512" hashValue="PrbgfzJZ14CpGs2RBGbL5mjU/4K/IQfa9dzSf5NBrOfLWxDqk0BusTai6636TiBj1hqRjnhshQGY4SqkCoSyGQ==" saltValue="aaOw+S/u9VewR1IIawzzFD3jnzG5p+kmFdD7KeUFrhZzoPKCvZzfLLJPzYM5zugsiH37AqQbEECSaBHXVT/gzA==" spinCount="100000" sheet="1" objects="1" scenarios="1" formatColumns="0" formatRows="0" autoFilter="0"/>
  <autoFilter ref="C125:K142"/>
  <mergeCells count="15">
    <mergeCell ref="E112:H112"/>
    <mergeCell ref="E116:H116"/>
    <mergeCell ref="E114:H114"/>
    <mergeCell ref="E118:H118"/>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208"/>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188</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2932</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2933</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ROUND(J125,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ROUND((SUM(BE125:BE207)),  2)</f>
        <v>0</v>
      </c>
      <c r="G37" s="33"/>
      <c r="H37" s="33"/>
      <c r="I37" s="129">
        <v>0.21</v>
      </c>
      <c r="J37" s="128">
        <f>ROUND(((SUM(BE125:BE207))*I37),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ROUND((SUM(BF125:BF207)),  2)</f>
        <v>0</v>
      </c>
      <c r="G38" s="33"/>
      <c r="H38" s="33"/>
      <c r="I38" s="129">
        <v>0.15</v>
      </c>
      <c r="J38" s="128">
        <f>ROUND(((SUM(BF125:BF207))*I38),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ROUND((SUM(BG125:BG207)),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ROUND((SUM(BH125:BH207)),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ROUND((SUM(BI125:BI207)),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2932</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04.2.1 - Elektromontáže</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J125</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1696</v>
      </c>
      <c r="E101" s="199"/>
      <c r="F101" s="199"/>
      <c r="G101" s="199"/>
      <c r="H101" s="199"/>
      <c r="I101" s="199"/>
      <c r="J101" s="200">
        <f>J126</f>
        <v>0</v>
      </c>
      <c r="K101" s="197"/>
      <c r="L101" s="201"/>
    </row>
    <row r="102" spans="1:47" s="2" customFormat="1" ht="21.75" hidden="1" customHeight="1">
      <c r="A102" s="33"/>
      <c r="B102" s="34"/>
      <c r="C102" s="35"/>
      <c r="D102" s="35"/>
      <c r="E102" s="35"/>
      <c r="F102" s="35"/>
      <c r="G102" s="35"/>
      <c r="H102" s="35"/>
      <c r="I102" s="35"/>
      <c r="J102" s="35"/>
      <c r="K102" s="35"/>
      <c r="L102" s="50"/>
      <c r="S102" s="33"/>
      <c r="T102" s="33"/>
      <c r="U102" s="33"/>
      <c r="V102" s="33"/>
      <c r="W102" s="33"/>
      <c r="X102" s="33"/>
      <c r="Y102" s="33"/>
      <c r="Z102" s="33"/>
      <c r="AA102" s="33"/>
      <c r="AB102" s="33"/>
      <c r="AC102" s="33"/>
      <c r="AD102" s="33"/>
      <c r="AE102" s="33"/>
    </row>
    <row r="103" spans="1:47" s="2" customFormat="1" ht="6.95" hidden="1" customHeight="1">
      <c r="A103" s="33"/>
      <c r="B103" s="53"/>
      <c r="C103" s="54"/>
      <c r="D103" s="54"/>
      <c r="E103" s="54"/>
      <c r="F103" s="54"/>
      <c r="G103" s="54"/>
      <c r="H103" s="54"/>
      <c r="I103" s="54"/>
      <c r="J103" s="54"/>
      <c r="K103" s="54"/>
      <c r="L103" s="50"/>
      <c r="S103" s="33"/>
      <c r="T103" s="33"/>
      <c r="U103" s="33"/>
      <c r="V103" s="33"/>
      <c r="W103" s="33"/>
      <c r="X103" s="33"/>
      <c r="Y103" s="33"/>
      <c r="Z103" s="33"/>
      <c r="AA103" s="33"/>
      <c r="AB103" s="33"/>
      <c r="AC103" s="33"/>
      <c r="AD103" s="33"/>
      <c r="AE103" s="33"/>
    </row>
    <row r="104" spans="1:47" hidden="1"/>
    <row r="105" spans="1:47" hidden="1"/>
    <row r="106" spans="1:47" hidden="1"/>
    <row r="107" spans="1:47" s="2" customFormat="1" ht="6.95" customHeight="1">
      <c r="A107" s="33"/>
      <c r="B107" s="55"/>
      <c r="C107" s="56"/>
      <c r="D107" s="56"/>
      <c r="E107" s="56"/>
      <c r="F107" s="56"/>
      <c r="G107" s="56"/>
      <c r="H107" s="56"/>
      <c r="I107" s="56"/>
      <c r="J107" s="56"/>
      <c r="K107" s="56"/>
      <c r="L107" s="50"/>
      <c r="S107" s="33"/>
      <c r="T107" s="33"/>
      <c r="U107" s="33"/>
      <c r="V107" s="33"/>
      <c r="W107" s="33"/>
      <c r="X107" s="33"/>
      <c r="Y107" s="33"/>
      <c r="Z107" s="33"/>
      <c r="AA107" s="33"/>
      <c r="AB107" s="33"/>
      <c r="AC107" s="33"/>
      <c r="AD107" s="33"/>
      <c r="AE107" s="33"/>
    </row>
    <row r="108" spans="1:47" s="2" customFormat="1" ht="24.95" customHeight="1">
      <c r="A108" s="33"/>
      <c r="B108" s="34"/>
      <c r="C108" s="22" t="s">
        <v>205</v>
      </c>
      <c r="D108" s="35"/>
      <c r="E108" s="35"/>
      <c r="F108" s="35"/>
      <c r="G108" s="35"/>
      <c r="H108" s="35"/>
      <c r="I108" s="35"/>
      <c r="J108" s="35"/>
      <c r="K108" s="35"/>
      <c r="L108" s="50"/>
      <c r="S108" s="33"/>
      <c r="T108" s="33"/>
      <c r="U108" s="33"/>
      <c r="V108" s="33"/>
      <c r="W108" s="33"/>
      <c r="X108" s="33"/>
      <c r="Y108" s="33"/>
      <c r="Z108" s="33"/>
      <c r="AA108" s="33"/>
      <c r="AB108" s="33"/>
      <c r="AC108" s="33"/>
      <c r="AD108" s="33"/>
      <c r="AE108" s="33"/>
    </row>
    <row r="109" spans="1:47" s="2" customFormat="1" ht="6.95" customHeight="1">
      <c r="A109" s="33"/>
      <c r="B109" s="34"/>
      <c r="C109" s="35"/>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12" customHeight="1">
      <c r="A110" s="33"/>
      <c r="B110" s="34"/>
      <c r="C110" s="28" t="s">
        <v>16</v>
      </c>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6.5" customHeight="1">
      <c r="A111" s="33"/>
      <c r="B111" s="34"/>
      <c r="C111" s="35"/>
      <c r="D111" s="35"/>
      <c r="E111" s="295" t="str">
        <f>E7</f>
        <v>Oprava SZZ, kolejí a výhybek v žst. Pocínovice</v>
      </c>
      <c r="F111" s="296"/>
      <c r="G111" s="296"/>
      <c r="H111" s="296"/>
      <c r="I111" s="35"/>
      <c r="J111" s="35"/>
      <c r="K111" s="35"/>
      <c r="L111" s="50"/>
      <c r="S111" s="33"/>
      <c r="T111" s="33"/>
      <c r="U111" s="33"/>
      <c r="V111" s="33"/>
      <c r="W111" s="33"/>
      <c r="X111" s="33"/>
      <c r="Y111" s="33"/>
      <c r="Z111" s="33"/>
      <c r="AA111" s="33"/>
      <c r="AB111" s="33"/>
      <c r="AC111" s="33"/>
      <c r="AD111" s="33"/>
      <c r="AE111" s="33"/>
    </row>
    <row r="112" spans="1:47" s="1" customFormat="1" ht="12" customHeight="1">
      <c r="B112" s="20"/>
      <c r="C112" s="28" t="s">
        <v>194</v>
      </c>
      <c r="D112" s="21"/>
      <c r="E112" s="21"/>
      <c r="F112" s="21"/>
      <c r="G112" s="21"/>
      <c r="H112" s="21"/>
      <c r="I112" s="21"/>
      <c r="J112" s="21"/>
      <c r="K112" s="21"/>
      <c r="L112" s="19"/>
    </row>
    <row r="113" spans="1:65" s="1" customFormat="1" ht="16.5" customHeight="1">
      <c r="B113" s="20"/>
      <c r="C113" s="21"/>
      <c r="D113" s="21"/>
      <c r="E113" s="295" t="s">
        <v>2636</v>
      </c>
      <c r="F113" s="284"/>
      <c r="G113" s="284"/>
      <c r="H113" s="284"/>
      <c r="I113" s="21"/>
      <c r="J113" s="21"/>
      <c r="K113" s="21"/>
      <c r="L113" s="19"/>
    </row>
    <row r="114" spans="1:65" s="1" customFormat="1" ht="12" customHeight="1">
      <c r="B114" s="20"/>
      <c r="C114" s="28" t="s">
        <v>196</v>
      </c>
      <c r="D114" s="21"/>
      <c r="E114" s="21"/>
      <c r="F114" s="21"/>
      <c r="G114" s="21"/>
      <c r="H114" s="21"/>
      <c r="I114" s="21"/>
      <c r="J114" s="21"/>
      <c r="K114" s="21"/>
      <c r="L114" s="19"/>
    </row>
    <row r="115" spans="1:65" s="2" customFormat="1" ht="16.5" customHeight="1">
      <c r="A115" s="33"/>
      <c r="B115" s="34"/>
      <c r="C115" s="35"/>
      <c r="D115" s="35"/>
      <c r="E115" s="297" t="s">
        <v>2932</v>
      </c>
      <c r="F115" s="298"/>
      <c r="G115" s="298"/>
      <c r="H115" s="298"/>
      <c r="I115" s="35"/>
      <c r="J115" s="35"/>
      <c r="K115" s="35"/>
      <c r="L115" s="50"/>
      <c r="S115" s="33"/>
      <c r="T115" s="33"/>
      <c r="U115" s="33"/>
      <c r="V115" s="33"/>
      <c r="W115" s="33"/>
      <c r="X115" s="33"/>
      <c r="Y115" s="33"/>
      <c r="Z115" s="33"/>
      <c r="AA115" s="33"/>
      <c r="AB115" s="33"/>
      <c r="AC115" s="33"/>
      <c r="AD115" s="33"/>
      <c r="AE115" s="33"/>
    </row>
    <row r="116" spans="1:65" s="2" customFormat="1" ht="12" customHeight="1">
      <c r="A116" s="33"/>
      <c r="B116" s="34"/>
      <c r="C116" s="28" t="s">
        <v>198</v>
      </c>
      <c r="D116" s="35"/>
      <c r="E116" s="35"/>
      <c r="F116" s="35"/>
      <c r="G116" s="35"/>
      <c r="H116" s="35"/>
      <c r="I116" s="35"/>
      <c r="J116" s="35"/>
      <c r="K116" s="35"/>
      <c r="L116" s="50"/>
      <c r="S116" s="33"/>
      <c r="T116" s="33"/>
      <c r="U116" s="33"/>
      <c r="V116" s="33"/>
      <c r="W116" s="33"/>
      <c r="X116" s="33"/>
      <c r="Y116" s="33"/>
      <c r="Z116" s="33"/>
      <c r="AA116" s="33"/>
      <c r="AB116" s="33"/>
      <c r="AC116" s="33"/>
      <c r="AD116" s="33"/>
      <c r="AE116" s="33"/>
    </row>
    <row r="117" spans="1:65" s="2" customFormat="1" ht="16.5" customHeight="1">
      <c r="A117" s="33"/>
      <c r="B117" s="34"/>
      <c r="C117" s="35"/>
      <c r="D117" s="35"/>
      <c r="E117" s="267" t="str">
        <f>E13</f>
        <v>04.2.1 - Elektromontáže</v>
      </c>
      <c r="F117" s="298"/>
      <c r="G117" s="298"/>
      <c r="H117" s="298"/>
      <c r="I117" s="35"/>
      <c r="J117" s="35"/>
      <c r="K117" s="35"/>
      <c r="L117" s="50"/>
      <c r="S117" s="33"/>
      <c r="T117" s="33"/>
      <c r="U117" s="33"/>
      <c r="V117" s="33"/>
      <c r="W117" s="33"/>
      <c r="X117" s="33"/>
      <c r="Y117" s="33"/>
      <c r="Z117" s="33"/>
      <c r="AA117" s="33"/>
      <c r="AB117" s="33"/>
      <c r="AC117" s="33"/>
      <c r="AD117" s="33"/>
      <c r="AE117" s="33"/>
    </row>
    <row r="118" spans="1:65" s="2" customFormat="1" ht="6.95" customHeight="1">
      <c r="A118" s="33"/>
      <c r="B118" s="34"/>
      <c r="C118" s="35"/>
      <c r="D118" s="35"/>
      <c r="E118" s="35"/>
      <c r="F118" s="35"/>
      <c r="G118" s="35"/>
      <c r="H118" s="35"/>
      <c r="I118" s="35"/>
      <c r="J118" s="35"/>
      <c r="K118" s="35"/>
      <c r="L118" s="50"/>
      <c r="S118" s="33"/>
      <c r="T118" s="33"/>
      <c r="U118" s="33"/>
      <c r="V118" s="33"/>
      <c r="W118" s="33"/>
      <c r="X118" s="33"/>
      <c r="Y118" s="33"/>
      <c r="Z118" s="33"/>
      <c r="AA118" s="33"/>
      <c r="AB118" s="33"/>
      <c r="AC118" s="33"/>
      <c r="AD118" s="33"/>
      <c r="AE118" s="33"/>
    </row>
    <row r="119" spans="1:65" s="2" customFormat="1" ht="12" customHeight="1">
      <c r="A119" s="33"/>
      <c r="B119" s="34"/>
      <c r="C119" s="28" t="s">
        <v>20</v>
      </c>
      <c r="D119" s="35"/>
      <c r="E119" s="35"/>
      <c r="F119" s="26" t="str">
        <f>F16</f>
        <v>Pocínovice</v>
      </c>
      <c r="G119" s="35"/>
      <c r="H119" s="35"/>
      <c r="I119" s="28" t="s">
        <v>22</v>
      </c>
      <c r="J119" s="65" t="str">
        <f>IF(J16="","",J16)</f>
        <v>21. 9. 2020</v>
      </c>
      <c r="K119" s="35"/>
      <c r="L119" s="50"/>
      <c r="S119" s="33"/>
      <c r="T119" s="33"/>
      <c r="U119" s="33"/>
      <c r="V119" s="33"/>
      <c r="W119" s="33"/>
      <c r="X119" s="33"/>
      <c r="Y119" s="33"/>
      <c r="Z119" s="33"/>
      <c r="AA119" s="33"/>
      <c r="AB119" s="33"/>
      <c r="AC119" s="33"/>
      <c r="AD119" s="33"/>
      <c r="AE119" s="33"/>
    </row>
    <row r="120" spans="1:65" s="2" customFormat="1" ht="6.95" customHeight="1">
      <c r="A120" s="33"/>
      <c r="B120" s="34"/>
      <c r="C120" s="35"/>
      <c r="D120" s="35"/>
      <c r="E120" s="35"/>
      <c r="F120" s="35"/>
      <c r="G120" s="35"/>
      <c r="H120" s="35"/>
      <c r="I120" s="35"/>
      <c r="J120" s="35"/>
      <c r="K120" s="35"/>
      <c r="L120" s="50"/>
      <c r="S120" s="33"/>
      <c r="T120" s="33"/>
      <c r="U120" s="33"/>
      <c r="V120" s="33"/>
      <c r="W120" s="33"/>
      <c r="X120" s="33"/>
      <c r="Y120" s="33"/>
      <c r="Z120" s="33"/>
      <c r="AA120" s="33"/>
      <c r="AB120" s="33"/>
      <c r="AC120" s="33"/>
      <c r="AD120" s="33"/>
      <c r="AE120" s="33"/>
    </row>
    <row r="121" spans="1:65" s="2" customFormat="1" ht="15.2" customHeight="1">
      <c r="A121" s="33"/>
      <c r="B121" s="34"/>
      <c r="C121" s="28" t="s">
        <v>24</v>
      </c>
      <c r="D121" s="35"/>
      <c r="E121" s="35"/>
      <c r="F121" s="26" t="str">
        <f>E19</f>
        <v>Správa železnic, státní organizace</v>
      </c>
      <c r="G121" s="35"/>
      <c r="H121" s="35"/>
      <c r="I121" s="28" t="s">
        <v>30</v>
      </c>
      <c r="J121" s="31" t="str">
        <f>E25</f>
        <v xml:space="preserve"> </v>
      </c>
      <c r="K121" s="35"/>
      <c r="L121" s="50"/>
      <c r="S121" s="33"/>
      <c r="T121" s="33"/>
      <c r="U121" s="33"/>
      <c r="V121" s="33"/>
      <c r="W121" s="33"/>
      <c r="X121" s="33"/>
      <c r="Y121" s="33"/>
      <c r="Z121" s="33"/>
      <c r="AA121" s="33"/>
      <c r="AB121" s="33"/>
      <c r="AC121" s="33"/>
      <c r="AD121" s="33"/>
      <c r="AE121" s="33"/>
    </row>
    <row r="122" spans="1:65" s="2" customFormat="1" ht="15.2" customHeight="1">
      <c r="A122" s="33"/>
      <c r="B122" s="34"/>
      <c r="C122" s="28" t="s">
        <v>28</v>
      </c>
      <c r="D122" s="35"/>
      <c r="E122" s="35"/>
      <c r="F122" s="26" t="str">
        <f>IF(E22="","",E22)</f>
        <v>Vyplň údaj</v>
      </c>
      <c r="G122" s="35"/>
      <c r="H122" s="35"/>
      <c r="I122" s="28" t="s">
        <v>33</v>
      </c>
      <c r="J122" s="31" t="str">
        <f>E28</f>
        <v xml:space="preserve"> </v>
      </c>
      <c r="K122" s="35"/>
      <c r="L122" s="50"/>
      <c r="S122" s="33"/>
      <c r="T122" s="33"/>
      <c r="U122" s="33"/>
      <c r="V122" s="33"/>
      <c r="W122" s="33"/>
      <c r="X122" s="33"/>
      <c r="Y122" s="33"/>
      <c r="Z122" s="33"/>
      <c r="AA122" s="33"/>
      <c r="AB122" s="33"/>
      <c r="AC122" s="33"/>
      <c r="AD122" s="33"/>
      <c r="AE122" s="33"/>
    </row>
    <row r="123" spans="1:65" s="2" customFormat="1" ht="10.35" customHeight="1">
      <c r="A123" s="33"/>
      <c r="B123" s="34"/>
      <c r="C123" s="35"/>
      <c r="D123" s="35"/>
      <c r="E123" s="35"/>
      <c r="F123" s="35"/>
      <c r="G123" s="35"/>
      <c r="H123" s="35"/>
      <c r="I123" s="35"/>
      <c r="J123" s="35"/>
      <c r="K123" s="35"/>
      <c r="L123" s="50"/>
      <c r="S123" s="33"/>
      <c r="T123" s="33"/>
      <c r="U123" s="33"/>
      <c r="V123" s="33"/>
      <c r="W123" s="33"/>
      <c r="X123" s="33"/>
      <c r="Y123" s="33"/>
      <c r="Z123" s="33"/>
      <c r="AA123" s="33"/>
      <c r="AB123" s="33"/>
      <c r="AC123" s="33"/>
      <c r="AD123" s="33"/>
      <c r="AE123" s="33"/>
    </row>
    <row r="124" spans="1:65" s="9" customFormat="1" ht="29.25" customHeight="1">
      <c r="A124" s="152"/>
      <c r="B124" s="153"/>
      <c r="C124" s="154" t="s">
        <v>206</v>
      </c>
      <c r="D124" s="155" t="s">
        <v>60</v>
      </c>
      <c r="E124" s="155" t="s">
        <v>56</v>
      </c>
      <c r="F124" s="155" t="s">
        <v>57</v>
      </c>
      <c r="G124" s="155" t="s">
        <v>207</v>
      </c>
      <c r="H124" s="155" t="s">
        <v>208</v>
      </c>
      <c r="I124" s="155" t="s">
        <v>209</v>
      </c>
      <c r="J124" s="155" t="s">
        <v>202</v>
      </c>
      <c r="K124" s="156" t="s">
        <v>210</v>
      </c>
      <c r="L124" s="157"/>
      <c r="M124" s="74" t="s">
        <v>1</v>
      </c>
      <c r="N124" s="75" t="s">
        <v>39</v>
      </c>
      <c r="O124" s="75" t="s">
        <v>211</v>
      </c>
      <c r="P124" s="75" t="s">
        <v>212</v>
      </c>
      <c r="Q124" s="75" t="s">
        <v>213</v>
      </c>
      <c r="R124" s="75" t="s">
        <v>214</v>
      </c>
      <c r="S124" s="75" t="s">
        <v>215</v>
      </c>
      <c r="T124" s="76" t="s">
        <v>216</v>
      </c>
      <c r="U124" s="152"/>
      <c r="V124" s="152"/>
      <c r="W124" s="152"/>
      <c r="X124" s="152"/>
      <c r="Y124" s="152"/>
      <c r="Z124" s="152"/>
      <c r="AA124" s="152"/>
      <c r="AB124" s="152"/>
      <c r="AC124" s="152"/>
      <c r="AD124" s="152"/>
      <c r="AE124" s="152"/>
    </row>
    <row r="125" spans="1:65" s="2" customFormat="1" ht="22.9" customHeight="1">
      <c r="A125" s="33"/>
      <c r="B125" s="34"/>
      <c r="C125" s="81" t="s">
        <v>217</v>
      </c>
      <c r="D125" s="35"/>
      <c r="E125" s="35"/>
      <c r="F125" s="35"/>
      <c r="G125" s="35"/>
      <c r="H125" s="35"/>
      <c r="I125" s="35"/>
      <c r="J125" s="158">
        <f>BK125</f>
        <v>0</v>
      </c>
      <c r="K125" s="35"/>
      <c r="L125" s="38"/>
      <c r="M125" s="77"/>
      <c r="N125" s="159"/>
      <c r="O125" s="78"/>
      <c r="P125" s="160">
        <f>P126</f>
        <v>0</v>
      </c>
      <c r="Q125" s="78"/>
      <c r="R125" s="160">
        <f>R126</f>
        <v>0</v>
      </c>
      <c r="S125" s="78"/>
      <c r="T125" s="161">
        <f>T126</f>
        <v>0</v>
      </c>
      <c r="U125" s="33"/>
      <c r="V125" s="33"/>
      <c r="W125" s="33"/>
      <c r="X125" s="33"/>
      <c r="Y125" s="33"/>
      <c r="Z125" s="33"/>
      <c r="AA125" s="33"/>
      <c r="AB125" s="33"/>
      <c r="AC125" s="33"/>
      <c r="AD125" s="33"/>
      <c r="AE125" s="33"/>
      <c r="AT125" s="16" t="s">
        <v>74</v>
      </c>
      <c r="AU125" s="16" t="s">
        <v>204</v>
      </c>
      <c r="BK125" s="162">
        <f>BK126</f>
        <v>0</v>
      </c>
    </row>
    <row r="126" spans="1:65" s="11" customFormat="1" ht="25.9" customHeight="1">
      <c r="B126" s="202"/>
      <c r="C126" s="203"/>
      <c r="D126" s="204" t="s">
        <v>74</v>
      </c>
      <c r="E126" s="205" t="s">
        <v>1697</v>
      </c>
      <c r="F126" s="205" t="s">
        <v>1698</v>
      </c>
      <c r="G126" s="203"/>
      <c r="H126" s="203"/>
      <c r="I126" s="206"/>
      <c r="J126" s="207">
        <f>BK126</f>
        <v>0</v>
      </c>
      <c r="K126" s="203"/>
      <c r="L126" s="208"/>
      <c r="M126" s="209"/>
      <c r="N126" s="210"/>
      <c r="O126" s="210"/>
      <c r="P126" s="211">
        <f>SUM(P127:P207)</f>
        <v>0</v>
      </c>
      <c r="Q126" s="210"/>
      <c r="R126" s="211">
        <f>SUM(R127:R207)</f>
        <v>0</v>
      </c>
      <c r="S126" s="210"/>
      <c r="T126" s="212">
        <f>SUM(T127:T207)</f>
        <v>0</v>
      </c>
      <c r="AR126" s="213" t="s">
        <v>233</v>
      </c>
      <c r="AT126" s="214" t="s">
        <v>74</v>
      </c>
      <c r="AU126" s="214" t="s">
        <v>75</v>
      </c>
      <c r="AY126" s="213" t="s">
        <v>223</v>
      </c>
      <c r="BK126" s="215">
        <f>SUM(BK127:BK207)</f>
        <v>0</v>
      </c>
    </row>
    <row r="127" spans="1:65" s="2" customFormat="1" ht="24.2" customHeight="1">
      <c r="A127" s="33"/>
      <c r="B127" s="34"/>
      <c r="C127" s="182" t="s">
        <v>82</v>
      </c>
      <c r="D127" s="182" t="s">
        <v>243</v>
      </c>
      <c r="E127" s="183" t="s">
        <v>2934</v>
      </c>
      <c r="F127" s="184" t="s">
        <v>2935</v>
      </c>
      <c r="G127" s="185" t="s">
        <v>221</v>
      </c>
      <c r="H127" s="186">
        <v>4</v>
      </c>
      <c r="I127" s="187"/>
      <c r="J127" s="188">
        <f>ROUND(I127*H127,2)</f>
        <v>0</v>
      </c>
      <c r="K127" s="184" t="s">
        <v>222</v>
      </c>
      <c r="L127" s="38"/>
      <c r="M127" s="189" t="s">
        <v>1</v>
      </c>
      <c r="N127" s="190" t="s">
        <v>40</v>
      </c>
      <c r="O127" s="70"/>
      <c r="P127" s="173">
        <f>O127*H127</f>
        <v>0</v>
      </c>
      <c r="Q127" s="173">
        <v>0</v>
      </c>
      <c r="R127" s="173">
        <f>Q127*H127</f>
        <v>0</v>
      </c>
      <c r="S127" s="173">
        <v>0</v>
      </c>
      <c r="T127" s="174">
        <f>S127*H127</f>
        <v>0</v>
      </c>
      <c r="U127" s="33"/>
      <c r="V127" s="33"/>
      <c r="W127" s="33"/>
      <c r="X127" s="33"/>
      <c r="Y127" s="33"/>
      <c r="Z127" s="33"/>
      <c r="AA127" s="33"/>
      <c r="AB127" s="33"/>
      <c r="AC127" s="33"/>
      <c r="AD127" s="33"/>
      <c r="AE127" s="33"/>
      <c r="AR127" s="175" t="s">
        <v>1774</v>
      </c>
      <c r="AT127" s="175" t="s">
        <v>243</v>
      </c>
      <c r="AU127" s="175" t="s">
        <v>82</v>
      </c>
      <c r="AY127" s="16" t="s">
        <v>223</v>
      </c>
      <c r="BE127" s="176">
        <f>IF(N127="základní",J127,0)</f>
        <v>0</v>
      </c>
      <c r="BF127" s="176">
        <f>IF(N127="snížená",J127,0)</f>
        <v>0</v>
      </c>
      <c r="BG127" s="176">
        <f>IF(N127="zákl. přenesená",J127,0)</f>
        <v>0</v>
      </c>
      <c r="BH127" s="176">
        <f>IF(N127="sníž. přenesená",J127,0)</f>
        <v>0</v>
      </c>
      <c r="BI127" s="176">
        <f>IF(N127="nulová",J127,0)</f>
        <v>0</v>
      </c>
      <c r="BJ127" s="16" t="s">
        <v>82</v>
      </c>
      <c r="BK127" s="176">
        <f>ROUND(I127*H127,2)</f>
        <v>0</v>
      </c>
      <c r="BL127" s="16" t="s">
        <v>1774</v>
      </c>
      <c r="BM127" s="175" t="s">
        <v>2936</v>
      </c>
    </row>
    <row r="128" spans="1:65" s="2" customFormat="1" ht="39">
      <c r="A128" s="33"/>
      <c r="B128" s="34"/>
      <c r="C128" s="35"/>
      <c r="D128" s="177" t="s">
        <v>225</v>
      </c>
      <c r="E128" s="35"/>
      <c r="F128" s="178" t="s">
        <v>2937</v>
      </c>
      <c r="G128" s="35"/>
      <c r="H128" s="35"/>
      <c r="I128" s="179"/>
      <c r="J128" s="35"/>
      <c r="K128" s="35"/>
      <c r="L128" s="38"/>
      <c r="M128" s="180"/>
      <c r="N128" s="181"/>
      <c r="O128" s="70"/>
      <c r="P128" s="70"/>
      <c r="Q128" s="70"/>
      <c r="R128" s="70"/>
      <c r="S128" s="70"/>
      <c r="T128" s="71"/>
      <c r="U128" s="33"/>
      <c r="V128" s="33"/>
      <c r="W128" s="33"/>
      <c r="X128" s="33"/>
      <c r="Y128" s="33"/>
      <c r="Z128" s="33"/>
      <c r="AA128" s="33"/>
      <c r="AB128" s="33"/>
      <c r="AC128" s="33"/>
      <c r="AD128" s="33"/>
      <c r="AE128" s="33"/>
      <c r="AT128" s="16" t="s">
        <v>225</v>
      </c>
      <c r="AU128" s="16" t="s">
        <v>82</v>
      </c>
    </row>
    <row r="129" spans="1:65" s="2" customFormat="1" ht="37.9" customHeight="1">
      <c r="A129" s="33"/>
      <c r="B129" s="34"/>
      <c r="C129" s="163" t="s">
        <v>84</v>
      </c>
      <c r="D129" s="163" t="s">
        <v>218</v>
      </c>
      <c r="E129" s="164" t="s">
        <v>2938</v>
      </c>
      <c r="F129" s="165" t="s">
        <v>2939</v>
      </c>
      <c r="G129" s="166" t="s">
        <v>221</v>
      </c>
      <c r="H129" s="167">
        <v>4</v>
      </c>
      <c r="I129" s="168"/>
      <c r="J129" s="169">
        <f>ROUND(I129*H129,2)</f>
        <v>0</v>
      </c>
      <c r="K129" s="165" t="s">
        <v>222</v>
      </c>
      <c r="L129" s="170"/>
      <c r="M129" s="171" t="s">
        <v>1</v>
      </c>
      <c r="N129" s="172"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415</v>
      </c>
      <c r="AT129" s="175" t="s">
        <v>218</v>
      </c>
      <c r="AU129" s="175" t="s">
        <v>82</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415</v>
      </c>
      <c r="BM129" s="175" t="s">
        <v>2940</v>
      </c>
    </row>
    <row r="130" spans="1:65" s="2" customFormat="1" ht="29.25">
      <c r="A130" s="33"/>
      <c r="B130" s="34"/>
      <c r="C130" s="35"/>
      <c r="D130" s="177" t="s">
        <v>225</v>
      </c>
      <c r="E130" s="35"/>
      <c r="F130" s="178" t="s">
        <v>2939</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82</v>
      </c>
    </row>
    <row r="131" spans="1:65" s="2" customFormat="1" ht="29.25">
      <c r="A131" s="33"/>
      <c r="B131" s="34"/>
      <c r="C131" s="35"/>
      <c r="D131" s="177" t="s">
        <v>365</v>
      </c>
      <c r="E131" s="35"/>
      <c r="F131" s="195" t="s">
        <v>2941</v>
      </c>
      <c r="G131" s="35"/>
      <c r="H131" s="35"/>
      <c r="I131" s="179"/>
      <c r="J131" s="35"/>
      <c r="K131" s="35"/>
      <c r="L131" s="38"/>
      <c r="M131" s="180"/>
      <c r="N131" s="181"/>
      <c r="O131" s="70"/>
      <c r="P131" s="70"/>
      <c r="Q131" s="70"/>
      <c r="R131" s="70"/>
      <c r="S131" s="70"/>
      <c r="T131" s="71"/>
      <c r="U131" s="33"/>
      <c r="V131" s="33"/>
      <c r="W131" s="33"/>
      <c r="X131" s="33"/>
      <c r="Y131" s="33"/>
      <c r="Z131" s="33"/>
      <c r="AA131" s="33"/>
      <c r="AB131" s="33"/>
      <c r="AC131" s="33"/>
      <c r="AD131" s="33"/>
      <c r="AE131" s="33"/>
      <c r="AT131" s="16" t="s">
        <v>365</v>
      </c>
      <c r="AU131" s="16" t="s">
        <v>82</v>
      </c>
    </row>
    <row r="132" spans="1:65" s="2" customFormat="1" ht="24.2" customHeight="1">
      <c r="A132" s="33"/>
      <c r="B132" s="34"/>
      <c r="C132" s="182" t="s">
        <v>92</v>
      </c>
      <c r="D132" s="182" t="s">
        <v>243</v>
      </c>
      <c r="E132" s="183" t="s">
        <v>2942</v>
      </c>
      <c r="F132" s="184" t="s">
        <v>2943</v>
      </c>
      <c r="G132" s="185" t="s">
        <v>221</v>
      </c>
      <c r="H132" s="186">
        <v>4</v>
      </c>
      <c r="I132" s="187"/>
      <c r="J132" s="188">
        <f>ROUND(I132*H132,2)</f>
        <v>0</v>
      </c>
      <c r="K132" s="184" t="s">
        <v>222</v>
      </c>
      <c r="L132" s="38"/>
      <c r="M132" s="189" t="s">
        <v>1</v>
      </c>
      <c r="N132" s="190" t="s">
        <v>40</v>
      </c>
      <c r="O132" s="70"/>
      <c r="P132" s="173">
        <f>O132*H132</f>
        <v>0</v>
      </c>
      <c r="Q132" s="173">
        <v>0</v>
      </c>
      <c r="R132" s="173">
        <f>Q132*H132</f>
        <v>0</v>
      </c>
      <c r="S132" s="173">
        <v>0</v>
      </c>
      <c r="T132" s="174">
        <f>S132*H132</f>
        <v>0</v>
      </c>
      <c r="U132" s="33"/>
      <c r="V132" s="33"/>
      <c r="W132" s="33"/>
      <c r="X132" s="33"/>
      <c r="Y132" s="33"/>
      <c r="Z132" s="33"/>
      <c r="AA132" s="33"/>
      <c r="AB132" s="33"/>
      <c r="AC132" s="33"/>
      <c r="AD132" s="33"/>
      <c r="AE132" s="33"/>
      <c r="AR132" s="175" t="s">
        <v>560</v>
      </c>
      <c r="AT132" s="175" t="s">
        <v>243</v>
      </c>
      <c r="AU132" s="175" t="s">
        <v>82</v>
      </c>
      <c r="AY132" s="16" t="s">
        <v>223</v>
      </c>
      <c r="BE132" s="176">
        <f>IF(N132="základní",J132,0)</f>
        <v>0</v>
      </c>
      <c r="BF132" s="176">
        <f>IF(N132="snížená",J132,0)</f>
        <v>0</v>
      </c>
      <c r="BG132" s="176">
        <f>IF(N132="zákl. přenesená",J132,0)</f>
        <v>0</v>
      </c>
      <c r="BH132" s="176">
        <f>IF(N132="sníž. přenesená",J132,0)</f>
        <v>0</v>
      </c>
      <c r="BI132" s="176">
        <f>IF(N132="nulová",J132,0)</f>
        <v>0</v>
      </c>
      <c r="BJ132" s="16" t="s">
        <v>82</v>
      </c>
      <c r="BK132" s="176">
        <f>ROUND(I132*H132,2)</f>
        <v>0</v>
      </c>
      <c r="BL132" s="16" t="s">
        <v>560</v>
      </c>
      <c r="BM132" s="175" t="s">
        <v>2944</v>
      </c>
    </row>
    <row r="133" spans="1:65" s="2" customFormat="1" ht="19.5">
      <c r="A133" s="33"/>
      <c r="B133" s="34"/>
      <c r="C133" s="35"/>
      <c r="D133" s="177" t="s">
        <v>225</v>
      </c>
      <c r="E133" s="35"/>
      <c r="F133" s="178" t="s">
        <v>2945</v>
      </c>
      <c r="G133" s="35"/>
      <c r="H133" s="35"/>
      <c r="I133" s="179"/>
      <c r="J133" s="35"/>
      <c r="K133" s="35"/>
      <c r="L133" s="38"/>
      <c r="M133" s="180"/>
      <c r="N133" s="181"/>
      <c r="O133" s="70"/>
      <c r="P133" s="70"/>
      <c r="Q133" s="70"/>
      <c r="R133" s="70"/>
      <c r="S133" s="70"/>
      <c r="T133" s="71"/>
      <c r="U133" s="33"/>
      <c r="V133" s="33"/>
      <c r="W133" s="33"/>
      <c r="X133" s="33"/>
      <c r="Y133" s="33"/>
      <c r="Z133" s="33"/>
      <c r="AA133" s="33"/>
      <c r="AB133" s="33"/>
      <c r="AC133" s="33"/>
      <c r="AD133" s="33"/>
      <c r="AE133" s="33"/>
      <c r="AT133" s="16" t="s">
        <v>225</v>
      </c>
      <c r="AU133" s="16" t="s">
        <v>82</v>
      </c>
    </row>
    <row r="134" spans="1:65" s="2" customFormat="1" ht="37.9" customHeight="1">
      <c r="A134" s="33"/>
      <c r="B134" s="34"/>
      <c r="C134" s="163" t="s">
        <v>233</v>
      </c>
      <c r="D134" s="163" t="s">
        <v>218</v>
      </c>
      <c r="E134" s="164" t="s">
        <v>2946</v>
      </c>
      <c r="F134" s="165" t="s">
        <v>2947</v>
      </c>
      <c r="G134" s="166" t="s">
        <v>221</v>
      </c>
      <c r="H134" s="167">
        <v>4</v>
      </c>
      <c r="I134" s="168"/>
      <c r="J134" s="169">
        <f>ROUND(I134*H134,2)</f>
        <v>0</v>
      </c>
      <c r="K134" s="165" t="s">
        <v>222</v>
      </c>
      <c r="L134" s="170"/>
      <c r="M134" s="171" t="s">
        <v>1</v>
      </c>
      <c r="N134" s="172" t="s">
        <v>40</v>
      </c>
      <c r="O134" s="70"/>
      <c r="P134" s="173">
        <f>O134*H134</f>
        <v>0</v>
      </c>
      <c r="Q134" s="173">
        <v>0</v>
      </c>
      <c r="R134" s="173">
        <f>Q134*H134</f>
        <v>0</v>
      </c>
      <c r="S134" s="173">
        <v>0</v>
      </c>
      <c r="T134" s="174">
        <f>S134*H134</f>
        <v>0</v>
      </c>
      <c r="U134" s="33"/>
      <c r="V134" s="33"/>
      <c r="W134" s="33"/>
      <c r="X134" s="33"/>
      <c r="Y134" s="33"/>
      <c r="Z134" s="33"/>
      <c r="AA134" s="33"/>
      <c r="AB134" s="33"/>
      <c r="AC134" s="33"/>
      <c r="AD134" s="33"/>
      <c r="AE134" s="33"/>
      <c r="AR134" s="175" t="s">
        <v>415</v>
      </c>
      <c r="AT134" s="175" t="s">
        <v>218</v>
      </c>
      <c r="AU134" s="175" t="s">
        <v>82</v>
      </c>
      <c r="AY134" s="16" t="s">
        <v>223</v>
      </c>
      <c r="BE134" s="176">
        <f>IF(N134="základní",J134,0)</f>
        <v>0</v>
      </c>
      <c r="BF134" s="176">
        <f>IF(N134="snížená",J134,0)</f>
        <v>0</v>
      </c>
      <c r="BG134" s="176">
        <f>IF(N134="zákl. přenesená",J134,0)</f>
        <v>0</v>
      </c>
      <c r="BH134" s="176">
        <f>IF(N134="sníž. přenesená",J134,0)</f>
        <v>0</v>
      </c>
      <c r="BI134" s="176">
        <f>IF(N134="nulová",J134,0)</f>
        <v>0</v>
      </c>
      <c r="BJ134" s="16" t="s">
        <v>82</v>
      </c>
      <c r="BK134" s="176">
        <f>ROUND(I134*H134,2)</f>
        <v>0</v>
      </c>
      <c r="BL134" s="16" t="s">
        <v>415</v>
      </c>
      <c r="BM134" s="175" t="s">
        <v>2948</v>
      </c>
    </row>
    <row r="135" spans="1:65" s="2" customFormat="1" ht="19.5">
      <c r="A135" s="33"/>
      <c r="B135" s="34"/>
      <c r="C135" s="35"/>
      <c r="D135" s="177" t="s">
        <v>225</v>
      </c>
      <c r="E135" s="35"/>
      <c r="F135" s="178" t="s">
        <v>2947</v>
      </c>
      <c r="G135" s="35"/>
      <c r="H135" s="35"/>
      <c r="I135" s="179"/>
      <c r="J135" s="35"/>
      <c r="K135" s="35"/>
      <c r="L135" s="38"/>
      <c r="M135" s="180"/>
      <c r="N135" s="181"/>
      <c r="O135" s="70"/>
      <c r="P135" s="70"/>
      <c r="Q135" s="70"/>
      <c r="R135" s="70"/>
      <c r="S135" s="70"/>
      <c r="T135" s="71"/>
      <c r="U135" s="33"/>
      <c r="V135" s="33"/>
      <c r="W135" s="33"/>
      <c r="X135" s="33"/>
      <c r="Y135" s="33"/>
      <c r="Z135" s="33"/>
      <c r="AA135" s="33"/>
      <c r="AB135" s="33"/>
      <c r="AC135" s="33"/>
      <c r="AD135" s="33"/>
      <c r="AE135" s="33"/>
      <c r="AT135" s="16" t="s">
        <v>225</v>
      </c>
      <c r="AU135" s="16" t="s">
        <v>82</v>
      </c>
    </row>
    <row r="136" spans="1:65" s="2" customFormat="1" ht="24.2" customHeight="1">
      <c r="A136" s="33"/>
      <c r="B136" s="34"/>
      <c r="C136" s="182" t="s">
        <v>238</v>
      </c>
      <c r="D136" s="182" t="s">
        <v>243</v>
      </c>
      <c r="E136" s="183" t="s">
        <v>2949</v>
      </c>
      <c r="F136" s="184" t="s">
        <v>2950</v>
      </c>
      <c r="G136" s="185" t="s">
        <v>221</v>
      </c>
      <c r="H136" s="186">
        <v>8</v>
      </c>
      <c r="I136" s="187"/>
      <c r="J136" s="188">
        <f>ROUND(I136*H136,2)</f>
        <v>0</v>
      </c>
      <c r="K136" s="184" t="s">
        <v>222</v>
      </c>
      <c r="L136" s="38"/>
      <c r="M136" s="189" t="s">
        <v>1</v>
      </c>
      <c r="N136" s="190" t="s">
        <v>40</v>
      </c>
      <c r="O136" s="70"/>
      <c r="P136" s="173">
        <f>O136*H136</f>
        <v>0</v>
      </c>
      <c r="Q136" s="173">
        <v>0</v>
      </c>
      <c r="R136" s="173">
        <f>Q136*H136</f>
        <v>0</v>
      </c>
      <c r="S136" s="173">
        <v>0</v>
      </c>
      <c r="T136" s="174">
        <f>S136*H136</f>
        <v>0</v>
      </c>
      <c r="U136" s="33"/>
      <c r="V136" s="33"/>
      <c r="W136" s="33"/>
      <c r="X136" s="33"/>
      <c r="Y136" s="33"/>
      <c r="Z136" s="33"/>
      <c r="AA136" s="33"/>
      <c r="AB136" s="33"/>
      <c r="AC136" s="33"/>
      <c r="AD136" s="33"/>
      <c r="AE136" s="33"/>
      <c r="AR136" s="175" t="s">
        <v>560</v>
      </c>
      <c r="AT136" s="175" t="s">
        <v>243</v>
      </c>
      <c r="AU136" s="175" t="s">
        <v>82</v>
      </c>
      <c r="AY136" s="16" t="s">
        <v>223</v>
      </c>
      <c r="BE136" s="176">
        <f>IF(N136="základní",J136,0)</f>
        <v>0</v>
      </c>
      <c r="BF136" s="176">
        <f>IF(N136="snížená",J136,0)</f>
        <v>0</v>
      </c>
      <c r="BG136" s="176">
        <f>IF(N136="zákl. přenesená",J136,0)</f>
        <v>0</v>
      </c>
      <c r="BH136" s="176">
        <f>IF(N136="sníž. přenesená",J136,0)</f>
        <v>0</v>
      </c>
      <c r="BI136" s="176">
        <f>IF(N136="nulová",J136,0)</f>
        <v>0</v>
      </c>
      <c r="BJ136" s="16" t="s">
        <v>82</v>
      </c>
      <c r="BK136" s="176">
        <f>ROUND(I136*H136,2)</f>
        <v>0</v>
      </c>
      <c r="BL136" s="16" t="s">
        <v>560</v>
      </c>
      <c r="BM136" s="175" t="s">
        <v>2951</v>
      </c>
    </row>
    <row r="137" spans="1:65" s="2" customFormat="1" ht="29.25">
      <c r="A137" s="33"/>
      <c r="B137" s="34"/>
      <c r="C137" s="35"/>
      <c r="D137" s="177" t="s">
        <v>225</v>
      </c>
      <c r="E137" s="35"/>
      <c r="F137" s="178" t="s">
        <v>2952</v>
      </c>
      <c r="G137" s="35"/>
      <c r="H137" s="35"/>
      <c r="I137" s="179"/>
      <c r="J137" s="35"/>
      <c r="K137" s="35"/>
      <c r="L137" s="38"/>
      <c r="M137" s="180"/>
      <c r="N137" s="181"/>
      <c r="O137" s="70"/>
      <c r="P137" s="70"/>
      <c r="Q137" s="70"/>
      <c r="R137" s="70"/>
      <c r="S137" s="70"/>
      <c r="T137" s="71"/>
      <c r="U137" s="33"/>
      <c r="V137" s="33"/>
      <c r="W137" s="33"/>
      <c r="X137" s="33"/>
      <c r="Y137" s="33"/>
      <c r="Z137" s="33"/>
      <c r="AA137" s="33"/>
      <c r="AB137" s="33"/>
      <c r="AC137" s="33"/>
      <c r="AD137" s="33"/>
      <c r="AE137" s="33"/>
      <c r="AT137" s="16" t="s">
        <v>225</v>
      </c>
      <c r="AU137" s="16" t="s">
        <v>82</v>
      </c>
    </row>
    <row r="138" spans="1:65" s="2" customFormat="1" ht="49.15" customHeight="1">
      <c r="A138" s="33"/>
      <c r="B138" s="34"/>
      <c r="C138" s="163" t="s">
        <v>242</v>
      </c>
      <c r="D138" s="163" t="s">
        <v>218</v>
      </c>
      <c r="E138" s="164" t="s">
        <v>2953</v>
      </c>
      <c r="F138" s="165" t="s">
        <v>2954</v>
      </c>
      <c r="G138" s="166" t="s">
        <v>221</v>
      </c>
      <c r="H138" s="167">
        <v>8</v>
      </c>
      <c r="I138" s="168"/>
      <c r="J138" s="169">
        <f>ROUND(I138*H138,2)</f>
        <v>0</v>
      </c>
      <c r="K138" s="165" t="s">
        <v>222</v>
      </c>
      <c r="L138" s="170"/>
      <c r="M138" s="171" t="s">
        <v>1</v>
      </c>
      <c r="N138" s="172" t="s">
        <v>40</v>
      </c>
      <c r="O138" s="70"/>
      <c r="P138" s="173">
        <f>O138*H138</f>
        <v>0</v>
      </c>
      <c r="Q138" s="173">
        <v>0</v>
      </c>
      <c r="R138" s="173">
        <f>Q138*H138</f>
        <v>0</v>
      </c>
      <c r="S138" s="173">
        <v>0</v>
      </c>
      <c r="T138" s="174">
        <f>S138*H138</f>
        <v>0</v>
      </c>
      <c r="U138" s="33"/>
      <c r="V138" s="33"/>
      <c r="W138" s="33"/>
      <c r="X138" s="33"/>
      <c r="Y138" s="33"/>
      <c r="Z138" s="33"/>
      <c r="AA138" s="33"/>
      <c r="AB138" s="33"/>
      <c r="AC138" s="33"/>
      <c r="AD138" s="33"/>
      <c r="AE138" s="33"/>
      <c r="AR138" s="175" t="s">
        <v>415</v>
      </c>
      <c r="AT138" s="175" t="s">
        <v>218</v>
      </c>
      <c r="AU138" s="175" t="s">
        <v>82</v>
      </c>
      <c r="AY138" s="16" t="s">
        <v>223</v>
      </c>
      <c r="BE138" s="176">
        <f>IF(N138="základní",J138,0)</f>
        <v>0</v>
      </c>
      <c r="BF138" s="176">
        <f>IF(N138="snížená",J138,0)</f>
        <v>0</v>
      </c>
      <c r="BG138" s="176">
        <f>IF(N138="zákl. přenesená",J138,0)</f>
        <v>0</v>
      </c>
      <c r="BH138" s="176">
        <f>IF(N138="sníž. přenesená",J138,0)</f>
        <v>0</v>
      </c>
      <c r="BI138" s="176">
        <f>IF(N138="nulová",J138,0)</f>
        <v>0</v>
      </c>
      <c r="BJ138" s="16" t="s">
        <v>82</v>
      </c>
      <c r="BK138" s="176">
        <f>ROUND(I138*H138,2)</f>
        <v>0</v>
      </c>
      <c r="BL138" s="16" t="s">
        <v>415</v>
      </c>
      <c r="BM138" s="175" t="s">
        <v>2955</v>
      </c>
    </row>
    <row r="139" spans="1:65" s="2" customFormat="1" ht="29.25">
      <c r="A139" s="33"/>
      <c r="B139" s="34"/>
      <c r="C139" s="35"/>
      <c r="D139" s="177" t="s">
        <v>225</v>
      </c>
      <c r="E139" s="35"/>
      <c r="F139" s="178" t="s">
        <v>2954</v>
      </c>
      <c r="G139" s="35"/>
      <c r="H139" s="35"/>
      <c r="I139" s="179"/>
      <c r="J139" s="35"/>
      <c r="K139" s="35"/>
      <c r="L139" s="38"/>
      <c r="M139" s="180"/>
      <c r="N139" s="181"/>
      <c r="O139" s="70"/>
      <c r="P139" s="70"/>
      <c r="Q139" s="70"/>
      <c r="R139" s="70"/>
      <c r="S139" s="70"/>
      <c r="T139" s="71"/>
      <c r="U139" s="33"/>
      <c r="V139" s="33"/>
      <c r="W139" s="33"/>
      <c r="X139" s="33"/>
      <c r="Y139" s="33"/>
      <c r="Z139" s="33"/>
      <c r="AA139" s="33"/>
      <c r="AB139" s="33"/>
      <c r="AC139" s="33"/>
      <c r="AD139" s="33"/>
      <c r="AE139" s="33"/>
      <c r="AT139" s="16" t="s">
        <v>225</v>
      </c>
      <c r="AU139" s="16" t="s">
        <v>82</v>
      </c>
    </row>
    <row r="140" spans="1:65" s="2" customFormat="1" ht="78">
      <c r="A140" s="33"/>
      <c r="B140" s="34"/>
      <c r="C140" s="35"/>
      <c r="D140" s="177" t="s">
        <v>365</v>
      </c>
      <c r="E140" s="35"/>
      <c r="F140" s="195" t="s">
        <v>2956</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365</v>
      </c>
      <c r="AU140" s="16" t="s">
        <v>82</v>
      </c>
    </row>
    <row r="141" spans="1:65" s="2" customFormat="1" ht="24.2" customHeight="1">
      <c r="A141" s="33"/>
      <c r="B141" s="34"/>
      <c r="C141" s="182" t="s">
        <v>248</v>
      </c>
      <c r="D141" s="182" t="s">
        <v>243</v>
      </c>
      <c r="E141" s="183" t="s">
        <v>2685</v>
      </c>
      <c r="F141" s="184" t="s">
        <v>2686</v>
      </c>
      <c r="G141" s="185" t="s">
        <v>228</v>
      </c>
      <c r="H141" s="186">
        <v>185</v>
      </c>
      <c r="I141" s="187"/>
      <c r="J141" s="188">
        <f>ROUND(I141*H141,2)</f>
        <v>0</v>
      </c>
      <c r="K141" s="184" t="s">
        <v>222</v>
      </c>
      <c r="L141" s="38"/>
      <c r="M141" s="189" t="s">
        <v>1</v>
      </c>
      <c r="N141" s="190" t="s">
        <v>40</v>
      </c>
      <c r="O141" s="70"/>
      <c r="P141" s="173">
        <f>O141*H141</f>
        <v>0</v>
      </c>
      <c r="Q141" s="173">
        <v>0</v>
      </c>
      <c r="R141" s="173">
        <f>Q141*H141</f>
        <v>0</v>
      </c>
      <c r="S141" s="173">
        <v>0</v>
      </c>
      <c r="T141" s="174">
        <f>S141*H141</f>
        <v>0</v>
      </c>
      <c r="U141" s="33"/>
      <c r="V141" s="33"/>
      <c r="W141" s="33"/>
      <c r="X141" s="33"/>
      <c r="Y141" s="33"/>
      <c r="Z141" s="33"/>
      <c r="AA141" s="33"/>
      <c r="AB141" s="33"/>
      <c r="AC141" s="33"/>
      <c r="AD141" s="33"/>
      <c r="AE141" s="33"/>
      <c r="AR141" s="175" t="s">
        <v>560</v>
      </c>
      <c r="AT141" s="175" t="s">
        <v>243</v>
      </c>
      <c r="AU141" s="175" t="s">
        <v>82</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560</v>
      </c>
      <c r="BM141" s="175" t="s">
        <v>2957</v>
      </c>
    </row>
    <row r="142" spans="1:65" s="2" customFormat="1" ht="48.75">
      <c r="A142" s="33"/>
      <c r="B142" s="34"/>
      <c r="C142" s="35"/>
      <c r="D142" s="177" t="s">
        <v>225</v>
      </c>
      <c r="E142" s="35"/>
      <c r="F142" s="178" t="s">
        <v>2688</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82</v>
      </c>
    </row>
    <row r="143" spans="1:65" s="2" customFormat="1" ht="24.2" customHeight="1">
      <c r="A143" s="33"/>
      <c r="B143" s="34"/>
      <c r="C143" s="163" t="s">
        <v>253</v>
      </c>
      <c r="D143" s="163" t="s">
        <v>218</v>
      </c>
      <c r="E143" s="164" t="s">
        <v>2689</v>
      </c>
      <c r="F143" s="165" t="s">
        <v>2690</v>
      </c>
      <c r="G143" s="166" t="s">
        <v>228</v>
      </c>
      <c r="H143" s="167">
        <v>185</v>
      </c>
      <c r="I143" s="168"/>
      <c r="J143" s="169">
        <f>ROUND(I143*H143,2)</f>
        <v>0</v>
      </c>
      <c r="K143" s="165" t="s">
        <v>222</v>
      </c>
      <c r="L143" s="170"/>
      <c r="M143" s="171" t="s">
        <v>1</v>
      </c>
      <c r="N143" s="172" t="s">
        <v>40</v>
      </c>
      <c r="O143" s="70"/>
      <c r="P143" s="173">
        <f>O143*H143</f>
        <v>0</v>
      </c>
      <c r="Q143" s="173">
        <v>0</v>
      </c>
      <c r="R143" s="173">
        <f>Q143*H143</f>
        <v>0</v>
      </c>
      <c r="S143" s="173">
        <v>0</v>
      </c>
      <c r="T143" s="174">
        <f>S143*H143</f>
        <v>0</v>
      </c>
      <c r="U143" s="33"/>
      <c r="V143" s="33"/>
      <c r="W143" s="33"/>
      <c r="X143" s="33"/>
      <c r="Y143" s="33"/>
      <c r="Z143" s="33"/>
      <c r="AA143" s="33"/>
      <c r="AB143" s="33"/>
      <c r="AC143" s="33"/>
      <c r="AD143" s="33"/>
      <c r="AE143" s="33"/>
      <c r="AR143" s="175" t="s">
        <v>415</v>
      </c>
      <c r="AT143" s="175" t="s">
        <v>218</v>
      </c>
      <c r="AU143" s="175" t="s">
        <v>82</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415</v>
      </c>
      <c r="BM143" s="175" t="s">
        <v>2958</v>
      </c>
    </row>
    <row r="144" spans="1:65" s="2" customFormat="1" ht="19.5">
      <c r="A144" s="33"/>
      <c r="B144" s="34"/>
      <c r="C144" s="35"/>
      <c r="D144" s="177" t="s">
        <v>225</v>
      </c>
      <c r="E144" s="35"/>
      <c r="F144" s="178" t="s">
        <v>2690</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82</v>
      </c>
    </row>
    <row r="145" spans="1:65" s="2" customFormat="1" ht="24.2" customHeight="1">
      <c r="A145" s="33"/>
      <c r="B145" s="34"/>
      <c r="C145" s="182" t="s">
        <v>284</v>
      </c>
      <c r="D145" s="182" t="s">
        <v>243</v>
      </c>
      <c r="E145" s="183" t="s">
        <v>2959</v>
      </c>
      <c r="F145" s="184" t="s">
        <v>2960</v>
      </c>
      <c r="G145" s="185" t="s">
        <v>221</v>
      </c>
      <c r="H145" s="186">
        <v>4</v>
      </c>
      <c r="I145" s="187"/>
      <c r="J145" s="188">
        <f>ROUND(I145*H145,2)</f>
        <v>0</v>
      </c>
      <c r="K145" s="184" t="s">
        <v>222</v>
      </c>
      <c r="L145" s="38"/>
      <c r="M145" s="189" t="s">
        <v>1</v>
      </c>
      <c r="N145" s="190" t="s">
        <v>40</v>
      </c>
      <c r="O145" s="70"/>
      <c r="P145" s="173">
        <f>O145*H145</f>
        <v>0</v>
      </c>
      <c r="Q145" s="173">
        <v>0</v>
      </c>
      <c r="R145" s="173">
        <f>Q145*H145</f>
        <v>0</v>
      </c>
      <c r="S145" s="173">
        <v>0</v>
      </c>
      <c r="T145" s="174">
        <f>S145*H145</f>
        <v>0</v>
      </c>
      <c r="U145" s="33"/>
      <c r="V145" s="33"/>
      <c r="W145" s="33"/>
      <c r="X145" s="33"/>
      <c r="Y145" s="33"/>
      <c r="Z145" s="33"/>
      <c r="AA145" s="33"/>
      <c r="AB145" s="33"/>
      <c r="AC145" s="33"/>
      <c r="AD145" s="33"/>
      <c r="AE145" s="33"/>
      <c r="AR145" s="175" t="s">
        <v>560</v>
      </c>
      <c r="AT145" s="175" t="s">
        <v>243</v>
      </c>
      <c r="AU145" s="175" t="s">
        <v>82</v>
      </c>
      <c r="AY145" s="16" t="s">
        <v>223</v>
      </c>
      <c r="BE145" s="176">
        <f>IF(N145="základní",J145,0)</f>
        <v>0</v>
      </c>
      <c r="BF145" s="176">
        <f>IF(N145="snížená",J145,0)</f>
        <v>0</v>
      </c>
      <c r="BG145" s="176">
        <f>IF(N145="zákl. přenesená",J145,0)</f>
        <v>0</v>
      </c>
      <c r="BH145" s="176">
        <f>IF(N145="sníž. přenesená",J145,0)</f>
        <v>0</v>
      </c>
      <c r="BI145" s="176">
        <f>IF(N145="nulová",J145,0)</f>
        <v>0</v>
      </c>
      <c r="BJ145" s="16" t="s">
        <v>82</v>
      </c>
      <c r="BK145" s="176">
        <f>ROUND(I145*H145,2)</f>
        <v>0</v>
      </c>
      <c r="BL145" s="16" t="s">
        <v>560</v>
      </c>
      <c r="BM145" s="175" t="s">
        <v>2961</v>
      </c>
    </row>
    <row r="146" spans="1:65" s="2" customFormat="1" ht="29.25">
      <c r="A146" s="33"/>
      <c r="B146" s="34"/>
      <c r="C146" s="35"/>
      <c r="D146" s="177" t="s">
        <v>225</v>
      </c>
      <c r="E146" s="35"/>
      <c r="F146" s="178" t="s">
        <v>2962</v>
      </c>
      <c r="G146" s="35"/>
      <c r="H146" s="35"/>
      <c r="I146" s="179"/>
      <c r="J146" s="35"/>
      <c r="K146" s="35"/>
      <c r="L146" s="38"/>
      <c r="M146" s="180"/>
      <c r="N146" s="181"/>
      <c r="O146" s="70"/>
      <c r="P146" s="70"/>
      <c r="Q146" s="70"/>
      <c r="R146" s="70"/>
      <c r="S146" s="70"/>
      <c r="T146" s="71"/>
      <c r="U146" s="33"/>
      <c r="V146" s="33"/>
      <c r="W146" s="33"/>
      <c r="X146" s="33"/>
      <c r="Y146" s="33"/>
      <c r="Z146" s="33"/>
      <c r="AA146" s="33"/>
      <c r="AB146" s="33"/>
      <c r="AC146" s="33"/>
      <c r="AD146" s="33"/>
      <c r="AE146" s="33"/>
      <c r="AT146" s="16" t="s">
        <v>225</v>
      </c>
      <c r="AU146" s="16" t="s">
        <v>82</v>
      </c>
    </row>
    <row r="147" spans="1:65" s="2" customFormat="1" ht="24.2" customHeight="1">
      <c r="A147" s="33"/>
      <c r="B147" s="34"/>
      <c r="C147" s="163" t="s">
        <v>288</v>
      </c>
      <c r="D147" s="163" t="s">
        <v>218</v>
      </c>
      <c r="E147" s="164" t="s">
        <v>2695</v>
      </c>
      <c r="F147" s="165" t="s">
        <v>2696</v>
      </c>
      <c r="G147" s="166" t="s">
        <v>221</v>
      </c>
      <c r="H147" s="167">
        <v>4</v>
      </c>
      <c r="I147" s="168"/>
      <c r="J147" s="169">
        <f>ROUND(I147*H147,2)</f>
        <v>0</v>
      </c>
      <c r="K147" s="165" t="s">
        <v>222</v>
      </c>
      <c r="L147" s="170"/>
      <c r="M147" s="171" t="s">
        <v>1</v>
      </c>
      <c r="N147" s="172" t="s">
        <v>40</v>
      </c>
      <c r="O147" s="70"/>
      <c r="P147" s="173">
        <f>O147*H147</f>
        <v>0</v>
      </c>
      <c r="Q147" s="173">
        <v>0</v>
      </c>
      <c r="R147" s="173">
        <f>Q147*H147</f>
        <v>0</v>
      </c>
      <c r="S147" s="173">
        <v>0</v>
      </c>
      <c r="T147" s="174">
        <f>S147*H147</f>
        <v>0</v>
      </c>
      <c r="U147" s="33"/>
      <c r="V147" s="33"/>
      <c r="W147" s="33"/>
      <c r="X147" s="33"/>
      <c r="Y147" s="33"/>
      <c r="Z147" s="33"/>
      <c r="AA147" s="33"/>
      <c r="AB147" s="33"/>
      <c r="AC147" s="33"/>
      <c r="AD147" s="33"/>
      <c r="AE147" s="33"/>
      <c r="AR147" s="175" t="s">
        <v>415</v>
      </c>
      <c r="AT147" s="175" t="s">
        <v>218</v>
      </c>
      <c r="AU147" s="175" t="s">
        <v>82</v>
      </c>
      <c r="AY147" s="16" t="s">
        <v>223</v>
      </c>
      <c r="BE147" s="176">
        <f>IF(N147="základní",J147,0)</f>
        <v>0</v>
      </c>
      <c r="BF147" s="176">
        <f>IF(N147="snížená",J147,0)</f>
        <v>0</v>
      </c>
      <c r="BG147" s="176">
        <f>IF(N147="zákl. přenesená",J147,0)</f>
        <v>0</v>
      </c>
      <c r="BH147" s="176">
        <f>IF(N147="sníž. přenesená",J147,0)</f>
        <v>0</v>
      </c>
      <c r="BI147" s="176">
        <f>IF(N147="nulová",J147,0)</f>
        <v>0</v>
      </c>
      <c r="BJ147" s="16" t="s">
        <v>82</v>
      </c>
      <c r="BK147" s="176">
        <f>ROUND(I147*H147,2)</f>
        <v>0</v>
      </c>
      <c r="BL147" s="16" t="s">
        <v>415</v>
      </c>
      <c r="BM147" s="175" t="s">
        <v>2963</v>
      </c>
    </row>
    <row r="148" spans="1:65" s="2" customFormat="1">
      <c r="A148" s="33"/>
      <c r="B148" s="34"/>
      <c r="C148" s="35"/>
      <c r="D148" s="177" t="s">
        <v>225</v>
      </c>
      <c r="E148" s="35"/>
      <c r="F148" s="178" t="s">
        <v>2696</v>
      </c>
      <c r="G148" s="35"/>
      <c r="H148" s="35"/>
      <c r="I148" s="179"/>
      <c r="J148" s="35"/>
      <c r="K148" s="35"/>
      <c r="L148" s="38"/>
      <c r="M148" s="180"/>
      <c r="N148" s="181"/>
      <c r="O148" s="70"/>
      <c r="P148" s="70"/>
      <c r="Q148" s="70"/>
      <c r="R148" s="70"/>
      <c r="S148" s="70"/>
      <c r="T148" s="71"/>
      <c r="U148" s="33"/>
      <c r="V148" s="33"/>
      <c r="W148" s="33"/>
      <c r="X148" s="33"/>
      <c r="Y148" s="33"/>
      <c r="Z148" s="33"/>
      <c r="AA148" s="33"/>
      <c r="AB148" s="33"/>
      <c r="AC148" s="33"/>
      <c r="AD148" s="33"/>
      <c r="AE148" s="33"/>
      <c r="AT148" s="16" t="s">
        <v>225</v>
      </c>
      <c r="AU148" s="16" t="s">
        <v>82</v>
      </c>
    </row>
    <row r="149" spans="1:65" s="2" customFormat="1" ht="24.2" customHeight="1">
      <c r="A149" s="33"/>
      <c r="B149" s="34"/>
      <c r="C149" s="182" t="s">
        <v>293</v>
      </c>
      <c r="D149" s="182" t="s">
        <v>243</v>
      </c>
      <c r="E149" s="183" t="s">
        <v>2964</v>
      </c>
      <c r="F149" s="184" t="s">
        <v>2965</v>
      </c>
      <c r="G149" s="185" t="s">
        <v>221</v>
      </c>
      <c r="H149" s="186">
        <v>10</v>
      </c>
      <c r="I149" s="187"/>
      <c r="J149" s="188">
        <f>ROUND(I149*H149,2)</f>
        <v>0</v>
      </c>
      <c r="K149" s="184" t="s">
        <v>222</v>
      </c>
      <c r="L149" s="38"/>
      <c r="M149" s="189" t="s">
        <v>1</v>
      </c>
      <c r="N149" s="190" t="s">
        <v>40</v>
      </c>
      <c r="O149" s="70"/>
      <c r="P149" s="173">
        <f>O149*H149</f>
        <v>0</v>
      </c>
      <c r="Q149" s="173">
        <v>0</v>
      </c>
      <c r="R149" s="173">
        <f>Q149*H149</f>
        <v>0</v>
      </c>
      <c r="S149" s="173">
        <v>0</v>
      </c>
      <c r="T149" s="174">
        <f>S149*H149</f>
        <v>0</v>
      </c>
      <c r="U149" s="33"/>
      <c r="V149" s="33"/>
      <c r="W149" s="33"/>
      <c r="X149" s="33"/>
      <c r="Y149" s="33"/>
      <c r="Z149" s="33"/>
      <c r="AA149" s="33"/>
      <c r="AB149" s="33"/>
      <c r="AC149" s="33"/>
      <c r="AD149" s="33"/>
      <c r="AE149" s="33"/>
      <c r="AR149" s="175" t="s">
        <v>560</v>
      </c>
      <c r="AT149" s="175" t="s">
        <v>243</v>
      </c>
      <c r="AU149" s="175" t="s">
        <v>82</v>
      </c>
      <c r="AY149" s="16" t="s">
        <v>223</v>
      </c>
      <c r="BE149" s="176">
        <f>IF(N149="základní",J149,0)</f>
        <v>0</v>
      </c>
      <c r="BF149" s="176">
        <f>IF(N149="snížená",J149,0)</f>
        <v>0</v>
      </c>
      <c r="BG149" s="176">
        <f>IF(N149="zákl. přenesená",J149,0)</f>
        <v>0</v>
      </c>
      <c r="BH149" s="176">
        <f>IF(N149="sníž. přenesená",J149,0)</f>
        <v>0</v>
      </c>
      <c r="BI149" s="176">
        <f>IF(N149="nulová",J149,0)</f>
        <v>0</v>
      </c>
      <c r="BJ149" s="16" t="s">
        <v>82</v>
      </c>
      <c r="BK149" s="176">
        <f>ROUND(I149*H149,2)</f>
        <v>0</v>
      </c>
      <c r="BL149" s="16" t="s">
        <v>560</v>
      </c>
      <c r="BM149" s="175" t="s">
        <v>2966</v>
      </c>
    </row>
    <row r="150" spans="1:65" s="2" customFormat="1" ht="19.5">
      <c r="A150" s="33"/>
      <c r="B150" s="34"/>
      <c r="C150" s="35"/>
      <c r="D150" s="177" t="s">
        <v>225</v>
      </c>
      <c r="E150" s="35"/>
      <c r="F150" s="178" t="s">
        <v>2965</v>
      </c>
      <c r="G150" s="35"/>
      <c r="H150" s="35"/>
      <c r="I150" s="179"/>
      <c r="J150" s="35"/>
      <c r="K150" s="35"/>
      <c r="L150" s="38"/>
      <c r="M150" s="180"/>
      <c r="N150" s="181"/>
      <c r="O150" s="70"/>
      <c r="P150" s="70"/>
      <c r="Q150" s="70"/>
      <c r="R150" s="70"/>
      <c r="S150" s="70"/>
      <c r="T150" s="71"/>
      <c r="U150" s="33"/>
      <c r="V150" s="33"/>
      <c r="W150" s="33"/>
      <c r="X150" s="33"/>
      <c r="Y150" s="33"/>
      <c r="Z150" s="33"/>
      <c r="AA150" s="33"/>
      <c r="AB150" s="33"/>
      <c r="AC150" s="33"/>
      <c r="AD150" s="33"/>
      <c r="AE150" s="33"/>
      <c r="AT150" s="16" t="s">
        <v>225</v>
      </c>
      <c r="AU150" s="16" t="s">
        <v>82</v>
      </c>
    </row>
    <row r="151" spans="1:65" s="2" customFormat="1" ht="24.2" customHeight="1">
      <c r="A151" s="33"/>
      <c r="B151" s="34"/>
      <c r="C151" s="182" t="s">
        <v>298</v>
      </c>
      <c r="D151" s="182" t="s">
        <v>243</v>
      </c>
      <c r="E151" s="183" t="s">
        <v>2967</v>
      </c>
      <c r="F151" s="184" t="s">
        <v>2968</v>
      </c>
      <c r="G151" s="185" t="s">
        <v>221</v>
      </c>
      <c r="H151" s="186">
        <v>1</v>
      </c>
      <c r="I151" s="187"/>
      <c r="J151" s="188">
        <f>ROUND(I151*H151,2)</f>
        <v>0</v>
      </c>
      <c r="K151" s="184" t="s">
        <v>222</v>
      </c>
      <c r="L151" s="38"/>
      <c r="M151" s="189" t="s">
        <v>1</v>
      </c>
      <c r="N151" s="190" t="s">
        <v>40</v>
      </c>
      <c r="O151" s="70"/>
      <c r="P151" s="173">
        <f>O151*H151</f>
        <v>0</v>
      </c>
      <c r="Q151" s="173">
        <v>0</v>
      </c>
      <c r="R151" s="173">
        <f>Q151*H151</f>
        <v>0</v>
      </c>
      <c r="S151" s="173">
        <v>0</v>
      </c>
      <c r="T151" s="174">
        <f>S151*H151</f>
        <v>0</v>
      </c>
      <c r="U151" s="33"/>
      <c r="V151" s="33"/>
      <c r="W151" s="33"/>
      <c r="X151" s="33"/>
      <c r="Y151" s="33"/>
      <c r="Z151" s="33"/>
      <c r="AA151" s="33"/>
      <c r="AB151" s="33"/>
      <c r="AC151" s="33"/>
      <c r="AD151" s="33"/>
      <c r="AE151" s="33"/>
      <c r="AR151" s="175" t="s">
        <v>560</v>
      </c>
      <c r="AT151" s="175" t="s">
        <v>243</v>
      </c>
      <c r="AU151" s="175" t="s">
        <v>82</v>
      </c>
      <c r="AY151" s="16" t="s">
        <v>223</v>
      </c>
      <c r="BE151" s="176">
        <f>IF(N151="základní",J151,0)</f>
        <v>0</v>
      </c>
      <c r="BF151" s="176">
        <f>IF(N151="snížená",J151,0)</f>
        <v>0</v>
      </c>
      <c r="BG151" s="176">
        <f>IF(N151="zákl. přenesená",J151,0)</f>
        <v>0</v>
      </c>
      <c r="BH151" s="176">
        <f>IF(N151="sníž. přenesená",J151,0)</f>
        <v>0</v>
      </c>
      <c r="BI151" s="176">
        <f>IF(N151="nulová",J151,0)</f>
        <v>0</v>
      </c>
      <c r="BJ151" s="16" t="s">
        <v>82</v>
      </c>
      <c r="BK151" s="176">
        <f>ROUND(I151*H151,2)</f>
        <v>0</v>
      </c>
      <c r="BL151" s="16" t="s">
        <v>560</v>
      </c>
      <c r="BM151" s="175" t="s">
        <v>2969</v>
      </c>
    </row>
    <row r="152" spans="1:65" s="2" customFormat="1">
      <c r="A152" s="33"/>
      <c r="B152" s="34"/>
      <c r="C152" s="35"/>
      <c r="D152" s="177" t="s">
        <v>225</v>
      </c>
      <c r="E152" s="35"/>
      <c r="F152" s="178" t="s">
        <v>2968</v>
      </c>
      <c r="G152" s="35"/>
      <c r="H152" s="35"/>
      <c r="I152" s="179"/>
      <c r="J152" s="35"/>
      <c r="K152" s="35"/>
      <c r="L152" s="38"/>
      <c r="M152" s="180"/>
      <c r="N152" s="181"/>
      <c r="O152" s="70"/>
      <c r="P152" s="70"/>
      <c r="Q152" s="70"/>
      <c r="R152" s="70"/>
      <c r="S152" s="70"/>
      <c r="T152" s="71"/>
      <c r="U152" s="33"/>
      <c r="V152" s="33"/>
      <c r="W152" s="33"/>
      <c r="X152" s="33"/>
      <c r="Y152" s="33"/>
      <c r="Z152" s="33"/>
      <c r="AA152" s="33"/>
      <c r="AB152" s="33"/>
      <c r="AC152" s="33"/>
      <c r="AD152" s="33"/>
      <c r="AE152" s="33"/>
      <c r="AT152" s="16" t="s">
        <v>225</v>
      </c>
      <c r="AU152" s="16" t="s">
        <v>82</v>
      </c>
    </row>
    <row r="153" spans="1:65" s="2" customFormat="1" ht="24.2" customHeight="1">
      <c r="A153" s="33"/>
      <c r="B153" s="34"/>
      <c r="C153" s="163" t="s">
        <v>303</v>
      </c>
      <c r="D153" s="163" t="s">
        <v>218</v>
      </c>
      <c r="E153" s="164" t="s">
        <v>2970</v>
      </c>
      <c r="F153" s="165" t="s">
        <v>2971</v>
      </c>
      <c r="G153" s="166" t="s">
        <v>221</v>
      </c>
      <c r="H153" s="167">
        <v>1</v>
      </c>
      <c r="I153" s="168"/>
      <c r="J153" s="169">
        <f>ROUND(I153*H153,2)</f>
        <v>0</v>
      </c>
      <c r="K153" s="165" t="s">
        <v>222</v>
      </c>
      <c r="L153" s="170"/>
      <c r="M153" s="171" t="s">
        <v>1</v>
      </c>
      <c r="N153" s="172" t="s">
        <v>40</v>
      </c>
      <c r="O153" s="70"/>
      <c r="P153" s="173">
        <f>O153*H153</f>
        <v>0</v>
      </c>
      <c r="Q153" s="173">
        <v>0</v>
      </c>
      <c r="R153" s="173">
        <f>Q153*H153</f>
        <v>0</v>
      </c>
      <c r="S153" s="173">
        <v>0</v>
      </c>
      <c r="T153" s="174">
        <f>S153*H153</f>
        <v>0</v>
      </c>
      <c r="U153" s="33"/>
      <c r="V153" s="33"/>
      <c r="W153" s="33"/>
      <c r="X153" s="33"/>
      <c r="Y153" s="33"/>
      <c r="Z153" s="33"/>
      <c r="AA153" s="33"/>
      <c r="AB153" s="33"/>
      <c r="AC153" s="33"/>
      <c r="AD153" s="33"/>
      <c r="AE153" s="33"/>
      <c r="AR153" s="175" t="s">
        <v>415</v>
      </c>
      <c r="AT153" s="175" t="s">
        <v>218</v>
      </c>
      <c r="AU153" s="175" t="s">
        <v>82</v>
      </c>
      <c r="AY153" s="16" t="s">
        <v>223</v>
      </c>
      <c r="BE153" s="176">
        <f>IF(N153="základní",J153,0)</f>
        <v>0</v>
      </c>
      <c r="BF153" s="176">
        <f>IF(N153="snížená",J153,0)</f>
        <v>0</v>
      </c>
      <c r="BG153" s="176">
        <f>IF(N153="zákl. přenesená",J153,0)</f>
        <v>0</v>
      </c>
      <c r="BH153" s="176">
        <f>IF(N153="sníž. přenesená",J153,0)</f>
        <v>0</v>
      </c>
      <c r="BI153" s="176">
        <f>IF(N153="nulová",J153,0)</f>
        <v>0</v>
      </c>
      <c r="BJ153" s="16" t="s">
        <v>82</v>
      </c>
      <c r="BK153" s="176">
        <f>ROUND(I153*H153,2)</f>
        <v>0</v>
      </c>
      <c r="BL153" s="16" t="s">
        <v>415</v>
      </c>
      <c r="BM153" s="175" t="s">
        <v>2972</v>
      </c>
    </row>
    <row r="154" spans="1:65" s="2" customFormat="1" ht="19.5">
      <c r="A154" s="33"/>
      <c r="B154" s="34"/>
      <c r="C154" s="35"/>
      <c r="D154" s="177" t="s">
        <v>225</v>
      </c>
      <c r="E154" s="35"/>
      <c r="F154" s="178" t="s">
        <v>2971</v>
      </c>
      <c r="G154" s="35"/>
      <c r="H154" s="35"/>
      <c r="I154" s="179"/>
      <c r="J154" s="35"/>
      <c r="K154" s="35"/>
      <c r="L154" s="38"/>
      <c r="M154" s="180"/>
      <c r="N154" s="181"/>
      <c r="O154" s="70"/>
      <c r="P154" s="70"/>
      <c r="Q154" s="70"/>
      <c r="R154" s="70"/>
      <c r="S154" s="70"/>
      <c r="T154" s="71"/>
      <c r="U154" s="33"/>
      <c r="V154" s="33"/>
      <c r="W154" s="33"/>
      <c r="X154" s="33"/>
      <c r="Y154" s="33"/>
      <c r="Z154" s="33"/>
      <c r="AA154" s="33"/>
      <c r="AB154" s="33"/>
      <c r="AC154" s="33"/>
      <c r="AD154" s="33"/>
      <c r="AE154" s="33"/>
      <c r="AT154" s="16" t="s">
        <v>225</v>
      </c>
      <c r="AU154" s="16" t="s">
        <v>82</v>
      </c>
    </row>
    <row r="155" spans="1:65" s="2" customFormat="1" ht="24.2" customHeight="1">
      <c r="A155" s="33"/>
      <c r="B155" s="34"/>
      <c r="C155" s="182" t="s">
        <v>308</v>
      </c>
      <c r="D155" s="182" t="s">
        <v>243</v>
      </c>
      <c r="E155" s="183" t="s">
        <v>299</v>
      </c>
      <c r="F155" s="184" t="s">
        <v>300</v>
      </c>
      <c r="G155" s="185" t="s">
        <v>228</v>
      </c>
      <c r="H155" s="186">
        <v>135</v>
      </c>
      <c r="I155" s="187"/>
      <c r="J155" s="188">
        <f>ROUND(I155*H155,2)</f>
        <v>0</v>
      </c>
      <c r="K155" s="184" t="s">
        <v>222</v>
      </c>
      <c r="L155" s="38"/>
      <c r="M155" s="189" t="s">
        <v>1</v>
      </c>
      <c r="N155" s="190" t="s">
        <v>40</v>
      </c>
      <c r="O155" s="70"/>
      <c r="P155" s="173">
        <f>O155*H155</f>
        <v>0</v>
      </c>
      <c r="Q155" s="173">
        <v>0</v>
      </c>
      <c r="R155" s="173">
        <f>Q155*H155</f>
        <v>0</v>
      </c>
      <c r="S155" s="173">
        <v>0</v>
      </c>
      <c r="T155" s="174">
        <f>S155*H155</f>
        <v>0</v>
      </c>
      <c r="U155" s="33"/>
      <c r="V155" s="33"/>
      <c r="W155" s="33"/>
      <c r="X155" s="33"/>
      <c r="Y155" s="33"/>
      <c r="Z155" s="33"/>
      <c r="AA155" s="33"/>
      <c r="AB155" s="33"/>
      <c r="AC155" s="33"/>
      <c r="AD155" s="33"/>
      <c r="AE155" s="33"/>
      <c r="AR155" s="175" t="s">
        <v>560</v>
      </c>
      <c r="AT155" s="175" t="s">
        <v>243</v>
      </c>
      <c r="AU155" s="175" t="s">
        <v>82</v>
      </c>
      <c r="AY155" s="16" t="s">
        <v>223</v>
      </c>
      <c r="BE155" s="176">
        <f>IF(N155="základní",J155,0)</f>
        <v>0</v>
      </c>
      <c r="BF155" s="176">
        <f>IF(N155="snížená",J155,0)</f>
        <v>0</v>
      </c>
      <c r="BG155" s="176">
        <f>IF(N155="zákl. přenesená",J155,0)</f>
        <v>0</v>
      </c>
      <c r="BH155" s="176">
        <f>IF(N155="sníž. přenesená",J155,0)</f>
        <v>0</v>
      </c>
      <c r="BI155" s="176">
        <f>IF(N155="nulová",J155,0)</f>
        <v>0</v>
      </c>
      <c r="BJ155" s="16" t="s">
        <v>82</v>
      </c>
      <c r="BK155" s="176">
        <f>ROUND(I155*H155,2)</f>
        <v>0</v>
      </c>
      <c r="BL155" s="16" t="s">
        <v>560</v>
      </c>
      <c r="BM155" s="175" t="s">
        <v>2973</v>
      </c>
    </row>
    <row r="156" spans="1:65" s="2" customFormat="1" ht="19.5">
      <c r="A156" s="33"/>
      <c r="B156" s="34"/>
      <c r="C156" s="35"/>
      <c r="D156" s="177" t="s">
        <v>225</v>
      </c>
      <c r="E156" s="35"/>
      <c r="F156" s="178" t="s">
        <v>302</v>
      </c>
      <c r="G156" s="35"/>
      <c r="H156" s="35"/>
      <c r="I156" s="179"/>
      <c r="J156" s="35"/>
      <c r="K156" s="35"/>
      <c r="L156" s="38"/>
      <c r="M156" s="180"/>
      <c r="N156" s="181"/>
      <c r="O156" s="70"/>
      <c r="P156" s="70"/>
      <c r="Q156" s="70"/>
      <c r="R156" s="70"/>
      <c r="S156" s="70"/>
      <c r="T156" s="71"/>
      <c r="U156" s="33"/>
      <c r="V156" s="33"/>
      <c r="W156" s="33"/>
      <c r="X156" s="33"/>
      <c r="Y156" s="33"/>
      <c r="Z156" s="33"/>
      <c r="AA156" s="33"/>
      <c r="AB156" s="33"/>
      <c r="AC156" s="33"/>
      <c r="AD156" s="33"/>
      <c r="AE156" s="33"/>
      <c r="AT156" s="16" t="s">
        <v>225</v>
      </c>
      <c r="AU156" s="16" t="s">
        <v>82</v>
      </c>
    </row>
    <row r="157" spans="1:65" s="2" customFormat="1" ht="24.2" customHeight="1">
      <c r="A157" s="33"/>
      <c r="B157" s="34"/>
      <c r="C157" s="163" t="s">
        <v>8</v>
      </c>
      <c r="D157" s="163" t="s">
        <v>218</v>
      </c>
      <c r="E157" s="164" t="s">
        <v>571</v>
      </c>
      <c r="F157" s="165" t="s">
        <v>572</v>
      </c>
      <c r="G157" s="166" t="s">
        <v>228</v>
      </c>
      <c r="H157" s="167">
        <v>100</v>
      </c>
      <c r="I157" s="168"/>
      <c r="J157" s="169">
        <f>ROUND(I157*H157,2)</f>
        <v>0</v>
      </c>
      <c r="K157" s="165" t="s">
        <v>222</v>
      </c>
      <c r="L157" s="170"/>
      <c r="M157" s="171" t="s">
        <v>1</v>
      </c>
      <c r="N157" s="172" t="s">
        <v>40</v>
      </c>
      <c r="O157" s="70"/>
      <c r="P157" s="173">
        <f>O157*H157</f>
        <v>0</v>
      </c>
      <c r="Q157" s="173">
        <v>0</v>
      </c>
      <c r="R157" s="173">
        <f>Q157*H157</f>
        <v>0</v>
      </c>
      <c r="S157" s="173">
        <v>0</v>
      </c>
      <c r="T157" s="174">
        <f>S157*H157</f>
        <v>0</v>
      </c>
      <c r="U157" s="33"/>
      <c r="V157" s="33"/>
      <c r="W157" s="33"/>
      <c r="X157" s="33"/>
      <c r="Y157" s="33"/>
      <c r="Z157" s="33"/>
      <c r="AA157" s="33"/>
      <c r="AB157" s="33"/>
      <c r="AC157" s="33"/>
      <c r="AD157" s="33"/>
      <c r="AE157" s="33"/>
      <c r="AR157" s="175" t="s">
        <v>415</v>
      </c>
      <c r="AT157" s="175" t="s">
        <v>218</v>
      </c>
      <c r="AU157" s="175" t="s">
        <v>82</v>
      </c>
      <c r="AY157" s="16" t="s">
        <v>223</v>
      </c>
      <c r="BE157" s="176">
        <f>IF(N157="základní",J157,0)</f>
        <v>0</v>
      </c>
      <c r="BF157" s="176">
        <f>IF(N157="snížená",J157,0)</f>
        <v>0</v>
      </c>
      <c r="BG157" s="176">
        <f>IF(N157="zákl. přenesená",J157,0)</f>
        <v>0</v>
      </c>
      <c r="BH157" s="176">
        <f>IF(N157="sníž. přenesená",J157,0)</f>
        <v>0</v>
      </c>
      <c r="BI157" s="176">
        <f>IF(N157="nulová",J157,0)</f>
        <v>0</v>
      </c>
      <c r="BJ157" s="16" t="s">
        <v>82</v>
      </c>
      <c r="BK157" s="176">
        <f>ROUND(I157*H157,2)</f>
        <v>0</v>
      </c>
      <c r="BL157" s="16" t="s">
        <v>415</v>
      </c>
      <c r="BM157" s="175" t="s">
        <v>2974</v>
      </c>
    </row>
    <row r="158" spans="1:65" s="2" customFormat="1" ht="19.5">
      <c r="A158" s="33"/>
      <c r="B158" s="34"/>
      <c r="C158" s="35"/>
      <c r="D158" s="177" t="s">
        <v>225</v>
      </c>
      <c r="E158" s="35"/>
      <c r="F158" s="178" t="s">
        <v>572</v>
      </c>
      <c r="G158" s="35"/>
      <c r="H158" s="35"/>
      <c r="I158" s="179"/>
      <c r="J158" s="35"/>
      <c r="K158" s="35"/>
      <c r="L158" s="38"/>
      <c r="M158" s="180"/>
      <c r="N158" s="181"/>
      <c r="O158" s="70"/>
      <c r="P158" s="70"/>
      <c r="Q158" s="70"/>
      <c r="R158" s="70"/>
      <c r="S158" s="70"/>
      <c r="T158" s="71"/>
      <c r="U158" s="33"/>
      <c r="V158" s="33"/>
      <c r="W158" s="33"/>
      <c r="X158" s="33"/>
      <c r="Y158" s="33"/>
      <c r="Z158" s="33"/>
      <c r="AA158" s="33"/>
      <c r="AB158" s="33"/>
      <c r="AC158" s="33"/>
      <c r="AD158" s="33"/>
      <c r="AE158" s="33"/>
      <c r="AT158" s="16" t="s">
        <v>225</v>
      </c>
      <c r="AU158" s="16" t="s">
        <v>82</v>
      </c>
    </row>
    <row r="159" spans="1:65" s="2" customFormat="1" ht="37.9" customHeight="1">
      <c r="A159" s="33"/>
      <c r="B159" s="34"/>
      <c r="C159" s="163" t="s">
        <v>317</v>
      </c>
      <c r="D159" s="163" t="s">
        <v>218</v>
      </c>
      <c r="E159" s="164" t="s">
        <v>2975</v>
      </c>
      <c r="F159" s="165" t="s">
        <v>2976</v>
      </c>
      <c r="G159" s="166" t="s">
        <v>228</v>
      </c>
      <c r="H159" s="167">
        <v>35</v>
      </c>
      <c r="I159" s="168"/>
      <c r="J159" s="169">
        <f>ROUND(I159*H159,2)</f>
        <v>0</v>
      </c>
      <c r="K159" s="165" t="s">
        <v>222</v>
      </c>
      <c r="L159" s="170"/>
      <c r="M159" s="171" t="s">
        <v>1</v>
      </c>
      <c r="N159" s="172" t="s">
        <v>40</v>
      </c>
      <c r="O159" s="70"/>
      <c r="P159" s="173">
        <f>O159*H159</f>
        <v>0</v>
      </c>
      <c r="Q159" s="173">
        <v>0</v>
      </c>
      <c r="R159" s="173">
        <f>Q159*H159</f>
        <v>0</v>
      </c>
      <c r="S159" s="173">
        <v>0</v>
      </c>
      <c r="T159" s="174">
        <f>S159*H159</f>
        <v>0</v>
      </c>
      <c r="U159" s="33"/>
      <c r="V159" s="33"/>
      <c r="W159" s="33"/>
      <c r="X159" s="33"/>
      <c r="Y159" s="33"/>
      <c r="Z159" s="33"/>
      <c r="AA159" s="33"/>
      <c r="AB159" s="33"/>
      <c r="AC159" s="33"/>
      <c r="AD159" s="33"/>
      <c r="AE159" s="33"/>
      <c r="AR159" s="175" t="s">
        <v>415</v>
      </c>
      <c r="AT159" s="175" t="s">
        <v>218</v>
      </c>
      <c r="AU159" s="175" t="s">
        <v>82</v>
      </c>
      <c r="AY159" s="16" t="s">
        <v>223</v>
      </c>
      <c r="BE159" s="176">
        <f>IF(N159="základní",J159,0)</f>
        <v>0</v>
      </c>
      <c r="BF159" s="176">
        <f>IF(N159="snížená",J159,0)</f>
        <v>0</v>
      </c>
      <c r="BG159" s="176">
        <f>IF(N159="zákl. přenesená",J159,0)</f>
        <v>0</v>
      </c>
      <c r="BH159" s="176">
        <f>IF(N159="sníž. přenesená",J159,0)</f>
        <v>0</v>
      </c>
      <c r="BI159" s="176">
        <f>IF(N159="nulová",J159,0)</f>
        <v>0</v>
      </c>
      <c r="BJ159" s="16" t="s">
        <v>82</v>
      </c>
      <c r="BK159" s="176">
        <f>ROUND(I159*H159,2)</f>
        <v>0</v>
      </c>
      <c r="BL159" s="16" t="s">
        <v>415</v>
      </c>
      <c r="BM159" s="175" t="s">
        <v>2977</v>
      </c>
    </row>
    <row r="160" spans="1:65" s="2" customFormat="1" ht="29.25">
      <c r="A160" s="33"/>
      <c r="B160" s="34"/>
      <c r="C160" s="35"/>
      <c r="D160" s="177" t="s">
        <v>225</v>
      </c>
      <c r="E160" s="35"/>
      <c r="F160" s="178" t="s">
        <v>2976</v>
      </c>
      <c r="G160" s="35"/>
      <c r="H160" s="35"/>
      <c r="I160" s="179"/>
      <c r="J160" s="35"/>
      <c r="K160" s="35"/>
      <c r="L160" s="38"/>
      <c r="M160" s="180"/>
      <c r="N160" s="181"/>
      <c r="O160" s="70"/>
      <c r="P160" s="70"/>
      <c r="Q160" s="70"/>
      <c r="R160" s="70"/>
      <c r="S160" s="70"/>
      <c r="T160" s="71"/>
      <c r="U160" s="33"/>
      <c r="V160" s="33"/>
      <c r="W160" s="33"/>
      <c r="X160" s="33"/>
      <c r="Y160" s="33"/>
      <c r="Z160" s="33"/>
      <c r="AA160" s="33"/>
      <c r="AB160" s="33"/>
      <c r="AC160" s="33"/>
      <c r="AD160" s="33"/>
      <c r="AE160" s="33"/>
      <c r="AT160" s="16" t="s">
        <v>225</v>
      </c>
      <c r="AU160" s="16" t="s">
        <v>82</v>
      </c>
    </row>
    <row r="161" spans="1:65" s="2" customFormat="1" ht="24.2" customHeight="1">
      <c r="A161" s="33"/>
      <c r="B161" s="34"/>
      <c r="C161" s="182" t="s">
        <v>321</v>
      </c>
      <c r="D161" s="182" t="s">
        <v>243</v>
      </c>
      <c r="E161" s="183" t="s">
        <v>2978</v>
      </c>
      <c r="F161" s="184" t="s">
        <v>2979</v>
      </c>
      <c r="G161" s="185" t="s">
        <v>228</v>
      </c>
      <c r="H161" s="186">
        <v>85</v>
      </c>
      <c r="I161" s="187"/>
      <c r="J161" s="188">
        <f>ROUND(I161*H161,2)</f>
        <v>0</v>
      </c>
      <c r="K161" s="184" t="s">
        <v>222</v>
      </c>
      <c r="L161" s="38"/>
      <c r="M161" s="189" t="s">
        <v>1</v>
      </c>
      <c r="N161" s="190" t="s">
        <v>40</v>
      </c>
      <c r="O161" s="70"/>
      <c r="P161" s="173">
        <f>O161*H161</f>
        <v>0</v>
      </c>
      <c r="Q161" s="173">
        <v>0</v>
      </c>
      <c r="R161" s="173">
        <f>Q161*H161</f>
        <v>0</v>
      </c>
      <c r="S161" s="173">
        <v>0</v>
      </c>
      <c r="T161" s="174">
        <f>S161*H161</f>
        <v>0</v>
      </c>
      <c r="U161" s="33"/>
      <c r="V161" s="33"/>
      <c r="W161" s="33"/>
      <c r="X161" s="33"/>
      <c r="Y161" s="33"/>
      <c r="Z161" s="33"/>
      <c r="AA161" s="33"/>
      <c r="AB161" s="33"/>
      <c r="AC161" s="33"/>
      <c r="AD161" s="33"/>
      <c r="AE161" s="33"/>
      <c r="AR161" s="175" t="s">
        <v>560</v>
      </c>
      <c r="AT161" s="175" t="s">
        <v>243</v>
      </c>
      <c r="AU161" s="175" t="s">
        <v>82</v>
      </c>
      <c r="AY161" s="16" t="s">
        <v>223</v>
      </c>
      <c r="BE161" s="176">
        <f>IF(N161="základní",J161,0)</f>
        <v>0</v>
      </c>
      <c r="BF161" s="176">
        <f>IF(N161="snížená",J161,0)</f>
        <v>0</v>
      </c>
      <c r="BG161" s="176">
        <f>IF(N161="zákl. přenesená",J161,0)</f>
        <v>0</v>
      </c>
      <c r="BH161" s="176">
        <f>IF(N161="sníž. přenesená",J161,0)</f>
        <v>0</v>
      </c>
      <c r="BI161" s="176">
        <f>IF(N161="nulová",J161,0)</f>
        <v>0</v>
      </c>
      <c r="BJ161" s="16" t="s">
        <v>82</v>
      </c>
      <c r="BK161" s="176">
        <f>ROUND(I161*H161,2)</f>
        <v>0</v>
      </c>
      <c r="BL161" s="16" t="s">
        <v>560</v>
      </c>
      <c r="BM161" s="175" t="s">
        <v>2980</v>
      </c>
    </row>
    <row r="162" spans="1:65" s="2" customFormat="1" ht="19.5">
      <c r="A162" s="33"/>
      <c r="B162" s="34"/>
      <c r="C162" s="35"/>
      <c r="D162" s="177" t="s">
        <v>225</v>
      </c>
      <c r="E162" s="35"/>
      <c r="F162" s="178" t="s">
        <v>2981</v>
      </c>
      <c r="G162" s="35"/>
      <c r="H162" s="35"/>
      <c r="I162" s="179"/>
      <c r="J162" s="35"/>
      <c r="K162" s="35"/>
      <c r="L162" s="38"/>
      <c r="M162" s="180"/>
      <c r="N162" s="181"/>
      <c r="O162" s="70"/>
      <c r="P162" s="70"/>
      <c r="Q162" s="70"/>
      <c r="R162" s="70"/>
      <c r="S162" s="70"/>
      <c r="T162" s="71"/>
      <c r="U162" s="33"/>
      <c r="V162" s="33"/>
      <c r="W162" s="33"/>
      <c r="X162" s="33"/>
      <c r="Y162" s="33"/>
      <c r="Z162" s="33"/>
      <c r="AA162" s="33"/>
      <c r="AB162" s="33"/>
      <c r="AC162" s="33"/>
      <c r="AD162" s="33"/>
      <c r="AE162" s="33"/>
      <c r="AT162" s="16" t="s">
        <v>225</v>
      </c>
      <c r="AU162" s="16" t="s">
        <v>82</v>
      </c>
    </row>
    <row r="163" spans="1:65" s="2" customFormat="1" ht="24.2" customHeight="1">
      <c r="A163" s="33"/>
      <c r="B163" s="34"/>
      <c r="C163" s="163" t="s">
        <v>325</v>
      </c>
      <c r="D163" s="163" t="s">
        <v>218</v>
      </c>
      <c r="E163" s="164" t="s">
        <v>2982</v>
      </c>
      <c r="F163" s="165" t="s">
        <v>2983</v>
      </c>
      <c r="G163" s="166" t="s">
        <v>228</v>
      </c>
      <c r="H163" s="167">
        <v>30</v>
      </c>
      <c r="I163" s="168"/>
      <c r="J163" s="169">
        <f>ROUND(I163*H163,2)</f>
        <v>0</v>
      </c>
      <c r="K163" s="165" t="s">
        <v>222</v>
      </c>
      <c r="L163" s="170"/>
      <c r="M163" s="171" t="s">
        <v>1</v>
      </c>
      <c r="N163" s="172" t="s">
        <v>40</v>
      </c>
      <c r="O163" s="70"/>
      <c r="P163" s="173">
        <f>O163*H163</f>
        <v>0</v>
      </c>
      <c r="Q163" s="173">
        <v>0</v>
      </c>
      <c r="R163" s="173">
        <f>Q163*H163</f>
        <v>0</v>
      </c>
      <c r="S163" s="173">
        <v>0</v>
      </c>
      <c r="T163" s="174">
        <f>S163*H163</f>
        <v>0</v>
      </c>
      <c r="U163" s="33"/>
      <c r="V163" s="33"/>
      <c r="W163" s="33"/>
      <c r="X163" s="33"/>
      <c r="Y163" s="33"/>
      <c r="Z163" s="33"/>
      <c r="AA163" s="33"/>
      <c r="AB163" s="33"/>
      <c r="AC163" s="33"/>
      <c r="AD163" s="33"/>
      <c r="AE163" s="33"/>
      <c r="AR163" s="175" t="s">
        <v>415</v>
      </c>
      <c r="AT163" s="175" t="s">
        <v>218</v>
      </c>
      <c r="AU163" s="175" t="s">
        <v>82</v>
      </c>
      <c r="AY163" s="16" t="s">
        <v>223</v>
      </c>
      <c r="BE163" s="176">
        <f>IF(N163="základní",J163,0)</f>
        <v>0</v>
      </c>
      <c r="BF163" s="176">
        <f>IF(N163="snížená",J163,0)</f>
        <v>0</v>
      </c>
      <c r="BG163" s="176">
        <f>IF(N163="zákl. přenesená",J163,0)</f>
        <v>0</v>
      </c>
      <c r="BH163" s="176">
        <f>IF(N163="sníž. přenesená",J163,0)</f>
        <v>0</v>
      </c>
      <c r="BI163" s="176">
        <f>IF(N163="nulová",J163,0)</f>
        <v>0</v>
      </c>
      <c r="BJ163" s="16" t="s">
        <v>82</v>
      </c>
      <c r="BK163" s="176">
        <f>ROUND(I163*H163,2)</f>
        <v>0</v>
      </c>
      <c r="BL163" s="16" t="s">
        <v>415</v>
      </c>
      <c r="BM163" s="175" t="s">
        <v>2984</v>
      </c>
    </row>
    <row r="164" spans="1:65" s="2" customFormat="1">
      <c r="A164" s="33"/>
      <c r="B164" s="34"/>
      <c r="C164" s="35"/>
      <c r="D164" s="177" t="s">
        <v>225</v>
      </c>
      <c r="E164" s="35"/>
      <c r="F164" s="178" t="s">
        <v>2983</v>
      </c>
      <c r="G164" s="35"/>
      <c r="H164" s="35"/>
      <c r="I164" s="179"/>
      <c r="J164" s="35"/>
      <c r="K164" s="35"/>
      <c r="L164" s="38"/>
      <c r="M164" s="180"/>
      <c r="N164" s="181"/>
      <c r="O164" s="70"/>
      <c r="P164" s="70"/>
      <c r="Q164" s="70"/>
      <c r="R164" s="70"/>
      <c r="S164" s="70"/>
      <c r="T164" s="71"/>
      <c r="U164" s="33"/>
      <c r="V164" s="33"/>
      <c r="W164" s="33"/>
      <c r="X164" s="33"/>
      <c r="Y164" s="33"/>
      <c r="Z164" s="33"/>
      <c r="AA164" s="33"/>
      <c r="AB164" s="33"/>
      <c r="AC164" s="33"/>
      <c r="AD164" s="33"/>
      <c r="AE164" s="33"/>
      <c r="AT164" s="16" t="s">
        <v>225</v>
      </c>
      <c r="AU164" s="16" t="s">
        <v>82</v>
      </c>
    </row>
    <row r="165" spans="1:65" s="2" customFormat="1" ht="24.2" customHeight="1">
      <c r="A165" s="33"/>
      <c r="B165" s="34"/>
      <c r="C165" s="163" t="s">
        <v>329</v>
      </c>
      <c r="D165" s="163" t="s">
        <v>218</v>
      </c>
      <c r="E165" s="164" t="s">
        <v>2985</v>
      </c>
      <c r="F165" s="165" t="s">
        <v>2986</v>
      </c>
      <c r="G165" s="166" t="s">
        <v>228</v>
      </c>
      <c r="H165" s="167">
        <v>55</v>
      </c>
      <c r="I165" s="168"/>
      <c r="J165" s="169">
        <f>ROUND(I165*H165,2)</f>
        <v>0</v>
      </c>
      <c r="K165" s="165" t="s">
        <v>222</v>
      </c>
      <c r="L165" s="170"/>
      <c r="M165" s="171" t="s">
        <v>1</v>
      </c>
      <c r="N165" s="172" t="s">
        <v>40</v>
      </c>
      <c r="O165" s="70"/>
      <c r="P165" s="173">
        <f>O165*H165</f>
        <v>0</v>
      </c>
      <c r="Q165" s="173">
        <v>0</v>
      </c>
      <c r="R165" s="173">
        <f>Q165*H165</f>
        <v>0</v>
      </c>
      <c r="S165" s="173">
        <v>0</v>
      </c>
      <c r="T165" s="174">
        <f>S165*H165</f>
        <v>0</v>
      </c>
      <c r="U165" s="33"/>
      <c r="V165" s="33"/>
      <c r="W165" s="33"/>
      <c r="X165" s="33"/>
      <c r="Y165" s="33"/>
      <c r="Z165" s="33"/>
      <c r="AA165" s="33"/>
      <c r="AB165" s="33"/>
      <c r="AC165" s="33"/>
      <c r="AD165" s="33"/>
      <c r="AE165" s="33"/>
      <c r="AR165" s="175" t="s">
        <v>415</v>
      </c>
      <c r="AT165" s="175" t="s">
        <v>218</v>
      </c>
      <c r="AU165" s="175" t="s">
        <v>82</v>
      </c>
      <c r="AY165" s="16" t="s">
        <v>223</v>
      </c>
      <c r="BE165" s="176">
        <f>IF(N165="základní",J165,0)</f>
        <v>0</v>
      </c>
      <c r="BF165" s="176">
        <f>IF(N165="snížená",J165,0)</f>
        <v>0</v>
      </c>
      <c r="BG165" s="176">
        <f>IF(N165="zákl. přenesená",J165,0)</f>
        <v>0</v>
      </c>
      <c r="BH165" s="176">
        <f>IF(N165="sníž. přenesená",J165,0)</f>
        <v>0</v>
      </c>
      <c r="BI165" s="176">
        <f>IF(N165="nulová",J165,0)</f>
        <v>0</v>
      </c>
      <c r="BJ165" s="16" t="s">
        <v>82</v>
      </c>
      <c r="BK165" s="176">
        <f>ROUND(I165*H165,2)</f>
        <v>0</v>
      </c>
      <c r="BL165" s="16" t="s">
        <v>415</v>
      </c>
      <c r="BM165" s="175" t="s">
        <v>2987</v>
      </c>
    </row>
    <row r="166" spans="1:65" s="2" customFormat="1">
      <c r="A166" s="33"/>
      <c r="B166" s="34"/>
      <c r="C166" s="35"/>
      <c r="D166" s="177" t="s">
        <v>225</v>
      </c>
      <c r="E166" s="35"/>
      <c r="F166" s="178" t="s">
        <v>2986</v>
      </c>
      <c r="G166" s="35"/>
      <c r="H166" s="35"/>
      <c r="I166" s="179"/>
      <c r="J166" s="35"/>
      <c r="K166" s="35"/>
      <c r="L166" s="38"/>
      <c r="M166" s="180"/>
      <c r="N166" s="181"/>
      <c r="O166" s="70"/>
      <c r="P166" s="70"/>
      <c r="Q166" s="70"/>
      <c r="R166" s="70"/>
      <c r="S166" s="70"/>
      <c r="T166" s="71"/>
      <c r="U166" s="33"/>
      <c r="V166" s="33"/>
      <c r="W166" s="33"/>
      <c r="X166" s="33"/>
      <c r="Y166" s="33"/>
      <c r="Z166" s="33"/>
      <c r="AA166" s="33"/>
      <c r="AB166" s="33"/>
      <c r="AC166" s="33"/>
      <c r="AD166" s="33"/>
      <c r="AE166" s="33"/>
      <c r="AT166" s="16" t="s">
        <v>225</v>
      </c>
      <c r="AU166" s="16" t="s">
        <v>82</v>
      </c>
    </row>
    <row r="167" spans="1:65" s="2" customFormat="1" ht="24.2" customHeight="1">
      <c r="A167" s="33"/>
      <c r="B167" s="34"/>
      <c r="C167" s="163" t="s">
        <v>334</v>
      </c>
      <c r="D167" s="163" t="s">
        <v>218</v>
      </c>
      <c r="E167" s="164" t="s">
        <v>1595</v>
      </c>
      <c r="F167" s="165" t="s">
        <v>1596</v>
      </c>
      <c r="G167" s="166" t="s">
        <v>228</v>
      </c>
      <c r="H167" s="167">
        <v>185</v>
      </c>
      <c r="I167" s="168"/>
      <c r="J167" s="169">
        <f>ROUND(I167*H167,2)</f>
        <v>0</v>
      </c>
      <c r="K167" s="165" t="s">
        <v>222</v>
      </c>
      <c r="L167" s="170"/>
      <c r="M167" s="171" t="s">
        <v>1</v>
      </c>
      <c r="N167" s="172" t="s">
        <v>40</v>
      </c>
      <c r="O167" s="70"/>
      <c r="P167" s="173">
        <f>O167*H167</f>
        <v>0</v>
      </c>
      <c r="Q167" s="173">
        <v>0</v>
      </c>
      <c r="R167" s="173">
        <f>Q167*H167</f>
        <v>0</v>
      </c>
      <c r="S167" s="173">
        <v>0</v>
      </c>
      <c r="T167" s="174">
        <f>S167*H167</f>
        <v>0</v>
      </c>
      <c r="U167" s="33"/>
      <c r="V167" s="33"/>
      <c r="W167" s="33"/>
      <c r="X167" s="33"/>
      <c r="Y167" s="33"/>
      <c r="Z167" s="33"/>
      <c r="AA167" s="33"/>
      <c r="AB167" s="33"/>
      <c r="AC167" s="33"/>
      <c r="AD167" s="33"/>
      <c r="AE167" s="33"/>
      <c r="AR167" s="175" t="s">
        <v>415</v>
      </c>
      <c r="AT167" s="175" t="s">
        <v>218</v>
      </c>
      <c r="AU167" s="175" t="s">
        <v>82</v>
      </c>
      <c r="AY167" s="16" t="s">
        <v>223</v>
      </c>
      <c r="BE167" s="176">
        <f>IF(N167="základní",J167,0)</f>
        <v>0</v>
      </c>
      <c r="BF167" s="176">
        <f>IF(N167="snížená",J167,0)</f>
        <v>0</v>
      </c>
      <c r="BG167" s="176">
        <f>IF(N167="zákl. přenesená",J167,0)</f>
        <v>0</v>
      </c>
      <c r="BH167" s="176">
        <f>IF(N167="sníž. přenesená",J167,0)</f>
        <v>0</v>
      </c>
      <c r="BI167" s="176">
        <f>IF(N167="nulová",J167,0)</f>
        <v>0</v>
      </c>
      <c r="BJ167" s="16" t="s">
        <v>82</v>
      </c>
      <c r="BK167" s="176">
        <f>ROUND(I167*H167,2)</f>
        <v>0</v>
      </c>
      <c r="BL167" s="16" t="s">
        <v>415</v>
      </c>
      <c r="BM167" s="175" t="s">
        <v>2988</v>
      </c>
    </row>
    <row r="168" spans="1:65" s="2" customFormat="1" ht="19.5">
      <c r="A168" s="33"/>
      <c r="B168" s="34"/>
      <c r="C168" s="35"/>
      <c r="D168" s="177" t="s">
        <v>225</v>
      </c>
      <c r="E168" s="35"/>
      <c r="F168" s="178" t="s">
        <v>1596</v>
      </c>
      <c r="G168" s="35"/>
      <c r="H168" s="35"/>
      <c r="I168" s="179"/>
      <c r="J168" s="35"/>
      <c r="K168" s="35"/>
      <c r="L168" s="38"/>
      <c r="M168" s="180"/>
      <c r="N168" s="181"/>
      <c r="O168" s="70"/>
      <c r="P168" s="70"/>
      <c r="Q168" s="70"/>
      <c r="R168" s="70"/>
      <c r="S168" s="70"/>
      <c r="T168" s="71"/>
      <c r="U168" s="33"/>
      <c r="V168" s="33"/>
      <c r="W168" s="33"/>
      <c r="X168" s="33"/>
      <c r="Y168" s="33"/>
      <c r="Z168" s="33"/>
      <c r="AA168" s="33"/>
      <c r="AB168" s="33"/>
      <c r="AC168" s="33"/>
      <c r="AD168" s="33"/>
      <c r="AE168" s="33"/>
      <c r="AT168" s="16" t="s">
        <v>225</v>
      </c>
      <c r="AU168" s="16" t="s">
        <v>82</v>
      </c>
    </row>
    <row r="169" spans="1:65" s="2" customFormat="1" ht="24.2" customHeight="1">
      <c r="A169" s="33"/>
      <c r="B169" s="34"/>
      <c r="C169" s="182" t="s">
        <v>7</v>
      </c>
      <c r="D169" s="182" t="s">
        <v>243</v>
      </c>
      <c r="E169" s="183" t="s">
        <v>2989</v>
      </c>
      <c r="F169" s="184" t="s">
        <v>2990</v>
      </c>
      <c r="G169" s="185" t="s">
        <v>221</v>
      </c>
      <c r="H169" s="186">
        <v>2</v>
      </c>
      <c r="I169" s="187"/>
      <c r="J169" s="188">
        <f>ROUND(I169*H169,2)</f>
        <v>0</v>
      </c>
      <c r="K169" s="184" t="s">
        <v>222</v>
      </c>
      <c r="L169" s="38"/>
      <c r="M169" s="189" t="s">
        <v>1</v>
      </c>
      <c r="N169" s="190" t="s">
        <v>40</v>
      </c>
      <c r="O169" s="70"/>
      <c r="P169" s="173">
        <f>O169*H169</f>
        <v>0</v>
      </c>
      <c r="Q169" s="173">
        <v>0</v>
      </c>
      <c r="R169" s="173">
        <f>Q169*H169</f>
        <v>0</v>
      </c>
      <c r="S169" s="173">
        <v>0</v>
      </c>
      <c r="T169" s="174">
        <f>S169*H169</f>
        <v>0</v>
      </c>
      <c r="U169" s="33"/>
      <c r="V169" s="33"/>
      <c r="W169" s="33"/>
      <c r="X169" s="33"/>
      <c r="Y169" s="33"/>
      <c r="Z169" s="33"/>
      <c r="AA169" s="33"/>
      <c r="AB169" s="33"/>
      <c r="AC169" s="33"/>
      <c r="AD169" s="33"/>
      <c r="AE169" s="33"/>
      <c r="AR169" s="175" t="s">
        <v>560</v>
      </c>
      <c r="AT169" s="175" t="s">
        <v>243</v>
      </c>
      <c r="AU169" s="175" t="s">
        <v>82</v>
      </c>
      <c r="AY169" s="16" t="s">
        <v>223</v>
      </c>
      <c r="BE169" s="176">
        <f>IF(N169="základní",J169,0)</f>
        <v>0</v>
      </c>
      <c r="BF169" s="176">
        <f>IF(N169="snížená",J169,0)</f>
        <v>0</v>
      </c>
      <c r="BG169" s="176">
        <f>IF(N169="zákl. přenesená",J169,0)</f>
        <v>0</v>
      </c>
      <c r="BH169" s="176">
        <f>IF(N169="sníž. přenesená",J169,0)</f>
        <v>0</v>
      </c>
      <c r="BI169" s="176">
        <f>IF(N169="nulová",J169,0)</f>
        <v>0</v>
      </c>
      <c r="BJ169" s="16" t="s">
        <v>82</v>
      </c>
      <c r="BK169" s="176">
        <f>ROUND(I169*H169,2)</f>
        <v>0</v>
      </c>
      <c r="BL169" s="16" t="s">
        <v>560</v>
      </c>
      <c r="BM169" s="175" t="s">
        <v>2991</v>
      </c>
    </row>
    <row r="170" spans="1:65" s="2" customFormat="1">
      <c r="A170" s="33"/>
      <c r="B170" s="34"/>
      <c r="C170" s="35"/>
      <c r="D170" s="177" t="s">
        <v>225</v>
      </c>
      <c r="E170" s="35"/>
      <c r="F170" s="178" t="s">
        <v>2990</v>
      </c>
      <c r="G170" s="35"/>
      <c r="H170" s="35"/>
      <c r="I170" s="179"/>
      <c r="J170" s="35"/>
      <c r="K170" s="35"/>
      <c r="L170" s="38"/>
      <c r="M170" s="180"/>
      <c r="N170" s="181"/>
      <c r="O170" s="70"/>
      <c r="P170" s="70"/>
      <c r="Q170" s="70"/>
      <c r="R170" s="70"/>
      <c r="S170" s="70"/>
      <c r="T170" s="71"/>
      <c r="U170" s="33"/>
      <c r="V170" s="33"/>
      <c r="W170" s="33"/>
      <c r="X170" s="33"/>
      <c r="Y170" s="33"/>
      <c r="Z170" s="33"/>
      <c r="AA170" s="33"/>
      <c r="AB170" s="33"/>
      <c r="AC170" s="33"/>
      <c r="AD170" s="33"/>
      <c r="AE170" s="33"/>
      <c r="AT170" s="16" t="s">
        <v>225</v>
      </c>
      <c r="AU170" s="16" t="s">
        <v>82</v>
      </c>
    </row>
    <row r="171" spans="1:65" s="2" customFormat="1" ht="37.9" customHeight="1">
      <c r="A171" s="33"/>
      <c r="B171" s="34"/>
      <c r="C171" s="163" t="s">
        <v>432</v>
      </c>
      <c r="D171" s="163" t="s">
        <v>218</v>
      </c>
      <c r="E171" s="164" t="s">
        <v>2992</v>
      </c>
      <c r="F171" s="165" t="s">
        <v>2993</v>
      </c>
      <c r="G171" s="166" t="s">
        <v>221</v>
      </c>
      <c r="H171" s="167">
        <v>2</v>
      </c>
      <c r="I171" s="168"/>
      <c r="J171" s="169">
        <f>ROUND(I171*H171,2)</f>
        <v>0</v>
      </c>
      <c r="K171" s="165" t="s">
        <v>222</v>
      </c>
      <c r="L171" s="170"/>
      <c r="M171" s="171" t="s">
        <v>1</v>
      </c>
      <c r="N171" s="172" t="s">
        <v>40</v>
      </c>
      <c r="O171" s="70"/>
      <c r="P171" s="173">
        <f>O171*H171</f>
        <v>0</v>
      </c>
      <c r="Q171" s="173">
        <v>0</v>
      </c>
      <c r="R171" s="173">
        <f>Q171*H171</f>
        <v>0</v>
      </c>
      <c r="S171" s="173">
        <v>0</v>
      </c>
      <c r="T171" s="174">
        <f>S171*H171</f>
        <v>0</v>
      </c>
      <c r="U171" s="33"/>
      <c r="V171" s="33"/>
      <c r="W171" s="33"/>
      <c r="X171" s="33"/>
      <c r="Y171" s="33"/>
      <c r="Z171" s="33"/>
      <c r="AA171" s="33"/>
      <c r="AB171" s="33"/>
      <c r="AC171" s="33"/>
      <c r="AD171" s="33"/>
      <c r="AE171" s="33"/>
      <c r="AR171" s="175" t="s">
        <v>415</v>
      </c>
      <c r="AT171" s="175" t="s">
        <v>218</v>
      </c>
      <c r="AU171" s="175" t="s">
        <v>82</v>
      </c>
      <c r="AY171" s="16" t="s">
        <v>223</v>
      </c>
      <c r="BE171" s="176">
        <f>IF(N171="základní",J171,0)</f>
        <v>0</v>
      </c>
      <c r="BF171" s="176">
        <f>IF(N171="snížená",J171,0)</f>
        <v>0</v>
      </c>
      <c r="BG171" s="176">
        <f>IF(N171="zákl. přenesená",J171,0)</f>
        <v>0</v>
      </c>
      <c r="BH171" s="176">
        <f>IF(N171="sníž. přenesená",J171,0)</f>
        <v>0</v>
      </c>
      <c r="BI171" s="176">
        <f>IF(N171="nulová",J171,0)</f>
        <v>0</v>
      </c>
      <c r="BJ171" s="16" t="s">
        <v>82</v>
      </c>
      <c r="BK171" s="176">
        <f>ROUND(I171*H171,2)</f>
        <v>0</v>
      </c>
      <c r="BL171" s="16" t="s">
        <v>415</v>
      </c>
      <c r="BM171" s="175" t="s">
        <v>2994</v>
      </c>
    </row>
    <row r="172" spans="1:65" s="2" customFormat="1" ht="19.5">
      <c r="A172" s="33"/>
      <c r="B172" s="34"/>
      <c r="C172" s="35"/>
      <c r="D172" s="177" t="s">
        <v>225</v>
      </c>
      <c r="E172" s="35"/>
      <c r="F172" s="178" t="s">
        <v>2993</v>
      </c>
      <c r="G172" s="35"/>
      <c r="H172" s="35"/>
      <c r="I172" s="179"/>
      <c r="J172" s="35"/>
      <c r="K172" s="35"/>
      <c r="L172" s="38"/>
      <c r="M172" s="180"/>
      <c r="N172" s="181"/>
      <c r="O172" s="70"/>
      <c r="P172" s="70"/>
      <c r="Q172" s="70"/>
      <c r="R172" s="70"/>
      <c r="S172" s="70"/>
      <c r="T172" s="71"/>
      <c r="U172" s="33"/>
      <c r="V172" s="33"/>
      <c r="W172" s="33"/>
      <c r="X172" s="33"/>
      <c r="Y172" s="33"/>
      <c r="Z172" s="33"/>
      <c r="AA172" s="33"/>
      <c r="AB172" s="33"/>
      <c r="AC172" s="33"/>
      <c r="AD172" s="33"/>
      <c r="AE172" s="33"/>
      <c r="AT172" s="16" t="s">
        <v>225</v>
      </c>
      <c r="AU172" s="16" t="s">
        <v>82</v>
      </c>
    </row>
    <row r="173" spans="1:65" s="2" customFormat="1" ht="49.15" customHeight="1">
      <c r="A173" s="33"/>
      <c r="B173" s="34"/>
      <c r="C173" s="182" t="s">
        <v>437</v>
      </c>
      <c r="D173" s="182" t="s">
        <v>243</v>
      </c>
      <c r="E173" s="183" t="s">
        <v>2995</v>
      </c>
      <c r="F173" s="184" t="s">
        <v>2996</v>
      </c>
      <c r="G173" s="185" t="s">
        <v>221</v>
      </c>
      <c r="H173" s="186">
        <v>3</v>
      </c>
      <c r="I173" s="187"/>
      <c r="J173" s="188">
        <f>ROUND(I173*H173,2)</f>
        <v>0</v>
      </c>
      <c r="K173" s="184" t="s">
        <v>222</v>
      </c>
      <c r="L173" s="38"/>
      <c r="M173" s="189" t="s">
        <v>1</v>
      </c>
      <c r="N173" s="190" t="s">
        <v>40</v>
      </c>
      <c r="O173" s="70"/>
      <c r="P173" s="173">
        <f>O173*H173</f>
        <v>0</v>
      </c>
      <c r="Q173" s="173">
        <v>0</v>
      </c>
      <c r="R173" s="173">
        <f>Q173*H173</f>
        <v>0</v>
      </c>
      <c r="S173" s="173">
        <v>0</v>
      </c>
      <c r="T173" s="174">
        <f>S173*H173</f>
        <v>0</v>
      </c>
      <c r="U173" s="33"/>
      <c r="V173" s="33"/>
      <c r="W173" s="33"/>
      <c r="X173" s="33"/>
      <c r="Y173" s="33"/>
      <c r="Z173" s="33"/>
      <c r="AA173" s="33"/>
      <c r="AB173" s="33"/>
      <c r="AC173" s="33"/>
      <c r="AD173" s="33"/>
      <c r="AE173" s="33"/>
      <c r="AR173" s="175" t="s">
        <v>560</v>
      </c>
      <c r="AT173" s="175" t="s">
        <v>243</v>
      </c>
      <c r="AU173" s="175" t="s">
        <v>82</v>
      </c>
      <c r="AY173" s="16" t="s">
        <v>223</v>
      </c>
      <c r="BE173" s="176">
        <f>IF(N173="základní",J173,0)</f>
        <v>0</v>
      </c>
      <c r="BF173" s="176">
        <f>IF(N173="snížená",J173,0)</f>
        <v>0</v>
      </c>
      <c r="BG173" s="176">
        <f>IF(N173="zákl. přenesená",J173,0)</f>
        <v>0</v>
      </c>
      <c r="BH173" s="176">
        <f>IF(N173="sníž. přenesená",J173,0)</f>
        <v>0</v>
      </c>
      <c r="BI173" s="176">
        <f>IF(N173="nulová",J173,0)</f>
        <v>0</v>
      </c>
      <c r="BJ173" s="16" t="s">
        <v>82</v>
      </c>
      <c r="BK173" s="176">
        <f>ROUND(I173*H173,2)</f>
        <v>0</v>
      </c>
      <c r="BL173" s="16" t="s">
        <v>560</v>
      </c>
      <c r="BM173" s="175" t="s">
        <v>2997</v>
      </c>
    </row>
    <row r="174" spans="1:65" s="2" customFormat="1" ht="48.75">
      <c r="A174" s="33"/>
      <c r="B174" s="34"/>
      <c r="C174" s="35"/>
      <c r="D174" s="177" t="s">
        <v>225</v>
      </c>
      <c r="E174" s="35"/>
      <c r="F174" s="178" t="s">
        <v>2998</v>
      </c>
      <c r="G174" s="35"/>
      <c r="H174" s="35"/>
      <c r="I174" s="179"/>
      <c r="J174" s="35"/>
      <c r="K174" s="35"/>
      <c r="L174" s="38"/>
      <c r="M174" s="180"/>
      <c r="N174" s="181"/>
      <c r="O174" s="70"/>
      <c r="P174" s="70"/>
      <c r="Q174" s="70"/>
      <c r="R174" s="70"/>
      <c r="S174" s="70"/>
      <c r="T174" s="71"/>
      <c r="U174" s="33"/>
      <c r="V174" s="33"/>
      <c r="W174" s="33"/>
      <c r="X174" s="33"/>
      <c r="Y174" s="33"/>
      <c r="Z174" s="33"/>
      <c r="AA174" s="33"/>
      <c r="AB174" s="33"/>
      <c r="AC174" s="33"/>
      <c r="AD174" s="33"/>
      <c r="AE174" s="33"/>
      <c r="AT174" s="16" t="s">
        <v>225</v>
      </c>
      <c r="AU174" s="16" t="s">
        <v>82</v>
      </c>
    </row>
    <row r="175" spans="1:65" s="2" customFormat="1" ht="49.15" customHeight="1">
      <c r="A175" s="33"/>
      <c r="B175" s="34"/>
      <c r="C175" s="163" t="s">
        <v>442</v>
      </c>
      <c r="D175" s="163" t="s">
        <v>218</v>
      </c>
      <c r="E175" s="164" t="s">
        <v>2999</v>
      </c>
      <c r="F175" s="165" t="s">
        <v>3000</v>
      </c>
      <c r="G175" s="166" t="s">
        <v>221</v>
      </c>
      <c r="H175" s="167">
        <v>3</v>
      </c>
      <c r="I175" s="168"/>
      <c r="J175" s="169">
        <f>ROUND(I175*H175,2)</f>
        <v>0</v>
      </c>
      <c r="K175" s="165" t="s">
        <v>222</v>
      </c>
      <c r="L175" s="170"/>
      <c r="M175" s="171" t="s">
        <v>1</v>
      </c>
      <c r="N175" s="172" t="s">
        <v>40</v>
      </c>
      <c r="O175" s="70"/>
      <c r="P175" s="173">
        <f>O175*H175</f>
        <v>0</v>
      </c>
      <c r="Q175" s="173">
        <v>0</v>
      </c>
      <c r="R175" s="173">
        <f>Q175*H175</f>
        <v>0</v>
      </c>
      <c r="S175" s="173">
        <v>0</v>
      </c>
      <c r="T175" s="174">
        <f>S175*H175</f>
        <v>0</v>
      </c>
      <c r="U175" s="33"/>
      <c r="V175" s="33"/>
      <c r="W175" s="33"/>
      <c r="X175" s="33"/>
      <c r="Y175" s="33"/>
      <c r="Z175" s="33"/>
      <c r="AA175" s="33"/>
      <c r="AB175" s="33"/>
      <c r="AC175" s="33"/>
      <c r="AD175" s="33"/>
      <c r="AE175" s="33"/>
      <c r="AR175" s="175" t="s">
        <v>415</v>
      </c>
      <c r="AT175" s="175" t="s">
        <v>218</v>
      </c>
      <c r="AU175" s="175" t="s">
        <v>82</v>
      </c>
      <c r="AY175" s="16" t="s">
        <v>223</v>
      </c>
      <c r="BE175" s="176">
        <f>IF(N175="základní",J175,0)</f>
        <v>0</v>
      </c>
      <c r="BF175" s="176">
        <f>IF(N175="snížená",J175,0)</f>
        <v>0</v>
      </c>
      <c r="BG175" s="176">
        <f>IF(N175="zákl. přenesená",J175,0)</f>
        <v>0</v>
      </c>
      <c r="BH175" s="176">
        <f>IF(N175="sníž. přenesená",J175,0)</f>
        <v>0</v>
      </c>
      <c r="BI175" s="176">
        <f>IF(N175="nulová",J175,0)</f>
        <v>0</v>
      </c>
      <c r="BJ175" s="16" t="s">
        <v>82</v>
      </c>
      <c r="BK175" s="176">
        <f>ROUND(I175*H175,2)</f>
        <v>0</v>
      </c>
      <c r="BL175" s="16" t="s">
        <v>415</v>
      </c>
      <c r="BM175" s="175" t="s">
        <v>3001</v>
      </c>
    </row>
    <row r="176" spans="1:65" s="2" customFormat="1" ht="29.25">
      <c r="A176" s="33"/>
      <c r="B176" s="34"/>
      <c r="C176" s="35"/>
      <c r="D176" s="177" t="s">
        <v>225</v>
      </c>
      <c r="E176" s="35"/>
      <c r="F176" s="178" t="s">
        <v>3000</v>
      </c>
      <c r="G176" s="35"/>
      <c r="H176" s="35"/>
      <c r="I176" s="179"/>
      <c r="J176" s="35"/>
      <c r="K176" s="35"/>
      <c r="L176" s="38"/>
      <c r="M176" s="180"/>
      <c r="N176" s="181"/>
      <c r="O176" s="70"/>
      <c r="P176" s="70"/>
      <c r="Q176" s="70"/>
      <c r="R176" s="70"/>
      <c r="S176" s="70"/>
      <c r="T176" s="71"/>
      <c r="U176" s="33"/>
      <c r="V176" s="33"/>
      <c r="W176" s="33"/>
      <c r="X176" s="33"/>
      <c r="Y176" s="33"/>
      <c r="Z176" s="33"/>
      <c r="AA176" s="33"/>
      <c r="AB176" s="33"/>
      <c r="AC176" s="33"/>
      <c r="AD176" s="33"/>
      <c r="AE176" s="33"/>
      <c r="AT176" s="16" t="s">
        <v>225</v>
      </c>
      <c r="AU176" s="16" t="s">
        <v>82</v>
      </c>
    </row>
    <row r="177" spans="1:65" s="2" customFormat="1" ht="24.2" customHeight="1">
      <c r="A177" s="33"/>
      <c r="B177" s="34"/>
      <c r="C177" s="182" t="s">
        <v>1237</v>
      </c>
      <c r="D177" s="182" t="s">
        <v>243</v>
      </c>
      <c r="E177" s="183" t="s">
        <v>3002</v>
      </c>
      <c r="F177" s="184" t="s">
        <v>3003</v>
      </c>
      <c r="G177" s="185" t="s">
        <v>221</v>
      </c>
      <c r="H177" s="186">
        <v>3</v>
      </c>
      <c r="I177" s="187"/>
      <c r="J177" s="188">
        <f>ROUND(I177*H177,2)</f>
        <v>0</v>
      </c>
      <c r="K177" s="184" t="s">
        <v>222</v>
      </c>
      <c r="L177" s="38"/>
      <c r="M177" s="189" t="s">
        <v>1</v>
      </c>
      <c r="N177" s="190" t="s">
        <v>40</v>
      </c>
      <c r="O177" s="70"/>
      <c r="P177" s="173">
        <f>O177*H177</f>
        <v>0</v>
      </c>
      <c r="Q177" s="173">
        <v>0</v>
      </c>
      <c r="R177" s="173">
        <f>Q177*H177</f>
        <v>0</v>
      </c>
      <c r="S177" s="173">
        <v>0</v>
      </c>
      <c r="T177" s="174">
        <f>S177*H177</f>
        <v>0</v>
      </c>
      <c r="U177" s="33"/>
      <c r="V177" s="33"/>
      <c r="W177" s="33"/>
      <c r="X177" s="33"/>
      <c r="Y177" s="33"/>
      <c r="Z177" s="33"/>
      <c r="AA177" s="33"/>
      <c r="AB177" s="33"/>
      <c r="AC177" s="33"/>
      <c r="AD177" s="33"/>
      <c r="AE177" s="33"/>
      <c r="AR177" s="175" t="s">
        <v>560</v>
      </c>
      <c r="AT177" s="175" t="s">
        <v>243</v>
      </c>
      <c r="AU177" s="175" t="s">
        <v>82</v>
      </c>
      <c r="AY177" s="16" t="s">
        <v>223</v>
      </c>
      <c r="BE177" s="176">
        <f>IF(N177="základní",J177,0)</f>
        <v>0</v>
      </c>
      <c r="BF177" s="176">
        <f>IF(N177="snížená",J177,0)</f>
        <v>0</v>
      </c>
      <c r="BG177" s="176">
        <f>IF(N177="zákl. přenesená",J177,0)</f>
        <v>0</v>
      </c>
      <c r="BH177" s="176">
        <f>IF(N177="sníž. přenesená",J177,0)</f>
        <v>0</v>
      </c>
      <c r="BI177" s="176">
        <f>IF(N177="nulová",J177,0)</f>
        <v>0</v>
      </c>
      <c r="BJ177" s="16" t="s">
        <v>82</v>
      </c>
      <c r="BK177" s="176">
        <f>ROUND(I177*H177,2)</f>
        <v>0</v>
      </c>
      <c r="BL177" s="16" t="s">
        <v>560</v>
      </c>
      <c r="BM177" s="175" t="s">
        <v>3004</v>
      </c>
    </row>
    <row r="178" spans="1:65" s="2" customFormat="1">
      <c r="A178" s="33"/>
      <c r="B178" s="34"/>
      <c r="C178" s="35"/>
      <c r="D178" s="177" t="s">
        <v>225</v>
      </c>
      <c r="E178" s="35"/>
      <c r="F178" s="178" t="s">
        <v>3003</v>
      </c>
      <c r="G178" s="35"/>
      <c r="H178" s="35"/>
      <c r="I178" s="179"/>
      <c r="J178" s="35"/>
      <c r="K178" s="35"/>
      <c r="L178" s="38"/>
      <c r="M178" s="180"/>
      <c r="N178" s="181"/>
      <c r="O178" s="70"/>
      <c r="P178" s="70"/>
      <c r="Q178" s="70"/>
      <c r="R178" s="70"/>
      <c r="S178" s="70"/>
      <c r="T178" s="71"/>
      <c r="U178" s="33"/>
      <c r="V178" s="33"/>
      <c r="W178" s="33"/>
      <c r="X178" s="33"/>
      <c r="Y178" s="33"/>
      <c r="Z178" s="33"/>
      <c r="AA178" s="33"/>
      <c r="AB178" s="33"/>
      <c r="AC178" s="33"/>
      <c r="AD178" s="33"/>
      <c r="AE178" s="33"/>
      <c r="AT178" s="16" t="s">
        <v>225</v>
      </c>
      <c r="AU178" s="16" t="s">
        <v>82</v>
      </c>
    </row>
    <row r="179" spans="1:65" s="2" customFormat="1" ht="49.15" customHeight="1">
      <c r="A179" s="33"/>
      <c r="B179" s="34"/>
      <c r="C179" s="163" t="s">
        <v>1241</v>
      </c>
      <c r="D179" s="163" t="s">
        <v>218</v>
      </c>
      <c r="E179" s="164" t="s">
        <v>3005</v>
      </c>
      <c r="F179" s="165" t="s">
        <v>3006</v>
      </c>
      <c r="G179" s="166" t="s">
        <v>221</v>
      </c>
      <c r="H179" s="167">
        <v>3</v>
      </c>
      <c r="I179" s="168"/>
      <c r="J179" s="169">
        <f>ROUND(I179*H179,2)</f>
        <v>0</v>
      </c>
      <c r="K179" s="165" t="s">
        <v>222</v>
      </c>
      <c r="L179" s="170"/>
      <c r="M179" s="171" t="s">
        <v>1</v>
      </c>
      <c r="N179" s="172" t="s">
        <v>40</v>
      </c>
      <c r="O179" s="70"/>
      <c r="P179" s="173">
        <f>O179*H179</f>
        <v>0</v>
      </c>
      <c r="Q179" s="173">
        <v>0</v>
      </c>
      <c r="R179" s="173">
        <f>Q179*H179</f>
        <v>0</v>
      </c>
      <c r="S179" s="173">
        <v>0</v>
      </c>
      <c r="T179" s="174">
        <f>S179*H179</f>
        <v>0</v>
      </c>
      <c r="U179" s="33"/>
      <c r="V179" s="33"/>
      <c r="W179" s="33"/>
      <c r="X179" s="33"/>
      <c r="Y179" s="33"/>
      <c r="Z179" s="33"/>
      <c r="AA179" s="33"/>
      <c r="AB179" s="33"/>
      <c r="AC179" s="33"/>
      <c r="AD179" s="33"/>
      <c r="AE179" s="33"/>
      <c r="AR179" s="175" t="s">
        <v>415</v>
      </c>
      <c r="AT179" s="175" t="s">
        <v>218</v>
      </c>
      <c r="AU179" s="175" t="s">
        <v>82</v>
      </c>
      <c r="AY179" s="16" t="s">
        <v>223</v>
      </c>
      <c r="BE179" s="176">
        <f>IF(N179="základní",J179,0)</f>
        <v>0</v>
      </c>
      <c r="BF179" s="176">
        <f>IF(N179="snížená",J179,0)</f>
        <v>0</v>
      </c>
      <c r="BG179" s="176">
        <f>IF(N179="zákl. přenesená",J179,0)</f>
        <v>0</v>
      </c>
      <c r="BH179" s="176">
        <f>IF(N179="sníž. přenesená",J179,0)</f>
        <v>0</v>
      </c>
      <c r="BI179" s="176">
        <f>IF(N179="nulová",J179,0)</f>
        <v>0</v>
      </c>
      <c r="BJ179" s="16" t="s">
        <v>82</v>
      </c>
      <c r="BK179" s="176">
        <f>ROUND(I179*H179,2)</f>
        <v>0</v>
      </c>
      <c r="BL179" s="16" t="s">
        <v>415</v>
      </c>
      <c r="BM179" s="175" t="s">
        <v>3007</v>
      </c>
    </row>
    <row r="180" spans="1:65" s="2" customFormat="1" ht="29.25">
      <c r="A180" s="33"/>
      <c r="B180" s="34"/>
      <c r="C180" s="35"/>
      <c r="D180" s="177" t="s">
        <v>225</v>
      </c>
      <c r="E180" s="35"/>
      <c r="F180" s="178" t="s">
        <v>3006</v>
      </c>
      <c r="G180" s="35"/>
      <c r="H180" s="35"/>
      <c r="I180" s="179"/>
      <c r="J180" s="35"/>
      <c r="K180" s="35"/>
      <c r="L180" s="38"/>
      <c r="M180" s="180"/>
      <c r="N180" s="181"/>
      <c r="O180" s="70"/>
      <c r="P180" s="70"/>
      <c r="Q180" s="70"/>
      <c r="R180" s="70"/>
      <c r="S180" s="70"/>
      <c r="T180" s="71"/>
      <c r="U180" s="33"/>
      <c r="V180" s="33"/>
      <c r="W180" s="33"/>
      <c r="X180" s="33"/>
      <c r="Y180" s="33"/>
      <c r="Z180" s="33"/>
      <c r="AA180" s="33"/>
      <c r="AB180" s="33"/>
      <c r="AC180" s="33"/>
      <c r="AD180" s="33"/>
      <c r="AE180" s="33"/>
      <c r="AT180" s="16" t="s">
        <v>225</v>
      </c>
      <c r="AU180" s="16" t="s">
        <v>82</v>
      </c>
    </row>
    <row r="181" spans="1:65" s="2" customFormat="1" ht="24.2" customHeight="1">
      <c r="A181" s="33"/>
      <c r="B181" s="34"/>
      <c r="C181" s="182" t="s">
        <v>447</v>
      </c>
      <c r="D181" s="182" t="s">
        <v>243</v>
      </c>
      <c r="E181" s="183" t="s">
        <v>3008</v>
      </c>
      <c r="F181" s="184" t="s">
        <v>3009</v>
      </c>
      <c r="G181" s="185" t="s">
        <v>221</v>
      </c>
      <c r="H181" s="186">
        <v>8</v>
      </c>
      <c r="I181" s="187"/>
      <c r="J181" s="188">
        <f>ROUND(I181*H181,2)</f>
        <v>0</v>
      </c>
      <c r="K181" s="184" t="s">
        <v>222</v>
      </c>
      <c r="L181" s="38"/>
      <c r="M181" s="189" t="s">
        <v>1</v>
      </c>
      <c r="N181" s="190" t="s">
        <v>40</v>
      </c>
      <c r="O181" s="70"/>
      <c r="P181" s="173">
        <f>O181*H181</f>
        <v>0</v>
      </c>
      <c r="Q181" s="173">
        <v>0</v>
      </c>
      <c r="R181" s="173">
        <f>Q181*H181</f>
        <v>0</v>
      </c>
      <c r="S181" s="173">
        <v>0</v>
      </c>
      <c r="T181" s="174">
        <f>S181*H181</f>
        <v>0</v>
      </c>
      <c r="U181" s="33"/>
      <c r="V181" s="33"/>
      <c r="W181" s="33"/>
      <c r="X181" s="33"/>
      <c r="Y181" s="33"/>
      <c r="Z181" s="33"/>
      <c r="AA181" s="33"/>
      <c r="AB181" s="33"/>
      <c r="AC181" s="33"/>
      <c r="AD181" s="33"/>
      <c r="AE181" s="33"/>
      <c r="AR181" s="175" t="s">
        <v>560</v>
      </c>
      <c r="AT181" s="175" t="s">
        <v>243</v>
      </c>
      <c r="AU181" s="175" t="s">
        <v>82</v>
      </c>
      <c r="AY181" s="16" t="s">
        <v>223</v>
      </c>
      <c r="BE181" s="176">
        <f>IF(N181="základní",J181,0)</f>
        <v>0</v>
      </c>
      <c r="BF181" s="176">
        <f>IF(N181="snížená",J181,0)</f>
        <v>0</v>
      </c>
      <c r="BG181" s="176">
        <f>IF(N181="zákl. přenesená",J181,0)</f>
        <v>0</v>
      </c>
      <c r="BH181" s="176">
        <f>IF(N181="sníž. přenesená",J181,0)</f>
        <v>0</v>
      </c>
      <c r="BI181" s="176">
        <f>IF(N181="nulová",J181,0)</f>
        <v>0</v>
      </c>
      <c r="BJ181" s="16" t="s">
        <v>82</v>
      </c>
      <c r="BK181" s="176">
        <f>ROUND(I181*H181,2)</f>
        <v>0</v>
      </c>
      <c r="BL181" s="16" t="s">
        <v>560</v>
      </c>
      <c r="BM181" s="175" t="s">
        <v>3010</v>
      </c>
    </row>
    <row r="182" spans="1:65" s="2" customFormat="1">
      <c r="A182" s="33"/>
      <c r="B182" s="34"/>
      <c r="C182" s="35"/>
      <c r="D182" s="177" t="s">
        <v>225</v>
      </c>
      <c r="E182" s="35"/>
      <c r="F182" s="178" t="s">
        <v>3009</v>
      </c>
      <c r="G182" s="35"/>
      <c r="H182" s="35"/>
      <c r="I182" s="179"/>
      <c r="J182" s="35"/>
      <c r="K182" s="35"/>
      <c r="L182" s="38"/>
      <c r="M182" s="180"/>
      <c r="N182" s="181"/>
      <c r="O182" s="70"/>
      <c r="P182" s="70"/>
      <c r="Q182" s="70"/>
      <c r="R182" s="70"/>
      <c r="S182" s="70"/>
      <c r="T182" s="71"/>
      <c r="U182" s="33"/>
      <c r="V182" s="33"/>
      <c r="W182" s="33"/>
      <c r="X182" s="33"/>
      <c r="Y182" s="33"/>
      <c r="Z182" s="33"/>
      <c r="AA182" s="33"/>
      <c r="AB182" s="33"/>
      <c r="AC182" s="33"/>
      <c r="AD182" s="33"/>
      <c r="AE182" s="33"/>
      <c r="AT182" s="16" t="s">
        <v>225</v>
      </c>
      <c r="AU182" s="16" t="s">
        <v>82</v>
      </c>
    </row>
    <row r="183" spans="1:65" s="2" customFormat="1" ht="37.9" customHeight="1">
      <c r="A183" s="33"/>
      <c r="B183" s="34"/>
      <c r="C183" s="182" t="s">
        <v>451</v>
      </c>
      <c r="D183" s="182" t="s">
        <v>243</v>
      </c>
      <c r="E183" s="183" t="s">
        <v>2780</v>
      </c>
      <c r="F183" s="184" t="s">
        <v>2781</v>
      </c>
      <c r="G183" s="185" t="s">
        <v>221</v>
      </c>
      <c r="H183" s="186">
        <v>1</v>
      </c>
      <c r="I183" s="187"/>
      <c r="J183" s="188">
        <f>ROUND(I183*H183,2)</f>
        <v>0</v>
      </c>
      <c r="K183" s="184" t="s">
        <v>222</v>
      </c>
      <c r="L183" s="38"/>
      <c r="M183" s="189" t="s">
        <v>1</v>
      </c>
      <c r="N183" s="190" t="s">
        <v>40</v>
      </c>
      <c r="O183" s="70"/>
      <c r="P183" s="173">
        <f>O183*H183</f>
        <v>0</v>
      </c>
      <c r="Q183" s="173">
        <v>0</v>
      </c>
      <c r="R183" s="173">
        <f>Q183*H183</f>
        <v>0</v>
      </c>
      <c r="S183" s="173">
        <v>0</v>
      </c>
      <c r="T183" s="174">
        <f>S183*H183</f>
        <v>0</v>
      </c>
      <c r="U183" s="33"/>
      <c r="V183" s="33"/>
      <c r="W183" s="33"/>
      <c r="X183" s="33"/>
      <c r="Y183" s="33"/>
      <c r="Z183" s="33"/>
      <c r="AA183" s="33"/>
      <c r="AB183" s="33"/>
      <c r="AC183" s="33"/>
      <c r="AD183" s="33"/>
      <c r="AE183" s="33"/>
      <c r="AR183" s="175" t="s">
        <v>560</v>
      </c>
      <c r="AT183" s="175" t="s">
        <v>243</v>
      </c>
      <c r="AU183" s="175" t="s">
        <v>82</v>
      </c>
      <c r="AY183" s="16" t="s">
        <v>223</v>
      </c>
      <c r="BE183" s="176">
        <f>IF(N183="základní",J183,0)</f>
        <v>0</v>
      </c>
      <c r="BF183" s="176">
        <f>IF(N183="snížená",J183,0)</f>
        <v>0</v>
      </c>
      <c r="BG183" s="176">
        <f>IF(N183="zákl. přenesená",J183,0)</f>
        <v>0</v>
      </c>
      <c r="BH183" s="176">
        <f>IF(N183="sníž. přenesená",J183,0)</f>
        <v>0</v>
      </c>
      <c r="BI183" s="176">
        <f>IF(N183="nulová",J183,0)</f>
        <v>0</v>
      </c>
      <c r="BJ183" s="16" t="s">
        <v>82</v>
      </c>
      <c r="BK183" s="176">
        <f>ROUND(I183*H183,2)</f>
        <v>0</v>
      </c>
      <c r="BL183" s="16" t="s">
        <v>560</v>
      </c>
      <c r="BM183" s="175" t="s">
        <v>3011</v>
      </c>
    </row>
    <row r="184" spans="1:65" s="2" customFormat="1" ht="58.5">
      <c r="A184" s="33"/>
      <c r="B184" s="34"/>
      <c r="C184" s="35"/>
      <c r="D184" s="177" t="s">
        <v>225</v>
      </c>
      <c r="E184" s="35"/>
      <c r="F184" s="178" t="s">
        <v>2783</v>
      </c>
      <c r="G184" s="35"/>
      <c r="H184" s="35"/>
      <c r="I184" s="179"/>
      <c r="J184" s="35"/>
      <c r="K184" s="35"/>
      <c r="L184" s="38"/>
      <c r="M184" s="180"/>
      <c r="N184" s="181"/>
      <c r="O184" s="70"/>
      <c r="P184" s="70"/>
      <c r="Q184" s="70"/>
      <c r="R184" s="70"/>
      <c r="S184" s="70"/>
      <c r="T184" s="71"/>
      <c r="U184" s="33"/>
      <c r="V184" s="33"/>
      <c r="W184" s="33"/>
      <c r="X184" s="33"/>
      <c r="Y184" s="33"/>
      <c r="Z184" s="33"/>
      <c r="AA184" s="33"/>
      <c r="AB184" s="33"/>
      <c r="AC184" s="33"/>
      <c r="AD184" s="33"/>
      <c r="AE184" s="33"/>
      <c r="AT184" s="16" t="s">
        <v>225</v>
      </c>
      <c r="AU184" s="16" t="s">
        <v>82</v>
      </c>
    </row>
    <row r="185" spans="1:65" s="2" customFormat="1" ht="49.15" customHeight="1">
      <c r="A185" s="33"/>
      <c r="B185" s="34"/>
      <c r="C185" s="182" t="s">
        <v>465</v>
      </c>
      <c r="D185" s="182" t="s">
        <v>243</v>
      </c>
      <c r="E185" s="183" t="s">
        <v>2787</v>
      </c>
      <c r="F185" s="184" t="s">
        <v>2788</v>
      </c>
      <c r="G185" s="185" t="s">
        <v>221</v>
      </c>
      <c r="H185" s="186">
        <v>1</v>
      </c>
      <c r="I185" s="187"/>
      <c r="J185" s="188">
        <f>ROUND(I185*H185,2)</f>
        <v>0</v>
      </c>
      <c r="K185" s="184" t="s">
        <v>222</v>
      </c>
      <c r="L185" s="38"/>
      <c r="M185" s="189" t="s">
        <v>1</v>
      </c>
      <c r="N185" s="190" t="s">
        <v>40</v>
      </c>
      <c r="O185" s="70"/>
      <c r="P185" s="173">
        <f>O185*H185</f>
        <v>0</v>
      </c>
      <c r="Q185" s="173">
        <v>0</v>
      </c>
      <c r="R185" s="173">
        <f>Q185*H185</f>
        <v>0</v>
      </c>
      <c r="S185" s="173">
        <v>0</v>
      </c>
      <c r="T185" s="174">
        <f>S185*H185</f>
        <v>0</v>
      </c>
      <c r="U185" s="33"/>
      <c r="V185" s="33"/>
      <c r="W185" s="33"/>
      <c r="X185" s="33"/>
      <c r="Y185" s="33"/>
      <c r="Z185" s="33"/>
      <c r="AA185" s="33"/>
      <c r="AB185" s="33"/>
      <c r="AC185" s="33"/>
      <c r="AD185" s="33"/>
      <c r="AE185" s="33"/>
      <c r="AR185" s="175" t="s">
        <v>560</v>
      </c>
      <c r="AT185" s="175" t="s">
        <v>243</v>
      </c>
      <c r="AU185" s="175" t="s">
        <v>82</v>
      </c>
      <c r="AY185" s="16" t="s">
        <v>223</v>
      </c>
      <c r="BE185" s="176">
        <f>IF(N185="základní",J185,0)</f>
        <v>0</v>
      </c>
      <c r="BF185" s="176">
        <f>IF(N185="snížená",J185,0)</f>
        <v>0</v>
      </c>
      <c r="BG185" s="176">
        <f>IF(N185="zákl. přenesená",J185,0)</f>
        <v>0</v>
      </c>
      <c r="BH185" s="176">
        <f>IF(N185="sníž. přenesená",J185,0)</f>
        <v>0</v>
      </c>
      <c r="BI185" s="176">
        <f>IF(N185="nulová",J185,0)</f>
        <v>0</v>
      </c>
      <c r="BJ185" s="16" t="s">
        <v>82</v>
      </c>
      <c r="BK185" s="176">
        <f>ROUND(I185*H185,2)</f>
        <v>0</v>
      </c>
      <c r="BL185" s="16" t="s">
        <v>560</v>
      </c>
      <c r="BM185" s="175" t="s">
        <v>3012</v>
      </c>
    </row>
    <row r="186" spans="1:65" s="2" customFormat="1" ht="68.25">
      <c r="A186" s="33"/>
      <c r="B186" s="34"/>
      <c r="C186" s="35"/>
      <c r="D186" s="177" t="s">
        <v>225</v>
      </c>
      <c r="E186" s="35"/>
      <c r="F186" s="178" t="s">
        <v>2790</v>
      </c>
      <c r="G186" s="35"/>
      <c r="H186" s="35"/>
      <c r="I186" s="179"/>
      <c r="J186" s="35"/>
      <c r="K186" s="35"/>
      <c r="L186" s="38"/>
      <c r="M186" s="180"/>
      <c r="N186" s="181"/>
      <c r="O186" s="70"/>
      <c r="P186" s="70"/>
      <c r="Q186" s="70"/>
      <c r="R186" s="70"/>
      <c r="S186" s="70"/>
      <c r="T186" s="71"/>
      <c r="U186" s="33"/>
      <c r="V186" s="33"/>
      <c r="W186" s="33"/>
      <c r="X186" s="33"/>
      <c r="Y186" s="33"/>
      <c r="Z186" s="33"/>
      <c r="AA186" s="33"/>
      <c r="AB186" s="33"/>
      <c r="AC186" s="33"/>
      <c r="AD186" s="33"/>
      <c r="AE186" s="33"/>
      <c r="AT186" s="16" t="s">
        <v>225</v>
      </c>
      <c r="AU186" s="16" t="s">
        <v>82</v>
      </c>
    </row>
    <row r="187" spans="1:65" s="2" customFormat="1" ht="24.2" customHeight="1">
      <c r="A187" s="33"/>
      <c r="B187" s="34"/>
      <c r="C187" s="182" t="s">
        <v>469</v>
      </c>
      <c r="D187" s="182" t="s">
        <v>243</v>
      </c>
      <c r="E187" s="183" t="s">
        <v>3013</v>
      </c>
      <c r="F187" s="184" t="s">
        <v>3014</v>
      </c>
      <c r="G187" s="185" t="s">
        <v>221</v>
      </c>
      <c r="H187" s="186">
        <v>8</v>
      </c>
      <c r="I187" s="187"/>
      <c r="J187" s="188">
        <f>ROUND(I187*H187,2)</f>
        <v>0</v>
      </c>
      <c r="K187" s="184" t="s">
        <v>222</v>
      </c>
      <c r="L187" s="38"/>
      <c r="M187" s="189" t="s">
        <v>1</v>
      </c>
      <c r="N187" s="190" t="s">
        <v>40</v>
      </c>
      <c r="O187" s="70"/>
      <c r="P187" s="173">
        <f>O187*H187</f>
        <v>0</v>
      </c>
      <c r="Q187" s="173">
        <v>0</v>
      </c>
      <c r="R187" s="173">
        <f>Q187*H187</f>
        <v>0</v>
      </c>
      <c r="S187" s="173">
        <v>0</v>
      </c>
      <c r="T187" s="174">
        <f>S187*H187</f>
        <v>0</v>
      </c>
      <c r="U187" s="33"/>
      <c r="V187" s="33"/>
      <c r="W187" s="33"/>
      <c r="X187" s="33"/>
      <c r="Y187" s="33"/>
      <c r="Z187" s="33"/>
      <c r="AA187" s="33"/>
      <c r="AB187" s="33"/>
      <c r="AC187" s="33"/>
      <c r="AD187" s="33"/>
      <c r="AE187" s="33"/>
      <c r="AR187" s="175" t="s">
        <v>560</v>
      </c>
      <c r="AT187" s="175" t="s">
        <v>243</v>
      </c>
      <c r="AU187" s="175" t="s">
        <v>82</v>
      </c>
      <c r="AY187" s="16" t="s">
        <v>223</v>
      </c>
      <c r="BE187" s="176">
        <f>IF(N187="základní",J187,0)</f>
        <v>0</v>
      </c>
      <c r="BF187" s="176">
        <f>IF(N187="snížená",J187,0)</f>
        <v>0</v>
      </c>
      <c r="BG187" s="176">
        <f>IF(N187="zákl. přenesená",J187,0)</f>
        <v>0</v>
      </c>
      <c r="BH187" s="176">
        <f>IF(N187="sníž. přenesená",J187,0)</f>
        <v>0</v>
      </c>
      <c r="BI187" s="176">
        <f>IF(N187="nulová",J187,0)</f>
        <v>0</v>
      </c>
      <c r="BJ187" s="16" t="s">
        <v>82</v>
      </c>
      <c r="BK187" s="176">
        <f>ROUND(I187*H187,2)</f>
        <v>0</v>
      </c>
      <c r="BL187" s="16" t="s">
        <v>560</v>
      </c>
      <c r="BM187" s="175" t="s">
        <v>3015</v>
      </c>
    </row>
    <row r="188" spans="1:65" s="2" customFormat="1" ht="39">
      <c r="A188" s="33"/>
      <c r="B188" s="34"/>
      <c r="C188" s="35"/>
      <c r="D188" s="177" t="s">
        <v>225</v>
      </c>
      <c r="E188" s="35"/>
      <c r="F188" s="178" t="s">
        <v>3016</v>
      </c>
      <c r="G188" s="35"/>
      <c r="H188" s="35"/>
      <c r="I188" s="179"/>
      <c r="J188" s="35"/>
      <c r="K188" s="35"/>
      <c r="L188" s="38"/>
      <c r="M188" s="180"/>
      <c r="N188" s="181"/>
      <c r="O188" s="70"/>
      <c r="P188" s="70"/>
      <c r="Q188" s="70"/>
      <c r="R188" s="70"/>
      <c r="S188" s="70"/>
      <c r="T188" s="71"/>
      <c r="U188" s="33"/>
      <c r="V188" s="33"/>
      <c r="W188" s="33"/>
      <c r="X188" s="33"/>
      <c r="Y188" s="33"/>
      <c r="Z188" s="33"/>
      <c r="AA188" s="33"/>
      <c r="AB188" s="33"/>
      <c r="AC188" s="33"/>
      <c r="AD188" s="33"/>
      <c r="AE188" s="33"/>
      <c r="AT188" s="16" t="s">
        <v>225</v>
      </c>
      <c r="AU188" s="16" t="s">
        <v>82</v>
      </c>
    </row>
    <row r="189" spans="1:65" s="2" customFormat="1" ht="24.2" customHeight="1">
      <c r="A189" s="33"/>
      <c r="B189" s="34"/>
      <c r="C189" s="182" t="s">
        <v>474</v>
      </c>
      <c r="D189" s="182" t="s">
        <v>243</v>
      </c>
      <c r="E189" s="183" t="s">
        <v>1651</v>
      </c>
      <c r="F189" s="184" t="s">
        <v>1652</v>
      </c>
      <c r="G189" s="185" t="s">
        <v>221</v>
      </c>
      <c r="H189" s="186">
        <v>1</v>
      </c>
      <c r="I189" s="187"/>
      <c r="J189" s="188">
        <f>ROUND(I189*H189,2)</f>
        <v>0</v>
      </c>
      <c r="K189" s="184" t="s">
        <v>222</v>
      </c>
      <c r="L189" s="38"/>
      <c r="M189" s="189" t="s">
        <v>1</v>
      </c>
      <c r="N189" s="190" t="s">
        <v>40</v>
      </c>
      <c r="O189" s="70"/>
      <c r="P189" s="173">
        <f>O189*H189</f>
        <v>0</v>
      </c>
      <c r="Q189" s="173">
        <v>0</v>
      </c>
      <c r="R189" s="173">
        <f>Q189*H189</f>
        <v>0</v>
      </c>
      <c r="S189" s="173">
        <v>0</v>
      </c>
      <c r="T189" s="174">
        <f>S189*H189</f>
        <v>0</v>
      </c>
      <c r="U189" s="33"/>
      <c r="V189" s="33"/>
      <c r="W189" s="33"/>
      <c r="X189" s="33"/>
      <c r="Y189" s="33"/>
      <c r="Z189" s="33"/>
      <c r="AA189" s="33"/>
      <c r="AB189" s="33"/>
      <c r="AC189" s="33"/>
      <c r="AD189" s="33"/>
      <c r="AE189" s="33"/>
      <c r="AR189" s="175" t="s">
        <v>560</v>
      </c>
      <c r="AT189" s="175" t="s">
        <v>243</v>
      </c>
      <c r="AU189" s="175" t="s">
        <v>82</v>
      </c>
      <c r="AY189" s="16" t="s">
        <v>223</v>
      </c>
      <c r="BE189" s="176">
        <f>IF(N189="základní",J189,0)</f>
        <v>0</v>
      </c>
      <c r="BF189" s="176">
        <f>IF(N189="snížená",J189,0)</f>
        <v>0</v>
      </c>
      <c r="BG189" s="176">
        <f>IF(N189="zákl. přenesená",J189,0)</f>
        <v>0</v>
      </c>
      <c r="BH189" s="176">
        <f>IF(N189="sníž. přenesená",J189,0)</f>
        <v>0</v>
      </c>
      <c r="BI189" s="176">
        <f>IF(N189="nulová",J189,0)</f>
        <v>0</v>
      </c>
      <c r="BJ189" s="16" t="s">
        <v>82</v>
      </c>
      <c r="BK189" s="176">
        <f>ROUND(I189*H189,2)</f>
        <v>0</v>
      </c>
      <c r="BL189" s="16" t="s">
        <v>560</v>
      </c>
      <c r="BM189" s="175" t="s">
        <v>3017</v>
      </c>
    </row>
    <row r="190" spans="1:65" s="2" customFormat="1" ht="29.25">
      <c r="A190" s="33"/>
      <c r="B190" s="34"/>
      <c r="C190" s="35"/>
      <c r="D190" s="177" t="s">
        <v>225</v>
      </c>
      <c r="E190" s="35"/>
      <c r="F190" s="178" t="s">
        <v>1654</v>
      </c>
      <c r="G190" s="35"/>
      <c r="H190" s="35"/>
      <c r="I190" s="179"/>
      <c r="J190" s="35"/>
      <c r="K190" s="35"/>
      <c r="L190" s="38"/>
      <c r="M190" s="180"/>
      <c r="N190" s="181"/>
      <c r="O190" s="70"/>
      <c r="P190" s="70"/>
      <c r="Q190" s="70"/>
      <c r="R190" s="70"/>
      <c r="S190" s="70"/>
      <c r="T190" s="71"/>
      <c r="U190" s="33"/>
      <c r="V190" s="33"/>
      <c r="W190" s="33"/>
      <c r="X190" s="33"/>
      <c r="Y190" s="33"/>
      <c r="Z190" s="33"/>
      <c r="AA190" s="33"/>
      <c r="AB190" s="33"/>
      <c r="AC190" s="33"/>
      <c r="AD190" s="33"/>
      <c r="AE190" s="33"/>
      <c r="AT190" s="16" t="s">
        <v>225</v>
      </c>
      <c r="AU190" s="16" t="s">
        <v>82</v>
      </c>
    </row>
    <row r="191" spans="1:65" s="2" customFormat="1" ht="24.2" customHeight="1">
      <c r="A191" s="33"/>
      <c r="B191" s="34"/>
      <c r="C191" s="182" t="s">
        <v>478</v>
      </c>
      <c r="D191" s="182" t="s">
        <v>243</v>
      </c>
      <c r="E191" s="183" t="s">
        <v>839</v>
      </c>
      <c r="F191" s="184" t="s">
        <v>840</v>
      </c>
      <c r="G191" s="185" t="s">
        <v>221</v>
      </c>
      <c r="H191" s="186">
        <v>8</v>
      </c>
      <c r="I191" s="187"/>
      <c r="J191" s="188">
        <f>ROUND(I191*H191,2)</f>
        <v>0</v>
      </c>
      <c r="K191" s="184" t="s">
        <v>222</v>
      </c>
      <c r="L191" s="38"/>
      <c r="M191" s="189" t="s">
        <v>1</v>
      </c>
      <c r="N191" s="190" t="s">
        <v>40</v>
      </c>
      <c r="O191" s="70"/>
      <c r="P191" s="173">
        <f>O191*H191</f>
        <v>0</v>
      </c>
      <c r="Q191" s="173">
        <v>0</v>
      </c>
      <c r="R191" s="173">
        <f>Q191*H191</f>
        <v>0</v>
      </c>
      <c r="S191" s="173">
        <v>0</v>
      </c>
      <c r="T191" s="174">
        <f>S191*H191</f>
        <v>0</v>
      </c>
      <c r="U191" s="33"/>
      <c r="V191" s="33"/>
      <c r="W191" s="33"/>
      <c r="X191" s="33"/>
      <c r="Y191" s="33"/>
      <c r="Z191" s="33"/>
      <c r="AA191" s="33"/>
      <c r="AB191" s="33"/>
      <c r="AC191" s="33"/>
      <c r="AD191" s="33"/>
      <c r="AE191" s="33"/>
      <c r="AR191" s="175" t="s">
        <v>560</v>
      </c>
      <c r="AT191" s="175" t="s">
        <v>243</v>
      </c>
      <c r="AU191" s="175" t="s">
        <v>82</v>
      </c>
      <c r="AY191" s="16" t="s">
        <v>223</v>
      </c>
      <c r="BE191" s="176">
        <f>IF(N191="základní",J191,0)</f>
        <v>0</v>
      </c>
      <c r="BF191" s="176">
        <f>IF(N191="snížená",J191,0)</f>
        <v>0</v>
      </c>
      <c r="BG191" s="176">
        <f>IF(N191="zákl. přenesená",J191,0)</f>
        <v>0</v>
      </c>
      <c r="BH191" s="176">
        <f>IF(N191="sníž. přenesená",J191,0)</f>
        <v>0</v>
      </c>
      <c r="BI191" s="176">
        <f>IF(N191="nulová",J191,0)</f>
        <v>0</v>
      </c>
      <c r="BJ191" s="16" t="s">
        <v>82</v>
      </c>
      <c r="BK191" s="176">
        <f>ROUND(I191*H191,2)</f>
        <v>0</v>
      </c>
      <c r="BL191" s="16" t="s">
        <v>560</v>
      </c>
      <c r="BM191" s="175" t="s">
        <v>3018</v>
      </c>
    </row>
    <row r="192" spans="1:65" s="2" customFormat="1" ht="19.5">
      <c r="A192" s="33"/>
      <c r="B192" s="34"/>
      <c r="C192" s="35"/>
      <c r="D192" s="177" t="s">
        <v>225</v>
      </c>
      <c r="E192" s="35"/>
      <c r="F192" s="178" t="s">
        <v>842</v>
      </c>
      <c r="G192" s="35"/>
      <c r="H192" s="35"/>
      <c r="I192" s="179"/>
      <c r="J192" s="35"/>
      <c r="K192" s="35"/>
      <c r="L192" s="38"/>
      <c r="M192" s="180"/>
      <c r="N192" s="181"/>
      <c r="O192" s="70"/>
      <c r="P192" s="70"/>
      <c r="Q192" s="70"/>
      <c r="R192" s="70"/>
      <c r="S192" s="70"/>
      <c r="T192" s="71"/>
      <c r="U192" s="33"/>
      <c r="V192" s="33"/>
      <c r="W192" s="33"/>
      <c r="X192" s="33"/>
      <c r="Y192" s="33"/>
      <c r="Z192" s="33"/>
      <c r="AA192" s="33"/>
      <c r="AB192" s="33"/>
      <c r="AC192" s="33"/>
      <c r="AD192" s="33"/>
      <c r="AE192" s="33"/>
      <c r="AT192" s="16" t="s">
        <v>225</v>
      </c>
      <c r="AU192" s="16" t="s">
        <v>82</v>
      </c>
    </row>
    <row r="193" spans="1:65" s="2" customFormat="1" ht="24.2" customHeight="1">
      <c r="A193" s="33"/>
      <c r="B193" s="34"/>
      <c r="C193" s="182" t="s">
        <v>822</v>
      </c>
      <c r="D193" s="182" t="s">
        <v>243</v>
      </c>
      <c r="E193" s="183" t="s">
        <v>3019</v>
      </c>
      <c r="F193" s="184" t="s">
        <v>3020</v>
      </c>
      <c r="G193" s="185" t="s">
        <v>221</v>
      </c>
      <c r="H193" s="186">
        <v>8</v>
      </c>
      <c r="I193" s="187"/>
      <c r="J193" s="188">
        <f>ROUND(I193*H193,2)</f>
        <v>0</v>
      </c>
      <c r="K193" s="184" t="s">
        <v>222</v>
      </c>
      <c r="L193" s="38"/>
      <c r="M193" s="189" t="s">
        <v>1</v>
      </c>
      <c r="N193" s="190" t="s">
        <v>40</v>
      </c>
      <c r="O193" s="70"/>
      <c r="P193" s="173">
        <f>O193*H193</f>
        <v>0</v>
      </c>
      <c r="Q193" s="173">
        <v>0</v>
      </c>
      <c r="R193" s="173">
        <f>Q193*H193</f>
        <v>0</v>
      </c>
      <c r="S193" s="173">
        <v>0</v>
      </c>
      <c r="T193" s="174">
        <f>S193*H193</f>
        <v>0</v>
      </c>
      <c r="U193" s="33"/>
      <c r="V193" s="33"/>
      <c r="W193" s="33"/>
      <c r="X193" s="33"/>
      <c r="Y193" s="33"/>
      <c r="Z193" s="33"/>
      <c r="AA193" s="33"/>
      <c r="AB193" s="33"/>
      <c r="AC193" s="33"/>
      <c r="AD193" s="33"/>
      <c r="AE193" s="33"/>
      <c r="AR193" s="175" t="s">
        <v>560</v>
      </c>
      <c r="AT193" s="175" t="s">
        <v>243</v>
      </c>
      <c r="AU193" s="175" t="s">
        <v>82</v>
      </c>
      <c r="AY193" s="16" t="s">
        <v>223</v>
      </c>
      <c r="BE193" s="176">
        <f>IF(N193="základní",J193,0)</f>
        <v>0</v>
      </c>
      <c r="BF193" s="176">
        <f>IF(N193="snížená",J193,0)</f>
        <v>0</v>
      </c>
      <c r="BG193" s="176">
        <f>IF(N193="zákl. přenesená",J193,0)</f>
        <v>0</v>
      </c>
      <c r="BH193" s="176">
        <f>IF(N193="sníž. přenesená",J193,0)</f>
        <v>0</v>
      </c>
      <c r="BI193" s="176">
        <f>IF(N193="nulová",J193,0)</f>
        <v>0</v>
      </c>
      <c r="BJ193" s="16" t="s">
        <v>82</v>
      </c>
      <c r="BK193" s="176">
        <f>ROUND(I193*H193,2)</f>
        <v>0</v>
      </c>
      <c r="BL193" s="16" t="s">
        <v>560</v>
      </c>
      <c r="BM193" s="175" t="s">
        <v>3021</v>
      </c>
    </row>
    <row r="194" spans="1:65" s="2" customFormat="1" ht="19.5">
      <c r="A194" s="33"/>
      <c r="B194" s="34"/>
      <c r="C194" s="35"/>
      <c r="D194" s="177" t="s">
        <v>225</v>
      </c>
      <c r="E194" s="35"/>
      <c r="F194" s="178" t="s">
        <v>3022</v>
      </c>
      <c r="G194" s="35"/>
      <c r="H194" s="35"/>
      <c r="I194" s="179"/>
      <c r="J194" s="35"/>
      <c r="K194" s="35"/>
      <c r="L194" s="38"/>
      <c r="M194" s="180"/>
      <c r="N194" s="181"/>
      <c r="O194" s="70"/>
      <c r="P194" s="70"/>
      <c r="Q194" s="70"/>
      <c r="R194" s="70"/>
      <c r="S194" s="70"/>
      <c r="T194" s="71"/>
      <c r="U194" s="33"/>
      <c r="V194" s="33"/>
      <c r="W194" s="33"/>
      <c r="X194" s="33"/>
      <c r="Y194" s="33"/>
      <c r="Z194" s="33"/>
      <c r="AA194" s="33"/>
      <c r="AB194" s="33"/>
      <c r="AC194" s="33"/>
      <c r="AD194" s="33"/>
      <c r="AE194" s="33"/>
      <c r="AT194" s="16" t="s">
        <v>225</v>
      </c>
      <c r="AU194" s="16" t="s">
        <v>82</v>
      </c>
    </row>
    <row r="195" spans="1:65" s="2" customFormat="1" ht="24.2" customHeight="1">
      <c r="A195" s="33"/>
      <c r="B195" s="34"/>
      <c r="C195" s="182" t="s">
        <v>482</v>
      </c>
      <c r="D195" s="182" t="s">
        <v>243</v>
      </c>
      <c r="E195" s="183" t="s">
        <v>3023</v>
      </c>
      <c r="F195" s="184" t="s">
        <v>3024</v>
      </c>
      <c r="G195" s="185" t="s">
        <v>221</v>
      </c>
      <c r="H195" s="186">
        <v>2</v>
      </c>
      <c r="I195" s="187"/>
      <c r="J195" s="188">
        <f>ROUND(I195*H195,2)</f>
        <v>0</v>
      </c>
      <c r="K195" s="184" t="s">
        <v>222</v>
      </c>
      <c r="L195" s="38"/>
      <c r="M195" s="189" t="s">
        <v>1</v>
      </c>
      <c r="N195" s="190" t="s">
        <v>40</v>
      </c>
      <c r="O195" s="70"/>
      <c r="P195" s="173">
        <f>O195*H195</f>
        <v>0</v>
      </c>
      <c r="Q195" s="173">
        <v>0</v>
      </c>
      <c r="R195" s="173">
        <f>Q195*H195</f>
        <v>0</v>
      </c>
      <c r="S195" s="173">
        <v>0</v>
      </c>
      <c r="T195" s="174">
        <f>S195*H195</f>
        <v>0</v>
      </c>
      <c r="U195" s="33"/>
      <c r="V195" s="33"/>
      <c r="W195" s="33"/>
      <c r="X195" s="33"/>
      <c r="Y195" s="33"/>
      <c r="Z195" s="33"/>
      <c r="AA195" s="33"/>
      <c r="AB195" s="33"/>
      <c r="AC195" s="33"/>
      <c r="AD195" s="33"/>
      <c r="AE195" s="33"/>
      <c r="AR195" s="175" t="s">
        <v>560</v>
      </c>
      <c r="AT195" s="175" t="s">
        <v>243</v>
      </c>
      <c r="AU195" s="175" t="s">
        <v>82</v>
      </c>
      <c r="AY195" s="16" t="s">
        <v>223</v>
      </c>
      <c r="BE195" s="176">
        <f>IF(N195="základní",J195,0)</f>
        <v>0</v>
      </c>
      <c r="BF195" s="176">
        <f>IF(N195="snížená",J195,0)</f>
        <v>0</v>
      </c>
      <c r="BG195" s="176">
        <f>IF(N195="zákl. přenesená",J195,0)</f>
        <v>0</v>
      </c>
      <c r="BH195" s="176">
        <f>IF(N195="sníž. přenesená",J195,0)</f>
        <v>0</v>
      </c>
      <c r="BI195" s="176">
        <f>IF(N195="nulová",J195,0)</f>
        <v>0</v>
      </c>
      <c r="BJ195" s="16" t="s">
        <v>82</v>
      </c>
      <c r="BK195" s="176">
        <f>ROUND(I195*H195,2)</f>
        <v>0</v>
      </c>
      <c r="BL195" s="16" t="s">
        <v>560</v>
      </c>
      <c r="BM195" s="175" t="s">
        <v>3025</v>
      </c>
    </row>
    <row r="196" spans="1:65" s="2" customFormat="1" ht="29.25">
      <c r="A196" s="33"/>
      <c r="B196" s="34"/>
      <c r="C196" s="35"/>
      <c r="D196" s="177" t="s">
        <v>225</v>
      </c>
      <c r="E196" s="35"/>
      <c r="F196" s="178" t="s">
        <v>3026</v>
      </c>
      <c r="G196" s="35"/>
      <c r="H196" s="35"/>
      <c r="I196" s="179"/>
      <c r="J196" s="35"/>
      <c r="K196" s="35"/>
      <c r="L196" s="38"/>
      <c r="M196" s="180"/>
      <c r="N196" s="181"/>
      <c r="O196" s="70"/>
      <c r="P196" s="70"/>
      <c r="Q196" s="70"/>
      <c r="R196" s="70"/>
      <c r="S196" s="70"/>
      <c r="T196" s="71"/>
      <c r="U196" s="33"/>
      <c r="V196" s="33"/>
      <c r="W196" s="33"/>
      <c r="X196" s="33"/>
      <c r="Y196" s="33"/>
      <c r="Z196" s="33"/>
      <c r="AA196" s="33"/>
      <c r="AB196" s="33"/>
      <c r="AC196" s="33"/>
      <c r="AD196" s="33"/>
      <c r="AE196" s="33"/>
      <c r="AT196" s="16" t="s">
        <v>225</v>
      </c>
      <c r="AU196" s="16" t="s">
        <v>82</v>
      </c>
    </row>
    <row r="197" spans="1:65" s="2" customFormat="1" ht="24.2" customHeight="1">
      <c r="A197" s="33"/>
      <c r="B197" s="34"/>
      <c r="C197" s="182" t="s">
        <v>486</v>
      </c>
      <c r="D197" s="182" t="s">
        <v>243</v>
      </c>
      <c r="E197" s="183" t="s">
        <v>254</v>
      </c>
      <c r="F197" s="184" t="s">
        <v>255</v>
      </c>
      <c r="G197" s="185" t="s">
        <v>256</v>
      </c>
      <c r="H197" s="186">
        <v>35</v>
      </c>
      <c r="I197" s="187"/>
      <c r="J197" s="188">
        <f>ROUND(I197*H197,2)</f>
        <v>0</v>
      </c>
      <c r="K197" s="184" t="s">
        <v>222</v>
      </c>
      <c r="L197" s="38"/>
      <c r="M197" s="189" t="s">
        <v>1</v>
      </c>
      <c r="N197" s="190" t="s">
        <v>40</v>
      </c>
      <c r="O197" s="70"/>
      <c r="P197" s="173">
        <f>O197*H197</f>
        <v>0</v>
      </c>
      <c r="Q197" s="173">
        <v>0</v>
      </c>
      <c r="R197" s="173">
        <f>Q197*H197</f>
        <v>0</v>
      </c>
      <c r="S197" s="173">
        <v>0</v>
      </c>
      <c r="T197" s="174">
        <f>S197*H197</f>
        <v>0</v>
      </c>
      <c r="U197" s="33"/>
      <c r="V197" s="33"/>
      <c r="W197" s="33"/>
      <c r="X197" s="33"/>
      <c r="Y197" s="33"/>
      <c r="Z197" s="33"/>
      <c r="AA197" s="33"/>
      <c r="AB197" s="33"/>
      <c r="AC197" s="33"/>
      <c r="AD197" s="33"/>
      <c r="AE197" s="33"/>
      <c r="AR197" s="175" t="s">
        <v>560</v>
      </c>
      <c r="AT197" s="175" t="s">
        <v>243</v>
      </c>
      <c r="AU197" s="175" t="s">
        <v>82</v>
      </c>
      <c r="AY197" s="16" t="s">
        <v>223</v>
      </c>
      <c r="BE197" s="176">
        <f>IF(N197="základní",J197,0)</f>
        <v>0</v>
      </c>
      <c r="BF197" s="176">
        <f>IF(N197="snížená",J197,0)</f>
        <v>0</v>
      </c>
      <c r="BG197" s="176">
        <f>IF(N197="zákl. přenesená",J197,0)</f>
        <v>0</v>
      </c>
      <c r="BH197" s="176">
        <f>IF(N197="sníž. přenesená",J197,0)</f>
        <v>0</v>
      </c>
      <c r="BI197" s="176">
        <f>IF(N197="nulová",J197,0)</f>
        <v>0</v>
      </c>
      <c r="BJ197" s="16" t="s">
        <v>82</v>
      </c>
      <c r="BK197" s="176">
        <f>ROUND(I197*H197,2)</f>
        <v>0</v>
      </c>
      <c r="BL197" s="16" t="s">
        <v>560</v>
      </c>
      <c r="BM197" s="175" t="s">
        <v>3027</v>
      </c>
    </row>
    <row r="198" spans="1:65" s="2" customFormat="1" ht="29.25">
      <c r="A198" s="33"/>
      <c r="B198" s="34"/>
      <c r="C198" s="35"/>
      <c r="D198" s="177" t="s">
        <v>225</v>
      </c>
      <c r="E198" s="35"/>
      <c r="F198" s="178" t="s">
        <v>258</v>
      </c>
      <c r="G198" s="35"/>
      <c r="H198" s="35"/>
      <c r="I198" s="179"/>
      <c r="J198" s="35"/>
      <c r="K198" s="35"/>
      <c r="L198" s="38"/>
      <c r="M198" s="180"/>
      <c r="N198" s="181"/>
      <c r="O198" s="70"/>
      <c r="P198" s="70"/>
      <c r="Q198" s="70"/>
      <c r="R198" s="70"/>
      <c r="S198" s="70"/>
      <c r="T198" s="71"/>
      <c r="U198" s="33"/>
      <c r="V198" s="33"/>
      <c r="W198" s="33"/>
      <c r="X198" s="33"/>
      <c r="Y198" s="33"/>
      <c r="Z198" s="33"/>
      <c r="AA198" s="33"/>
      <c r="AB198" s="33"/>
      <c r="AC198" s="33"/>
      <c r="AD198" s="33"/>
      <c r="AE198" s="33"/>
      <c r="AT198" s="16" t="s">
        <v>225</v>
      </c>
      <c r="AU198" s="16" t="s">
        <v>82</v>
      </c>
    </row>
    <row r="199" spans="1:65" s="2" customFormat="1" ht="24.2" customHeight="1">
      <c r="A199" s="33"/>
      <c r="B199" s="34"/>
      <c r="C199" s="182" t="s">
        <v>491</v>
      </c>
      <c r="D199" s="182" t="s">
        <v>243</v>
      </c>
      <c r="E199" s="183" t="s">
        <v>336</v>
      </c>
      <c r="F199" s="184" t="s">
        <v>337</v>
      </c>
      <c r="G199" s="185" t="s">
        <v>256</v>
      </c>
      <c r="H199" s="186">
        <v>5</v>
      </c>
      <c r="I199" s="187"/>
      <c r="J199" s="188">
        <f>ROUND(I199*H199,2)</f>
        <v>0</v>
      </c>
      <c r="K199" s="184" t="s">
        <v>222</v>
      </c>
      <c r="L199" s="38"/>
      <c r="M199" s="189" t="s">
        <v>1</v>
      </c>
      <c r="N199" s="190" t="s">
        <v>40</v>
      </c>
      <c r="O199" s="70"/>
      <c r="P199" s="173">
        <f>O199*H199</f>
        <v>0</v>
      </c>
      <c r="Q199" s="173">
        <v>0</v>
      </c>
      <c r="R199" s="173">
        <f>Q199*H199</f>
        <v>0</v>
      </c>
      <c r="S199" s="173">
        <v>0</v>
      </c>
      <c r="T199" s="174">
        <f>S199*H199</f>
        <v>0</v>
      </c>
      <c r="U199" s="33"/>
      <c r="V199" s="33"/>
      <c r="W199" s="33"/>
      <c r="X199" s="33"/>
      <c r="Y199" s="33"/>
      <c r="Z199" s="33"/>
      <c r="AA199" s="33"/>
      <c r="AB199" s="33"/>
      <c r="AC199" s="33"/>
      <c r="AD199" s="33"/>
      <c r="AE199" s="33"/>
      <c r="AR199" s="175" t="s">
        <v>560</v>
      </c>
      <c r="AT199" s="175" t="s">
        <v>243</v>
      </c>
      <c r="AU199" s="175" t="s">
        <v>82</v>
      </c>
      <c r="AY199" s="16" t="s">
        <v>223</v>
      </c>
      <c r="BE199" s="176">
        <f>IF(N199="základní",J199,0)</f>
        <v>0</v>
      </c>
      <c r="BF199" s="176">
        <f>IF(N199="snížená",J199,0)</f>
        <v>0</v>
      </c>
      <c r="BG199" s="176">
        <f>IF(N199="zákl. přenesená",J199,0)</f>
        <v>0</v>
      </c>
      <c r="BH199" s="176">
        <f>IF(N199="sníž. přenesená",J199,0)</f>
        <v>0</v>
      </c>
      <c r="BI199" s="176">
        <f>IF(N199="nulová",J199,0)</f>
        <v>0</v>
      </c>
      <c r="BJ199" s="16" t="s">
        <v>82</v>
      </c>
      <c r="BK199" s="176">
        <f>ROUND(I199*H199,2)</f>
        <v>0</v>
      </c>
      <c r="BL199" s="16" t="s">
        <v>560</v>
      </c>
      <c r="BM199" s="175" t="s">
        <v>3028</v>
      </c>
    </row>
    <row r="200" spans="1:65" s="2" customFormat="1" ht="48.75">
      <c r="A200" s="33"/>
      <c r="B200" s="34"/>
      <c r="C200" s="35"/>
      <c r="D200" s="177" t="s">
        <v>225</v>
      </c>
      <c r="E200" s="35"/>
      <c r="F200" s="178" t="s">
        <v>339</v>
      </c>
      <c r="G200" s="35"/>
      <c r="H200" s="35"/>
      <c r="I200" s="179"/>
      <c r="J200" s="35"/>
      <c r="K200" s="35"/>
      <c r="L200" s="38"/>
      <c r="M200" s="180"/>
      <c r="N200" s="181"/>
      <c r="O200" s="70"/>
      <c r="P200" s="70"/>
      <c r="Q200" s="70"/>
      <c r="R200" s="70"/>
      <c r="S200" s="70"/>
      <c r="T200" s="71"/>
      <c r="U200" s="33"/>
      <c r="V200" s="33"/>
      <c r="W200" s="33"/>
      <c r="X200" s="33"/>
      <c r="Y200" s="33"/>
      <c r="Z200" s="33"/>
      <c r="AA200" s="33"/>
      <c r="AB200" s="33"/>
      <c r="AC200" s="33"/>
      <c r="AD200" s="33"/>
      <c r="AE200" s="33"/>
      <c r="AT200" s="16" t="s">
        <v>225</v>
      </c>
      <c r="AU200" s="16" t="s">
        <v>82</v>
      </c>
    </row>
    <row r="201" spans="1:65" s="2" customFormat="1" ht="24.2" customHeight="1">
      <c r="A201" s="33"/>
      <c r="B201" s="34"/>
      <c r="C201" s="182" t="s">
        <v>493</v>
      </c>
      <c r="D201" s="182" t="s">
        <v>243</v>
      </c>
      <c r="E201" s="183" t="s">
        <v>2776</v>
      </c>
      <c r="F201" s="184" t="s">
        <v>2777</v>
      </c>
      <c r="G201" s="185" t="s">
        <v>256</v>
      </c>
      <c r="H201" s="186">
        <v>5</v>
      </c>
      <c r="I201" s="187"/>
      <c r="J201" s="188">
        <f>ROUND(I201*H201,2)</f>
        <v>0</v>
      </c>
      <c r="K201" s="184" t="s">
        <v>222</v>
      </c>
      <c r="L201" s="38"/>
      <c r="M201" s="189" t="s">
        <v>1</v>
      </c>
      <c r="N201" s="190" t="s">
        <v>40</v>
      </c>
      <c r="O201" s="70"/>
      <c r="P201" s="173">
        <f>O201*H201</f>
        <v>0</v>
      </c>
      <c r="Q201" s="173">
        <v>0</v>
      </c>
      <c r="R201" s="173">
        <f>Q201*H201</f>
        <v>0</v>
      </c>
      <c r="S201" s="173">
        <v>0</v>
      </c>
      <c r="T201" s="174">
        <f>S201*H201</f>
        <v>0</v>
      </c>
      <c r="U201" s="33"/>
      <c r="V201" s="33"/>
      <c r="W201" s="33"/>
      <c r="X201" s="33"/>
      <c r="Y201" s="33"/>
      <c r="Z201" s="33"/>
      <c r="AA201" s="33"/>
      <c r="AB201" s="33"/>
      <c r="AC201" s="33"/>
      <c r="AD201" s="33"/>
      <c r="AE201" s="33"/>
      <c r="AR201" s="175" t="s">
        <v>560</v>
      </c>
      <c r="AT201" s="175" t="s">
        <v>243</v>
      </c>
      <c r="AU201" s="175" t="s">
        <v>82</v>
      </c>
      <c r="AY201" s="16" t="s">
        <v>223</v>
      </c>
      <c r="BE201" s="176">
        <f>IF(N201="základní",J201,0)</f>
        <v>0</v>
      </c>
      <c r="BF201" s="176">
        <f>IF(N201="snížená",J201,0)</f>
        <v>0</v>
      </c>
      <c r="BG201" s="176">
        <f>IF(N201="zákl. přenesená",J201,0)</f>
        <v>0</v>
      </c>
      <c r="BH201" s="176">
        <f>IF(N201="sníž. přenesená",J201,0)</f>
        <v>0</v>
      </c>
      <c r="BI201" s="176">
        <f>IF(N201="nulová",J201,0)</f>
        <v>0</v>
      </c>
      <c r="BJ201" s="16" t="s">
        <v>82</v>
      </c>
      <c r="BK201" s="176">
        <f>ROUND(I201*H201,2)</f>
        <v>0</v>
      </c>
      <c r="BL201" s="16" t="s">
        <v>560</v>
      </c>
      <c r="BM201" s="175" t="s">
        <v>3029</v>
      </c>
    </row>
    <row r="202" spans="1:65" s="2" customFormat="1" ht="19.5">
      <c r="A202" s="33"/>
      <c r="B202" s="34"/>
      <c r="C202" s="35"/>
      <c r="D202" s="177" t="s">
        <v>225</v>
      </c>
      <c r="E202" s="35"/>
      <c r="F202" s="178" t="s">
        <v>2779</v>
      </c>
      <c r="G202" s="35"/>
      <c r="H202" s="35"/>
      <c r="I202" s="179"/>
      <c r="J202" s="35"/>
      <c r="K202" s="35"/>
      <c r="L202" s="38"/>
      <c r="M202" s="180"/>
      <c r="N202" s="181"/>
      <c r="O202" s="70"/>
      <c r="P202" s="70"/>
      <c r="Q202" s="70"/>
      <c r="R202" s="70"/>
      <c r="S202" s="70"/>
      <c r="T202" s="71"/>
      <c r="U202" s="33"/>
      <c r="V202" s="33"/>
      <c r="W202" s="33"/>
      <c r="X202" s="33"/>
      <c r="Y202" s="33"/>
      <c r="Z202" s="33"/>
      <c r="AA202" s="33"/>
      <c r="AB202" s="33"/>
      <c r="AC202" s="33"/>
      <c r="AD202" s="33"/>
      <c r="AE202" s="33"/>
      <c r="AT202" s="16" t="s">
        <v>225</v>
      </c>
      <c r="AU202" s="16" t="s">
        <v>82</v>
      </c>
    </row>
    <row r="203" spans="1:65" s="2" customFormat="1" ht="24.2" customHeight="1">
      <c r="A203" s="33"/>
      <c r="B203" s="34"/>
      <c r="C203" s="182" t="s">
        <v>497</v>
      </c>
      <c r="D203" s="182" t="s">
        <v>243</v>
      </c>
      <c r="E203" s="183" t="s">
        <v>3030</v>
      </c>
      <c r="F203" s="184" t="s">
        <v>3031</v>
      </c>
      <c r="G203" s="185" t="s">
        <v>221</v>
      </c>
      <c r="H203" s="186">
        <v>4</v>
      </c>
      <c r="I203" s="187"/>
      <c r="J203" s="188">
        <f>ROUND(I203*H203,2)</f>
        <v>0</v>
      </c>
      <c r="K203" s="184" t="s">
        <v>222</v>
      </c>
      <c r="L203" s="38"/>
      <c r="M203" s="189" t="s">
        <v>1</v>
      </c>
      <c r="N203" s="190" t="s">
        <v>40</v>
      </c>
      <c r="O203" s="70"/>
      <c r="P203" s="173">
        <f>O203*H203</f>
        <v>0</v>
      </c>
      <c r="Q203" s="173">
        <v>0</v>
      </c>
      <c r="R203" s="173">
        <f>Q203*H203</f>
        <v>0</v>
      </c>
      <c r="S203" s="173">
        <v>0</v>
      </c>
      <c r="T203" s="174">
        <f>S203*H203</f>
        <v>0</v>
      </c>
      <c r="U203" s="33"/>
      <c r="V203" s="33"/>
      <c r="W203" s="33"/>
      <c r="X203" s="33"/>
      <c r="Y203" s="33"/>
      <c r="Z203" s="33"/>
      <c r="AA203" s="33"/>
      <c r="AB203" s="33"/>
      <c r="AC203" s="33"/>
      <c r="AD203" s="33"/>
      <c r="AE203" s="33"/>
      <c r="AR203" s="175" t="s">
        <v>560</v>
      </c>
      <c r="AT203" s="175" t="s">
        <v>243</v>
      </c>
      <c r="AU203" s="175" t="s">
        <v>82</v>
      </c>
      <c r="AY203" s="16" t="s">
        <v>223</v>
      </c>
      <c r="BE203" s="176">
        <f>IF(N203="základní",J203,0)</f>
        <v>0</v>
      </c>
      <c r="BF203" s="176">
        <f>IF(N203="snížená",J203,0)</f>
        <v>0</v>
      </c>
      <c r="BG203" s="176">
        <f>IF(N203="zákl. přenesená",J203,0)</f>
        <v>0</v>
      </c>
      <c r="BH203" s="176">
        <f>IF(N203="sníž. přenesená",J203,0)</f>
        <v>0</v>
      </c>
      <c r="BI203" s="176">
        <f>IF(N203="nulová",J203,0)</f>
        <v>0</v>
      </c>
      <c r="BJ203" s="16" t="s">
        <v>82</v>
      </c>
      <c r="BK203" s="176">
        <f>ROUND(I203*H203,2)</f>
        <v>0</v>
      </c>
      <c r="BL203" s="16" t="s">
        <v>560</v>
      </c>
      <c r="BM203" s="175" t="s">
        <v>3032</v>
      </c>
    </row>
    <row r="204" spans="1:65" s="2" customFormat="1" ht="19.5">
      <c r="A204" s="33"/>
      <c r="B204" s="34"/>
      <c r="C204" s="35"/>
      <c r="D204" s="177" t="s">
        <v>225</v>
      </c>
      <c r="E204" s="35"/>
      <c r="F204" s="178" t="s">
        <v>3031</v>
      </c>
      <c r="G204" s="35"/>
      <c r="H204" s="35"/>
      <c r="I204" s="179"/>
      <c r="J204" s="35"/>
      <c r="K204" s="35"/>
      <c r="L204" s="38"/>
      <c r="M204" s="180"/>
      <c r="N204" s="181"/>
      <c r="O204" s="70"/>
      <c r="P204" s="70"/>
      <c r="Q204" s="70"/>
      <c r="R204" s="70"/>
      <c r="S204" s="70"/>
      <c r="T204" s="71"/>
      <c r="U204" s="33"/>
      <c r="V204" s="33"/>
      <c r="W204" s="33"/>
      <c r="X204" s="33"/>
      <c r="Y204" s="33"/>
      <c r="Z204" s="33"/>
      <c r="AA204" s="33"/>
      <c r="AB204" s="33"/>
      <c r="AC204" s="33"/>
      <c r="AD204" s="33"/>
      <c r="AE204" s="33"/>
      <c r="AT204" s="16" t="s">
        <v>225</v>
      </c>
      <c r="AU204" s="16" t="s">
        <v>82</v>
      </c>
    </row>
    <row r="205" spans="1:65" s="2" customFormat="1" ht="39">
      <c r="A205" s="33"/>
      <c r="B205" s="34"/>
      <c r="C205" s="35"/>
      <c r="D205" s="177" t="s">
        <v>365</v>
      </c>
      <c r="E205" s="35"/>
      <c r="F205" s="195" t="s">
        <v>3033</v>
      </c>
      <c r="G205" s="35"/>
      <c r="H205" s="35"/>
      <c r="I205" s="179"/>
      <c r="J205" s="35"/>
      <c r="K205" s="35"/>
      <c r="L205" s="38"/>
      <c r="M205" s="180"/>
      <c r="N205" s="181"/>
      <c r="O205" s="70"/>
      <c r="P205" s="70"/>
      <c r="Q205" s="70"/>
      <c r="R205" s="70"/>
      <c r="S205" s="70"/>
      <c r="T205" s="71"/>
      <c r="U205" s="33"/>
      <c r="V205" s="33"/>
      <c r="W205" s="33"/>
      <c r="X205" s="33"/>
      <c r="Y205" s="33"/>
      <c r="Z205" s="33"/>
      <c r="AA205" s="33"/>
      <c r="AB205" s="33"/>
      <c r="AC205" s="33"/>
      <c r="AD205" s="33"/>
      <c r="AE205" s="33"/>
      <c r="AT205" s="16" t="s">
        <v>365</v>
      </c>
      <c r="AU205" s="16" t="s">
        <v>82</v>
      </c>
    </row>
    <row r="206" spans="1:65" s="2" customFormat="1" ht="24.2" customHeight="1">
      <c r="A206" s="33"/>
      <c r="B206" s="34"/>
      <c r="C206" s="163" t="s">
        <v>501</v>
      </c>
      <c r="D206" s="163" t="s">
        <v>218</v>
      </c>
      <c r="E206" s="164" t="s">
        <v>3034</v>
      </c>
      <c r="F206" s="165" t="s">
        <v>3035</v>
      </c>
      <c r="G206" s="166" t="s">
        <v>221</v>
      </c>
      <c r="H206" s="167">
        <v>4</v>
      </c>
      <c r="I206" s="168"/>
      <c r="J206" s="169">
        <f>ROUND(I206*H206,2)</f>
        <v>0</v>
      </c>
      <c r="K206" s="165" t="s">
        <v>222</v>
      </c>
      <c r="L206" s="170"/>
      <c r="M206" s="171" t="s">
        <v>1</v>
      </c>
      <c r="N206" s="172" t="s">
        <v>40</v>
      </c>
      <c r="O206" s="70"/>
      <c r="P206" s="173">
        <f>O206*H206</f>
        <v>0</v>
      </c>
      <c r="Q206" s="173">
        <v>0</v>
      </c>
      <c r="R206" s="173">
        <f>Q206*H206</f>
        <v>0</v>
      </c>
      <c r="S206" s="173">
        <v>0</v>
      </c>
      <c r="T206" s="174">
        <f>S206*H206</f>
        <v>0</v>
      </c>
      <c r="U206" s="33"/>
      <c r="V206" s="33"/>
      <c r="W206" s="33"/>
      <c r="X206" s="33"/>
      <c r="Y206" s="33"/>
      <c r="Z206" s="33"/>
      <c r="AA206" s="33"/>
      <c r="AB206" s="33"/>
      <c r="AC206" s="33"/>
      <c r="AD206" s="33"/>
      <c r="AE206" s="33"/>
      <c r="AR206" s="175" t="s">
        <v>2765</v>
      </c>
      <c r="AT206" s="175" t="s">
        <v>218</v>
      </c>
      <c r="AU206" s="175" t="s">
        <v>82</v>
      </c>
      <c r="AY206" s="16" t="s">
        <v>223</v>
      </c>
      <c r="BE206" s="176">
        <f>IF(N206="základní",J206,0)</f>
        <v>0</v>
      </c>
      <c r="BF206" s="176">
        <f>IF(N206="snížená",J206,0)</f>
        <v>0</v>
      </c>
      <c r="BG206" s="176">
        <f>IF(N206="zákl. přenesená",J206,0)</f>
        <v>0</v>
      </c>
      <c r="BH206" s="176">
        <f>IF(N206="sníž. přenesená",J206,0)</f>
        <v>0</v>
      </c>
      <c r="BI206" s="176">
        <f>IF(N206="nulová",J206,0)</f>
        <v>0</v>
      </c>
      <c r="BJ206" s="16" t="s">
        <v>82</v>
      </c>
      <c r="BK206" s="176">
        <f>ROUND(I206*H206,2)</f>
        <v>0</v>
      </c>
      <c r="BL206" s="16" t="s">
        <v>560</v>
      </c>
      <c r="BM206" s="175" t="s">
        <v>3036</v>
      </c>
    </row>
    <row r="207" spans="1:65" s="2" customFormat="1" ht="19.5">
      <c r="A207" s="33"/>
      <c r="B207" s="34"/>
      <c r="C207" s="35"/>
      <c r="D207" s="177" t="s">
        <v>225</v>
      </c>
      <c r="E207" s="35"/>
      <c r="F207" s="178" t="s">
        <v>3035</v>
      </c>
      <c r="G207" s="35"/>
      <c r="H207" s="35"/>
      <c r="I207" s="179"/>
      <c r="J207" s="35"/>
      <c r="K207" s="35"/>
      <c r="L207" s="38"/>
      <c r="M207" s="191"/>
      <c r="N207" s="192"/>
      <c r="O207" s="193"/>
      <c r="P207" s="193"/>
      <c r="Q207" s="193"/>
      <c r="R207" s="193"/>
      <c r="S207" s="193"/>
      <c r="T207" s="194"/>
      <c r="U207" s="33"/>
      <c r="V207" s="33"/>
      <c r="W207" s="33"/>
      <c r="X207" s="33"/>
      <c r="Y207" s="33"/>
      <c r="Z207" s="33"/>
      <c r="AA207" s="33"/>
      <c r="AB207" s="33"/>
      <c r="AC207" s="33"/>
      <c r="AD207" s="33"/>
      <c r="AE207" s="33"/>
      <c r="AT207" s="16" t="s">
        <v>225</v>
      </c>
      <c r="AU207" s="16" t="s">
        <v>82</v>
      </c>
    </row>
    <row r="208" spans="1:65" s="2" customFormat="1" ht="6.95" customHeight="1">
      <c r="A208" s="33"/>
      <c r="B208" s="53"/>
      <c r="C208" s="54"/>
      <c r="D208" s="54"/>
      <c r="E208" s="54"/>
      <c r="F208" s="54"/>
      <c r="G208" s="54"/>
      <c r="H208" s="54"/>
      <c r="I208" s="54"/>
      <c r="J208" s="54"/>
      <c r="K208" s="54"/>
      <c r="L208" s="38"/>
      <c r="M208" s="33"/>
      <c r="O208" s="33"/>
      <c r="P208" s="33"/>
      <c r="Q208" s="33"/>
      <c r="R208" s="33"/>
      <c r="S208" s="33"/>
      <c r="T208" s="33"/>
      <c r="U208" s="33"/>
      <c r="V208" s="33"/>
      <c r="W208" s="33"/>
      <c r="X208" s="33"/>
      <c r="Y208" s="33"/>
      <c r="Z208" s="33"/>
      <c r="AA208" s="33"/>
      <c r="AB208" s="33"/>
      <c r="AC208" s="33"/>
      <c r="AD208" s="33"/>
      <c r="AE208" s="33"/>
    </row>
  </sheetData>
  <sheetProtection algorithmName="SHA-512" hashValue="lDD+Ll9pRk/gEkJvfM1NGLuiAI9HNj41I3GVVekpL7RGXTwUWCkXvtn+SugLPxHH/YhviIdBJXm4/koBfCMTXQ==" saltValue="RQYCP0U84278+u9iRQ5IAvUugoupMkB73/ru5QNGubrEsMDeobe+iENr4QZ2vjzJBKTXO5iJQrxXYJm/YaM2eg==" spinCount="100000" sheet="1" objects="1" scenarios="1" formatColumns="0" formatRows="0" autoFilter="0"/>
  <autoFilter ref="C124:K207"/>
  <mergeCells count="15">
    <mergeCell ref="E111:H111"/>
    <mergeCell ref="E115:H115"/>
    <mergeCell ref="E113:H113"/>
    <mergeCell ref="E117:H117"/>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68"/>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190</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2932</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3037</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ROUND(J126,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ROUND((SUM(BE126:BE167)),  2)</f>
        <v>0</v>
      </c>
      <c r="G37" s="33"/>
      <c r="H37" s="33"/>
      <c r="I37" s="129">
        <v>0.21</v>
      </c>
      <c r="J37" s="128">
        <f>ROUND(((SUM(BE126:BE167))*I37),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ROUND((SUM(BF126:BF167)),  2)</f>
        <v>0</v>
      </c>
      <c r="G38" s="33"/>
      <c r="H38" s="33"/>
      <c r="I38" s="129">
        <v>0.15</v>
      </c>
      <c r="J38" s="128">
        <f>ROUND(((SUM(BF126:BF167))*I38),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ROUND((SUM(BG126:BG167)),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ROUND((SUM(BH126:BH167)),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ROUND((SUM(BI126:BI167)),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2932</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04.2.2 - Zemní práce</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J126</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2878</v>
      </c>
      <c r="E101" s="199"/>
      <c r="F101" s="199"/>
      <c r="G101" s="199"/>
      <c r="H101" s="199"/>
      <c r="I101" s="199"/>
      <c r="J101" s="200">
        <f>J127</f>
        <v>0</v>
      </c>
      <c r="K101" s="197"/>
      <c r="L101" s="201"/>
    </row>
    <row r="102" spans="1:47" s="14" customFormat="1" ht="19.899999999999999" hidden="1" customHeight="1">
      <c r="B102" s="239"/>
      <c r="C102" s="102"/>
      <c r="D102" s="240" t="s">
        <v>2879</v>
      </c>
      <c r="E102" s="241"/>
      <c r="F102" s="241"/>
      <c r="G102" s="241"/>
      <c r="H102" s="241"/>
      <c r="I102" s="241"/>
      <c r="J102" s="242">
        <f>J128</f>
        <v>0</v>
      </c>
      <c r="K102" s="102"/>
      <c r="L102" s="243"/>
    </row>
    <row r="103" spans="1:47" s="2" customFormat="1" ht="21.75" hidden="1" customHeight="1">
      <c r="A103" s="33"/>
      <c r="B103" s="34"/>
      <c r="C103" s="35"/>
      <c r="D103" s="35"/>
      <c r="E103" s="35"/>
      <c r="F103" s="35"/>
      <c r="G103" s="35"/>
      <c r="H103" s="35"/>
      <c r="I103" s="35"/>
      <c r="J103" s="35"/>
      <c r="K103" s="35"/>
      <c r="L103" s="50"/>
      <c r="S103" s="33"/>
      <c r="T103" s="33"/>
      <c r="U103" s="33"/>
      <c r="V103" s="33"/>
      <c r="W103" s="33"/>
      <c r="X103" s="33"/>
      <c r="Y103" s="33"/>
      <c r="Z103" s="33"/>
      <c r="AA103" s="33"/>
      <c r="AB103" s="33"/>
      <c r="AC103" s="33"/>
      <c r="AD103" s="33"/>
      <c r="AE103" s="33"/>
    </row>
    <row r="104" spans="1:47" s="2" customFormat="1" ht="6.95" hidden="1" customHeight="1">
      <c r="A104" s="33"/>
      <c r="B104" s="53"/>
      <c r="C104" s="54"/>
      <c r="D104" s="54"/>
      <c r="E104" s="54"/>
      <c r="F104" s="54"/>
      <c r="G104" s="54"/>
      <c r="H104" s="54"/>
      <c r="I104" s="54"/>
      <c r="J104" s="54"/>
      <c r="K104" s="54"/>
      <c r="L104" s="50"/>
      <c r="S104" s="33"/>
      <c r="T104" s="33"/>
      <c r="U104" s="33"/>
      <c r="V104" s="33"/>
      <c r="W104" s="33"/>
      <c r="X104" s="33"/>
      <c r="Y104" s="33"/>
      <c r="Z104" s="33"/>
      <c r="AA104" s="33"/>
      <c r="AB104" s="33"/>
      <c r="AC104" s="33"/>
      <c r="AD104" s="33"/>
      <c r="AE104" s="33"/>
    </row>
    <row r="105" spans="1:47" hidden="1"/>
    <row r="106" spans="1:47" hidden="1"/>
    <row r="107" spans="1:47" hidden="1"/>
    <row r="108" spans="1:47" s="2" customFormat="1" ht="6.95" customHeight="1">
      <c r="A108" s="33"/>
      <c r="B108" s="55"/>
      <c r="C108" s="56"/>
      <c r="D108" s="56"/>
      <c r="E108" s="56"/>
      <c r="F108" s="56"/>
      <c r="G108" s="56"/>
      <c r="H108" s="56"/>
      <c r="I108" s="56"/>
      <c r="J108" s="56"/>
      <c r="K108" s="56"/>
      <c r="L108" s="50"/>
      <c r="S108" s="33"/>
      <c r="T108" s="33"/>
      <c r="U108" s="33"/>
      <c r="V108" s="33"/>
      <c r="W108" s="33"/>
      <c r="X108" s="33"/>
      <c r="Y108" s="33"/>
      <c r="Z108" s="33"/>
      <c r="AA108" s="33"/>
      <c r="AB108" s="33"/>
      <c r="AC108" s="33"/>
      <c r="AD108" s="33"/>
      <c r="AE108" s="33"/>
    </row>
    <row r="109" spans="1:47" s="2" customFormat="1" ht="24.95" customHeight="1">
      <c r="A109" s="33"/>
      <c r="B109" s="34"/>
      <c r="C109" s="22" t="s">
        <v>205</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6.95" customHeight="1">
      <c r="A110" s="33"/>
      <c r="B110" s="34"/>
      <c r="C110" s="35"/>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95" t="str">
        <f>E7</f>
        <v>Oprava SZZ, kolejí a výhybek v žst. Pocínovice</v>
      </c>
      <c r="F112" s="296"/>
      <c r="G112" s="296"/>
      <c r="H112" s="296"/>
      <c r="I112" s="35"/>
      <c r="J112" s="35"/>
      <c r="K112" s="35"/>
      <c r="L112" s="50"/>
      <c r="S112" s="33"/>
      <c r="T112" s="33"/>
      <c r="U112" s="33"/>
      <c r="V112" s="33"/>
      <c r="W112" s="33"/>
      <c r="X112" s="33"/>
      <c r="Y112" s="33"/>
      <c r="Z112" s="33"/>
      <c r="AA112" s="33"/>
      <c r="AB112" s="33"/>
      <c r="AC112" s="33"/>
      <c r="AD112" s="33"/>
      <c r="AE112" s="33"/>
    </row>
    <row r="113" spans="1:63" s="1" customFormat="1" ht="12" customHeight="1">
      <c r="B113" s="20"/>
      <c r="C113" s="28" t="s">
        <v>194</v>
      </c>
      <c r="D113" s="21"/>
      <c r="E113" s="21"/>
      <c r="F113" s="21"/>
      <c r="G113" s="21"/>
      <c r="H113" s="21"/>
      <c r="I113" s="21"/>
      <c r="J113" s="21"/>
      <c r="K113" s="21"/>
      <c r="L113" s="19"/>
    </row>
    <row r="114" spans="1:63" s="1" customFormat="1" ht="16.5" customHeight="1">
      <c r="B114" s="20"/>
      <c r="C114" s="21"/>
      <c r="D114" s="21"/>
      <c r="E114" s="295" t="s">
        <v>2636</v>
      </c>
      <c r="F114" s="284"/>
      <c r="G114" s="284"/>
      <c r="H114" s="284"/>
      <c r="I114" s="21"/>
      <c r="J114" s="21"/>
      <c r="K114" s="21"/>
      <c r="L114" s="19"/>
    </row>
    <row r="115" spans="1:63" s="1" customFormat="1" ht="12" customHeight="1">
      <c r="B115" s="20"/>
      <c r="C115" s="28" t="s">
        <v>196</v>
      </c>
      <c r="D115" s="21"/>
      <c r="E115" s="21"/>
      <c r="F115" s="21"/>
      <c r="G115" s="21"/>
      <c r="H115" s="21"/>
      <c r="I115" s="21"/>
      <c r="J115" s="21"/>
      <c r="K115" s="21"/>
      <c r="L115" s="19"/>
    </row>
    <row r="116" spans="1:63" s="2" customFormat="1" ht="16.5" customHeight="1">
      <c r="A116" s="33"/>
      <c r="B116" s="34"/>
      <c r="C116" s="35"/>
      <c r="D116" s="35"/>
      <c r="E116" s="297" t="s">
        <v>2932</v>
      </c>
      <c r="F116" s="298"/>
      <c r="G116" s="298"/>
      <c r="H116" s="298"/>
      <c r="I116" s="35"/>
      <c r="J116" s="35"/>
      <c r="K116" s="35"/>
      <c r="L116" s="50"/>
      <c r="S116" s="33"/>
      <c r="T116" s="33"/>
      <c r="U116" s="33"/>
      <c r="V116" s="33"/>
      <c r="W116" s="33"/>
      <c r="X116" s="33"/>
      <c r="Y116" s="33"/>
      <c r="Z116" s="33"/>
      <c r="AA116" s="33"/>
      <c r="AB116" s="33"/>
      <c r="AC116" s="33"/>
      <c r="AD116" s="33"/>
      <c r="AE116" s="33"/>
    </row>
    <row r="117" spans="1:63" s="2" customFormat="1" ht="12" customHeight="1">
      <c r="A117" s="33"/>
      <c r="B117" s="34"/>
      <c r="C117" s="28" t="s">
        <v>198</v>
      </c>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3" s="2" customFormat="1" ht="16.5" customHeight="1">
      <c r="A118" s="33"/>
      <c r="B118" s="34"/>
      <c r="C118" s="35"/>
      <c r="D118" s="35"/>
      <c r="E118" s="267" t="str">
        <f>E13</f>
        <v>04.2.2 - Zemní práce</v>
      </c>
      <c r="F118" s="298"/>
      <c r="G118" s="298"/>
      <c r="H118" s="298"/>
      <c r="I118" s="35"/>
      <c r="J118" s="35"/>
      <c r="K118" s="35"/>
      <c r="L118" s="50"/>
      <c r="S118" s="33"/>
      <c r="T118" s="33"/>
      <c r="U118" s="33"/>
      <c r="V118" s="33"/>
      <c r="W118" s="33"/>
      <c r="X118" s="33"/>
      <c r="Y118" s="33"/>
      <c r="Z118" s="33"/>
      <c r="AA118" s="33"/>
      <c r="AB118" s="33"/>
      <c r="AC118" s="33"/>
      <c r="AD118" s="33"/>
      <c r="AE118" s="33"/>
    </row>
    <row r="119" spans="1:63"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3" s="2" customFormat="1" ht="12" customHeight="1">
      <c r="A120" s="33"/>
      <c r="B120" s="34"/>
      <c r="C120" s="28" t="s">
        <v>20</v>
      </c>
      <c r="D120" s="35"/>
      <c r="E120" s="35"/>
      <c r="F120" s="26" t="str">
        <f>F16</f>
        <v>Pocínovice</v>
      </c>
      <c r="G120" s="35"/>
      <c r="H120" s="35"/>
      <c r="I120" s="28" t="s">
        <v>22</v>
      </c>
      <c r="J120" s="65" t="str">
        <f>IF(J16="","",J16)</f>
        <v>21. 9. 2020</v>
      </c>
      <c r="K120" s="35"/>
      <c r="L120" s="50"/>
      <c r="S120" s="33"/>
      <c r="T120" s="33"/>
      <c r="U120" s="33"/>
      <c r="V120" s="33"/>
      <c r="W120" s="33"/>
      <c r="X120" s="33"/>
      <c r="Y120" s="33"/>
      <c r="Z120" s="33"/>
      <c r="AA120" s="33"/>
      <c r="AB120" s="33"/>
      <c r="AC120" s="33"/>
      <c r="AD120" s="33"/>
      <c r="AE120" s="33"/>
    </row>
    <row r="121" spans="1:63" s="2" customFormat="1" ht="6.95" customHeight="1">
      <c r="A121" s="33"/>
      <c r="B121" s="34"/>
      <c r="C121" s="35"/>
      <c r="D121" s="35"/>
      <c r="E121" s="35"/>
      <c r="F121" s="35"/>
      <c r="G121" s="35"/>
      <c r="H121" s="35"/>
      <c r="I121" s="35"/>
      <c r="J121" s="35"/>
      <c r="K121" s="35"/>
      <c r="L121" s="50"/>
      <c r="S121" s="33"/>
      <c r="T121" s="33"/>
      <c r="U121" s="33"/>
      <c r="V121" s="33"/>
      <c r="W121" s="33"/>
      <c r="X121" s="33"/>
      <c r="Y121" s="33"/>
      <c r="Z121" s="33"/>
      <c r="AA121" s="33"/>
      <c r="AB121" s="33"/>
      <c r="AC121" s="33"/>
      <c r="AD121" s="33"/>
      <c r="AE121" s="33"/>
    </row>
    <row r="122" spans="1:63" s="2" customFormat="1" ht="15.2" customHeight="1">
      <c r="A122" s="33"/>
      <c r="B122" s="34"/>
      <c r="C122" s="28" t="s">
        <v>24</v>
      </c>
      <c r="D122" s="35"/>
      <c r="E122" s="35"/>
      <c r="F122" s="26" t="str">
        <f>E19</f>
        <v>Správa železnic, státní organizace</v>
      </c>
      <c r="G122" s="35"/>
      <c r="H122" s="35"/>
      <c r="I122" s="28" t="s">
        <v>30</v>
      </c>
      <c r="J122" s="31" t="str">
        <f>E25</f>
        <v xml:space="preserve"> </v>
      </c>
      <c r="K122" s="35"/>
      <c r="L122" s="50"/>
      <c r="S122" s="33"/>
      <c r="T122" s="33"/>
      <c r="U122" s="33"/>
      <c r="V122" s="33"/>
      <c r="W122" s="33"/>
      <c r="X122" s="33"/>
      <c r="Y122" s="33"/>
      <c r="Z122" s="33"/>
      <c r="AA122" s="33"/>
      <c r="AB122" s="33"/>
      <c r="AC122" s="33"/>
      <c r="AD122" s="33"/>
      <c r="AE122" s="33"/>
    </row>
    <row r="123" spans="1:63" s="2" customFormat="1" ht="15.2" customHeight="1">
      <c r="A123" s="33"/>
      <c r="B123" s="34"/>
      <c r="C123" s="28" t="s">
        <v>28</v>
      </c>
      <c r="D123" s="35"/>
      <c r="E123" s="35"/>
      <c r="F123" s="26" t="str">
        <f>IF(E22="","",E22)</f>
        <v>Vyplň údaj</v>
      </c>
      <c r="G123" s="35"/>
      <c r="H123" s="35"/>
      <c r="I123" s="28" t="s">
        <v>33</v>
      </c>
      <c r="J123" s="31" t="str">
        <f>E28</f>
        <v xml:space="preserve"> </v>
      </c>
      <c r="K123" s="35"/>
      <c r="L123" s="50"/>
      <c r="S123" s="33"/>
      <c r="T123" s="33"/>
      <c r="U123" s="33"/>
      <c r="V123" s="33"/>
      <c r="W123" s="33"/>
      <c r="X123" s="33"/>
      <c r="Y123" s="33"/>
      <c r="Z123" s="33"/>
      <c r="AA123" s="33"/>
      <c r="AB123" s="33"/>
      <c r="AC123" s="33"/>
      <c r="AD123" s="33"/>
      <c r="AE123" s="33"/>
    </row>
    <row r="124" spans="1:63" s="2" customFormat="1" ht="10.35" customHeight="1">
      <c r="A124" s="33"/>
      <c r="B124" s="34"/>
      <c r="C124" s="35"/>
      <c r="D124" s="35"/>
      <c r="E124" s="35"/>
      <c r="F124" s="35"/>
      <c r="G124" s="35"/>
      <c r="H124" s="35"/>
      <c r="I124" s="35"/>
      <c r="J124" s="35"/>
      <c r="K124" s="35"/>
      <c r="L124" s="50"/>
      <c r="S124" s="33"/>
      <c r="T124" s="33"/>
      <c r="U124" s="33"/>
      <c r="V124" s="33"/>
      <c r="W124" s="33"/>
      <c r="X124" s="33"/>
      <c r="Y124" s="33"/>
      <c r="Z124" s="33"/>
      <c r="AA124" s="33"/>
      <c r="AB124" s="33"/>
      <c r="AC124" s="33"/>
      <c r="AD124" s="33"/>
      <c r="AE124" s="33"/>
    </row>
    <row r="125" spans="1:63" s="9" customFormat="1" ht="29.25" customHeight="1">
      <c r="A125" s="152"/>
      <c r="B125" s="153"/>
      <c r="C125" s="154" t="s">
        <v>206</v>
      </c>
      <c r="D125" s="155" t="s">
        <v>60</v>
      </c>
      <c r="E125" s="155" t="s">
        <v>56</v>
      </c>
      <c r="F125" s="155" t="s">
        <v>57</v>
      </c>
      <c r="G125" s="155" t="s">
        <v>207</v>
      </c>
      <c r="H125" s="155" t="s">
        <v>208</v>
      </c>
      <c r="I125" s="155" t="s">
        <v>209</v>
      </c>
      <c r="J125" s="155" t="s">
        <v>202</v>
      </c>
      <c r="K125" s="156" t="s">
        <v>210</v>
      </c>
      <c r="L125" s="157"/>
      <c r="M125" s="74" t="s">
        <v>1</v>
      </c>
      <c r="N125" s="75" t="s">
        <v>39</v>
      </c>
      <c r="O125" s="75" t="s">
        <v>211</v>
      </c>
      <c r="P125" s="75" t="s">
        <v>212</v>
      </c>
      <c r="Q125" s="75" t="s">
        <v>213</v>
      </c>
      <c r="R125" s="75" t="s">
        <v>214</v>
      </c>
      <c r="S125" s="75" t="s">
        <v>215</v>
      </c>
      <c r="T125" s="76" t="s">
        <v>216</v>
      </c>
      <c r="U125" s="152"/>
      <c r="V125" s="152"/>
      <c r="W125" s="152"/>
      <c r="X125" s="152"/>
      <c r="Y125" s="152"/>
      <c r="Z125" s="152"/>
      <c r="AA125" s="152"/>
      <c r="AB125" s="152"/>
      <c r="AC125" s="152"/>
      <c r="AD125" s="152"/>
      <c r="AE125" s="152"/>
    </row>
    <row r="126" spans="1:63" s="2" customFormat="1" ht="22.9" customHeight="1">
      <c r="A126" s="33"/>
      <c r="B126" s="34"/>
      <c r="C126" s="81" t="s">
        <v>217</v>
      </c>
      <c r="D126" s="35"/>
      <c r="E126" s="35"/>
      <c r="F126" s="35"/>
      <c r="G126" s="35"/>
      <c r="H126" s="35"/>
      <c r="I126" s="35"/>
      <c r="J126" s="158">
        <f>BK126</f>
        <v>0</v>
      </c>
      <c r="K126" s="35"/>
      <c r="L126" s="38"/>
      <c r="M126" s="77"/>
      <c r="N126" s="159"/>
      <c r="O126" s="78"/>
      <c r="P126" s="160">
        <f>P127</f>
        <v>0</v>
      </c>
      <c r="Q126" s="78"/>
      <c r="R126" s="160">
        <f>R127</f>
        <v>15.544109999999996</v>
      </c>
      <c r="S126" s="78"/>
      <c r="T126" s="161">
        <f>T127</f>
        <v>10.319999999999999</v>
      </c>
      <c r="U126" s="33"/>
      <c r="V126" s="33"/>
      <c r="W126" s="33"/>
      <c r="X126" s="33"/>
      <c r="Y126" s="33"/>
      <c r="Z126" s="33"/>
      <c r="AA126" s="33"/>
      <c r="AB126" s="33"/>
      <c r="AC126" s="33"/>
      <c r="AD126" s="33"/>
      <c r="AE126" s="33"/>
      <c r="AT126" s="16" t="s">
        <v>74</v>
      </c>
      <c r="AU126" s="16" t="s">
        <v>204</v>
      </c>
      <c r="BK126" s="162">
        <f>BK127</f>
        <v>0</v>
      </c>
    </row>
    <row r="127" spans="1:63" s="11" customFormat="1" ht="25.9" customHeight="1">
      <c r="B127" s="202"/>
      <c r="C127" s="203"/>
      <c r="D127" s="204" t="s">
        <v>74</v>
      </c>
      <c r="E127" s="205" t="s">
        <v>218</v>
      </c>
      <c r="F127" s="205" t="s">
        <v>2880</v>
      </c>
      <c r="G127" s="203"/>
      <c r="H127" s="203"/>
      <c r="I127" s="206"/>
      <c r="J127" s="207">
        <f>BK127</f>
        <v>0</v>
      </c>
      <c r="K127" s="203"/>
      <c r="L127" s="208"/>
      <c r="M127" s="209"/>
      <c r="N127" s="210"/>
      <c r="O127" s="210"/>
      <c r="P127" s="211">
        <f>P128</f>
        <v>0</v>
      </c>
      <c r="Q127" s="210"/>
      <c r="R127" s="211">
        <f>R128</f>
        <v>15.544109999999996</v>
      </c>
      <c r="S127" s="210"/>
      <c r="T127" s="212">
        <f>T128</f>
        <v>10.319999999999999</v>
      </c>
      <c r="AR127" s="213" t="s">
        <v>92</v>
      </c>
      <c r="AT127" s="214" t="s">
        <v>74</v>
      </c>
      <c r="AU127" s="214" t="s">
        <v>75</v>
      </c>
      <c r="AY127" s="213" t="s">
        <v>223</v>
      </c>
      <c r="BK127" s="215">
        <f>BK128</f>
        <v>0</v>
      </c>
    </row>
    <row r="128" spans="1:63" s="11" customFormat="1" ht="22.9" customHeight="1">
      <c r="B128" s="202"/>
      <c r="C128" s="203"/>
      <c r="D128" s="204" t="s">
        <v>74</v>
      </c>
      <c r="E128" s="244" t="s">
        <v>2881</v>
      </c>
      <c r="F128" s="244" t="s">
        <v>2882</v>
      </c>
      <c r="G128" s="203"/>
      <c r="H128" s="203"/>
      <c r="I128" s="206"/>
      <c r="J128" s="245">
        <f>BK128</f>
        <v>0</v>
      </c>
      <c r="K128" s="203"/>
      <c r="L128" s="208"/>
      <c r="M128" s="209"/>
      <c r="N128" s="210"/>
      <c r="O128" s="210"/>
      <c r="P128" s="211">
        <f>SUM(P129:P167)</f>
        <v>0</v>
      </c>
      <c r="Q128" s="210"/>
      <c r="R128" s="211">
        <f>SUM(R129:R167)</f>
        <v>15.544109999999996</v>
      </c>
      <c r="S128" s="210"/>
      <c r="T128" s="212">
        <f>SUM(T129:T167)</f>
        <v>10.319999999999999</v>
      </c>
      <c r="AR128" s="213" t="s">
        <v>92</v>
      </c>
      <c r="AT128" s="214" t="s">
        <v>74</v>
      </c>
      <c r="AU128" s="214" t="s">
        <v>82</v>
      </c>
      <c r="AY128" s="213" t="s">
        <v>223</v>
      </c>
      <c r="BK128" s="215">
        <f>SUM(BK129:BK167)</f>
        <v>0</v>
      </c>
    </row>
    <row r="129" spans="1:65" s="2" customFormat="1" ht="14.45" customHeight="1">
      <c r="A129" s="33"/>
      <c r="B129" s="34"/>
      <c r="C129" s="182" t="s">
        <v>82</v>
      </c>
      <c r="D129" s="182" t="s">
        <v>243</v>
      </c>
      <c r="E129" s="183" t="s">
        <v>3038</v>
      </c>
      <c r="F129" s="184" t="s">
        <v>3039</v>
      </c>
      <c r="G129" s="185" t="s">
        <v>1511</v>
      </c>
      <c r="H129" s="186">
        <v>50</v>
      </c>
      <c r="I129" s="187"/>
      <c r="J129" s="188">
        <f>ROUND(I129*H129,2)</f>
        <v>0</v>
      </c>
      <c r="K129" s="184" t="s">
        <v>1486</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560</v>
      </c>
      <c r="AT129" s="175" t="s">
        <v>243</v>
      </c>
      <c r="AU129" s="175" t="s">
        <v>84</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560</v>
      </c>
      <c r="BM129" s="175" t="s">
        <v>3040</v>
      </c>
    </row>
    <row r="130" spans="1:65" s="2" customFormat="1" ht="19.5">
      <c r="A130" s="33"/>
      <c r="B130" s="34"/>
      <c r="C130" s="35"/>
      <c r="D130" s="177" t="s">
        <v>225</v>
      </c>
      <c r="E130" s="35"/>
      <c r="F130" s="178" t="s">
        <v>3041</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84</v>
      </c>
    </row>
    <row r="131" spans="1:65" s="2" customFormat="1" ht="24.2" customHeight="1">
      <c r="A131" s="33"/>
      <c r="B131" s="34"/>
      <c r="C131" s="182" t="s">
        <v>84</v>
      </c>
      <c r="D131" s="182" t="s">
        <v>243</v>
      </c>
      <c r="E131" s="183" t="s">
        <v>3042</v>
      </c>
      <c r="F131" s="184" t="s">
        <v>3043</v>
      </c>
      <c r="G131" s="185" t="s">
        <v>1485</v>
      </c>
      <c r="H131" s="186">
        <v>3</v>
      </c>
      <c r="I131" s="187"/>
      <c r="J131" s="188">
        <f>ROUND(I131*H131,2)</f>
        <v>0</v>
      </c>
      <c r="K131" s="184" t="s">
        <v>1486</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560</v>
      </c>
      <c r="AT131" s="175" t="s">
        <v>243</v>
      </c>
      <c r="AU131" s="175" t="s">
        <v>84</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560</v>
      </c>
      <c r="BM131" s="175" t="s">
        <v>3044</v>
      </c>
    </row>
    <row r="132" spans="1:65" s="2" customFormat="1" ht="39">
      <c r="A132" s="33"/>
      <c r="B132" s="34"/>
      <c r="C132" s="35"/>
      <c r="D132" s="177" t="s">
        <v>225</v>
      </c>
      <c r="E132" s="35"/>
      <c r="F132" s="178" t="s">
        <v>3045</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84</v>
      </c>
    </row>
    <row r="133" spans="1:65" s="2" customFormat="1" ht="24.2" customHeight="1">
      <c r="A133" s="33"/>
      <c r="B133" s="34"/>
      <c r="C133" s="182" t="s">
        <v>92</v>
      </c>
      <c r="D133" s="182" t="s">
        <v>243</v>
      </c>
      <c r="E133" s="183" t="s">
        <v>1534</v>
      </c>
      <c r="F133" s="184" t="s">
        <v>1535</v>
      </c>
      <c r="G133" s="185" t="s">
        <v>1536</v>
      </c>
      <c r="H133" s="186">
        <v>1</v>
      </c>
      <c r="I133" s="187"/>
      <c r="J133" s="188">
        <f>ROUND(I133*H133,2)</f>
        <v>0</v>
      </c>
      <c r="K133" s="184" t="s">
        <v>1486</v>
      </c>
      <c r="L133" s="38"/>
      <c r="M133" s="189" t="s">
        <v>1</v>
      </c>
      <c r="N133" s="190" t="s">
        <v>40</v>
      </c>
      <c r="O133" s="70"/>
      <c r="P133" s="173">
        <f>O133*H133</f>
        <v>0</v>
      </c>
      <c r="Q133" s="173">
        <v>8.8000000000000005E-3</v>
      </c>
      <c r="R133" s="173">
        <f>Q133*H133</f>
        <v>8.8000000000000005E-3</v>
      </c>
      <c r="S133" s="173">
        <v>0</v>
      </c>
      <c r="T133" s="174">
        <f>S133*H133</f>
        <v>0</v>
      </c>
      <c r="U133" s="33"/>
      <c r="V133" s="33"/>
      <c r="W133" s="33"/>
      <c r="X133" s="33"/>
      <c r="Y133" s="33"/>
      <c r="Z133" s="33"/>
      <c r="AA133" s="33"/>
      <c r="AB133" s="33"/>
      <c r="AC133" s="33"/>
      <c r="AD133" s="33"/>
      <c r="AE133" s="33"/>
      <c r="AR133" s="175" t="s">
        <v>560</v>
      </c>
      <c r="AT133" s="175" t="s">
        <v>243</v>
      </c>
      <c r="AU133" s="175" t="s">
        <v>84</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560</v>
      </c>
      <c r="BM133" s="175" t="s">
        <v>3046</v>
      </c>
    </row>
    <row r="134" spans="1:65" s="2" customFormat="1" ht="19.5">
      <c r="A134" s="33"/>
      <c r="B134" s="34"/>
      <c r="C134" s="35"/>
      <c r="D134" s="177" t="s">
        <v>225</v>
      </c>
      <c r="E134" s="35"/>
      <c r="F134" s="178" t="s">
        <v>1538</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84</v>
      </c>
    </row>
    <row r="135" spans="1:65" s="2" customFormat="1" ht="24.2" customHeight="1">
      <c r="A135" s="33"/>
      <c r="B135" s="34"/>
      <c r="C135" s="182" t="s">
        <v>233</v>
      </c>
      <c r="D135" s="182" t="s">
        <v>243</v>
      </c>
      <c r="E135" s="183" t="s">
        <v>3047</v>
      </c>
      <c r="F135" s="184" t="s">
        <v>3048</v>
      </c>
      <c r="G135" s="185" t="s">
        <v>1511</v>
      </c>
      <c r="H135" s="186">
        <v>50</v>
      </c>
      <c r="I135" s="187"/>
      <c r="J135" s="188">
        <f>ROUND(I135*H135,2)</f>
        <v>0</v>
      </c>
      <c r="K135" s="184" t="s">
        <v>1486</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560</v>
      </c>
      <c r="AT135" s="175" t="s">
        <v>243</v>
      </c>
      <c r="AU135" s="175" t="s">
        <v>84</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560</v>
      </c>
      <c r="BM135" s="175" t="s">
        <v>3049</v>
      </c>
    </row>
    <row r="136" spans="1:65" s="2" customFormat="1" ht="19.5">
      <c r="A136" s="33"/>
      <c r="B136" s="34"/>
      <c r="C136" s="35"/>
      <c r="D136" s="177" t="s">
        <v>225</v>
      </c>
      <c r="E136" s="35"/>
      <c r="F136" s="178" t="s">
        <v>3050</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84</v>
      </c>
    </row>
    <row r="137" spans="1:65" s="2" customFormat="1" ht="14.45" customHeight="1">
      <c r="A137" s="33"/>
      <c r="B137" s="34"/>
      <c r="C137" s="182" t="s">
        <v>238</v>
      </c>
      <c r="D137" s="182" t="s">
        <v>243</v>
      </c>
      <c r="E137" s="183" t="s">
        <v>3051</v>
      </c>
      <c r="F137" s="184" t="s">
        <v>3052</v>
      </c>
      <c r="G137" s="185" t="s">
        <v>1485</v>
      </c>
      <c r="H137" s="186">
        <v>3</v>
      </c>
      <c r="I137" s="187"/>
      <c r="J137" s="188">
        <f>ROUND(I137*H137,2)</f>
        <v>0</v>
      </c>
      <c r="K137" s="184" t="s">
        <v>1486</v>
      </c>
      <c r="L137" s="38"/>
      <c r="M137" s="189" t="s">
        <v>1</v>
      </c>
      <c r="N137" s="190" t="s">
        <v>40</v>
      </c>
      <c r="O137" s="70"/>
      <c r="P137" s="173">
        <f>O137*H137</f>
        <v>0</v>
      </c>
      <c r="Q137" s="173">
        <v>2.45329</v>
      </c>
      <c r="R137" s="173">
        <f>Q137*H137</f>
        <v>7.3598699999999999</v>
      </c>
      <c r="S137" s="173">
        <v>0</v>
      </c>
      <c r="T137" s="174">
        <f>S137*H137</f>
        <v>0</v>
      </c>
      <c r="U137" s="33"/>
      <c r="V137" s="33"/>
      <c r="W137" s="33"/>
      <c r="X137" s="33"/>
      <c r="Y137" s="33"/>
      <c r="Z137" s="33"/>
      <c r="AA137" s="33"/>
      <c r="AB137" s="33"/>
      <c r="AC137" s="33"/>
      <c r="AD137" s="33"/>
      <c r="AE137" s="33"/>
      <c r="AR137" s="175" t="s">
        <v>560</v>
      </c>
      <c r="AT137" s="175" t="s">
        <v>243</v>
      </c>
      <c r="AU137" s="175" t="s">
        <v>84</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560</v>
      </c>
      <c r="BM137" s="175" t="s">
        <v>3053</v>
      </c>
    </row>
    <row r="138" spans="1:65" s="2" customFormat="1" ht="19.5">
      <c r="A138" s="33"/>
      <c r="B138" s="34"/>
      <c r="C138" s="35"/>
      <c r="D138" s="177" t="s">
        <v>225</v>
      </c>
      <c r="E138" s="35"/>
      <c r="F138" s="178" t="s">
        <v>3054</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84</v>
      </c>
    </row>
    <row r="139" spans="1:65" s="2" customFormat="1" ht="14.45" customHeight="1">
      <c r="A139" s="33"/>
      <c r="B139" s="34"/>
      <c r="C139" s="163" t="s">
        <v>242</v>
      </c>
      <c r="D139" s="163" t="s">
        <v>218</v>
      </c>
      <c r="E139" s="164" t="s">
        <v>3055</v>
      </c>
      <c r="F139" s="165" t="s">
        <v>3056</v>
      </c>
      <c r="G139" s="166" t="s">
        <v>1485</v>
      </c>
      <c r="H139" s="167">
        <v>3</v>
      </c>
      <c r="I139" s="168"/>
      <c r="J139" s="169">
        <f>ROUND(I139*H139,2)</f>
        <v>0</v>
      </c>
      <c r="K139" s="165" t="s">
        <v>1486</v>
      </c>
      <c r="L139" s="170"/>
      <c r="M139" s="171" t="s">
        <v>1</v>
      </c>
      <c r="N139" s="172" t="s">
        <v>40</v>
      </c>
      <c r="O139" s="70"/>
      <c r="P139" s="173">
        <f>O139*H139</f>
        <v>0</v>
      </c>
      <c r="Q139" s="173">
        <v>2.4289999999999998</v>
      </c>
      <c r="R139" s="173">
        <f>Q139*H139</f>
        <v>7.286999999999999</v>
      </c>
      <c r="S139" s="173">
        <v>0</v>
      </c>
      <c r="T139" s="174">
        <f>S139*H139</f>
        <v>0</v>
      </c>
      <c r="U139" s="33"/>
      <c r="V139" s="33"/>
      <c r="W139" s="33"/>
      <c r="X139" s="33"/>
      <c r="Y139" s="33"/>
      <c r="Z139" s="33"/>
      <c r="AA139" s="33"/>
      <c r="AB139" s="33"/>
      <c r="AC139" s="33"/>
      <c r="AD139" s="33"/>
      <c r="AE139" s="33"/>
      <c r="AR139" s="175" t="s">
        <v>415</v>
      </c>
      <c r="AT139" s="175" t="s">
        <v>218</v>
      </c>
      <c r="AU139" s="175" t="s">
        <v>84</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415</v>
      </c>
      <c r="BM139" s="175" t="s">
        <v>3057</v>
      </c>
    </row>
    <row r="140" spans="1:65" s="2" customFormat="1">
      <c r="A140" s="33"/>
      <c r="B140" s="34"/>
      <c r="C140" s="35"/>
      <c r="D140" s="177" t="s">
        <v>225</v>
      </c>
      <c r="E140" s="35"/>
      <c r="F140" s="178" t="s">
        <v>3056</v>
      </c>
      <c r="G140" s="35"/>
      <c r="H140" s="35"/>
      <c r="I140" s="179"/>
      <c r="J140" s="35"/>
      <c r="K140" s="35"/>
      <c r="L140" s="38"/>
      <c r="M140" s="180"/>
      <c r="N140" s="181"/>
      <c r="O140" s="70"/>
      <c r="P140" s="70"/>
      <c r="Q140" s="70"/>
      <c r="R140" s="70"/>
      <c r="S140" s="70"/>
      <c r="T140" s="71"/>
      <c r="U140" s="33"/>
      <c r="V140" s="33"/>
      <c r="W140" s="33"/>
      <c r="X140" s="33"/>
      <c r="Y140" s="33"/>
      <c r="Z140" s="33"/>
      <c r="AA140" s="33"/>
      <c r="AB140" s="33"/>
      <c r="AC140" s="33"/>
      <c r="AD140" s="33"/>
      <c r="AE140" s="33"/>
      <c r="AT140" s="16" t="s">
        <v>225</v>
      </c>
      <c r="AU140" s="16" t="s">
        <v>84</v>
      </c>
    </row>
    <row r="141" spans="1:65" s="2" customFormat="1" ht="24.2" customHeight="1">
      <c r="A141" s="33"/>
      <c r="B141" s="34"/>
      <c r="C141" s="163" t="s">
        <v>248</v>
      </c>
      <c r="D141" s="163" t="s">
        <v>218</v>
      </c>
      <c r="E141" s="164" t="s">
        <v>3058</v>
      </c>
      <c r="F141" s="165" t="s">
        <v>3059</v>
      </c>
      <c r="G141" s="166" t="s">
        <v>1485</v>
      </c>
      <c r="H141" s="167">
        <v>0.5</v>
      </c>
      <c r="I141" s="168"/>
      <c r="J141" s="169">
        <f>ROUND(I141*H141,2)</f>
        <v>0</v>
      </c>
      <c r="K141" s="165" t="s">
        <v>1486</v>
      </c>
      <c r="L141" s="170"/>
      <c r="M141" s="171" t="s">
        <v>1</v>
      </c>
      <c r="N141" s="172" t="s">
        <v>40</v>
      </c>
      <c r="O141" s="70"/>
      <c r="P141" s="173">
        <f>O141*H141</f>
        <v>0</v>
      </c>
      <c r="Q141" s="173">
        <v>1.4</v>
      </c>
      <c r="R141" s="173">
        <f>Q141*H141</f>
        <v>0.7</v>
      </c>
      <c r="S141" s="173">
        <v>0</v>
      </c>
      <c r="T141" s="174">
        <f>S141*H141</f>
        <v>0</v>
      </c>
      <c r="U141" s="33"/>
      <c r="V141" s="33"/>
      <c r="W141" s="33"/>
      <c r="X141" s="33"/>
      <c r="Y141" s="33"/>
      <c r="Z141" s="33"/>
      <c r="AA141" s="33"/>
      <c r="AB141" s="33"/>
      <c r="AC141" s="33"/>
      <c r="AD141" s="33"/>
      <c r="AE141" s="33"/>
      <c r="AR141" s="175" t="s">
        <v>415</v>
      </c>
      <c r="AT141" s="175" t="s">
        <v>218</v>
      </c>
      <c r="AU141" s="175" t="s">
        <v>84</v>
      </c>
      <c r="AY141" s="16" t="s">
        <v>223</v>
      </c>
      <c r="BE141" s="176">
        <f>IF(N141="základní",J141,0)</f>
        <v>0</v>
      </c>
      <c r="BF141" s="176">
        <f>IF(N141="snížená",J141,0)</f>
        <v>0</v>
      </c>
      <c r="BG141" s="176">
        <f>IF(N141="zákl. přenesená",J141,0)</f>
        <v>0</v>
      </c>
      <c r="BH141" s="176">
        <f>IF(N141="sníž. přenesená",J141,0)</f>
        <v>0</v>
      </c>
      <c r="BI141" s="176">
        <f>IF(N141="nulová",J141,0)</f>
        <v>0</v>
      </c>
      <c r="BJ141" s="16" t="s">
        <v>82</v>
      </c>
      <c r="BK141" s="176">
        <f>ROUND(I141*H141,2)</f>
        <v>0</v>
      </c>
      <c r="BL141" s="16" t="s">
        <v>415</v>
      </c>
      <c r="BM141" s="175" t="s">
        <v>3060</v>
      </c>
    </row>
    <row r="142" spans="1:65" s="2" customFormat="1">
      <c r="A142" s="33"/>
      <c r="B142" s="34"/>
      <c r="C142" s="35"/>
      <c r="D142" s="177" t="s">
        <v>225</v>
      </c>
      <c r="E142" s="35"/>
      <c r="F142" s="178" t="s">
        <v>3059</v>
      </c>
      <c r="G142" s="35"/>
      <c r="H142" s="35"/>
      <c r="I142" s="179"/>
      <c r="J142" s="35"/>
      <c r="K142" s="35"/>
      <c r="L142" s="38"/>
      <c r="M142" s="180"/>
      <c r="N142" s="181"/>
      <c r="O142" s="70"/>
      <c r="P142" s="70"/>
      <c r="Q142" s="70"/>
      <c r="R142" s="70"/>
      <c r="S142" s="70"/>
      <c r="T142" s="71"/>
      <c r="U142" s="33"/>
      <c r="V142" s="33"/>
      <c r="W142" s="33"/>
      <c r="X142" s="33"/>
      <c r="Y142" s="33"/>
      <c r="Z142" s="33"/>
      <c r="AA142" s="33"/>
      <c r="AB142" s="33"/>
      <c r="AC142" s="33"/>
      <c r="AD142" s="33"/>
      <c r="AE142" s="33"/>
      <c r="AT142" s="16" t="s">
        <v>225</v>
      </c>
      <c r="AU142" s="16" t="s">
        <v>84</v>
      </c>
    </row>
    <row r="143" spans="1:65" s="2" customFormat="1" ht="14.45" customHeight="1">
      <c r="A143" s="33"/>
      <c r="B143" s="34"/>
      <c r="C143" s="163" t="s">
        <v>253</v>
      </c>
      <c r="D143" s="163" t="s">
        <v>218</v>
      </c>
      <c r="E143" s="164" t="s">
        <v>3061</v>
      </c>
      <c r="F143" s="165" t="s">
        <v>3062</v>
      </c>
      <c r="G143" s="166" t="s">
        <v>221</v>
      </c>
      <c r="H143" s="167">
        <v>30</v>
      </c>
      <c r="I143" s="168"/>
      <c r="J143" s="169">
        <f>ROUND(I143*H143,2)</f>
        <v>0</v>
      </c>
      <c r="K143" s="165" t="s">
        <v>1486</v>
      </c>
      <c r="L143" s="170"/>
      <c r="M143" s="171" t="s">
        <v>1</v>
      </c>
      <c r="N143" s="172" t="s">
        <v>40</v>
      </c>
      <c r="O143" s="70"/>
      <c r="P143" s="173">
        <f>O143*H143</f>
        <v>0</v>
      </c>
      <c r="Q143" s="173">
        <v>4.1000000000000003E-3</v>
      </c>
      <c r="R143" s="173">
        <f>Q143*H143</f>
        <v>0.12300000000000001</v>
      </c>
      <c r="S143" s="173">
        <v>0</v>
      </c>
      <c r="T143" s="174">
        <f>S143*H143</f>
        <v>0</v>
      </c>
      <c r="U143" s="33"/>
      <c r="V143" s="33"/>
      <c r="W143" s="33"/>
      <c r="X143" s="33"/>
      <c r="Y143" s="33"/>
      <c r="Z143" s="33"/>
      <c r="AA143" s="33"/>
      <c r="AB143" s="33"/>
      <c r="AC143" s="33"/>
      <c r="AD143" s="33"/>
      <c r="AE143" s="33"/>
      <c r="AR143" s="175" t="s">
        <v>415</v>
      </c>
      <c r="AT143" s="175" t="s">
        <v>218</v>
      </c>
      <c r="AU143" s="175" t="s">
        <v>84</v>
      </c>
      <c r="AY143" s="16" t="s">
        <v>223</v>
      </c>
      <c r="BE143" s="176">
        <f>IF(N143="základní",J143,0)</f>
        <v>0</v>
      </c>
      <c r="BF143" s="176">
        <f>IF(N143="snížená",J143,0)</f>
        <v>0</v>
      </c>
      <c r="BG143" s="176">
        <f>IF(N143="zákl. přenesená",J143,0)</f>
        <v>0</v>
      </c>
      <c r="BH143" s="176">
        <f>IF(N143="sníž. přenesená",J143,0)</f>
        <v>0</v>
      </c>
      <c r="BI143" s="176">
        <f>IF(N143="nulová",J143,0)</f>
        <v>0</v>
      </c>
      <c r="BJ143" s="16" t="s">
        <v>82</v>
      </c>
      <c r="BK143" s="176">
        <f>ROUND(I143*H143,2)</f>
        <v>0</v>
      </c>
      <c r="BL143" s="16" t="s">
        <v>415</v>
      </c>
      <c r="BM143" s="175" t="s">
        <v>3063</v>
      </c>
    </row>
    <row r="144" spans="1:65" s="2" customFormat="1">
      <c r="A144" s="33"/>
      <c r="B144" s="34"/>
      <c r="C144" s="35"/>
      <c r="D144" s="177" t="s">
        <v>225</v>
      </c>
      <c r="E144" s="35"/>
      <c r="F144" s="178" t="s">
        <v>3062</v>
      </c>
      <c r="G144" s="35"/>
      <c r="H144" s="35"/>
      <c r="I144" s="179"/>
      <c r="J144" s="35"/>
      <c r="K144" s="35"/>
      <c r="L144" s="38"/>
      <c r="M144" s="180"/>
      <c r="N144" s="181"/>
      <c r="O144" s="70"/>
      <c r="P144" s="70"/>
      <c r="Q144" s="70"/>
      <c r="R144" s="70"/>
      <c r="S144" s="70"/>
      <c r="T144" s="71"/>
      <c r="U144" s="33"/>
      <c r="V144" s="33"/>
      <c r="W144" s="33"/>
      <c r="X144" s="33"/>
      <c r="Y144" s="33"/>
      <c r="Z144" s="33"/>
      <c r="AA144" s="33"/>
      <c r="AB144" s="33"/>
      <c r="AC144" s="33"/>
      <c r="AD144" s="33"/>
      <c r="AE144" s="33"/>
      <c r="AT144" s="16" t="s">
        <v>225</v>
      </c>
      <c r="AU144" s="16" t="s">
        <v>84</v>
      </c>
    </row>
    <row r="145" spans="1:65" s="2" customFormat="1" ht="19.5">
      <c r="A145" s="33"/>
      <c r="B145" s="34"/>
      <c r="C145" s="35"/>
      <c r="D145" s="177" t="s">
        <v>365</v>
      </c>
      <c r="E145" s="35"/>
      <c r="F145" s="195" t="s">
        <v>3064</v>
      </c>
      <c r="G145" s="35"/>
      <c r="H145" s="35"/>
      <c r="I145" s="179"/>
      <c r="J145" s="35"/>
      <c r="K145" s="35"/>
      <c r="L145" s="38"/>
      <c r="M145" s="180"/>
      <c r="N145" s="181"/>
      <c r="O145" s="70"/>
      <c r="P145" s="70"/>
      <c r="Q145" s="70"/>
      <c r="R145" s="70"/>
      <c r="S145" s="70"/>
      <c r="T145" s="71"/>
      <c r="U145" s="33"/>
      <c r="V145" s="33"/>
      <c r="W145" s="33"/>
      <c r="X145" s="33"/>
      <c r="Y145" s="33"/>
      <c r="Z145" s="33"/>
      <c r="AA145" s="33"/>
      <c r="AB145" s="33"/>
      <c r="AC145" s="33"/>
      <c r="AD145" s="33"/>
      <c r="AE145" s="33"/>
      <c r="AT145" s="16" t="s">
        <v>365</v>
      </c>
      <c r="AU145" s="16" t="s">
        <v>84</v>
      </c>
    </row>
    <row r="146" spans="1:65" s="2" customFormat="1" ht="24.2" customHeight="1">
      <c r="A146" s="33"/>
      <c r="B146" s="34"/>
      <c r="C146" s="182" t="s">
        <v>284</v>
      </c>
      <c r="D146" s="182" t="s">
        <v>243</v>
      </c>
      <c r="E146" s="183" t="s">
        <v>3065</v>
      </c>
      <c r="F146" s="184" t="s">
        <v>3066</v>
      </c>
      <c r="G146" s="185" t="s">
        <v>228</v>
      </c>
      <c r="H146" s="186">
        <v>120</v>
      </c>
      <c r="I146" s="187"/>
      <c r="J146" s="188">
        <f>ROUND(I146*H146,2)</f>
        <v>0</v>
      </c>
      <c r="K146" s="184" t="s">
        <v>1486</v>
      </c>
      <c r="L146" s="38"/>
      <c r="M146" s="189" t="s">
        <v>1</v>
      </c>
      <c r="N146" s="190" t="s">
        <v>40</v>
      </c>
      <c r="O146" s="70"/>
      <c r="P146" s="173">
        <f>O146*H146</f>
        <v>0</v>
      </c>
      <c r="Q146" s="173">
        <v>0</v>
      </c>
      <c r="R146" s="173">
        <f>Q146*H146</f>
        <v>0</v>
      </c>
      <c r="S146" s="173">
        <v>0</v>
      </c>
      <c r="T146" s="174">
        <f>S146*H146</f>
        <v>0</v>
      </c>
      <c r="U146" s="33"/>
      <c r="V146" s="33"/>
      <c r="W146" s="33"/>
      <c r="X146" s="33"/>
      <c r="Y146" s="33"/>
      <c r="Z146" s="33"/>
      <c r="AA146" s="33"/>
      <c r="AB146" s="33"/>
      <c r="AC146" s="33"/>
      <c r="AD146" s="33"/>
      <c r="AE146" s="33"/>
      <c r="AR146" s="175" t="s">
        <v>560</v>
      </c>
      <c r="AT146" s="175" t="s">
        <v>243</v>
      </c>
      <c r="AU146" s="175" t="s">
        <v>84</v>
      </c>
      <c r="AY146" s="16" t="s">
        <v>223</v>
      </c>
      <c r="BE146" s="176">
        <f>IF(N146="základní",J146,0)</f>
        <v>0</v>
      </c>
      <c r="BF146" s="176">
        <f>IF(N146="snížená",J146,0)</f>
        <v>0</v>
      </c>
      <c r="BG146" s="176">
        <f>IF(N146="zákl. přenesená",J146,0)</f>
        <v>0</v>
      </c>
      <c r="BH146" s="176">
        <f>IF(N146="sníž. přenesená",J146,0)</f>
        <v>0</v>
      </c>
      <c r="BI146" s="176">
        <f>IF(N146="nulová",J146,0)</f>
        <v>0</v>
      </c>
      <c r="BJ146" s="16" t="s">
        <v>82</v>
      </c>
      <c r="BK146" s="176">
        <f>ROUND(I146*H146,2)</f>
        <v>0</v>
      </c>
      <c r="BL146" s="16" t="s">
        <v>560</v>
      </c>
      <c r="BM146" s="175" t="s">
        <v>3067</v>
      </c>
    </row>
    <row r="147" spans="1:65" s="2" customFormat="1" ht="39">
      <c r="A147" s="33"/>
      <c r="B147" s="34"/>
      <c r="C147" s="35"/>
      <c r="D147" s="177" t="s">
        <v>225</v>
      </c>
      <c r="E147" s="35"/>
      <c r="F147" s="178" t="s">
        <v>3068</v>
      </c>
      <c r="G147" s="35"/>
      <c r="H147" s="35"/>
      <c r="I147" s="179"/>
      <c r="J147" s="35"/>
      <c r="K147" s="35"/>
      <c r="L147" s="38"/>
      <c r="M147" s="180"/>
      <c r="N147" s="181"/>
      <c r="O147" s="70"/>
      <c r="P147" s="70"/>
      <c r="Q147" s="70"/>
      <c r="R147" s="70"/>
      <c r="S147" s="70"/>
      <c r="T147" s="71"/>
      <c r="U147" s="33"/>
      <c r="V147" s="33"/>
      <c r="W147" s="33"/>
      <c r="X147" s="33"/>
      <c r="Y147" s="33"/>
      <c r="Z147" s="33"/>
      <c r="AA147" s="33"/>
      <c r="AB147" s="33"/>
      <c r="AC147" s="33"/>
      <c r="AD147" s="33"/>
      <c r="AE147" s="33"/>
      <c r="AT147" s="16" t="s">
        <v>225</v>
      </c>
      <c r="AU147" s="16" t="s">
        <v>84</v>
      </c>
    </row>
    <row r="148" spans="1:65" s="2" customFormat="1" ht="14.45" customHeight="1">
      <c r="A148" s="33"/>
      <c r="B148" s="34"/>
      <c r="C148" s="182" t="s">
        <v>288</v>
      </c>
      <c r="D148" s="182" t="s">
        <v>243</v>
      </c>
      <c r="E148" s="183" t="s">
        <v>3069</v>
      </c>
      <c r="F148" s="184" t="s">
        <v>3070</v>
      </c>
      <c r="G148" s="185" t="s">
        <v>228</v>
      </c>
      <c r="H148" s="186">
        <v>120</v>
      </c>
      <c r="I148" s="187"/>
      <c r="J148" s="188">
        <f>ROUND(I148*H148,2)</f>
        <v>0</v>
      </c>
      <c r="K148" s="184" t="s">
        <v>1486</v>
      </c>
      <c r="L148" s="38"/>
      <c r="M148" s="189" t="s">
        <v>1</v>
      </c>
      <c r="N148" s="190" t="s">
        <v>40</v>
      </c>
      <c r="O148" s="70"/>
      <c r="P148" s="173">
        <f>O148*H148</f>
        <v>0</v>
      </c>
      <c r="Q148" s="173">
        <v>9.0000000000000006E-5</v>
      </c>
      <c r="R148" s="173">
        <f>Q148*H148</f>
        <v>1.0800000000000001E-2</v>
      </c>
      <c r="S148" s="173">
        <v>0</v>
      </c>
      <c r="T148" s="174">
        <f>S148*H148</f>
        <v>0</v>
      </c>
      <c r="U148" s="33"/>
      <c r="V148" s="33"/>
      <c r="W148" s="33"/>
      <c r="X148" s="33"/>
      <c r="Y148" s="33"/>
      <c r="Z148" s="33"/>
      <c r="AA148" s="33"/>
      <c r="AB148" s="33"/>
      <c r="AC148" s="33"/>
      <c r="AD148" s="33"/>
      <c r="AE148" s="33"/>
      <c r="AR148" s="175" t="s">
        <v>560</v>
      </c>
      <c r="AT148" s="175" t="s">
        <v>243</v>
      </c>
      <c r="AU148" s="175" t="s">
        <v>84</v>
      </c>
      <c r="AY148" s="16" t="s">
        <v>223</v>
      </c>
      <c r="BE148" s="176">
        <f>IF(N148="základní",J148,0)</f>
        <v>0</v>
      </c>
      <c r="BF148" s="176">
        <f>IF(N148="snížená",J148,0)</f>
        <v>0</v>
      </c>
      <c r="BG148" s="176">
        <f>IF(N148="zákl. přenesená",J148,0)</f>
        <v>0</v>
      </c>
      <c r="BH148" s="176">
        <f>IF(N148="sníž. přenesená",J148,0)</f>
        <v>0</v>
      </c>
      <c r="BI148" s="176">
        <f>IF(N148="nulová",J148,0)</f>
        <v>0</v>
      </c>
      <c r="BJ148" s="16" t="s">
        <v>82</v>
      </c>
      <c r="BK148" s="176">
        <f>ROUND(I148*H148,2)</f>
        <v>0</v>
      </c>
      <c r="BL148" s="16" t="s">
        <v>560</v>
      </c>
      <c r="BM148" s="175" t="s">
        <v>3071</v>
      </c>
    </row>
    <row r="149" spans="1:65" s="2" customFormat="1" ht="29.25">
      <c r="A149" s="33"/>
      <c r="B149" s="34"/>
      <c r="C149" s="35"/>
      <c r="D149" s="177" t="s">
        <v>225</v>
      </c>
      <c r="E149" s="35"/>
      <c r="F149" s="178" t="s">
        <v>3072</v>
      </c>
      <c r="G149" s="35"/>
      <c r="H149" s="35"/>
      <c r="I149" s="179"/>
      <c r="J149" s="35"/>
      <c r="K149" s="35"/>
      <c r="L149" s="38"/>
      <c r="M149" s="180"/>
      <c r="N149" s="181"/>
      <c r="O149" s="70"/>
      <c r="P149" s="70"/>
      <c r="Q149" s="70"/>
      <c r="R149" s="70"/>
      <c r="S149" s="70"/>
      <c r="T149" s="71"/>
      <c r="U149" s="33"/>
      <c r="V149" s="33"/>
      <c r="W149" s="33"/>
      <c r="X149" s="33"/>
      <c r="Y149" s="33"/>
      <c r="Z149" s="33"/>
      <c r="AA149" s="33"/>
      <c r="AB149" s="33"/>
      <c r="AC149" s="33"/>
      <c r="AD149" s="33"/>
      <c r="AE149" s="33"/>
      <c r="AT149" s="16" t="s">
        <v>225</v>
      </c>
      <c r="AU149" s="16" t="s">
        <v>84</v>
      </c>
    </row>
    <row r="150" spans="1:65" s="2" customFormat="1" ht="14.45" customHeight="1">
      <c r="A150" s="33"/>
      <c r="B150" s="34"/>
      <c r="C150" s="163" t="s">
        <v>293</v>
      </c>
      <c r="D150" s="163" t="s">
        <v>218</v>
      </c>
      <c r="E150" s="164" t="s">
        <v>3073</v>
      </c>
      <c r="F150" s="165" t="s">
        <v>3074</v>
      </c>
      <c r="G150" s="166" t="s">
        <v>228</v>
      </c>
      <c r="H150" s="167">
        <v>120</v>
      </c>
      <c r="I150" s="168"/>
      <c r="J150" s="169">
        <f>ROUND(I150*H150,2)</f>
        <v>0</v>
      </c>
      <c r="K150" s="165" t="s">
        <v>1486</v>
      </c>
      <c r="L150" s="170"/>
      <c r="M150" s="171" t="s">
        <v>1</v>
      </c>
      <c r="N150" s="172" t="s">
        <v>40</v>
      </c>
      <c r="O150" s="70"/>
      <c r="P150" s="173">
        <f>O150*H150</f>
        <v>0</v>
      </c>
      <c r="Q150" s="173">
        <v>2.0000000000000002E-5</v>
      </c>
      <c r="R150" s="173">
        <f>Q150*H150</f>
        <v>2.4000000000000002E-3</v>
      </c>
      <c r="S150" s="173">
        <v>0</v>
      </c>
      <c r="T150" s="174">
        <f>S150*H150</f>
        <v>0</v>
      </c>
      <c r="U150" s="33"/>
      <c r="V150" s="33"/>
      <c r="W150" s="33"/>
      <c r="X150" s="33"/>
      <c r="Y150" s="33"/>
      <c r="Z150" s="33"/>
      <c r="AA150" s="33"/>
      <c r="AB150" s="33"/>
      <c r="AC150" s="33"/>
      <c r="AD150" s="33"/>
      <c r="AE150" s="33"/>
      <c r="AR150" s="175" t="s">
        <v>415</v>
      </c>
      <c r="AT150" s="175" t="s">
        <v>218</v>
      </c>
      <c r="AU150" s="175" t="s">
        <v>84</v>
      </c>
      <c r="AY150" s="16" t="s">
        <v>223</v>
      </c>
      <c r="BE150" s="176">
        <f>IF(N150="základní",J150,0)</f>
        <v>0</v>
      </c>
      <c r="BF150" s="176">
        <f>IF(N150="snížená",J150,0)</f>
        <v>0</v>
      </c>
      <c r="BG150" s="176">
        <f>IF(N150="zákl. přenesená",J150,0)</f>
        <v>0</v>
      </c>
      <c r="BH150" s="176">
        <f>IF(N150="sníž. přenesená",J150,0)</f>
        <v>0</v>
      </c>
      <c r="BI150" s="176">
        <f>IF(N150="nulová",J150,0)</f>
        <v>0</v>
      </c>
      <c r="BJ150" s="16" t="s">
        <v>82</v>
      </c>
      <c r="BK150" s="176">
        <f>ROUND(I150*H150,2)</f>
        <v>0</v>
      </c>
      <c r="BL150" s="16" t="s">
        <v>415</v>
      </c>
      <c r="BM150" s="175" t="s">
        <v>3075</v>
      </c>
    </row>
    <row r="151" spans="1:65" s="2" customFormat="1">
      <c r="A151" s="33"/>
      <c r="B151" s="34"/>
      <c r="C151" s="35"/>
      <c r="D151" s="177" t="s">
        <v>225</v>
      </c>
      <c r="E151" s="35"/>
      <c r="F151" s="178" t="s">
        <v>3074</v>
      </c>
      <c r="G151" s="35"/>
      <c r="H151" s="35"/>
      <c r="I151" s="179"/>
      <c r="J151" s="35"/>
      <c r="K151" s="35"/>
      <c r="L151" s="38"/>
      <c r="M151" s="180"/>
      <c r="N151" s="181"/>
      <c r="O151" s="70"/>
      <c r="P151" s="70"/>
      <c r="Q151" s="70"/>
      <c r="R151" s="70"/>
      <c r="S151" s="70"/>
      <c r="T151" s="71"/>
      <c r="U151" s="33"/>
      <c r="V151" s="33"/>
      <c r="W151" s="33"/>
      <c r="X151" s="33"/>
      <c r="Y151" s="33"/>
      <c r="Z151" s="33"/>
      <c r="AA151" s="33"/>
      <c r="AB151" s="33"/>
      <c r="AC151" s="33"/>
      <c r="AD151" s="33"/>
      <c r="AE151" s="33"/>
      <c r="AT151" s="16" t="s">
        <v>225</v>
      </c>
      <c r="AU151" s="16" t="s">
        <v>84</v>
      </c>
    </row>
    <row r="152" spans="1:65" s="2" customFormat="1" ht="14.45" customHeight="1">
      <c r="A152" s="33"/>
      <c r="B152" s="34"/>
      <c r="C152" s="163" t="s">
        <v>298</v>
      </c>
      <c r="D152" s="163" t="s">
        <v>218</v>
      </c>
      <c r="E152" s="164" t="s">
        <v>3076</v>
      </c>
      <c r="F152" s="165" t="s">
        <v>3077</v>
      </c>
      <c r="G152" s="166" t="s">
        <v>228</v>
      </c>
      <c r="H152" s="167">
        <v>4</v>
      </c>
      <c r="I152" s="168"/>
      <c r="J152" s="169">
        <f>ROUND(I152*H152,2)</f>
        <v>0</v>
      </c>
      <c r="K152" s="165" t="s">
        <v>1486</v>
      </c>
      <c r="L152" s="170"/>
      <c r="M152" s="171" t="s">
        <v>1</v>
      </c>
      <c r="N152" s="172" t="s">
        <v>40</v>
      </c>
      <c r="O152" s="70"/>
      <c r="P152" s="173">
        <f>O152*H152</f>
        <v>0</v>
      </c>
      <c r="Q152" s="173">
        <v>1.306E-2</v>
      </c>
      <c r="R152" s="173">
        <f>Q152*H152</f>
        <v>5.2240000000000002E-2</v>
      </c>
      <c r="S152" s="173">
        <v>0</v>
      </c>
      <c r="T152" s="174">
        <f>S152*H152</f>
        <v>0</v>
      </c>
      <c r="U152" s="33"/>
      <c r="V152" s="33"/>
      <c r="W152" s="33"/>
      <c r="X152" s="33"/>
      <c r="Y152" s="33"/>
      <c r="Z152" s="33"/>
      <c r="AA152" s="33"/>
      <c r="AB152" s="33"/>
      <c r="AC152" s="33"/>
      <c r="AD152" s="33"/>
      <c r="AE152" s="33"/>
      <c r="AR152" s="175" t="s">
        <v>415</v>
      </c>
      <c r="AT152" s="175" t="s">
        <v>218</v>
      </c>
      <c r="AU152" s="175" t="s">
        <v>84</v>
      </c>
      <c r="AY152" s="16" t="s">
        <v>223</v>
      </c>
      <c r="BE152" s="176">
        <f>IF(N152="základní",J152,0)</f>
        <v>0</v>
      </c>
      <c r="BF152" s="176">
        <f>IF(N152="snížená",J152,0)</f>
        <v>0</v>
      </c>
      <c r="BG152" s="176">
        <f>IF(N152="zákl. přenesená",J152,0)</f>
        <v>0</v>
      </c>
      <c r="BH152" s="176">
        <f>IF(N152="sníž. přenesená",J152,0)</f>
        <v>0</v>
      </c>
      <c r="BI152" s="176">
        <f>IF(N152="nulová",J152,0)</f>
        <v>0</v>
      </c>
      <c r="BJ152" s="16" t="s">
        <v>82</v>
      </c>
      <c r="BK152" s="176">
        <f>ROUND(I152*H152,2)</f>
        <v>0</v>
      </c>
      <c r="BL152" s="16" t="s">
        <v>415</v>
      </c>
      <c r="BM152" s="175" t="s">
        <v>3078</v>
      </c>
    </row>
    <row r="153" spans="1:65" s="2" customFormat="1">
      <c r="A153" s="33"/>
      <c r="B153" s="34"/>
      <c r="C153" s="35"/>
      <c r="D153" s="177" t="s">
        <v>225</v>
      </c>
      <c r="E153" s="35"/>
      <c r="F153" s="178" t="s">
        <v>3077</v>
      </c>
      <c r="G153" s="35"/>
      <c r="H153" s="35"/>
      <c r="I153" s="179"/>
      <c r="J153" s="35"/>
      <c r="K153" s="35"/>
      <c r="L153" s="38"/>
      <c r="M153" s="180"/>
      <c r="N153" s="181"/>
      <c r="O153" s="70"/>
      <c r="P153" s="70"/>
      <c r="Q153" s="70"/>
      <c r="R153" s="70"/>
      <c r="S153" s="70"/>
      <c r="T153" s="71"/>
      <c r="U153" s="33"/>
      <c r="V153" s="33"/>
      <c r="W153" s="33"/>
      <c r="X153" s="33"/>
      <c r="Y153" s="33"/>
      <c r="Z153" s="33"/>
      <c r="AA153" s="33"/>
      <c r="AB153" s="33"/>
      <c r="AC153" s="33"/>
      <c r="AD153" s="33"/>
      <c r="AE153" s="33"/>
      <c r="AT153" s="16" t="s">
        <v>225</v>
      </c>
      <c r="AU153" s="16" t="s">
        <v>84</v>
      </c>
    </row>
    <row r="154" spans="1:65" s="2" customFormat="1" ht="24.2" customHeight="1">
      <c r="A154" s="33"/>
      <c r="B154" s="34"/>
      <c r="C154" s="182" t="s">
        <v>303</v>
      </c>
      <c r="D154" s="182" t="s">
        <v>243</v>
      </c>
      <c r="E154" s="183" t="s">
        <v>3079</v>
      </c>
      <c r="F154" s="184" t="s">
        <v>3080</v>
      </c>
      <c r="G154" s="185" t="s">
        <v>228</v>
      </c>
      <c r="H154" s="186">
        <v>185</v>
      </c>
      <c r="I154" s="187"/>
      <c r="J154" s="188">
        <f>ROUND(I154*H154,2)</f>
        <v>0</v>
      </c>
      <c r="K154" s="184" t="s">
        <v>1486</v>
      </c>
      <c r="L154" s="38"/>
      <c r="M154" s="189" t="s">
        <v>1</v>
      </c>
      <c r="N154" s="190" t="s">
        <v>40</v>
      </c>
      <c r="O154" s="70"/>
      <c r="P154" s="173">
        <f>O154*H154</f>
        <v>0</v>
      </c>
      <c r="Q154" s="173">
        <v>0</v>
      </c>
      <c r="R154" s="173">
        <f>Q154*H154</f>
        <v>0</v>
      </c>
      <c r="S154" s="173">
        <v>0</v>
      </c>
      <c r="T154" s="174">
        <f>S154*H154</f>
        <v>0</v>
      </c>
      <c r="U154" s="33"/>
      <c r="V154" s="33"/>
      <c r="W154" s="33"/>
      <c r="X154" s="33"/>
      <c r="Y154" s="33"/>
      <c r="Z154" s="33"/>
      <c r="AA154" s="33"/>
      <c r="AB154" s="33"/>
      <c r="AC154" s="33"/>
      <c r="AD154" s="33"/>
      <c r="AE154" s="33"/>
      <c r="AR154" s="175" t="s">
        <v>560</v>
      </c>
      <c r="AT154" s="175" t="s">
        <v>243</v>
      </c>
      <c r="AU154" s="175" t="s">
        <v>84</v>
      </c>
      <c r="AY154" s="16" t="s">
        <v>223</v>
      </c>
      <c r="BE154" s="176">
        <f>IF(N154="základní",J154,0)</f>
        <v>0</v>
      </c>
      <c r="BF154" s="176">
        <f>IF(N154="snížená",J154,0)</f>
        <v>0</v>
      </c>
      <c r="BG154" s="176">
        <f>IF(N154="zákl. přenesená",J154,0)</f>
        <v>0</v>
      </c>
      <c r="BH154" s="176">
        <f>IF(N154="sníž. přenesená",J154,0)</f>
        <v>0</v>
      </c>
      <c r="BI154" s="176">
        <f>IF(N154="nulová",J154,0)</f>
        <v>0</v>
      </c>
      <c r="BJ154" s="16" t="s">
        <v>82</v>
      </c>
      <c r="BK154" s="176">
        <f>ROUND(I154*H154,2)</f>
        <v>0</v>
      </c>
      <c r="BL154" s="16" t="s">
        <v>560</v>
      </c>
      <c r="BM154" s="175" t="s">
        <v>3081</v>
      </c>
    </row>
    <row r="155" spans="1:65" s="2" customFormat="1" ht="19.5">
      <c r="A155" s="33"/>
      <c r="B155" s="34"/>
      <c r="C155" s="35"/>
      <c r="D155" s="177" t="s">
        <v>225</v>
      </c>
      <c r="E155" s="35"/>
      <c r="F155" s="178" t="s">
        <v>3082</v>
      </c>
      <c r="G155" s="35"/>
      <c r="H155" s="35"/>
      <c r="I155" s="179"/>
      <c r="J155" s="35"/>
      <c r="K155" s="35"/>
      <c r="L155" s="38"/>
      <c r="M155" s="180"/>
      <c r="N155" s="181"/>
      <c r="O155" s="70"/>
      <c r="P155" s="70"/>
      <c r="Q155" s="70"/>
      <c r="R155" s="70"/>
      <c r="S155" s="70"/>
      <c r="T155" s="71"/>
      <c r="U155" s="33"/>
      <c r="V155" s="33"/>
      <c r="W155" s="33"/>
      <c r="X155" s="33"/>
      <c r="Y155" s="33"/>
      <c r="Z155" s="33"/>
      <c r="AA155" s="33"/>
      <c r="AB155" s="33"/>
      <c r="AC155" s="33"/>
      <c r="AD155" s="33"/>
      <c r="AE155" s="33"/>
      <c r="AT155" s="16" t="s">
        <v>225</v>
      </c>
      <c r="AU155" s="16" t="s">
        <v>84</v>
      </c>
    </row>
    <row r="156" spans="1:65" s="2" customFormat="1" ht="24.2" customHeight="1">
      <c r="A156" s="33"/>
      <c r="B156" s="34"/>
      <c r="C156" s="182" t="s">
        <v>308</v>
      </c>
      <c r="D156" s="182" t="s">
        <v>243</v>
      </c>
      <c r="E156" s="183" t="s">
        <v>3083</v>
      </c>
      <c r="F156" s="184" t="s">
        <v>3084</v>
      </c>
      <c r="G156" s="185" t="s">
        <v>228</v>
      </c>
      <c r="H156" s="186">
        <v>120</v>
      </c>
      <c r="I156" s="187"/>
      <c r="J156" s="188">
        <f>ROUND(I156*H156,2)</f>
        <v>0</v>
      </c>
      <c r="K156" s="184" t="s">
        <v>1486</v>
      </c>
      <c r="L156" s="38"/>
      <c r="M156" s="189" t="s">
        <v>1</v>
      </c>
      <c r="N156" s="190" t="s">
        <v>40</v>
      </c>
      <c r="O156" s="70"/>
      <c r="P156" s="173">
        <f>O156*H156</f>
        <v>0</v>
      </c>
      <c r="Q156" s="173">
        <v>0</v>
      </c>
      <c r="R156" s="173">
        <f>Q156*H156</f>
        <v>0</v>
      </c>
      <c r="S156" s="173">
        <v>0</v>
      </c>
      <c r="T156" s="174">
        <f>S156*H156</f>
        <v>0</v>
      </c>
      <c r="U156" s="33"/>
      <c r="V156" s="33"/>
      <c r="W156" s="33"/>
      <c r="X156" s="33"/>
      <c r="Y156" s="33"/>
      <c r="Z156" s="33"/>
      <c r="AA156" s="33"/>
      <c r="AB156" s="33"/>
      <c r="AC156" s="33"/>
      <c r="AD156" s="33"/>
      <c r="AE156" s="33"/>
      <c r="AR156" s="175" t="s">
        <v>560</v>
      </c>
      <c r="AT156" s="175" t="s">
        <v>243</v>
      </c>
      <c r="AU156" s="175" t="s">
        <v>84</v>
      </c>
      <c r="AY156" s="16" t="s">
        <v>223</v>
      </c>
      <c r="BE156" s="176">
        <f>IF(N156="základní",J156,0)</f>
        <v>0</v>
      </c>
      <c r="BF156" s="176">
        <f>IF(N156="snížená",J156,0)</f>
        <v>0</v>
      </c>
      <c r="BG156" s="176">
        <f>IF(N156="zákl. přenesená",J156,0)</f>
        <v>0</v>
      </c>
      <c r="BH156" s="176">
        <f>IF(N156="sníž. přenesená",J156,0)</f>
        <v>0</v>
      </c>
      <c r="BI156" s="176">
        <f>IF(N156="nulová",J156,0)</f>
        <v>0</v>
      </c>
      <c r="BJ156" s="16" t="s">
        <v>82</v>
      </c>
      <c r="BK156" s="176">
        <f>ROUND(I156*H156,2)</f>
        <v>0</v>
      </c>
      <c r="BL156" s="16" t="s">
        <v>560</v>
      </c>
      <c r="BM156" s="175" t="s">
        <v>3085</v>
      </c>
    </row>
    <row r="157" spans="1:65" s="2" customFormat="1" ht="29.25">
      <c r="A157" s="33"/>
      <c r="B157" s="34"/>
      <c r="C157" s="35"/>
      <c r="D157" s="177" t="s">
        <v>225</v>
      </c>
      <c r="E157" s="35"/>
      <c r="F157" s="178" t="s">
        <v>3086</v>
      </c>
      <c r="G157" s="35"/>
      <c r="H157" s="35"/>
      <c r="I157" s="179"/>
      <c r="J157" s="35"/>
      <c r="K157" s="35"/>
      <c r="L157" s="38"/>
      <c r="M157" s="180"/>
      <c r="N157" s="181"/>
      <c r="O157" s="70"/>
      <c r="P157" s="70"/>
      <c r="Q157" s="70"/>
      <c r="R157" s="70"/>
      <c r="S157" s="70"/>
      <c r="T157" s="71"/>
      <c r="U157" s="33"/>
      <c r="V157" s="33"/>
      <c r="W157" s="33"/>
      <c r="X157" s="33"/>
      <c r="Y157" s="33"/>
      <c r="Z157" s="33"/>
      <c r="AA157" s="33"/>
      <c r="AB157" s="33"/>
      <c r="AC157" s="33"/>
      <c r="AD157" s="33"/>
      <c r="AE157" s="33"/>
      <c r="AT157" s="16" t="s">
        <v>225</v>
      </c>
      <c r="AU157" s="16" t="s">
        <v>84</v>
      </c>
    </row>
    <row r="158" spans="1:65" s="2" customFormat="1" ht="24.2" customHeight="1">
      <c r="A158" s="33"/>
      <c r="B158" s="34"/>
      <c r="C158" s="182" t="s">
        <v>8</v>
      </c>
      <c r="D158" s="182" t="s">
        <v>243</v>
      </c>
      <c r="E158" s="183" t="s">
        <v>3087</v>
      </c>
      <c r="F158" s="184" t="s">
        <v>3088</v>
      </c>
      <c r="G158" s="185" t="s">
        <v>221</v>
      </c>
      <c r="H158" s="186">
        <v>30</v>
      </c>
      <c r="I158" s="187"/>
      <c r="J158" s="188">
        <f>ROUND(I158*H158,2)</f>
        <v>0</v>
      </c>
      <c r="K158" s="184" t="s">
        <v>1486</v>
      </c>
      <c r="L158" s="38"/>
      <c r="M158" s="189" t="s">
        <v>1</v>
      </c>
      <c r="N158" s="190" t="s">
        <v>40</v>
      </c>
      <c r="O158" s="70"/>
      <c r="P158" s="173">
        <f>O158*H158</f>
        <v>0</v>
      </c>
      <c r="Q158" s="173">
        <v>0</v>
      </c>
      <c r="R158" s="173">
        <f>Q158*H158</f>
        <v>0</v>
      </c>
      <c r="S158" s="173">
        <v>0.34399999999999997</v>
      </c>
      <c r="T158" s="174">
        <f>S158*H158</f>
        <v>10.319999999999999</v>
      </c>
      <c r="U158" s="33"/>
      <c r="V158" s="33"/>
      <c r="W158" s="33"/>
      <c r="X158" s="33"/>
      <c r="Y158" s="33"/>
      <c r="Z158" s="33"/>
      <c r="AA158" s="33"/>
      <c r="AB158" s="33"/>
      <c r="AC158" s="33"/>
      <c r="AD158" s="33"/>
      <c r="AE158" s="33"/>
      <c r="AR158" s="175" t="s">
        <v>560</v>
      </c>
      <c r="AT158" s="175" t="s">
        <v>243</v>
      </c>
      <c r="AU158" s="175" t="s">
        <v>84</v>
      </c>
      <c r="AY158" s="16" t="s">
        <v>223</v>
      </c>
      <c r="BE158" s="176">
        <f>IF(N158="základní",J158,0)</f>
        <v>0</v>
      </c>
      <c r="BF158" s="176">
        <f>IF(N158="snížená",J158,0)</f>
        <v>0</v>
      </c>
      <c r="BG158" s="176">
        <f>IF(N158="zákl. přenesená",J158,0)</f>
        <v>0</v>
      </c>
      <c r="BH158" s="176">
        <f>IF(N158="sníž. přenesená",J158,0)</f>
        <v>0</v>
      </c>
      <c r="BI158" s="176">
        <f>IF(N158="nulová",J158,0)</f>
        <v>0</v>
      </c>
      <c r="BJ158" s="16" t="s">
        <v>82</v>
      </c>
      <c r="BK158" s="176">
        <f>ROUND(I158*H158,2)</f>
        <v>0</v>
      </c>
      <c r="BL158" s="16" t="s">
        <v>560</v>
      </c>
      <c r="BM158" s="175" t="s">
        <v>3089</v>
      </c>
    </row>
    <row r="159" spans="1:65" s="2" customFormat="1" ht="19.5">
      <c r="A159" s="33"/>
      <c r="B159" s="34"/>
      <c r="C159" s="35"/>
      <c r="D159" s="177" t="s">
        <v>225</v>
      </c>
      <c r="E159" s="35"/>
      <c r="F159" s="178" t="s">
        <v>3090</v>
      </c>
      <c r="G159" s="35"/>
      <c r="H159" s="35"/>
      <c r="I159" s="179"/>
      <c r="J159" s="35"/>
      <c r="K159" s="35"/>
      <c r="L159" s="38"/>
      <c r="M159" s="180"/>
      <c r="N159" s="181"/>
      <c r="O159" s="70"/>
      <c r="P159" s="70"/>
      <c r="Q159" s="70"/>
      <c r="R159" s="70"/>
      <c r="S159" s="70"/>
      <c r="T159" s="71"/>
      <c r="U159" s="33"/>
      <c r="V159" s="33"/>
      <c r="W159" s="33"/>
      <c r="X159" s="33"/>
      <c r="Y159" s="33"/>
      <c r="Z159" s="33"/>
      <c r="AA159" s="33"/>
      <c r="AB159" s="33"/>
      <c r="AC159" s="33"/>
      <c r="AD159" s="33"/>
      <c r="AE159" s="33"/>
      <c r="AT159" s="16" t="s">
        <v>225</v>
      </c>
      <c r="AU159" s="16" t="s">
        <v>84</v>
      </c>
    </row>
    <row r="160" spans="1:65" s="2" customFormat="1" ht="14.45" customHeight="1">
      <c r="A160" s="33"/>
      <c r="B160" s="34"/>
      <c r="C160" s="182" t="s">
        <v>317</v>
      </c>
      <c r="D160" s="182" t="s">
        <v>243</v>
      </c>
      <c r="E160" s="183" t="s">
        <v>3091</v>
      </c>
      <c r="F160" s="184" t="s">
        <v>3092</v>
      </c>
      <c r="G160" s="185" t="s">
        <v>1485</v>
      </c>
      <c r="H160" s="186">
        <v>20</v>
      </c>
      <c r="I160" s="187"/>
      <c r="J160" s="188">
        <f>ROUND(I160*H160,2)</f>
        <v>0</v>
      </c>
      <c r="K160" s="184" t="s">
        <v>1486</v>
      </c>
      <c r="L160" s="38"/>
      <c r="M160" s="189" t="s">
        <v>1</v>
      </c>
      <c r="N160" s="190" t="s">
        <v>40</v>
      </c>
      <c r="O160" s="70"/>
      <c r="P160" s="173">
        <f>O160*H160</f>
        <v>0</v>
      </c>
      <c r="Q160" s="173">
        <v>0</v>
      </c>
      <c r="R160" s="173">
        <f>Q160*H160</f>
        <v>0</v>
      </c>
      <c r="S160" s="173">
        <v>0</v>
      </c>
      <c r="T160" s="174">
        <f>S160*H160</f>
        <v>0</v>
      </c>
      <c r="U160" s="33"/>
      <c r="V160" s="33"/>
      <c r="W160" s="33"/>
      <c r="X160" s="33"/>
      <c r="Y160" s="33"/>
      <c r="Z160" s="33"/>
      <c r="AA160" s="33"/>
      <c r="AB160" s="33"/>
      <c r="AC160" s="33"/>
      <c r="AD160" s="33"/>
      <c r="AE160" s="33"/>
      <c r="AR160" s="175" t="s">
        <v>560</v>
      </c>
      <c r="AT160" s="175" t="s">
        <v>243</v>
      </c>
      <c r="AU160" s="175" t="s">
        <v>84</v>
      </c>
      <c r="AY160" s="16" t="s">
        <v>223</v>
      </c>
      <c r="BE160" s="176">
        <f>IF(N160="základní",J160,0)</f>
        <v>0</v>
      </c>
      <c r="BF160" s="176">
        <f>IF(N160="snížená",J160,0)</f>
        <v>0</v>
      </c>
      <c r="BG160" s="176">
        <f>IF(N160="zákl. přenesená",J160,0)</f>
        <v>0</v>
      </c>
      <c r="BH160" s="176">
        <f>IF(N160="sníž. přenesená",J160,0)</f>
        <v>0</v>
      </c>
      <c r="BI160" s="176">
        <f>IF(N160="nulová",J160,0)</f>
        <v>0</v>
      </c>
      <c r="BJ160" s="16" t="s">
        <v>82</v>
      </c>
      <c r="BK160" s="176">
        <f>ROUND(I160*H160,2)</f>
        <v>0</v>
      </c>
      <c r="BL160" s="16" t="s">
        <v>560</v>
      </c>
      <c r="BM160" s="175" t="s">
        <v>3093</v>
      </c>
    </row>
    <row r="161" spans="1:65" s="2" customFormat="1" ht="29.25">
      <c r="A161" s="33"/>
      <c r="B161" s="34"/>
      <c r="C161" s="35"/>
      <c r="D161" s="177" t="s">
        <v>225</v>
      </c>
      <c r="E161" s="35"/>
      <c r="F161" s="178" t="s">
        <v>3094</v>
      </c>
      <c r="G161" s="35"/>
      <c r="H161" s="35"/>
      <c r="I161" s="179"/>
      <c r="J161" s="35"/>
      <c r="K161" s="35"/>
      <c r="L161" s="38"/>
      <c r="M161" s="180"/>
      <c r="N161" s="181"/>
      <c r="O161" s="70"/>
      <c r="P161" s="70"/>
      <c r="Q161" s="70"/>
      <c r="R161" s="70"/>
      <c r="S161" s="70"/>
      <c r="T161" s="71"/>
      <c r="U161" s="33"/>
      <c r="V161" s="33"/>
      <c r="W161" s="33"/>
      <c r="X161" s="33"/>
      <c r="Y161" s="33"/>
      <c r="Z161" s="33"/>
      <c r="AA161" s="33"/>
      <c r="AB161" s="33"/>
      <c r="AC161" s="33"/>
      <c r="AD161" s="33"/>
      <c r="AE161" s="33"/>
      <c r="AT161" s="16" t="s">
        <v>225</v>
      </c>
      <c r="AU161" s="16" t="s">
        <v>84</v>
      </c>
    </row>
    <row r="162" spans="1:65" s="2" customFormat="1" ht="14.45" customHeight="1">
      <c r="A162" s="33"/>
      <c r="B162" s="34"/>
      <c r="C162" s="182" t="s">
        <v>321</v>
      </c>
      <c r="D162" s="182" t="s">
        <v>243</v>
      </c>
      <c r="E162" s="183" t="s">
        <v>3095</v>
      </c>
      <c r="F162" s="184" t="s">
        <v>3096</v>
      </c>
      <c r="G162" s="185" t="s">
        <v>1780</v>
      </c>
      <c r="H162" s="186">
        <v>10</v>
      </c>
      <c r="I162" s="187"/>
      <c r="J162" s="188">
        <f>ROUND(I162*H162,2)</f>
        <v>0</v>
      </c>
      <c r="K162" s="184" t="s">
        <v>1486</v>
      </c>
      <c r="L162" s="38"/>
      <c r="M162" s="189" t="s">
        <v>1</v>
      </c>
      <c r="N162" s="190" t="s">
        <v>40</v>
      </c>
      <c r="O162" s="70"/>
      <c r="P162" s="173">
        <f>O162*H162</f>
        <v>0</v>
      </c>
      <c r="Q162" s="173">
        <v>0</v>
      </c>
      <c r="R162" s="173">
        <f>Q162*H162</f>
        <v>0</v>
      </c>
      <c r="S162" s="173">
        <v>0</v>
      </c>
      <c r="T162" s="174">
        <f>S162*H162</f>
        <v>0</v>
      </c>
      <c r="U162" s="33"/>
      <c r="V162" s="33"/>
      <c r="W162" s="33"/>
      <c r="X162" s="33"/>
      <c r="Y162" s="33"/>
      <c r="Z162" s="33"/>
      <c r="AA162" s="33"/>
      <c r="AB162" s="33"/>
      <c r="AC162" s="33"/>
      <c r="AD162" s="33"/>
      <c r="AE162" s="33"/>
      <c r="AR162" s="175" t="s">
        <v>560</v>
      </c>
      <c r="AT162" s="175" t="s">
        <v>243</v>
      </c>
      <c r="AU162" s="175" t="s">
        <v>84</v>
      </c>
      <c r="AY162" s="16" t="s">
        <v>223</v>
      </c>
      <c r="BE162" s="176">
        <f>IF(N162="základní",J162,0)</f>
        <v>0</v>
      </c>
      <c r="BF162" s="176">
        <f>IF(N162="snížená",J162,0)</f>
        <v>0</v>
      </c>
      <c r="BG162" s="176">
        <f>IF(N162="zákl. přenesená",J162,0)</f>
        <v>0</v>
      </c>
      <c r="BH162" s="176">
        <f>IF(N162="sníž. přenesená",J162,0)</f>
        <v>0</v>
      </c>
      <c r="BI162" s="176">
        <f>IF(N162="nulová",J162,0)</f>
        <v>0</v>
      </c>
      <c r="BJ162" s="16" t="s">
        <v>82</v>
      </c>
      <c r="BK162" s="176">
        <f>ROUND(I162*H162,2)</f>
        <v>0</v>
      </c>
      <c r="BL162" s="16" t="s">
        <v>560</v>
      </c>
      <c r="BM162" s="175" t="s">
        <v>3097</v>
      </c>
    </row>
    <row r="163" spans="1:65" s="2" customFormat="1" ht="19.5">
      <c r="A163" s="33"/>
      <c r="B163" s="34"/>
      <c r="C163" s="35"/>
      <c r="D163" s="177" t="s">
        <v>225</v>
      </c>
      <c r="E163" s="35"/>
      <c r="F163" s="178" t="s">
        <v>3098</v>
      </c>
      <c r="G163" s="35"/>
      <c r="H163" s="35"/>
      <c r="I163" s="179"/>
      <c r="J163" s="35"/>
      <c r="K163" s="35"/>
      <c r="L163" s="38"/>
      <c r="M163" s="180"/>
      <c r="N163" s="181"/>
      <c r="O163" s="70"/>
      <c r="P163" s="70"/>
      <c r="Q163" s="70"/>
      <c r="R163" s="70"/>
      <c r="S163" s="70"/>
      <c r="T163" s="71"/>
      <c r="U163" s="33"/>
      <c r="V163" s="33"/>
      <c r="W163" s="33"/>
      <c r="X163" s="33"/>
      <c r="Y163" s="33"/>
      <c r="Z163" s="33"/>
      <c r="AA163" s="33"/>
      <c r="AB163" s="33"/>
      <c r="AC163" s="33"/>
      <c r="AD163" s="33"/>
      <c r="AE163" s="33"/>
      <c r="AT163" s="16" t="s">
        <v>225</v>
      </c>
      <c r="AU163" s="16" t="s">
        <v>84</v>
      </c>
    </row>
    <row r="164" spans="1:65" s="2" customFormat="1" ht="14.45" customHeight="1">
      <c r="A164" s="33"/>
      <c r="B164" s="34"/>
      <c r="C164" s="182" t="s">
        <v>325</v>
      </c>
      <c r="D164" s="182" t="s">
        <v>243</v>
      </c>
      <c r="E164" s="183" t="s">
        <v>3099</v>
      </c>
      <c r="F164" s="184" t="s">
        <v>3100</v>
      </c>
      <c r="G164" s="185" t="s">
        <v>1511</v>
      </c>
      <c r="H164" s="186">
        <v>50</v>
      </c>
      <c r="I164" s="187"/>
      <c r="J164" s="188">
        <f>ROUND(I164*H164,2)</f>
        <v>0</v>
      </c>
      <c r="K164" s="184" t="s">
        <v>1486</v>
      </c>
      <c r="L164" s="38"/>
      <c r="M164" s="189" t="s">
        <v>1</v>
      </c>
      <c r="N164" s="190" t="s">
        <v>40</v>
      </c>
      <c r="O164" s="70"/>
      <c r="P164" s="173">
        <f>O164*H164</f>
        <v>0</v>
      </c>
      <c r="Q164" s="173">
        <v>0</v>
      </c>
      <c r="R164" s="173">
        <f>Q164*H164</f>
        <v>0</v>
      </c>
      <c r="S164" s="173">
        <v>0</v>
      </c>
      <c r="T164" s="174">
        <f>S164*H164</f>
        <v>0</v>
      </c>
      <c r="U164" s="33"/>
      <c r="V164" s="33"/>
      <c r="W164" s="33"/>
      <c r="X164" s="33"/>
      <c r="Y164" s="33"/>
      <c r="Z164" s="33"/>
      <c r="AA164" s="33"/>
      <c r="AB164" s="33"/>
      <c r="AC164" s="33"/>
      <c r="AD164" s="33"/>
      <c r="AE164" s="33"/>
      <c r="AR164" s="175" t="s">
        <v>560</v>
      </c>
      <c r="AT164" s="175" t="s">
        <v>243</v>
      </c>
      <c r="AU164" s="175" t="s">
        <v>84</v>
      </c>
      <c r="AY164" s="16" t="s">
        <v>223</v>
      </c>
      <c r="BE164" s="176">
        <f>IF(N164="základní",J164,0)</f>
        <v>0</v>
      </c>
      <c r="BF164" s="176">
        <f>IF(N164="snížená",J164,0)</f>
        <v>0</v>
      </c>
      <c r="BG164" s="176">
        <f>IF(N164="zákl. přenesená",J164,0)</f>
        <v>0</v>
      </c>
      <c r="BH164" s="176">
        <f>IF(N164="sníž. přenesená",J164,0)</f>
        <v>0</v>
      </c>
      <c r="BI164" s="176">
        <f>IF(N164="nulová",J164,0)</f>
        <v>0</v>
      </c>
      <c r="BJ164" s="16" t="s">
        <v>82</v>
      </c>
      <c r="BK164" s="176">
        <f>ROUND(I164*H164,2)</f>
        <v>0</v>
      </c>
      <c r="BL164" s="16" t="s">
        <v>560</v>
      </c>
      <c r="BM164" s="175" t="s">
        <v>3101</v>
      </c>
    </row>
    <row r="165" spans="1:65" s="2" customFormat="1">
      <c r="A165" s="33"/>
      <c r="B165" s="34"/>
      <c r="C165" s="35"/>
      <c r="D165" s="177" t="s">
        <v>225</v>
      </c>
      <c r="E165" s="35"/>
      <c r="F165" s="178" t="s">
        <v>3102</v>
      </c>
      <c r="G165" s="35"/>
      <c r="H165" s="35"/>
      <c r="I165" s="179"/>
      <c r="J165" s="35"/>
      <c r="K165" s="35"/>
      <c r="L165" s="38"/>
      <c r="M165" s="180"/>
      <c r="N165" s="181"/>
      <c r="O165" s="70"/>
      <c r="P165" s="70"/>
      <c r="Q165" s="70"/>
      <c r="R165" s="70"/>
      <c r="S165" s="70"/>
      <c r="T165" s="71"/>
      <c r="U165" s="33"/>
      <c r="V165" s="33"/>
      <c r="W165" s="33"/>
      <c r="X165" s="33"/>
      <c r="Y165" s="33"/>
      <c r="Z165" s="33"/>
      <c r="AA165" s="33"/>
      <c r="AB165" s="33"/>
      <c r="AC165" s="33"/>
      <c r="AD165" s="33"/>
      <c r="AE165" s="33"/>
      <c r="AT165" s="16" t="s">
        <v>225</v>
      </c>
      <c r="AU165" s="16" t="s">
        <v>84</v>
      </c>
    </row>
    <row r="166" spans="1:65" s="2" customFormat="1" ht="24.2" customHeight="1">
      <c r="A166" s="33"/>
      <c r="B166" s="34"/>
      <c r="C166" s="182" t="s">
        <v>329</v>
      </c>
      <c r="D166" s="182" t="s">
        <v>243</v>
      </c>
      <c r="E166" s="183" t="s">
        <v>3103</v>
      </c>
      <c r="F166" s="184" t="s">
        <v>3104</v>
      </c>
      <c r="G166" s="185" t="s">
        <v>1511</v>
      </c>
      <c r="H166" s="186">
        <v>50</v>
      </c>
      <c r="I166" s="187"/>
      <c r="J166" s="188">
        <f>ROUND(I166*H166,2)</f>
        <v>0</v>
      </c>
      <c r="K166" s="184" t="s">
        <v>1486</v>
      </c>
      <c r="L166" s="38"/>
      <c r="M166" s="189" t="s">
        <v>1</v>
      </c>
      <c r="N166" s="190" t="s">
        <v>40</v>
      </c>
      <c r="O166" s="70"/>
      <c r="P166" s="173">
        <f>O166*H166</f>
        <v>0</v>
      </c>
      <c r="Q166" s="173">
        <v>0</v>
      </c>
      <c r="R166" s="173">
        <f>Q166*H166</f>
        <v>0</v>
      </c>
      <c r="S166" s="173">
        <v>0</v>
      </c>
      <c r="T166" s="174">
        <f>S166*H166</f>
        <v>0</v>
      </c>
      <c r="U166" s="33"/>
      <c r="V166" s="33"/>
      <c r="W166" s="33"/>
      <c r="X166" s="33"/>
      <c r="Y166" s="33"/>
      <c r="Z166" s="33"/>
      <c r="AA166" s="33"/>
      <c r="AB166" s="33"/>
      <c r="AC166" s="33"/>
      <c r="AD166" s="33"/>
      <c r="AE166" s="33"/>
      <c r="AR166" s="175" t="s">
        <v>560</v>
      </c>
      <c r="AT166" s="175" t="s">
        <v>243</v>
      </c>
      <c r="AU166" s="175" t="s">
        <v>84</v>
      </c>
      <c r="AY166" s="16" t="s">
        <v>223</v>
      </c>
      <c r="BE166" s="176">
        <f>IF(N166="základní",J166,0)</f>
        <v>0</v>
      </c>
      <c r="BF166" s="176">
        <f>IF(N166="snížená",J166,0)</f>
        <v>0</v>
      </c>
      <c r="BG166" s="176">
        <f>IF(N166="zákl. přenesená",J166,0)</f>
        <v>0</v>
      </c>
      <c r="BH166" s="176">
        <f>IF(N166="sníž. přenesená",J166,0)</f>
        <v>0</v>
      </c>
      <c r="BI166" s="176">
        <f>IF(N166="nulová",J166,0)</f>
        <v>0</v>
      </c>
      <c r="BJ166" s="16" t="s">
        <v>82</v>
      </c>
      <c r="BK166" s="176">
        <f>ROUND(I166*H166,2)</f>
        <v>0</v>
      </c>
      <c r="BL166" s="16" t="s">
        <v>560</v>
      </c>
      <c r="BM166" s="175" t="s">
        <v>3105</v>
      </c>
    </row>
    <row r="167" spans="1:65" s="2" customFormat="1" ht="29.25">
      <c r="A167" s="33"/>
      <c r="B167" s="34"/>
      <c r="C167" s="35"/>
      <c r="D167" s="177" t="s">
        <v>225</v>
      </c>
      <c r="E167" s="35"/>
      <c r="F167" s="178" t="s">
        <v>3106</v>
      </c>
      <c r="G167" s="35"/>
      <c r="H167" s="35"/>
      <c r="I167" s="179"/>
      <c r="J167" s="35"/>
      <c r="K167" s="35"/>
      <c r="L167" s="38"/>
      <c r="M167" s="191"/>
      <c r="N167" s="192"/>
      <c r="O167" s="193"/>
      <c r="P167" s="193"/>
      <c r="Q167" s="193"/>
      <c r="R167" s="193"/>
      <c r="S167" s="193"/>
      <c r="T167" s="194"/>
      <c r="U167" s="33"/>
      <c r="V167" s="33"/>
      <c r="W167" s="33"/>
      <c r="X167" s="33"/>
      <c r="Y167" s="33"/>
      <c r="Z167" s="33"/>
      <c r="AA167" s="33"/>
      <c r="AB167" s="33"/>
      <c r="AC167" s="33"/>
      <c r="AD167" s="33"/>
      <c r="AE167" s="33"/>
      <c r="AT167" s="16" t="s">
        <v>225</v>
      </c>
      <c r="AU167" s="16" t="s">
        <v>84</v>
      </c>
    </row>
    <row r="168" spans="1:65" s="2" customFormat="1" ht="6.95" customHeight="1">
      <c r="A168" s="33"/>
      <c r="B168" s="53"/>
      <c r="C168" s="54"/>
      <c r="D168" s="54"/>
      <c r="E168" s="54"/>
      <c r="F168" s="54"/>
      <c r="G168" s="54"/>
      <c r="H168" s="54"/>
      <c r="I168" s="54"/>
      <c r="J168" s="54"/>
      <c r="K168" s="54"/>
      <c r="L168" s="38"/>
      <c r="M168" s="33"/>
      <c r="O168" s="33"/>
      <c r="P168" s="33"/>
      <c r="Q168" s="33"/>
      <c r="R168" s="33"/>
      <c r="S168" s="33"/>
      <c r="T168" s="33"/>
      <c r="U168" s="33"/>
      <c r="V168" s="33"/>
      <c r="W168" s="33"/>
      <c r="X168" s="33"/>
      <c r="Y168" s="33"/>
      <c r="Z168" s="33"/>
      <c r="AA168" s="33"/>
      <c r="AB168" s="33"/>
      <c r="AC168" s="33"/>
      <c r="AD168" s="33"/>
      <c r="AE168" s="33"/>
    </row>
  </sheetData>
  <sheetProtection algorithmName="SHA-512" hashValue="g6mmrIrJ3e4JSjTg9rcqRhMynoQZkZcD1dtlVtqA6qvUEA6eaDbmLCBNE8sa0eoqhCbviADwumi9N/n+6mu/6A==" saltValue="xUlRLrlXKWhlw3r230fFc0YJqof4g45z7fz+p0cNaILNYhDeNOGq667PDQ1gNFqcBQT7qYr2ilIO3XKuLp/GIQ==" spinCount="100000" sheet="1" objects="1" scenarios="1" formatColumns="0" formatRows="0" autoFilter="0"/>
  <autoFilter ref="C125:K167"/>
  <mergeCells count="15">
    <mergeCell ref="E112:H112"/>
    <mergeCell ref="E116:H116"/>
    <mergeCell ref="E114:H114"/>
    <mergeCell ref="E118:H118"/>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M141"/>
  <sheetViews>
    <sheetView showGridLines="0" workbookViewId="0"/>
  </sheetViews>
  <sheetFormatPr defaultRowHeight="11.25"/>
  <cols>
    <col min="1" max="1" width="8.33203125" style="1" customWidth="1"/>
    <col min="2" max="2" width="1.1640625" style="1" customWidth="1"/>
    <col min="3" max="3" width="4.1640625" style="1" customWidth="1"/>
    <col min="4" max="4" width="4.33203125" style="1" customWidth="1"/>
    <col min="5" max="5" width="17.1640625" style="1" customWidth="1"/>
    <col min="6" max="6" width="50.83203125" style="1" customWidth="1"/>
    <col min="7" max="7" width="7.5" style="1" customWidth="1"/>
    <col min="8" max="8" width="11.5" style="1" customWidth="1"/>
    <col min="9" max="11" width="20.1640625" style="1" customWidth="1"/>
    <col min="12" max="12" width="9.33203125" style="1" customWidth="1"/>
    <col min="13" max="13" width="10.83203125" style="1" hidden="1" customWidth="1"/>
    <col min="14" max="14" width="9.33203125" style="1" hidden="1"/>
    <col min="15" max="20" width="14.1640625" style="1" hidden="1" customWidth="1"/>
    <col min="21" max="21" width="16.33203125" style="1" hidden="1" customWidth="1"/>
    <col min="22" max="22" width="12.33203125" style="1" customWidth="1"/>
    <col min="23" max="23" width="16.33203125" style="1" customWidth="1"/>
    <col min="24" max="24" width="12.33203125" style="1" customWidth="1"/>
    <col min="25" max="25" width="15" style="1" customWidth="1"/>
    <col min="26" max="26" width="11" style="1" customWidth="1"/>
    <col min="27" max="27" width="15" style="1" customWidth="1"/>
    <col min="28" max="28" width="16.33203125" style="1" customWidth="1"/>
    <col min="29" max="29" width="11" style="1" customWidth="1"/>
    <col min="30" max="30" width="15" style="1" customWidth="1"/>
    <col min="31" max="31" width="16.33203125" style="1" customWidth="1"/>
    <col min="44" max="65" width="9.33203125" style="1" hidden="1"/>
  </cols>
  <sheetData>
    <row r="2" spans="1:46" s="1" customFormat="1" ht="36.950000000000003" customHeight="1">
      <c r="L2" s="266"/>
      <c r="M2" s="266"/>
      <c r="N2" s="266"/>
      <c r="O2" s="266"/>
      <c r="P2" s="266"/>
      <c r="Q2" s="266"/>
      <c r="R2" s="266"/>
      <c r="S2" s="266"/>
      <c r="T2" s="266"/>
      <c r="U2" s="266"/>
      <c r="V2" s="266"/>
      <c r="AT2" s="16" t="s">
        <v>192</v>
      </c>
    </row>
    <row r="3" spans="1:46" s="1" customFormat="1" ht="6.95" hidden="1" customHeight="1">
      <c r="B3" s="114"/>
      <c r="C3" s="115"/>
      <c r="D3" s="115"/>
      <c r="E3" s="115"/>
      <c r="F3" s="115"/>
      <c r="G3" s="115"/>
      <c r="H3" s="115"/>
      <c r="I3" s="115"/>
      <c r="J3" s="115"/>
      <c r="K3" s="115"/>
      <c r="L3" s="19"/>
      <c r="AT3" s="16" t="s">
        <v>84</v>
      </c>
    </row>
    <row r="4" spans="1:46" s="1" customFormat="1" ht="24.95" hidden="1" customHeight="1">
      <c r="B4" s="19"/>
      <c r="D4" s="116" t="s">
        <v>193</v>
      </c>
      <c r="L4" s="19"/>
      <c r="M4" s="117" t="s">
        <v>10</v>
      </c>
      <c r="AT4" s="16" t="s">
        <v>4</v>
      </c>
    </row>
    <row r="5" spans="1:46" s="1" customFormat="1" ht="6.95" hidden="1" customHeight="1">
      <c r="B5" s="19"/>
      <c r="L5" s="19"/>
    </row>
    <row r="6" spans="1:46" s="1" customFormat="1" ht="12" hidden="1" customHeight="1">
      <c r="B6" s="19"/>
      <c r="D6" s="118" t="s">
        <v>16</v>
      </c>
      <c r="L6" s="19"/>
    </row>
    <row r="7" spans="1:46" s="1" customFormat="1" ht="16.5" hidden="1" customHeight="1">
      <c r="B7" s="19"/>
      <c r="E7" s="300" t="str">
        <f>'Rekapitulace stavby'!K6</f>
        <v>Oprava SZZ, kolejí a výhybek v žst. Pocínovice</v>
      </c>
      <c r="F7" s="301"/>
      <c r="G7" s="301"/>
      <c r="H7" s="301"/>
      <c r="L7" s="19"/>
    </row>
    <row r="8" spans="1:46" ht="12.75" hidden="1">
      <c r="B8" s="19"/>
      <c r="D8" s="118" t="s">
        <v>194</v>
      </c>
      <c r="L8" s="19"/>
    </row>
    <row r="9" spans="1:46" s="1" customFormat="1" ht="16.5" hidden="1" customHeight="1">
      <c r="B9" s="19"/>
      <c r="E9" s="300" t="s">
        <v>2636</v>
      </c>
      <c r="F9" s="266"/>
      <c r="G9" s="266"/>
      <c r="H9" s="266"/>
      <c r="L9" s="19"/>
    </row>
    <row r="10" spans="1:46" s="1" customFormat="1" ht="12" hidden="1" customHeight="1">
      <c r="B10" s="19"/>
      <c r="D10" s="118" t="s">
        <v>196</v>
      </c>
      <c r="L10" s="19"/>
    </row>
    <row r="11" spans="1:46" s="2" customFormat="1" ht="16.5" hidden="1" customHeight="1">
      <c r="A11" s="33"/>
      <c r="B11" s="38"/>
      <c r="C11" s="33"/>
      <c r="D11" s="33"/>
      <c r="E11" s="302" t="s">
        <v>2932</v>
      </c>
      <c r="F11" s="303"/>
      <c r="G11" s="303"/>
      <c r="H11" s="303"/>
      <c r="I11" s="33"/>
      <c r="J11" s="33"/>
      <c r="K11" s="33"/>
      <c r="L11" s="50"/>
      <c r="S11" s="33"/>
      <c r="T11" s="33"/>
      <c r="U11" s="33"/>
      <c r="V11" s="33"/>
      <c r="W11" s="33"/>
      <c r="X11" s="33"/>
      <c r="Y11" s="33"/>
      <c r="Z11" s="33"/>
      <c r="AA11" s="33"/>
      <c r="AB11" s="33"/>
      <c r="AC11" s="33"/>
      <c r="AD11" s="33"/>
      <c r="AE11" s="33"/>
    </row>
    <row r="12" spans="1:46" s="2" customFormat="1" ht="12" hidden="1" customHeight="1">
      <c r="A12" s="33"/>
      <c r="B12" s="38"/>
      <c r="C12" s="33"/>
      <c r="D12" s="118" t="s">
        <v>198</v>
      </c>
      <c r="E12" s="33"/>
      <c r="F12" s="33"/>
      <c r="G12" s="33"/>
      <c r="H12" s="33"/>
      <c r="I12" s="33"/>
      <c r="J12" s="33"/>
      <c r="K12" s="33"/>
      <c r="L12" s="50"/>
      <c r="S12" s="33"/>
      <c r="T12" s="33"/>
      <c r="U12" s="33"/>
      <c r="V12" s="33"/>
      <c r="W12" s="33"/>
      <c r="X12" s="33"/>
      <c r="Y12" s="33"/>
      <c r="Z12" s="33"/>
      <c r="AA12" s="33"/>
      <c r="AB12" s="33"/>
      <c r="AC12" s="33"/>
      <c r="AD12" s="33"/>
      <c r="AE12" s="33"/>
    </row>
    <row r="13" spans="1:46" s="2" customFormat="1" ht="16.5" hidden="1" customHeight="1">
      <c r="A13" s="33"/>
      <c r="B13" s="38"/>
      <c r="C13" s="33"/>
      <c r="D13" s="33"/>
      <c r="E13" s="304" t="s">
        <v>3107</v>
      </c>
      <c r="F13" s="303"/>
      <c r="G13" s="303"/>
      <c r="H13" s="303"/>
      <c r="I13" s="33"/>
      <c r="J13" s="33"/>
      <c r="K13" s="33"/>
      <c r="L13" s="50"/>
      <c r="S13" s="33"/>
      <c r="T13" s="33"/>
      <c r="U13" s="33"/>
      <c r="V13" s="33"/>
      <c r="W13" s="33"/>
      <c r="X13" s="33"/>
      <c r="Y13" s="33"/>
      <c r="Z13" s="33"/>
      <c r="AA13" s="33"/>
      <c r="AB13" s="33"/>
      <c r="AC13" s="33"/>
      <c r="AD13" s="33"/>
      <c r="AE13" s="33"/>
    </row>
    <row r="14" spans="1:46" s="2" customFormat="1" hidden="1">
      <c r="A14" s="33"/>
      <c r="B14" s="38"/>
      <c r="C14" s="33"/>
      <c r="D14" s="33"/>
      <c r="E14" s="33"/>
      <c r="F14" s="33"/>
      <c r="G14" s="33"/>
      <c r="H14" s="33"/>
      <c r="I14" s="33"/>
      <c r="J14" s="33"/>
      <c r="K14" s="33"/>
      <c r="L14" s="50"/>
      <c r="S14" s="33"/>
      <c r="T14" s="33"/>
      <c r="U14" s="33"/>
      <c r="V14" s="33"/>
      <c r="W14" s="33"/>
      <c r="X14" s="33"/>
      <c r="Y14" s="33"/>
      <c r="Z14" s="33"/>
      <c r="AA14" s="33"/>
      <c r="AB14" s="33"/>
      <c r="AC14" s="33"/>
      <c r="AD14" s="33"/>
      <c r="AE14" s="33"/>
    </row>
    <row r="15" spans="1:46" s="2" customFormat="1" ht="12" hidden="1" customHeight="1">
      <c r="A15" s="33"/>
      <c r="B15" s="38"/>
      <c r="C15" s="33"/>
      <c r="D15" s="118" t="s">
        <v>18</v>
      </c>
      <c r="E15" s="33"/>
      <c r="F15" s="108" t="s">
        <v>1</v>
      </c>
      <c r="G15" s="33"/>
      <c r="H15" s="33"/>
      <c r="I15" s="118" t="s">
        <v>19</v>
      </c>
      <c r="J15" s="108" t="s">
        <v>1</v>
      </c>
      <c r="K15" s="33"/>
      <c r="L15" s="50"/>
      <c r="S15" s="33"/>
      <c r="T15" s="33"/>
      <c r="U15" s="33"/>
      <c r="V15" s="33"/>
      <c r="W15" s="33"/>
      <c r="X15" s="33"/>
      <c r="Y15" s="33"/>
      <c r="Z15" s="33"/>
      <c r="AA15" s="33"/>
      <c r="AB15" s="33"/>
      <c r="AC15" s="33"/>
      <c r="AD15" s="33"/>
      <c r="AE15" s="33"/>
    </row>
    <row r="16" spans="1:46" s="2" customFormat="1" ht="12" hidden="1" customHeight="1">
      <c r="A16" s="33"/>
      <c r="B16" s="38"/>
      <c r="C16" s="33"/>
      <c r="D16" s="118" t="s">
        <v>20</v>
      </c>
      <c r="E16" s="33"/>
      <c r="F16" s="108" t="s">
        <v>21</v>
      </c>
      <c r="G16" s="33"/>
      <c r="H16" s="33"/>
      <c r="I16" s="118" t="s">
        <v>22</v>
      </c>
      <c r="J16" s="120" t="str">
        <f>'Rekapitulace stavby'!AN8</f>
        <v>21. 9. 2020</v>
      </c>
      <c r="K16" s="33"/>
      <c r="L16" s="50"/>
      <c r="S16" s="33"/>
      <c r="T16" s="33"/>
      <c r="U16" s="33"/>
      <c r="V16" s="33"/>
      <c r="W16" s="33"/>
      <c r="X16" s="33"/>
      <c r="Y16" s="33"/>
      <c r="Z16" s="33"/>
      <c r="AA16" s="33"/>
      <c r="AB16" s="33"/>
      <c r="AC16" s="33"/>
      <c r="AD16" s="33"/>
      <c r="AE16" s="33"/>
    </row>
    <row r="17" spans="1:31" s="2" customFormat="1" ht="10.9" hidden="1" customHeight="1">
      <c r="A17" s="33"/>
      <c r="B17" s="38"/>
      <c r="C17" s="33"/>
      <c r="D17" s="33"/>
      <c r="E17" s="33"/>
      <c r="F17" s="33"/>
      <c r="G17" s="33"/>
      <c r="H17" s="33"/>
      <c r="I17" s="33"/>
      <c r="J17" s="33"/>
      <c r="K17" s="33"/>
      <c r="L17" s="50"/>
      <c r="S17" s="33"/>
      <c r="T17" s="33"/>
      <c r="U17" s="33"/>
      <c r="V17" s="33"/>
      <c r="W17" s="33"/>
      <c r="X17" s="33"/>
      <c r="Y17" s="33"/>
      <c r="Z17" s="33"/>
      <c r="AA17" s="33"/>
      <c r="AB17" s="33"/>
      <c r="AC17" s="33"/>
      <c r="AD17" s="33"/>
      <c r="AE17" s="33"/>
    </row>
    <row r="18" spans="1:31" s="2" customFormat="1" ht="12" hidden="1" customHeight="1">
      <c r="A18" s="33"/>
      <c r="B18" s="38"/>
      <c r="C18" s="33"/>
      <c r="D18" s="118" t="s">
        <v>24</v>
      </c>
      <c r="E18" s="33"/>
      <c r="F18" s="33"/>
      <c r="G18" s="33"/>
      <c r="H18" s="33"/>
      <c r="I18" s="118" t="s">
        <v>25</v>
      </c>
      <c r="J18" s="108" t="s">
        <v>1</v>
      </c>
      <c r="K18" s="33"/>
      <c r="L18" s="50"/>
      <c r="S18" s="33"/>
      <c r="T18" s="33"/>
      <c r="U18" s="33"/>
      <c r="V18" s="33"/>
      <c r="W18" s="33"/>
      <c r="X18" s="33"/>
      <c r="Y18" s="33"/>
      <c r="Z18" s="33"/>
      <c r="AA18" s="33"/>
      <c r="AB18" s="33"/>
      <c r="AC18" s="33"/>
      <c r="AD18" s="33"/>
      <c r="AE18" s="33"/>
    </row>
    <row r="19" spans="1:31" s="2" customFormat="1" ht="18" hidden="1" customHeight="1">
      <c r="A19" s="33"/>
      <c r="B19" s="38"/>
      <c r="C19" s="33"/>
      <c r="D19" s="33"/>
      <c r="E19" s="108" t="s">
        <v>26</v>
      </c>
      <c r="F19" s="33"/>
      <c r="G19" s="33"/>
      <c r="H19" s="33"/>
      <c r="I19" s="118" t="s">
        <v>27</v>
      </c>
      <c r="J19" s="108" t="s">
        <v>1</v>
      </c>
      <c r="K19" s="33"/>
      <c r="L19" s="50"/>
      <c r="S19" s="33"/>
      <c r="T19" s="33"/>
      <c r="U19" s="33"/>
      <c r="V19" s="33"/>
      <c r="W19" s="33"/>
      <c r="X19" s="33"/>
      <c r="Y19" s="33"/>
      <c r="Z19" s="33"/>
      <c r="AA19" s="33"/>
      <c r="AB19" s="33"/>
      <c r="AC19" s="33"/>
      <c r="AD19" s="33"/>
      <c r="AE19" s="33"/>
    </row>
    <row r="20" spans="1:31" s="2" customFormat="1" ht="6.95" hidden="1" customHeight="1">
      <c r="A20" s="33"/>
      <c r="B20" s="38"/>
      <c r="C20" s="33"/>
      <c r="D20" s="33"/>
      <c r="E20" s="33"/>
      <c r="F20" s="33"/>
      <c r="G20" s="33"/>
      <c r="H20" s="33"/>
      <c r="I20" s="33"/>
      <c r="J20" s="33"/>
      <c r="K20" s="33"/>
      <c r="L20" s="50"/>
      <c r="S20" s="33"/>
      <c r="T20" s="33"/>
      <c r="U20" s="33"/>
      <c r="V20" s="33"/>
      <c r="W20" s="33"/>
      <c r="X20" s="33"/>
      <c r="Y20" s="33"/>
      <c r="Z20" s="33"/>
      <c r="AA20" s="33"/>
      <c r="AB20" s="33"/>
      <c r="AC20" s="33"/>
      <c r="AD20" s="33"/>
      <c r="AE20" s="33"/>
    </row>
    <row r="21" spans="1:31" s="2" customFormat="1" ht="12" hidden="1" customHeight="1">
      <c r="A21" s="33"/>
      <c r="B21" s="38"/>
      <c r="C21" s="33"/>
      <c r="D21" s="118" t="s">
        <v>28</v>
      </c>
      <c r="E21" s="33"/>
      <c r="F21" s="33"/>
      <c r="G21" s="33"/>
      <c r="H21" s="33"/>
      <c r="I21" s="118" t="s">
        <v>25</v>
      </c>
      <c r="J21" s="29" t="str">
        <f>'Rekapitulace stavby'!AN13</f>
        <v>Vyplň údaj</v>
      </c>
      <c r="K21" s="33"/>
      <c r="L21" s="50"/>
      <c r="S21" s="33"/>
      <c r="T21" s="33"/>
      <c r="U21" s="33"/>
      <c r="V21" s="33"/>
      <c r="W21" s="33"/>
      <c r="X21" s="33"/>
      <c r="Y21" s="33"/>
      <c r="Z21" s="33"/>
      <c r="AA21" s="33"/>
      <c r="AB21" s="33"/>
      <c r="AC21" s="33"/>
      <c r="AD21" s="33"/>
      <c r="AE21" s="33"/>
    </row>
    <row r="22" spans="1:31" s="2" customFormat="1" ht="18" hidden="1" customHeight="1">
      <c r="A22" s="33"/>
      <c r="B22" s="38"/>
      <c r="C22" s="33"/>
      <c r="D22" s="33"/>
      <c r="E22" s="305" t="str">
        <f>'Rekapitulace stavby'!E14</f>
        <v>Vyplň údaj</v>
      </c>
      <c r="F22" s="306"/>
      <c r="G22" s="306"/>
      <c r="H22" s="306"/>
      <c r="I22" s="118" t="s">
        <v>27</v>
      </c>
      <c r="J22" s="29" t="str">
        <f>'Rekapitulace stavby'!AN14</f>
        <v>Vyplň údaj</v>
      </c>
      <c r="K22" s="33"/>
      <c r="L22" s="50"/>
      <c r="S22" s="33"/>
      <c r="T22" s="33"/>
      <c r="U22" s="33"/>
      <c r="V22" s="33"/>
      <c r="W22" s="33"/>
      <c r="X22" s="33"/>
      <c r="Y22" s="33"/>
      <c r="Z22" s="33"/>
      <c r="AA22" s="33"/>
      <c r="AB22" s="33"/>
      <c r="AC22" s="33"/>
      <c r="AD22" s="33"/>
      <c r="AE22" s="33"/>
    </row>
    <row r="23" spans="1:31" s="2" customFormat="1" ht="6.95" hidden="1" customHeight="1">
      <c r="A23" s="33"/>
      <c r="B23" s="38"/>
      <c r="C23" s="33"/>
      <c r="D23" s="33"/>
      <c r="E23" s="33"/>
      <c r="F23" s="33"/>
      <c r="G23" s="33"/>
      <c r="H23" s="33"/>
      <c r="I23" s="33"/>
      <c r="J23" s="33"/>
      <c r="K23" s="33"/>
      <c r="L23" s="50"/>
      <c r="S23" s="33"/>
      <c r="T23" s="33"/>
      <c r="U23" s="33"/>
      <c r="V23" s="33"/>
      <c r="W23" s="33"/>
      <c r="X23" s="33"/>
      <c r="Y23" s="33"/>
      <c r="Z23" s="33"/>
      <c r="AA23" s="33"/>
      <c r="AB23" s="33"/>
      <c r="AC23" s="33"/>
      <c r="AD23" s="33"/>
      <c r="AE23" s="33"/>
    </row>
    <row r="24" spans="1:31" s="2" customFormat="1" ht="12" hidden="1" customHeight="1">
      <c r="A24" s="33"/>
      <c r="B24" s="38"/>
      <c r="C24" s="33"/>
      <c r="D24" s="118" t="s">
        <v>30</v>
      </c>
      <c r="E24" s="33"/>
      <c r="F24" s="33"/>
      <c r="G24" s="33"/>
      <c r="H24" s="33"/>
      <c r="I24" s="118" t="s">
        <v>25</v>
      </c>
      <c r="J24" s="108" t="str">
        <f>IF('Rekapitulace stavby'!AN16="","",'Rekapitulace stavby'!AN16)</f>
        <v/>
      </c>
      <c r="K24" s="33"/>
      <c r="L24" s="50"/>
      <c r="S24" s="33"/>
      <c r="T24" s="33"/>
      <c r="U24" s="33"/>
      <c r="V24" s="33"/>
      <c r="W24" s="33"/>
      <c r="X24" s="33"/>
      <c r="Y24" s="33"/>
      <c r="Z24" s="33"/>
      <c r="AA24" s="33"/>
      <c r="AB24" s="33"/>
      <c r="AC24" s="33"/>
      <c r="AD24" s="33"/>
      <c r="AE24" s="33"/>
    </row>
    <row r="25" spans="1:31" s="2" customFormat="1" ht="18" hidden="1" customHeight="1">
      <c r="A25" s="33"/>
      <c r="B25" s="38"/>
      <c r="C25" s="33"/>
      <c r="D25" s="33"/>
      <c r="E25" s="108" t="str">
        <f>IF('Rekapitulace stavby'!E17="","",'Rekapitulace stavby'!E17)</f>
        <v xml:space="preserve"> </v>
      </c>
      <c r="F25" s="33"/>
      <c r="G25" s="33"/>
      <c r="H25" s="33"/>
      <c r="I25" s="118" t="s">
        <v>27</v>
      </c>
      <c r="J25" s="108" t="str">
        <f>IF('Rekapitulace stavby'!AN17="","",'Rekapitulace stavby'!AN17)</f>
        <v/>
      </c>
      <c r="K25" s="33"/>
      <c r="L25" s="50"/>
      <c r="S25" s="33"/>
      <c r="T25" s="33"/>
      <c r="U25" s="33"/>
      <c r="V25" s="33"/>
      <c r="W25" s="33"/>
      <c r="X25" s="33"/>
      <c r="Y25" s="33"/>
      <c r="Z25" s="33"/>
      <c r="AA25" s="33"/>
      <c r="AB25" s="33"/>
      <c r="AC25" s="33"/>
      <c r="AD25" s="33"/>
      <c r="AE25" s="33"/>
    </row>
    <row r="26" spans="1:31" s="2" customFormat="1" ht="6.95" hidden="1" customHeight="1">
      <c r="A26" s="33"/>
      <c r="B26" s="38"/>
      <c r="C26" s="33"/>
      <c r="D26" s="33"/>
      <c r="E26" s="33"/>
      <c r="F26" s="33"/>
      <c r="G26" s="33"/>
      <c r="H26" s="33"/>
      <c r="I26" s="33"/>
      <c r="J26" s="33"/>
      <c r="K26" s="33"/>
      <c r="L26" s="50"/>
      <c r="S26" s="33"/>
      <c r="T26" s="33"/>
      <c r="U26" s="33"/>
      <c r="V26" s="33"/>
      <c r="W26" s="33"/>
      <c r="X26" s="33"/>
      <c r="Y26" s="33"/>
      <c r="Z26" s="33"/>
      <c r="AA26" s="33"/>
      <c r="AB26" s="33"/>
      <c r="AC26" s="33"/>
      <c r="AD26" s="33"/>
      <c r="AE26" s="33"/>
    </row>
    <row r="27" spans="1:31" s="2" customFormat="1" ht="12" hidden="1" customHeight="1">
      <c r="A27" s="33"/>
      <c r="B27" s="38"/>
      <c r="C27" s="33"/>
      <c r="D27" s="118" t="s">
        <v>33</v>
      </c>
      <c r="E27" s="33"/>
      <c r="F27" s="33"/>
      <c r="G27" s="33"/>
      <c r="H27" s="33"/>
      <c r="I27" s="118" t="s">
        <v>25</v>
      </c>
      <c r="J27" s="108" t="str">
        <f>IF('Rekapitulace stavby'!AN19="","",'Rekapitulace stavby'!AN19)</f>
        <v/>
      </c>
      <c r="K27" s="33"/>
      <c r="L27" s="50"/>
      <c r="S27" s="33"/>
      <c r="T27" s="33"/>
      <c r="U27" s="33"/>
      <c r="V27" s="33"/>
      <c r="W27" s="33"/>
      <c r="X27" s="33"/>
      <c r="Y27" s="33"/>
      <c r="Z27" s="33"/>
      <c r="AA27" s="33"/>
      <c r="AB27" s="33"/>
      <c r="AC27" s="33"/>
      <c r="AD27" s="33"/>
      <c r="AE27" s="33"/>
    </row>
    <row r="28" spans="1:31" s="2" customFormat="1" ht="18" hidden="1" customHeight="1">
      <c r="A28" s="33"/>
      <c r="B28" s="38"/>
      <c r="C28" s="33"/>
      <c r="D28" s="33"/>
      <c r="E28" s="108" t="str">
        <f>IF('Rekapitulace stavby'!E20="","",'Rekapitulace stavby'!E20)</f>
        <v xml:space="preserve"> </v>
      </c>
      <c r="F28" s="33"/>
      <c r="G28" s="33"/>
      <c r="H28" s="33"/>
      <c r="I28" s="118" t="s">
        <v>27</v>
      </c>
      <c r="J28" s="108" t="str">
        <f>IF('Rekapitulace stavby'!AN20="","",'Rekapitulace stavby'!AN20)</f>
        <v/>
      </c>
      <c r="K28" s="33"/>
      <c r="L28" s="50"/>
      <c r="S28" s="33"/>
      <c r="T28" s="33"/>
      <c r="U28" s="33"/>
      <c r="V28" s="33"/>
      <c r="W28" s="33"/>
      <c r="X28" s="33"/>
      <c r="Y28" s="33"/>
      <c r="Z28" s="33"/>
      <c r="AA28" s="33"/>
      <c r="AB28" s="33"/>
      <c r="AC28" s="33"/>
      <c r="AD28" s="33"/>
      <c r="AE28" s="33"/>
    </row>
    <row r="29" spans="1:31" s="2" customFormat="1" ht="6.95" hidden="1" customHeight="1">
      <c r="A29" s="33"/>
      <c r="B29" s="38"/>
      <c r="C29" s="33"/>
      <c r="D29" s="33"/>
      <c r="E29" s="33"/>
      <c r="F29" s="33"/>
      <c r="G29" s="33"/>
      <c r="H29" s="33"/>
      <c r="I29" s="33"/>
      <c r="J29" s="33"/>
      <c r="K29" s="33"/>
      <c r="L29" s="50"/>
      <c r="S29" s="33"/>
      <c r="T29" s="33"/>
      <c r="U29" s="33"/>
      <c r="V29" s="33"/>
      <c r="W29" s="33"/>
      <c r="X29" s="33"/>
      <c r="Y29" s="33"/>
      <c r="Z29" s="33"/>
      <c r="AA29" s="33"/>
      <c r="AB29" s="33"/>
      <c r="AC29" s="33"/>
      <c r="AD29" s="33"/>
      <c r="AE29" s="33"/>
    </row>
    <row r="30" spans="1:31" s="2" customFormat="1" ht="12" hidden="1" customHeight="1">
      <c r="A30" s="33"/>
      <c r="B30" s="38"/>
      <c r="C30" s="33"/>
      <c r="D30" s="118" t="s">
        <v>34</v>
      </c>
      <c r="E30" s="33"/>
      <c r="F30" s="33"/>
      <c r="G30" s="33"/>
      <c r="H30" s="33"/>
      <c r="I30" s="33"/>
      <c r="J30" s="33"/>
      <c r="K30" s="33"/>
      <c r="L30" s="50"/>
      <c r="S30" s="33"/>
      <c r="T30" s="33"/>
      <c r="U30" s="33"/>
      <c r="V30" s="33"/>
      <c r="W30" s="33"/>
      <c r="X30" s="33"/>
      <c r="Y30" s="33"/>
      <c r="Z30" s="33"/>
      <c r="AA30" s="33"/>
      <c r="AB30" s="33"/>
      <c r="AC30" s="33"/>
      <c r="AD30" s="33"/>
      <c r="AE30" s="33"/>
    </row>
    <row r="31" spans="1:31" s="8" customFormat="1" ht="16.5" hidden="1" customHeight="1">
      <c r="A31" s="121"/>
      <c r="B31" s="122"/>
      <c r="C31" s="121"/>
      <c r="D31" s="121"/>
      <c r="E31" s="299" t="s">
        <v>1</v>
      </c>
      <c r="F31" s="299"/>
      <c r="G31" s="299"/>
      <c r="H31" s="299"/>
      <c r="I31" s="121"/>
      <c r="J31" s="121"/>
      <c r="K31" s="121"/>
      <c r="L31" s="123"/>
      <c r="S31" s="121"/>
      <c r="T31" s="121"/>
      <c r="U31" s="121"/>
      <c r="V31" s="121"/>
      <c r="W31" s="121"/>
      <c r="X31" s="121"/>
      <c r="Y31" s="121"/>
      <c r="Z31" s="121"/>
      <c r="AA31" s="121"/>
      <c r="AB31" s="121"/>
      <c r="AC31" s="121"/>
      <c r="AD31" s="121"/>
      <c r="AE31" s="121"/>
    </row>
    <row r="32" spans="1:31" s="2" customFormat="1" ht="6.95" hidden="1" customHeight="1">
      <c r="A32" s="33"/>
      <c r="B32" s="38"/>
      <c r="C32" s="33"/>
      <c r="D32" s="33"/>
      <c r="E32" s="33"/>
      <c r="F32" s="33"/>
      <c r="G32" s="33"/>
      <c r="H32" s="33"/>
      <c r="I32" s="33"/>
      <c r="J32" s="33"/>
      <c r="K32" s="33"/>
      <c r="L32" s="50"/>
      <c r="S32" s="33"/>
      <c r="T32" s="33"/>
      <c r="U32" s="33"/>
      <c r="V32" s="33"/>
      <c r="W32" s="33"/>
      <c r="X32" s="33"/>
      <c r="Y32" s="33"/>
      <c r="Z32" s="33"/>
      <c r="AA32" s="33"/>
      <c r="AB32" s="33"/>
      <c r="AC32" s="33"/>
      <c r="AD32" s="33"/>
      <c r="AE32" s="33"/>
    </row>
    <row r="33" spans="1:31" s="2" customFormat="1" ht="6.95" hidden="1" customHeight="1">
      <c r="A33" s="33"/>
      <c r="B33" s="38"/>
      <c r="C33" s="33"/>
      <c r="D33" s="124"/>
      <c r="E33" s="124"/>
      <c r="F33" s="124"/>
      <c r="G33" s="124"/>
      <c r="H33" s="124"/>
      <c r="I33" s="124"/>
      <c r="J33" s="124"/>
      <c r="K33" s="124"/>
      <c r="L33" s="50"/>
      <c r="S33" s="33"/>
      <c r="T33" s="33"/>
      <c r="U33" s="33"/>
      <c r="V33" s="33"/>
      <c r="W33" s="33"/>
      <c r="X33" s="33"/>
      <c r="Y33" s="33"/>
      <c r="Z33" s="33"/>
      <c r="AA33" s="33"/>
      <c r="AB33" s="33"/>
      <c r="AC33" s="33"/>
      <c r="AD33" s="33"/>
      <c r="AE33" s="33"/>
    </row>
    <row r="34" spans="1:31" s="2" customFormat="1" ht="25.35" hidden="1" customHeight="1">
      <c r="A34" s="33"/>
      <c r="B34" s="38"/>
      <c r="C34" s="33"/>
      <c r="D34" s="125" t="s">
        <v>35</v>
      </c>
      <c r="E34" s="33"/>
      <c r="F34" s="33"/>
      <c r="G34" s="33"/>
      <c r="H34" s="33"/>
      <c r="I34" s="33"/>
      <c r="J34" s="126">
        <f>ROUND(J126, 2)</f>
        <v>0</v>
      </c>
      <c r="K34" s="33"/>
      <c r="L34" s="50"/>
      <c r="S34" s="33"/>
      <c r="T34" s="33"/>
      <c r="U34" s="33"/>
      <c r="V34" s="33"/>
      <c r="W34" s="33"/>
      <c r="X34" s="33"/>
      <c r="Y34" s="33"/>
      <c r="Z34" s="33"/>
      <c r="AA34" s="33"/>
      <c r="AB34" s="33"/>
      <c r="AC34" s="33"/>
      <c r="AD34" s="33"/>
      <c r="AE34" s="33"/>
    </row>
    <row r="35" spans="1:31" s="2" customFormat="1" ht="6.95" hidden="1" customHeight="1">
      <c r="A35" s="33"/>
      <c r="B35" s="38"/>
      <c r="C35" s="33"/>
      <c r="D35" s="124"/>
      <c r="E35" s="124"/>
      <c r="F35" s="124"/>
      <c r="G35" s="124"/>
      <c r="H35" s="124"/>
      <c r="I35" s="124"/>
      <c r="J35" s="124"/>
      <c r="K35" s="124"/>
      <c r="L35" s="50"/>
      <c r="S35" s="33"/>
      <c r="T35" s="33"/>
      <c r="U35" s="33"/>
      <c r="V35" s="33"/>
      <c r="W35" s="33"/>
      <c r="X35" s="33"/>
      <c r="Y35" s="33"/>
      <c r="Z35" s="33"/>
      <c r="AA35" s="33"/>
      <c r="AB35" s="33"/>
      <c r="AC35" s="33"/>
      <c r="AD35" s="33"/>
      <c r="AE35" s="33"/>
    </row>
    <row r="36" spans="1:31" s="2" customFormat="1" ht="14.45" hidden="1" customHeight="1">
      <c r="A36" s="33"/>
      <c r="B36" s="38"/>
      <c r="C36" s="33"/>
      <c r="D36" s="33"/>
      <c r="E36" s="33"/>
      <c r="F36" s="127" t="s">
        <v>37</v>
      </c>
      <c r="G36" s="33"/>
      <c r="H36" s="33"/>
      <c r="I36" s="127" t="s">
        <v>36</v>
      </c>
      <c r="J36" s="127" t="s">
        <v>38</v>
      </c>
      <c r="K36" s="33"/>
      <c r="L36" s="50"/>
      <c r="S36" s="33"/>
      <c r="T36" s="33"/>
      <c r="U36" s="33"/>
      <c r="V36" s="33"/>
      <c r="W36" s="33"/>
      <c r="X36" s="33"/>
      <c r="Y36" s="33"/>
      <c r="Z36" s="33"/>
      <c r="AA36" s="33"/>
      <c r="AB36" s="33"/>
      <c r="AC36" s="33"/>
      <c r="AD36" s="33"/>
      <c r="AE36" s="33"/>
    </row>
    <row r="37" spans="1:31" s="2" customFormat="1" ht="14.45" hidden="1" customHeight="1">
      <c r="A37" s="33"/>
      <c r="B37" s="38"/>
      <c r="C37" s="33"/>
      <c r="D37" s="119" t="s">
        <v>39</v>
      </c>
      <c r="E37" s="118" t="s">
        <v>40</v>
      </c>
      <c r="F37" s="128">
        <f>ROUND((SUM(BE126:BE140)),  2)</f>
        <v>0</v>
      </c>
      <c r="G37" s="33"/>
      <c r="H37" s="33"/>
      <c r="I37" s="129">
        <v>0.21</v>
      </c>
      <c r="J37" s="128">
        <f>ROUND(((SUM(BE126:BE140))*I37),  2)</f>
        <v>0</v>
      </c>
      <c r="K37" s="33"/>
      <c r="L37" s="50"/>
      <c r="S37" s="33"/>
      <c r="T37" s="33"/>
      <c r="U37" s="33"/>
      <c r="V37" s="33"/>
      <c r="W37" s="33"/>
      <c r="X37" s="33"/>
      <c r="Y37" s="33"/>
      <c r="Z37" s="33"/>
      <c r="AA37" s="33"/>
      <c r="AB37" s="33"/>
      <c r="AC37" s="33"/>
      <c r="AD37" s="33"/>
      <c r="AE37" s="33"/>
    </row>
    <row r="38" spans="1:31" s="2" customFormat="1" ht="14.45" hidden="1" customHeight="1">
      <c r="A38" s="33"/>
      <c r="B38" s="38"/>
      <c r="C38" s="33"/>
      <c r="D38" s="33"/>
      <c r="E38" s="118" t="s">
        <v>41</v>
      </c>
      <c r="F38" s="128">
        <f>ROUND((SUM(BF126:BF140)),  2)</f>
        <v>0</v>
      </c>
      <c r="G38" s="33"/>
      <c r="H38" s="33"/>
      <c r="I38" s="129">
        <v>0.15</v>
      </c>
      <c r="J38" s="128">
        <f>ROUND(((SUM(BF126:BF140))*I38),  2)</f>
        <v>0</v>
      </c>
      <c r="K38" s="33"/>
      <c r="L38" s="50"/>
      <c r="S38" s="33"/>
      <c r="T38" s="33"/>
      <c r="U38" s="33"/>
      <c r="V38" s="33"/>
      <c r="W38" s="33"/>
      <c r="X38" s="33"/>
      <c r="Y38" s="33"/>
      <c r="Z38" s="33"/>
      <c r="AA38" s="33"/>
      <c r="AB38" s="33"/>
      <c r="AC38" s="33"/>
      <c r="AD38" s="33"/>
      <c r="AE38" s="33"/>
    </row>
    <row r="39" spans="1:31" s="2" customFormat="1" ht="14.45" hidden="1" customHeight="1">
      <c r="A39" s="33"/>
      <c r="B39" s="38"/>
      <c r="C39" s="33"/>
      <c r="D39" s="33"/>
      <c r="E39" s="118" t="s">
        <v>42</v>
      </c>
      <c r="F39" s="128">
        <f>ROUND((SUM(BG126:BG140)),  2)</f>
        <v>0</v>
      </c>
      <c r="G39" s="33"/>
      <c r="H39" s="33"/>
      <c r="I39" s="129">
        <v>0.21</v>
      </c>
      <c r="J39" s="128">
        <f>0</f>
        <v>0</v>
      </c>
      <c r="K39" s="33"/>
      <c r="L39" s="50"/>
      <c r="S39" s="33"/>
      <c r="T39" s="33"/>
      <c r="U39" s="33"/>
      <c r="V39" s="33"/>
      <c r="W39" s="33"/>
      <c r="X39" s="33"/>
      <c r="Y39" s="33"/>
      <c r="Z39" s="33"/>
      <c r="AA39" s="33"/>
      <c r="AB39" s="33"/>
      <c r="AC39" s="33"/>
      <c r="AD39" s="33"/>
      <c r="AE39" s="33"/>
    </row>
    <row r="40" spans="1:31" s="2" customFormat="1" ht="14.45" hidden="1" customHeight="1">
      <c r="A40" s="33"/>
      <c r="B40" s="38"/>
      <c r="C40" s="33"/>
      <c r="D40" s="33"/>
      <c r="E40" s="118" t="s">
        <v>43</v>
      </c>
      <c r="F40" s="128">
        <f>ROUND((SUM(BH126:BH140)),  2)</f>
        <v>0</v>
      </c>
      <c r="G40" s="33"/>
      <c r="H40" s="33"/>
      <c r="I40" s="129">
        <v>0.15</v>
      </c>
      <c r="J40" s="128">
        <f>0</f>
        <v>0</v>
      </c>
      <c r="K40" s="33"/>
      <c r="L40" s="50"/>
      <c r="S40" s="33"/>
      <c r="T40" s="33"/>
      <c r="U40" s="33"/>
      <c r="V40" s="33"/>
      <c r="W40" s="33"/>
      <c r="X40" s="33"/>
      <c r="Y40" s="33"/>
      <c r="Z40" s="33"/>
      <c r="AA40" s="33"/>
      <c r="AB40" s="33"/>
      <c r="AC40" s="33"/>
      <c r="AD40" s="33"/>
      <c r="AE40" s="33"/>
    </row>
    <row r="41" spans="1:31" s="2" customFormat="1" ht="14.45" hidden="1" customHeight="1">
      <c r="A41" s="33"/>
      <c r="B41" s="38"/>
      <c r="C41" s="33"/>
      <c r="D41" s="33"/>
      <c r="E41" s="118" t="s">
        <v>44</v>
      </c>
      <c r="F41" s="128">
        <f>ROUND((SUM(BI126:BI140)),  2)</f>
        <v>0</v>
      </c>
      <c r="G41" s="33"/>
      <c r="H41" s="33"/>
      <c r="I41" s="129">
        <v>0</v>
      </c>
      <c r="J41" s="128">
        <f>0</f>
        <v>0</v>
      </c>
      <c r="K41" s="33"/>
      <c r="L41" s="50"/>
      <c r="S41" s="33"/>
      <c r="T41" s="33"/>
      <c r="U41" s="33"/>
      <c r="V41" s="33"/>
      <c r="W41" s="33"/>
      <c r="X41" s="33"/>
      <c r="Y41" s="33"/>
      <c r="Z41" s="33"/>
      <c r="AA41" s="33"/>
      <c r="AB41" s="33"/>
      <c r="AC41" s="33"/>
      <c r="AD41" s="33"/>
      <c r="AE41" s="33"/>
    </row>
    <row r="42" spans="1:31" s="2" customFormat="1" ht="6.95" hidden="1" customHeight="1">
      <c r="A42" s="33"/>
      <c r="B42" s="38"/>
      <c r="C42" s="33"/>
      <c r="D42" s="33"/>
      <c r="E42" s="33"/>
      <c r="F42" s="33"/>
      <c r="G42" s="33"/>
      <c r="H42" s="33"/>
      <c r="I42" s="33"/>
      <c r="J42" s="33"/>
      <c r="K42" s="33"/>
      <c r="L42" s="50"/>
      <c r="S42" s="33"/>
      <c r="T42" s="33"/>
      <c r="U42" s="33"/>
      <c r="V42" s="33"/>
      <c r="W42" s="33"/>
      <c r="X42" s="33"/>
      <c r="Y42" s="33"/>
      <c r="Z42" s="33"/>
      <c r="AA42" s="33"/>
      <c r="AB42" s="33"/>
      <c r="AC42" s="33"/>
      <c r="AD42" s="33"/>
      <c r="AE42" s="33"/>
    </row>
    <row r="43" spans="1:31" s="2" customFormat="1" ht="25.35" hidden="1" customHeight="1">
      <c r="A43" s="33"/>
      <c r="B43" s="38"/>
      <c r="C43" s="130"/>
      <c r="D43" s="131" t="s">
        <v>45</v>
      </c>
      <c r="E43" s="132"/>
      <c r="F43" s="132"/>
      <c r="G43" s="133" t="s">
        <v>46</v>
      </c>
      <c r="H43" s="134" t="s">
        <v>47</v>
      </c>
      <c r="I43" s="132"/>
      <c r="J43" s="135">
        <f>SUM(J34:J41)</f>
        <v>0</v>
      </c>
      <c r="K43" s="136"/>
      <c r="L43" s="50"/>
      <c r="S43" s="33"/>
      <c r="T43" s="33"/>
      <c r="U43" s="33"/>
      <c r="V43" s="33"/>
      <c r="W43" s="33"/>
      <c r="X43" s="33"/>
      <c r="Y43" s="33"/>
      <c r="Z43" s="33"/>
      <c r="AA43" s="33"/>
      <c r="AB43" s="33"/>
      <c r="AC43" s="33"/>
      <c r="AD43" s="33"/>
      <c r="AE43" s="33"/>
    </row>
    <row r="44" spans="1:31" s="2" customFormat="1" ht="14.45" hidden="1" customHeight="1">
      <c r="A44" s="33"/>
      <c r="B44" s="38"/>
      <c r="C44" s="33"/>
      <c r="D44" s="33"/>
      <c r="E44" s="33"/>
      <c r="F44" s="33"/>
      <c r="G44" s="33"/>
      <c r="H44" s="33"/>
      <c r="I44" s="33"/>
      <c r="J44" s="33"/>
      <c r="K44" s="33"/>
      <c r="L44" s="50"/>
      <c r="S44" s="33"/>
      <c r="T44" s="33"/>
      <c r="U44" s="33"/>
      <c r="V44" s="33"/>
      <c r="W44" s="33"/>
      <c r="X44" s="33"/>
      <c r="Y44" s="33"/>
      <c r="Z44" s="33"/>
      <c r="AA44" s="33"/>
      <c r="AB44" s="33"/>
      <c r="AC44" s="33"/>
      <c r="AD44" s="33"/>
      <c r="AE44" s="33"/>
    </row>
    <row r="45" spans="1:31" s="1" customFormat="1" ht="14.45" hidden="1" customHeight="1">
      <c r="B45" s="19"/>
      <c r="L45" s="19"/>
    </row>
    <row r="46" spans="1:31" s="1" customFormat="1" ht="14.45" hidden="1" customHeight="1">
      <c r="B46" s="19"/>
      <c r="L46" s="19"/>
    </row>
    <row r="47" spans="1:31" s="1" customFormat="1" ht="14.45" hidden="1" customHeight="1">
      <c r="B47" s="19"/>
      <c r="L47" s="19"/>
    </row>
    <row r="48" spans="1:31" s="1" customFormat="1" ht="14.45" hidden="1" customHeight="1">
      <c r="B48" s="19"/>
      <c r="L48" s="19"/>
    </row>
    <row r="49" spans="1:31" s="1" customFormat="1" ht="14.45" hidden="1" customHeight="1">
      <c r="B49" s="19"/>
      <c r="L49" s="19"/>
    </row>
    <row r="50" spans="1:31" s="2" customFormat="1" ht="14.45" hidden="1" customHeight="1">
      <c r="B50" s="50"/>
      <c r="D50" s="137" t="s">
        <v>48</v>
      </c>
      <c r="E50" s="138"/>
      <c r="F50" s="138"/>
      <c r="G50" s="137" t="s">
        <v>49</v>
      </c>
      <c r="H50" s="138"/>
      <c r="I50" s="138"/>
      <c r="J50" s="138"/>
      <c r="K50" s="138"/>
      <c r="L50" s="50"/>
    </row>
    <row r="51" spans="1:31" hidden="1">
      <c r="B51" s="19"/>
      <c r="L51" s="19"/>
    </row>
    <row r="52" spans="1:31" hidden="1">
      <c r="B52" s="19"/>
      <c r="L52" s="19"/>
    </row>
    <row r="53" spans="1:31" hidden="1">
      <c r="B53" s="19"/>
      <c r="L53" s="19"/>
    </row>
    <row r="54" spans="1:31" hidden="1">
      <c r="B54" s="19"/>
      <c r="L54" s="19"/>
    </row>
    <row r="55" spans="1:31" hidden="1">
      <c r="B55" s="19"/>
      <c r="L55" s="19"/>
    </row>
    <row r="56" spans="1:31" hidden="1">
      <c r="B56" s="19"/>
      <c r="L56" s="19"/>
    </row>
    <row r="57" spans="1:31" hidden="1">
      <c r="B57" s="19"/>
      <c r="L57" s="19"/>
    </row>
    <row r="58" spans="1:31" hidden="1">
      <c r="B58" s="19"/>
      <c r="L58" s="19"/>
    </row>
    <row r="59" spans="1:31" hidden="1">
      <c r="B59" s="19"/>
      <c r="L59" s="19"/>
    </row>
    <row r="60" spans="1:31" hidden="1">
      <c r="B60" s="19"/>
      <c r="L60" s="19"/>
    </row>
    <row r="61" spans="1:31" s="2" customFormat="1" ht="12.75" hidden="1">
      <c r="A61" s="33"/>
      <c r="B61" s="38"/>
      <c r="C61" s="33"/>
      <c r="D61" s="139" t="s">
        <v>50</v>
      </c>
      <c r="E61" s="140"/>
      <c r="F61" s="141" t="s">
        <v>51</v>
      </c>
      <c r="G61" s="139" t="s">
        <v>50</v>
      </c>
      <c r="H61" s="140"/>
      <c r="I61" s="140"/>
      <c r="J61" s="142" t="s">
        <v>51</v>
      </c>
      <c r="K61" s="140"/>
      <c r="L61" s="50"/>
      <c r="S61" s="33"/>
      <c r="T61" s="33"/>
      <c r="U61" s="33"/>
      <c r="V61" s="33"/>
      <c r="W61" s="33"/>
      <c r="X61" s="33"/>
      <c r="Y61" s="33"/>
      <c r="Z61" s="33"/>
      <c r="AA61" s="33"/>
      <c r="AB61" s="33"/>
      <c r="AC61" s="33"/>
      <c r="AD61" s="33"/>
      <c r="AE61" s="33"/>
    </row>
    <row r="62" spans="1:31" hidden="1">
      <c r="B62" s="19"/>
      <c r="L62" s="19"/>
    </row>
    <row r="63" spans="1:31" hidden="1">
      <c r="B63" s="19"/>
      <c r="L63" s="19"/>
    </row>
    <row r="64" spans="1:31" hidden="1">
      <c r="B64" s="19"/>
      <c r="L64" s="19"/>
    </row>
    <row r="65" spans="1:31" s="2" customFormat="1" ht="12.75" hidden="1">
      <c r="A65" s="33"/>
      <c r="B65" s="38"/>
      <c r="C65" s="33"/>
      <c r="D65" s="137" t="s">
        <v>52</v>
      </c>
      <c r="E65" s="143"/>
      <c r="F65" s="143"/>
      <c r="G65" s="137" t="s">
        <v>53</v>
      </c>
      <c r="H65" s="143"/>
      <c r="I65" s="143"/>
      <c r="J65" s="143"/>
      <c r="K65" s="143"/>
      <c r="L65" s="50"/>
      <c r="S65" s="33"/>
      <c r="T65" s="33"/>
      <c r="U65" s="33"/>
      <c r="V65" s="33"/>
      <c r="W65" s="33"/>
      <c r="X65" s="33"/>
      <c r="Y65" s="33"/>
      <c r="Z65" s="33"/>
      <c r="AA65" s="33"/>
      <c r="AB65" s="33"/>
      <c r="AC65" s="33"/>
      <c r="AD65" s="33"/>
      <c r="AE65" s="33"/>
    </row>
    <row r="66" spans="1:31" hidden="1">
      <c r="B66" s="19"/>
      <c r="L66" s="19"/>
    </row>
    <row r="67" spans="1:31" hidden="1">
      <c r="B67" s="19"/>
      <c r="L67" s="19"/>
    </row>
    <row r="68" spans="1:31" hidden="1">
      <c r="B68" s="19"/>
      <c r="L68" s="19"/>
    </row>
    <row r="69" spans="1:31" hidden="1">
      <c r="B69" s="19"/>
      <c r="L69" s="19"/>
    </row>
    <row r="70" spans="1:31" hidden="1">
      <c r="B70" s="19"/>
      <c r="L70" s="19"/>
    </row>
    <row r="71" spans="1:31" hidden="1">
      <c r="B71" s="19"/>
      <c r="L71" s="19"/>
    </row>
    <row r="72" spans="1:31" hidden="1">
      <c r="B72" s="19"/>
      <c r="L72" s="19"/>
    </row>
    <row r="73" spans="1:31" hidden="1">
      <c r="B73" s="19"/>
      <c r="L73" s="19"/>
    </row>
    <row r="74" spans="1:31" hidden="1">
      <c r="B74" s="19"/>
      <c r="L74" s="19"/>
    </row>
    <row r="75" spans="1:31" hidden="1">
      <c r="B75" s="19"/>
      <c r="L75" s="19"/>
    </row>
    <row r="76" spans="1:31" s="2" customFormat="1" ht="12.75" hidden="1">
      <c r="A76" s="33"/>
      <c r="B76" s="38"/>
      <c r="C76" s="33"/>
      <c r="D76" s="139" t="s">
        <v>50</v>
      </c>
      <c r="E76" s="140"/>
      <c r="F76" s="141" t="s">
        <v>51</v>
      </c>
      <c r="G76" s="139" t="s">
        <v>50</v>
      </c>
      <c r="H76" s="140"/>
      <c r="I76" s="140"/>
      <c r="J76" s="142" t="s">
        <v>51</v>
      </c>
      <c r="K76" s="140"/>
      <c r="L76" s="50"/>
      <c r="S76" s="33"/>
      <c r="T76" s="33"/>
      <c r="U76" s="33"/>
      <c r="V76" s="33"/>
      <c r="W76" s="33"/>
      <c r="X76" s="33"/>
      <c r="Y76" s="33"/>
      <c r="Z76" s="33"/>
      <c r="AA76" s="33"/>
      <c r="AB76" s="33"/>
      <c r="AC76" s="33"/>
      <c r="AD76" s="33"/>
      <c r="AE76" s="33"/>
    </row>
    <row r="77" spans="1:31" s="2" customFormat="1" ht="14.45" hidden="1" customHeight="1">
      <c r="A77" s="33"/>
      <c r="B77" s="144"/>
      <c r="C77" s="145"/>
      <c r="D77" s="145"/>
      <c r="E77" s="145"/>
      <c r="F77" s="145"/>
      <c r="G77" s="145"/>
      <c r="H77" s="145"/>
      <c r="I77" s="145"/>
      <c r="J77" s="145"/>
      <c r="K77" s="145"/>
      <c r="L77" s="50"/>
      <c r="S77" s="33"/>
      <c r="T77" s="33"/>
      <c r="U77" s="33"/>
      <c r="V77" s="33"/>
      <c r="W77" s="33"/>
      <c r="X77" s="33"/>
      <c r="Y77" s="33"/>
      <c r="Z77" s="33"/>
      <c r="AA77" s="33"/>
      <c r="AB77" s="33"/>
      <c r="AC77" s="33"/>
      <c r="AD77" s="33"/>
      <c r="AE77" s="33"/>
    </row>
    <row r="78" spans="1:31" hidden="1"/>
    <row r="79" spans="1:31" hidden="1"/>
    <row r="80" spans="1:31" hidden="1"/>
    <row r="81" spans="1:31" s="2" customFormat="1" ht="6.95" hidden="1" customHeight="1">
      <c r="A81" s="33"/>
      <c r="B81" s="146"/>
      <c r="C81" s="147"/>
      <c r="D81" s="147"/>
      <c r="E81" s="147"/>
      <c r="F81" s="147"/>
      <c r="G81" s="147"/>
      <c r="H81" s="147"/>
      <c r="I81" s="147"/>
      <c r="J81" s="147"/>
      <c r="K81" s="147"/>
      <c r="L81" s="50"/>
      <c r="S81" s="33"/>
      <c r="T81" s="33"/>
      <c r="U81" s="33"/>
      <c r="V81" s="33"/>
      <c r="W81" s="33"/>
      <c r="X81" s="33"/>
      <c r="Y81" s="33"/>
      <c r="Z81" s="33"/>
      <c r="AA81" s="33"/>
      <c r="AB81" s="33"/>
      <c r="AC81" s="33"/>
      <c r="AD81" s="33"/>
      <c r="AE81" s="33"/>
    </row>
    <row r="82" spans="1:31" s="2" customFormat="1" ht="24.95" hidden="1" customHeight="1">
      <c r="A82" s="33"/>
      <c r="B82" s="34"/>
      <c r="C82" s="22" t="s">
        <v>200</v>
      </c>
      <c r="D82" s="35"/>
      <c r="E82" s="35"/>
      <c r="F82" s="35"/>
      <c r="G82" s="35"/>
      <c r="H82" s="35"/>
      <c r="I82" s="35"/>
      <c r="J82" s="35"/>
      <c r="K82" s="35"/>
      <c r="L82" s="50"/>
      <c r="S82" s="33"/>
      <c r="T82" s="33"/>
      <c r="U82" s="33"/>
      <c r="V82" s="33"/>
      <c r="W82" s="33"/>
      <c r="X82" s="33"/>
      <c r="Y82" s="33"/>
      <c r="Z82" s="33"/>
      <c r="AA82" s="33"/>
      <c r="AB82" s="33"/>
      <c r="AC82" s="33"/>
      <c r="AD82" s="33"/>
      <c r="AE82" s="33"/>
    </row>
    <row r="83" spans="1:31" s="2" customFormat="1" ht="6.95" hidden="1" customHeight="1">
      <c r="A83" s="33"/>
      <c r="B83" s="34"/>
      <c r="C83" s="35"/>
      <c r="D83" s="35"/>
      <c r="E83" s="35"/>
      <c r="F83" s="35"/>
      <c r="G83" s="35"/>
      <c r="H83" s="35"/>
      <c r="I83" s="35"/>
      <c r="J83" s="35"/>
      <c r="K83" s="35"/>
      <c r="L83" s="50"/>
      <c r="S83" s="33"/>
      <c r="T83" s="33"/>
      <c r="U83" s="33"/>
      <c r="V83" s="33"/>
      <c r="W83" s="33"/>
      <c r="X83" s="33"/>
      <c r="Y83" s="33"/>
      <c r="Z83" s="33"/>
      <c r="AA83" s="33"/>
      <c r="AB83" s="33"/>
      <c r="AC83" s="33"/>
      <c r="AD83" s="33"/>
      <c r="AE83" s="33"/>
    </row>
    <row r="84" spans="1:31" s="2" customFormat="1" ht="12" hidden="1" customHeight="1">
      <c r="A84" s="33"/>
      <c r="B84" s="34"/>
      <c r="C84" s="28" t="s">
        <v>16</v>
      </c>
      <c r="D84" s="35"/>
      <c r="E84" s="35"/>
      <c r="F84" s="35"/>
      <c r="G84" s="35"/>
      <c r="H84" s="35"/>
      <c r="I84" s="35"/>
      <c r="J84" s="35"/>
      <c r="K84" s="35"/>
      <c r="L84" s="50"/>
      <c r="S84" s="33"/>
      <c r="T84" s="33"/>
      <c r="U84" s="33"/>
      <c r="V84" s="33"/>
      <c r="W84" s="33"/>
      <c r="X84" s="33"/>
      <c r="Y84" s="33"/>
      <c r="Z84" s="33"/>
      <c r="AA84" s="33"/>
      <c r="AB84" s="33"/>
      <c r="AC84" s="33"/>
      <c r="AD84" s="33"/>
      <c r="AE84" s="33"/>
    </row>
    <row r="85" spans="1:31" s="2" customFormat="1" ht="16.5" hidden="1" customHeight="1">
      <c r="A85" s="33"/>
      <c r="B85" s="34"/>
      <c r="C85" s="35"/>
      <c r="D85" s="35"/>
      <c r="E85" s="295" t="str">
        <f>E7</f>
        <v>Oprava SZZ, kolejí a výhybek v žst. Pocínovice</v>
      </c>
      <c r="F85" s="296"/>
      <c r="G85" s="296"/>
      <c r="H85" s="296"/>
      <c r="I85" s="35"/>
      <c r="J85" s="35"/>
      <c r="K85" s="35"/>
      <c r="L85" s="50"/>
      <c r="S85" s="33"/>
      <c r="T85" s="33"/>
      <c r="U85" s="33"/>
      <c r="V85" s="33"/>
      <c r="W85" s="33"/>
      <c r="X85" s="33"/>
      <c r="Y85" s="33"/>
      <c r="Z85" s="33"/>
      <c r="AA85" s="33"/>
      <c r="AB85" s="33"/>
      <c r="AC85" s="33"/>
      <c r="AD85" s="33"/>
      <c r="AE85" s="33"/>
    </row>
    <row r="86" spans="1:31" s="1" customFormat="1" ht="12" hidden="1" customHeight="1">
      <c r="B86" s="20"/>
      <c r="C86" s="28" t="s">
        <v>194</v>
      </c>
      <c r="D86" s="21"/>
      <c r="E86" s="21"/>
      <c r="F86" s="21"/>
      <c r="G86" s="21"/>
      <c r="H86" s="21"/>
      <c r="I86" s="21"/>
      <c r="J86" s="21"/>
      <c r="K86" s="21"/>
      <c r="L86" s="19"/>
    </row>
    <row r="87" spans="1:31" s="1" customFormat="1" ht="16.5" hidden="1" customHeight="1">
      <c r="B87" s="20"/>
      <c r="C87" s="21"/>
      <c r="D87" s="21"/>
      <c r="E87" s="295" t="s">
        <v>2636</v>
      </c>
      <c r="F87" s="284"/>
      <c r="G87" s="284"/>
      <c r="H87" s="284"/>
      <c r="I87" s="21"/>
      <c r="J87" s="21"/>
      <c r="K87" s="21"/>
      <c r="L87" s="19"/>
    </row>
    <row r="88" spans="1:31" s="1" customFormat="1" ht="12" hidden="1" customHeight="1">
      <c r="B88" s="20"/>
      <c r="C88" s="28" t="s">
        <v>196</v>
      </c>
      <c r="D88" s="21"/>
      <c r="E88" s="21"/>
      <c r="F88" s="21"/>
      <c r="G88" s="21"/>
      <c r="H88" s="21"/>
      <c r="I88" s="21"/>
      <c r="J88" s="21"/>
      <c r="K88" s="21"/>
      <c r="L88" s="19"/>
    </row>
    <row r="89" spans="1:31" s="2" customFormat="1" ht="16.5" hidden="1" customHeight="1">
      <c r="A89" s="33"/>
      <c r="B89" s="34"/>
      <c r="C89" s="35"/>
      <c r="D89" s="35"/>
      <c r="E89" s="297" t="s">
        <v>2932</v>
      </c>
      <c r="F89" s="298"/>
      <c r="G89" s="298"/>
      <c r="H89" s="298"/>
      <c r="I89" s="35"/>
      <c r="J89" s="35"/>
      <c r="K89" s="35"/>
      <c r="L89" s="50"/>
      <c r="S89" s="33"/>
      <c r="T89" s="33"/>
      <c r="U89" s="33"/>
      <c r="V89" s="33"/>
      <c r="W89" s="33"/>
      <c r="X89" s="33"/>
      <c r="Y89" s="33"/>
      <c r="Z89" s="33"/>
      <c r="AA89" s="33"/>
      <c r="AB89" s="33"/>
      <c r="AC89" s="33"/>
      <c r="AD89" s="33"/>
      <c r="AE89" s="33"/>
    </row>
    <row r="90" spans="1:31" s="2" customFormat="1" ht="12" hidden="1" customHeight="1">
      <c r="A90" s="33"/>
      <c r="B90" s="34"/>
      <c r="C90" s="28" t="s">
        <v>198</v>
      </c>
      <c r="D90" s="35"/>
      <c r="E90" s="35"/>
      <c r="F90" s="35"/>
      <c r="G90" s="35"/>
      <c r="H90" s="35"/>
      <c r="I90" s="35"/>
      <c r="J90" s="35"/>
      <c r="K90" s="35"/>
      <c r="L90" s="50"/>
      <c r="S90" s="33"/>
      <c r="T90" s="33"/>
      <c r="U90" s="33"/>
      <c r="V90" s="33"/>
      <c r="W90" s="33"/>
      <c r="X90" s="33"/>
      <c r="Y90" s="33"/>
      <c r="Z90" s="33"/>
      <c r="AA90" s="33"/>
      <c r="AB90" s="33"/>
      <c r="AC90" s="33"/>
      <c r="AD90" s="33"/>
      <c r="AE90" s="33"/>
    </row>
    <row r="91" spans="1:31" s="2" customFormat="1" ht="16.5" hidden="1" customHeight="1">
      <c r="A91" s="33"/>
      <c r="B91" s="34"/>
      <c r="C91" s="35"/>
      <c r="D91" s="35"/>
      <c r="E91" s="267" t="str">
        <f>E13</f>
        <v>04.2.3 - Vedlejší a ostatní náklady</v>
      </c>
      <c r="F91" s="298"/>
      <c r="G91" s="298"/>
      <c r="H91" s="298"/>
      <c r="I91" s="35"/>
      <c r="J91" s="35"/>
      <c r="K91" s="35"/>
      <c r="L91" s="50"/>
      <c r="S91" s="33"/>
      <c r="T91" s="33"/>
      <c r="U91" s="33"/>
      <c r="V91" s="33"/>
      <c r="W91" s="33"/>
      <c r="X91" s="33"/>
      <c r="Y91" s="33"/>
      <c r="Z91" s="33"/>
      <c r="AA91" s="33"/>
      <c r="AB91" s="33"/>
      <c r="AC91" s="33"/>
      <c r="AD91" s="33"/>
      <c r="AE91" s="33"/>
    </row>
    <row r="92" spans="1:31" s="2" customFormat="1" ht="6.95" hidden="1" customHeight="1">
      <c r="A92" s="33"/>
      <c r="B92" s="34"/>
      <c r="C92" s="35"/>
      <c r="D92" s="35"/>
      <c r="E92" s="35"/>
      <c r="F92" s="35"/>
      <c r="G92" s="35"/>
      <c r="H92" s="35"/>
      <c r="I92" s="35"/>
      <c r="J92" s="35"/>
      <c r="K92" s="35"/>
      <c r="L92" s="50"/>
      <c r="S92" s="33"/>
      <c r="T92" s="33"/>
      <c r="U92" s="33"/>
      <c r="V92" s="33"/>
      <c r="W92" s="33"/>
      <c r="X92" s="33"/>
      <c r="Y92" s="33"/>
      <c r="Z92" s="33"/>
      <c r="AA92" s="33"/>
      <c r="AB92" s="33"/>
      <c r="AC92" s="33"/>
      <c r="AD92" s="33"/>
      <c r="AE92" s="33"/>
    </row>
    <row r="93" spans="1:31" s="2" customFormat="1" ht="12" hidden="1" customHeight="1">
      <c r="A93" s="33"/>
      <c r="B93" s="34"/>
      <c r="C93" s="28" t="s">
        <v>20</v>
      </c>
      <c r="D93" s="35"/>
      <c r="E93" s="35"/>
      <c r="F93" s="26" t="str">
        <f>F16</f>
        <v>Pocínovice</v>
      </c>
      <c r="G93" s="35"/>
      <c r="H93" s="35"/>
      <c r="I93" s="28" t="s">
        <v>22</v>
      </c>
      <c r="J93" s="65" t="str">
        <f>IF(J16="","",J16)</f>
        <v>21. 9. 2020</v>
      </c>
      <c r="K93" s="35"/>
      <c r="L93" s="50"/>
      <c r="S93" s="33"/>
      <c r="T93" s="33"/>
      <c r="U93" s="33"/>
      <c r="V93" s="33"/>
      <c r="W93" s="33"/>
      <c r="X93" s="33"/>
      <c r="Y93" s="33"/>
      <c r="Z93" s="33"/>
      <c r="AA93" s="33"/>
      <c r="AB93" s="33"/>
      <c r="AC93" s="33"/>
      <c r="AD93" s="33"/>
      <c r="AE93" s="33"/>
    </row>
    <row r="94" spans="1:31" s="2" customFormat="1" ht="6.95" hidden="1" customHeight="1">
      <c r="A94" s="33"/>
      <c r="B94" s="34"/>
      <c r="C94" s="35"/>
      <c r="D94" s="35"/>
      <c r="E94" s="35"/>
      <c r="F94" s="35"/>
      <c r="G94" s="35"/>
      <c r="H94" s="35"/>
      <c r="I94" s="35"/>
      <c r="J94" s="35"/>
      <c r="K94" s="35"/>
      <c r="L94" s="50"/>
      <c r="S94" s="33"/>
      <c r="T94" s="33"/>
      <c r="U94" s="33"/>
      <c r="V94" s="33"/>
      <c r="W94" s="33"/>
      <c r="X94" s="33"/>
      <c r="Y94" s="33"/>
      <c r="Z94" s="33"/>
      <c r="AA94" s="33"/>
      <c r="AB94" s="33"/>
      <c r="AC94" s="33"/>
      <c r="AD94" s="33"/>
      <c r="AE94" s="33"/>
    </row>
    <row r="95" spans="1:31" s="2" customFormat="1" ht="15.2" hidden="1" customHeight="1">
      <c r="A95" s="33"/>
      <c r="B95" s="34"/>
      <c r="C95" s="28" t="s">
        <v>24</v>
      </c>
      <c r="D95" s="35"/>
      <c r="E95" s="35"/>
      <c r="F95" s="26" t="str">
        <f>E19</f>
        <v>Správa železnic, státní organizace</v>
      </c>
      <c r="G95" s="35"/>
      <c r="H95" s="35"/>
      <c r="I95" s="28" t="s">
        <v>30</v>
      </c>
      <c r="J95" s="31" t="str">
        <f>E25</f>
        <v xml:space="preserve"> </v>
      </c>
      <c r="K95" s="35"/>
      <c r="L95" s="50"/>
      <c r="S95" s="33"/>
      <c r="T95" s="33"/>
      <c r="U95" s="33"/>
      <c r="V95" s="33"/>
      <c r="W95" s="33"/>
      <c r="X95" s="33"/>
      <c r="Y95" s="33"/>
      <c r="Z95" s="33"/>
      <c r="AA95" s="33"/>
      <c r="AB95" s="33"/>
      <c r="AC95" s="33"/>
      <c r="AD95" s="33"/>
      <c r="AE95" s="33"/>
    </row>
    <row r="96" spans="1:31" s="2" customFormat="1" ht="15.2" hidden="1" customHeight="1">
      <c r="A96" s="33"/>
      <c r="B96" s="34"/>
      <c r="C96" s="28" t="s">
        <v>28</v>
      </c>
      <c r="D96" s="35"/>
      <c r="E96" s="35"/>
      <c r="F96" s="26" t="str">
        <f>IF(E22="","",E22)</f>
        <v>Vyplň údaj</v>
      </c>
      <c r="G96" s="35"/>
      <c r="H96" s="35"/>
      <c r="I96" s="28" t="s">
        <v>33</v>
      </c>
      <c r="J96" s="31" t="str">
        <f>E28</f>
        <v xml:space="preserve"> </v>
      </c>
      <c r="K96" s="35"/>
      <c r="L96" s="50"/>
      <c r="S96" s="33"/>
      <c r="T96" s="33"/>
      <c r="U96" s="33"/>
      <c r="V96" s="33"/>
      <c r="W96" s="33"/>
      <c r="X96" s="33"/>
      <c r="Y96" s="33"/>
      <c r="Z96" s="33"/>
      <c r="AA96" s="33"/>
      <c r="AB96" s="33"/>
      <c r="AC96" s="33"/>
      <c r="AD96" s="33"/>
      <c r="AE96" s="33"/>
    </row>
    <row r="97" spans="1:47" s="2" customFormat="1" ht="10.35" hidden="1" customHeight="1">
      <c r="A97" s="33"/>
      <c r="B97" s="34"/>
      <c r="C97" s="35"/>
      <c r="D97" s="35"/>
      <c r="E97" s="35"/>
      <c r="F97" s="35"/>
      <c r="G97" s="35"/>
      <c r="H97" s="35"/>
      <c r="I97" s="35"/>
      <c r="J97" s="35"/>
      <c r="K97" s="35"/>
      <c r="L97" s="50"/>
      <c r="S97" s="33"/>
      <c r="T97" s="33"/>
      <c r="U97" s="33"/>
      <c r="V97" s="33"/>
      <c r="W97" s="33"/>
      <c r="X97" s="33"/>
      <c r="Y97" s="33"/>
      <c r="Z97" s="33"/>
      <c r="AA97" s="33"/>
      <c r="AB97" s="33"/>
      <c r="AC97" s="33"/>
      <c r="AD97" s="33"/>
      <c r="AE97" s="33"/>
    </row>
    <row r="98" spans="1:47" s="2" customFormat="1" ht="29.25" hidden="1" customHeight="1">
      <c r="A98" s="33"/>
      <c r="B98" s="34"/>
      <c r="C98" s="148" t="s">
        <v>201</v>
      </c>
      <c r="D98" s="149"/>
      <c r="E98" s="149"/>
      <c r="F98" s="149"/>
      <c r="G98" s="149"/>
      <c r="H98" s="149"/>
      <c r="I98" s="149"/>
      <c r="J98" s="150" t="s">
        <v>202</v>
      </c>
      <c r="K98" s="149"/>
      <c r="L98" s="50"/>
      <c r="S98" s="33"/>
      <c r="T98" s="33"/>
      <c r="U98" s="33"/>
      <c r="V98" s="33"/>
      <c r="W98" s="33"/>
      <c r="X98" s="33"/>
      <c r="Y98" s="33"/>
      <c r="Z98" s="33"/>
      <c r="AA98" s="33"/>
      <c r="AB98" s="33"/>
      <c r="AC98" s="33"/>
      <c r="AD98" s="33"/>
      <c r="AE98" s="33"/>
    </row>
    <row r="99" spans="1:47" s="2" customFormat="1" ht="10.35" hidden="1" customHeight="1">
      <c r="A99" s="33"/>
      <c r="B99" s="34"/>
      <c r="C99" s="35"/>
      <c r="D99" s="35"/>
      <c r="E99" s="35"/>
      <c r="F99" s="35"/>
      <c r="G99" s="35"/>
      <c r="H99" s="35"/>
      <c r="I99" s="35"/>
      <c r="J99" s="35"/>
      <c r="K99" s="35"/>
      <c r="L99" s="50"/>
      <c r="S99" s="33"/>
      <c r="T99" s="33"/>
      <c r="U99" s="33"/>
      <c r="V99" s="33"/>
      <c r="W99" s="33"/>
      <c r="X99" s="33"/>
      <c r="Y99" s="33"/>
      <c r="Z99" s="33"/>
      <c r="AA99" s="33"/>
      <c r="AB99" s="33"/>
      <c r="AC99" s="33"/>
      <c r="AD99" s="33"/>
      <c r="AE99" s="33"/>
    </row>
    <row r="100" spans="1:47" s="2" customFormat="1" ht="22.9" hidden="1" customHeight="1">
      <c r="A100" s="33"/>
      <c r="B100" s="34"/>
      <c r="C100" s="151" t="s">
        <v>203</v>
      </c>
      <c r="D100" s="35"/>
      <c r="E100" s="35"/>
      <c r="F100" s="35"/>
      <c r="G100" s="35"/>
      <c r="H100" s="35"/>
      <c r="I100" s="35"/>
      <c r="J100" s="83">
        <f>J126</f>
        <v>0</v>
      </c>
      <c r="K100" s="35"/>
      <c r="L100" s="50"/>
      <c r="S100" s="33"/>
      <c r="T100" s="33"/>
      <c r="U100" s="33"/>
      <c r="V100" s="33"/>
      <c r="W100" s="33"/>
      <c r="X100" s="33"/>
      <c r="Y100" s="33"/>
      <c r="Z100" s="33"/>
      <c r="AA100" s="33"/>
      <c r="AB100" s="33"/>
      <c r="AC100" s="33"/>
      <c r="AD100" s="33"/>
      <c r="AE100" s="33"/>
      <c r="AU100" s="16" t="s">
        <v>204</v>
      </c>
    </row>
    <row r="101" spans="1:47" s="10" customFormat="1" ht="24.95" hidden="1" customHeight="1">
      <c r="B101" s="196"/>
      <c r="C101" s="197"/>
      <c r="D101" s="198" t="s">
        <v>1752</v>
      </c>
      <c r="E101" s="199"/>
      <c r="F101" s="199"/>
      <c r="G101" s="199"/>
      <c r="H101" s="199"/>
      <c r="I101" s="199"/>
      <c r="J101" s="200">
        <f>J127</f>
        <v>0</v>
      </c>
      <c r="K101" s="197"/>
      <c r="L101" s="201"/>
    </row>
    <row r="102" spans="1:47" s="14" customFormat="1" ht="19.899999999999999" hidden="1" customHeight="1">
      <c r="B102" s="239"/>
      <c r="C102" s="102"/>
      <c r="D102" s="240" t="s">
        <v>1875</v>
      </c>
      <c r="E102" s="241"/>
      <c r="F102" s="241"/>
      <c r="G102" s="241"/>
      <c r="H102" s="241"/>
      <c r="I102" s="241"/>
      <c r="J102" s="242">
        <f>J128</f>
        <v>0</v>
      </c>
      <c r="K102" s="102"/>
      <c r="L102" s="243"/>
    </row>
    <row r="103" spans="1:47" s="2" customFormat="1" ht="21.75" hidden="1" customHeight="1">
      <c r="A103" s="33"/>
      <c r="B103" s="34"/>
      <c r="C103" s="35"/>
      <c r="D103" s="35"/>
      <c r="E103" s="35"/>
      <c r="F103" s="35"/>
      <c r="G103" s="35"/>
      <c r="H103" s="35"/>
      <c r="I103" s="35"/>
      <c r="J103" s="35"/>
      <c r="K103" s="35"/>
      <c r="L103" s="50"/>
      <c r="S103" s="33"/>
      <c r="T103" s="33"/>
      <c r="U103" s="33"/>
      <c r="V103" s="33"/>
      <c r="W103" s="33"/>
      <c r="X103" s="33"/>
      <c r="Y103" s="33"/>
      <c r="Z103" s="33"/>
      <c r="AA103" s="33"/>
      <c r="AB103" s="33"/>
      <c r="AC103" s="33"/>
      <c r="AD103" s="33"/>
      <c r="AE103" s="33"/>
    </row>
    <row r="104" spans="1:47" s="2" customFormat="1" ht="6.95" hidden="1" customHeight="1">
      <c r="A104" s="33"/>
      <c r="B104" s="53"/>
      <c r="C104" s="54"/>
      <c r="D104" s="54"/>
      <c r="E104" s="54"/>
      <c r="F104" s="54"/>
      <c r="G104" s="54"/>
      <c r="H104" s="54"/>
      <c r="I104" s="54"/>
      <c r="J104" s="54"/>
      <c r="K104" s="54"/>
      <c r="L104" s="50"/>
      <c r="S104" s="33"/>
      <c r="T104" s="33"/>
      <c r="U104" s="33"/>
      <c r="V104" s="33"/>
      <c r="W104" s="33"/>
      <c r="X104" s="33"/>
      <c r="Y104" s="33"/>
      <c r="Z104" s="33"/>
      <c r="AA104" s="33"/>
      <c r="AB104" s="33"/>
      <c r="AC104" s="33"/>
      <c r="AD104" s="33"/>
      <c r="AE104" s="33"/>
    </row>
    <row r="105" spans="1:47" hidden="1"/>
    <row r="106" spans="1:47" hidden="1"/>
    <row r="107" spans="1:47" hidden="1"/>
    <row r="108" spans="1:47" s="2" customFormat="1" ht="6.95" customHeight="1">
      <c r="A108" s="33"/>
      <c r="B108" s="55"/>
      <c r="C108" s="56"/>
      <c r="D108" s="56"/>
      <c r="E108" s="56"/>
      <c r="F108" s="56"/>
      <c r="G108" s="56"/>
      <c r="H108" s="56"/>
      <c r="I108" s="56"/>
      <c r="J108" s="56"/>
      <c r="K108" s="56"/>
      <c r="L108" s="50"/>
      <c r="S108" s="33"/>
      <c r="T108" s="33"/>
      <c r="U108" s="33"/>
      <c r="V108" s="33"/>
      <c r="W108" s="33"/>
      <c r="X108" s="33"/>
      <c r="Y108" s="33"/>
      <c r="Z108" s="33"/>
      <c r="AA108" s="33"/>
      <c r="AB108" s="33"/>
      <c r="AC108" s="33"/>
      <c r="AD108" s="33"/>
      <c r="AE108" s="33"/>
    </row>
    <row r="109" spans="1:47" s="2" customFormat="1" ht="24.95" customHeight="1">
      <c r="A109" s="33"/>
      <c r="B109" s="34"/>
      <c r="C109" s="22" t="s">
        <v>205</v>
      </c>
      <c r="D109" s="35"/>
      <c r="E109" s="35"/>
      <c r="F109" s="35"/>
      <c r="G109" s="35"/>
      <c r="H109" s="35"/>
      <c r="I109" s="35"/>
      <c r="J109" s="35"/>
      <c r="K109" s="35"/>
      <c r="L109" s="50"/>
      <c r="S109" s="33"/>
      <c r="T109" s="33"/>
      <c r="U109" s="33"/>
      <c r="V109" s="33"/>
      <c r="W109" s="33"/>
      <c r="X109" s="33"/>
      <c r="Y109" s="33"/>
      <c r="Z109" s="33"/>
      <c r="AA109" s="33"/>
      <c r="AB109" s="33"/>
      <c r="AC109" s="33"/>
      <c r="AD109" s="33"/>
      <c r="AE109" s="33"/>
    </row>
    <row r="110" spans="1:47" s="2" customFormat="1" ht="6.95" customHeight="1">
      <c r="A110" s="33"/>
      <c r="B110" s="34"/>
      <c r="C110" s="35"/>
      <c r="D110" s="35"/>
      <c r="E110" s="35"/>
      <c r="F110" s="35"/>
      <c r="G110" s="35"/>
      <c r="H110" s="35"/>
      <c r="I110" s="35"/>
      <c r="J110" s="35"/>
      <c r="K110" s="35"/>
      <c r="L110" s="50"/>
      <c r="S110" s="33"/>
      <c r="T110" s="33"/>
      <c r="U110" s="33"/>
      <c r="V110" s="33"/>
      <c r="W110" s="33"/>
      <c r="X110" s="33"/>
      <c r="Y110" s="33"/>
      <c r="Z110" s="33"/>
      <c r="AA110" s="33"/>
      <c r="AB110" s="33"/>
      <c r="AC110" s="33"/>
      <c r="AD110" s="33"/>
      <c r="AE110" s="33"/>
    </row>
    <row r="111" spans="1:47" s="2" customFormat="1" ht="12" customHeight="1">
      <c r="A111" s="33"/>
      <c r="B111" s="34"/>
      <c r="C111" s="28" t="s">
        <v>16</v>
      </c>
      <c r="D111" s="35"/>
      <c r="E111" s="35"/>
      <c r="F111" s="35"/>
      <c r="G111" s="35"/>
      <c r="H111" s="35"/>
      <c r="I111" s="35"/>
      <c r="J111" s="35"/>
      <c r="K111" s="35"/>
      <c r="L111" s="50"/>
      <c r="S111" s="33"/>
      <c r="T111" s="33"/>
      <c r="U111" s="33"/>
      <c r="V111" s="33"/>
      <c r="W111" s="33"/>
      <c r="X111" s="33"/>
      <c r="Y111" s="33"/>
      <c r="Z111" s="33"/>
      <c r="AA111" s="33"/>
      <c r="AB111" s="33"/>
      <c r="AC111" s="33"/>
      <c r="AD111" s="33"/>
      <c r="AE111" s="33"/>
    </row>
    <row r="112" spans="1:47" s="2" customFormat="1" ht="16.5" customHeight="1">
      <c r="A112" s="33"/>
      <c r="B112" s="34"/>
      <c r="C112" s="35"/>
      <c r="D112" s="35"/>
      <c r="E112" s="295" t="str">
        <f>E7</f>
        <v>Oprava SZZ, kolejí a výhybek v žst. Pocínovice</v>
      </c>
      <c r="F112" s="296"/>
      <c r="G112" s="296"/>
      <c r="H112" s="296"/>
      <c r="I112" s="35"/>
      <c r="J112" s="35"/>
      <c r="K112" s="35"/>
      <c r="L112" s="50"/>
      <c r="S112" s="33"/>
      <c r="T112" s="33"/>
      <c r="U112" s="33"/>
      <c r="V112" s="33"/>
      <c r="W112" s="33"/>
      <c r="X112" s="33"/>
      <c r="Y112" s="33"/>
      <c r="Z112" s="33"/>
      <c r="AA112" s="33"/>
      <c r="AB112" s="33"/>
      <c r="AC112" s="33"/>
      <c r="AD112" s="33"/>
      <c r="AE112" s="33"/>
    </row>
    <row r="113" spans="1:63" s="1" customFormat="1" ht="12" customHeight="1">
      <c r="B113" s="20"/>
      <c r="C113" s="28" t="s">
        <v>194</v>
      </c>
      <c r="D113" s="21"/>
      <c r="E113" s="21"/>
      <c r="F113" s="21"/>
      <c r="G113" s="21"/>
      <c r="H113" s="21"/>
      <c r="I113" s="21"/>
      <c r="J113" s="21"/>
      <c r="K113" s="21"/>
      <c r="L113" s="19"/>
    </row>
    <row r="114" spans="1:63" s="1" customFormat="1" ht="16.5" customHeight="1">
      <c r="B114" s="20"/>
      <c r="C114" s="21"/>
      <c r="D114" s="21"/>
      <c r="E114" s="295" t="s">
        <v>2636</v>
      </c>
      <c r="F114" s="284"/>
      <c r="G114" s="284"/>
      <c r="H114" s="284"/>
      <c r="I114" s="21"/>
      <c r="J114" s="21"/>
      <c r="K114" s="21"/>
      <c r="L114" s="19"/>
    </row>
    <row r="115" spans="1:63" s="1" customFormat="1" ht="12" customHeight="1">
      <c r="B115" s="20"/>
      <c r="C115" s="28" t="s">
        <v>196</v>
      </c>
      <c r="D115" s="21"/>
      <c r="E115" s="21"/>
      <c r="F115" s="21"/>
      <c r="G115" s="21"/>
      <c r="H115" s="21"/>
      <c r="I115" s="21"/>
      <c r="J115" s="21"/>
      <c r="K115" s="21"/>
      <c r="L115" s="19"/>
    </row>
    <row r="116" spans="1:63" s="2" customFormat="1" ht="16.5" customHeight="1">
      <c r="A116" s="33"/>
      <c r="B116" s="34"/>
      <c r="C116" s="35"/>
      <c r="D116" s="35"/>
      <c r="E116" s="297" t="s">
        <v>2932</v>
      </c>
      <c r="F116" s="298"/>
      <c r="G116" s="298"/>
      <c r="H116" s="298"/>
      <c r="I116" s="35"/>
      <c r="J116" s="35"/>
      <c r="K116" s="35"/>
      <c r="L116" s="50"/>
      <c r="S116" s="33"/>
      <c r="T116" s="33"/>
      <c r="U116" s="33"/>
      <c r="V116" s="33"/>
      <c r="W116" s="33"/>
      <c r="X116" s="33"/>
      <c r="Y116" s="33"/>
      <c r="Z116" s="33"/>
      <c r="AA116" s="33"/>
      <c r="AB116" s="33"/>
      <c r="AC116" s="33"/>
      <c r="AD116" s="33"/>
      <c r="AE116" s="33"/>
    </row>
    <row r="117" spans="1:63" s="2" customFormat="1" ht="12" customHeight="1">
      <c r="A117" s="33"/>
      <c r="B117" s="34"/>
      <c r="C117" s="28" t="s">
        <v>198</v>
      </c>
      <c r="D117" s="35"/>
      <c r="E117" s="35"/>
      <c r="F117" s="35"/>
      <c r="G117" s="35"/>
      <c r="H117" s="35"/>
      <c r="I117" s="35"/>
      <c r="J117" s="35"/>
      <c r="K117" s="35"/>
      <c r="L117" s="50"/>
      <c r="S117" s="33"/>
      <c r="T117" s="33"/>
      <c r="U117" s="33"/>
      <c r="V117" s="33"/>
      <c r="W117" s="33"/>
      <c r="X117" s="33"/>
      <c r="Y117" s="33"/>
      <c r="Z117" s="33"/>
      <c r="AA117" s="33"/>
      <c r="AB117" s="33"/>
      <c r="AC117" s="33"/>
      <c r="AD117" s="33"/>
      <c r="AE117" s="33"/>
    </row>
    <row r="118" spans="1:63" s="2" customFormat="1" ht="16.5" customHeight="1">
      <c r="A118" s="33"/>
      <c r="B118" s="34"/>
      <c r="C118" s="35"/>
      <c r="D118" s="35"/>
      <c r="E118" s="267" t="str">
        <f>E13</f>
        <v>04.2.3 - Vedlejší a ostatní náklady</v>
      </c>
      <c r="F118" s="298"/>
      <c r="G118" s="298"/>
      <c r="H118" s="298"/>
      <c r="I118" s="35"/>
      <c r="J118" s="35"/>
      <c r="K118" s="35"/>
      <c r="L118" s="50"/>
      <c r="S118" s="33"/>
      <c r="T118" s="33"/>
      <c r="U118" s="33"/>
      <c r="V118" s="33"/>
      <c r="W118" s="33"/>
      <c r="X118" s="33"/>
      <c r="Y118" s="33"/>
      <c r="Z118" s="33"/>
      <c r="AA118" s="33"/>
      <c r="AB118" s="33"/>
      <c r="AC118" s="33"/>
      <c r="AD118" s="33"/>
      <c r="AE118" s="33"/>
    </row>
    <row r="119" spans="1:63" s="2" customFormat="1" ht="6.95" customHeight="1">
      <c r="A119" s="33"/>
      <c r="B119" s="34"/>
      <c r="C119" s="35"/>
      <c r="D119" s="35"/>
      <c r="E119" s="35"/>
      <c r="F119" s="35"/>
      <c r="G119" s="35"/>
      <c r="H119" s="35"/>
      <c r="I119" s="35"/>
      <c r="J119" s="35"/>
      <c r="K119" s="35"/>
      <c r="L119" s="50"/>
      <c r="S119" s="33"/>
      <c r="T119" s="33"/>
      <c r="U119" s="33"/>
      <c r="V119" s="33"/>
      <c r="W119" s="33"/>
      <c r="X119" s="33"/>
      <c r="Y119" s="33"/>
      <c r="Z119" s="33"/>
      <c r="AA119" s="33"/>
      <c r="AB119" s="33"/>
      <c r="AC119" s="33"/>
      <c r="AD119" s="33"/>
      <c r="AE119" s="33"/>
    </row>
    <row r="120" spans="1:63" s="2" customFormat="1" ht="12" customHeight="1">
      <c r="A120" s="33"/>
      <c r="B120" s="34"/>
      <c r="C120" s="28" t="s">
        <v>20</v>
      </c>
      <c r="D120" s="35"/>
      <c r="E120" s="35"/>
      <c r="F120" s="26" t="str">
        <f>F16</f>
        <v>Pocínovice</v>
      </c>
      <c r="G120" s="35"/>
      <c r="H120" s="35"/>
      <c r="I120" s="28" t="s">
        <v>22</v>
      </c>
      <c r="J120" s="65" t="str">
        <f>IF(J16="","",J16)</f>
        <v>21. 9. 2020</v>
      </c>
      <c r="K120" s="35"/>
      <c r="L120" s="50"/>
      <c r="S120" s="33"/>
      <c r="T120" s="33"/>
      <c r="U120" s="33"/>
      <c r="V120" s="33"/>
      <c r="W120" s="33"/>
      <c r="X120" s="33"/>
      <c r="Y120" s="33"/>
      <c r="Z120" s="33"/>
      <c r="AA120" s="33"/>
      <c r="AB120" s="33"/>
      <c r="AC120" s="33"/>
      <c r="AD120" s="33"/>
      <c r="AE120" s="33"/>
    </row>
    <row r="121" spans="1:63" s="2" customFormat="1" ht="6.95" customHeight="1">
      <c r="A121" s="33"/>
      <c r="B121" s="34"/>
      <c r="C121" s="35"/>
      <c r="D121" s="35"/>
      <c r="E121" s="35"/>
      <c r="F121" s="35"/>
      <c r="G121" s="35"/>
      <c r="H121" s="35"/>
      <c r="I121" s="35"/>
      <c r="J121" s="35"/>
      <c r="K121" s="35"/>
      <c r="L121" s="50"/>
      <c r="S121" s="33"/>
      <c r="T121" s="33"/>
      <c r="U121" s="33"/>
      <c r="V121" s="33"/>
      <c r="W121" s="33"/>
      <c r="X121" s="33"/>
      <c r="Y121" s="33"/>
      <c r="Z121" s="33"/>
      <c r="AA121" s="33"/>
      <c r="AB121" s="33"/>
      <c r="AC121" s="33"/>
      <c r="AD121" s="33"/>
      <c r="AE121" s="33"/>
    </row>
    <row r="122" spans="1:63" s="2" customFormat="1" ht="15.2" customHeight="1">
      <c r="A122" s="33"/>
      <c r="B122" s="34"/>
      <c r="C122" s="28" t="s">
        <v>24</v>
      </c>
      <c r="D122" s="35"/>
      <c r="E122" s="35"/>
      <c r="F122" s="26" t="str">
        <f>E19</f>
        <v>Správa železnic, státní organizace</v>
      </c>
      <c r="G122" s="35"/>
      <c r="H122" s="35"/>
      <c r="I122" s="28" t="s">
        <v>30</v>
      </c>
      <c r="J122" s="31" t="str">
        <f>E25</f>
        <v xml:space="preserve"> </v>
      </c>
      <c r="K122" s="35"/>
      <c r="L122" s="50"/>
      <c r="S122" s="33"/>
      <c r="T122" s="33"/>
      <c r="U122" s="33"/>
      <c r="V122" s="33"/>
      <c r="W122" s="33"/>
      <c r="X122" s="33"/>
      <c r="Y122" s="33"/>
      <c r="Z122" s="33"/>
      <c r="AA122" s="33"/>
      <c r="AB122" s="33"/>
      <c r="AC122" s="33"/>
      <c r="AD122" s="33"/>
      <c r="AE122" s="33"/>
    </row>
    <row r="123" spans="1:63" s="2" customFormat="1" ht="15.2" customHeight="1">
      <c r="A123" s="33"/>
      <c r="B123" s="34"/>
      <c r="C123" s="28" t="s">
        <v>28</v>
      </c>
      <c r="D123" s="35"/>
      <c r="E123" s="35"/>
      <c r="F123" s="26" t="str">
        <f>IF(E22="","",E22)</f>
        <v>Vyplň údaj</v>
      </c>
      <c r="G123" s="35"/>
      <c r="H123" s="35"/>
      <c r="I123" s="28" t="s">
        <v>33</v>
      </c>
      <c r="J123" s="31" t="str">
        <f>E28</f>
        <v xml:space="preserve"> </v>
      </c>
      <c r="K123" s="35"/>
      <c r="L123" s="50"/>
      <c r="S123" s="33"/>
      <c r="T123" s="33"/>
      <c r="U123" s="33"/>
      <c r="V123" s="33"/>
      <c r="W123" s="33"/>
      <c r="X123" s="33"/>
      <c r="Y123" s="33"/>
      <c r="Z123" s="33"/>
      <c r="AA123" s="33"/>
      <c r="AB123" s="33"/>
      <c r="AC123" s="33"/>
      <c r="AD123" s="33"/>
      <c r="AE123" s="33"/>
    </row>
    <row r="124" spans="1:63" s="2" customFormat="1" ht="10.35" customHeight="1">
      <c r="A124" s="33"/>
      <c r="B124" s="34"/>
      <c r="C124" s="35"/>
      <c r="D124" s="35"/>
      <c r="E124" s="35"/>
      <c r="F124" s="35"/>
      <c r="G124" s="35"/>
      <c r="H124" s="35"/>
      <c r="I124" s="35"/>
      <c r="J124" s="35"/>
      <c r="K124" s="35"/>
      <c r="L124" s="50"/>
      <c r="S124" s="33"/>
      <c r="T124" s="33"/>
      <c r="U124" s="33"/>
      <c r="V124" s="33"/>
      <c r="W124" s="33"/>
      <c r="X124" s="33"/>
      <c r="Y124" s="33"/>
      <c r="Z124" s="33"/>
      <c r="AA124" s="33"/>
      <c r="AB124" s="33"/>
      <c r="AC124" s="33"/>
      <c r="AD124" s="33"/>
      <c r="AE124" s="33"/>
    </row>
    <row r="125" spans="1:63" s="9" customFormat="1" ht="29.25" customHeight="1">
      <c r="A125" s="152"/>
      <c r="B125" s="153"/>
      <c r="C125" s="154" t="s">
        <v>206</v>
      </c>
      <c r="D125" s="155" t="s">
        <v>60</v>
      </c>
      <c r="E125" s="155" t="s">
        <v>56</v>
      </c>
      <c r="F125" s="155" t="s">
        <v>57</v>
      </c>
      <c r="G125" s="155" t="s">
        <v>207</v>
      </c>
      <c r="H125" s="155" t="s">
        <v>208</v>
      </c>
      <c r="I125" s="155" t="s">
        <v>209</v>
      </c>
      <c r="J125" s="155" t="s">
        <v>202</v>
      </c>
      <c r="K125" s="156" t="s">
        <v>210</v>
      </c>
      <c r="L125" s="157"/>
      <c r="M125" s="74" t="s">
        <v>1</v>
      </c>
      <c r="N125" s="75" t="s">
        <v>39</v>
      </c>
      <c r="O125" s="75" t="s">
        <v>211</v>
      </c>
      <c r="P125" s="75" t="s">
        <v>212</v>
      </c>
      <c r="Q125" s="75" t="s">
        <v>213</v>
      </c>
      <c r="R125" s="75" t="s">
        <v>214</v>
      </c>
      <c r="S125" s="75" t="s">
        <v>215</v>
      </c>
      <c r="T125" s="76" t="s">
        <v>216</v>
      </c>
      <c r="U125" s="152"/>
      <c r="V125" s="152"/>
      <c r="W125" s="152"/>
      <c r="X125" s="152"/>
      <c r="Y125" s="152"/>
      <c r="Z125" s="152"/>
      <c r="AA125" s="152"/>
      <c r="AB125" s="152"/>
      <c r="AC125" s="152"/>
      <c r="AD125" s="152"/>
      <c r="AE125" s="152"/>
    </row>
    <row r="126" spans="1:63" s="2" customFormat="1" ht="22.9" customHeight="1">
      <c r="A126" s="33"/>
      <c r="B126" s="34"/>
      <c r="C126" s="81" t="s">
        <v>217</v>
      </c>
      <c r="D126" s="35"/>
      <c r="E126" s="35"/>
      <c r="F126" s="35"/>
      <c r="G126" s="35"/>
      <c r="H126" s="35"/>
      <c r="I126" s="35"/>
      <c r="J126" s="158">
        <f>BK126</f>
        <v>0</v>
      </c>
      <c r="K126" s="35"/>
      <c r="L126" s="38"/>
      <c r="M126" s="77"/>
      <c r="N126" s="159"/>
      <c r="O126" s="78"/>
      <c r="P126" s="160">
        <f>P127</f>
        <v>0</v>
      </c>
      <c r="Q126" s="78"/>
      <c r="R126" s="160">
        <f>R127</f>
        <v>0</v>
      </c>
      <c r="S126" s="78"/>
      <c r="T126" s="161">
        <f>T127</f>
        <v>0</v>
      </c>
      <c r="U126" s="33"/>
      <c r="V126" s="33"/>
      <c r="W126" s="33"/>
      <c r="X126" s="33"/>
      <c r="Y126" s="33"/>
      <c r="Z126" s="33"/>
      <c r="AA126" s="33"/>
      <c r="AB126" s="33"/>
      <c r="AC126" s="33"/>
      <c r="AD126" s="33"/>
      <c r="AE126" s="33"/>
      <c r="AT126" s="16" t="s">
        <v>74</v>
      </c>
      <c r="AU126" s="16" t="s">
        <v>204</v>
      </c>
      <c r="BK126" s="162">
        <f>BK127</f>
        <v>0</v>
      </c>
    </row>
    <row r="127" spans="1:63" s="11" customFormat="1" ht="25.9" customHeight="1">
      <c r="B127" s="202"/>
      <c r="C127" s="203"/>
      <c r="D127" s="204" t="s">
        <v>74</v>
      </c>
      <c r="E127" s="205" t="s">
        <v>1753</v>
      </c>
      <c r="F127" s="205" t="s">
        <v>1754</v>
      </c>
      <c r="G127" s="203"/>
      <c r="H127" s="203"/>
      <c r="I127" s="206"/>
      <c r="J127" s="207">
        <f>BK127</f>
        <v>0</v>
      </c>
      <c r="K127" s="203"/>
      <c r="L127" s="208"/>
      <c r="M127" s="209"/>
      <c r="N127" s="210"/>
      <c r="O127" s="210"/>
      <c r="P127" s="211">
        <f>P128</f>
        <v>0</v>
      </c>
      <c r="Q127" s="210"/>
      <c r="R127" s="211">
        <f>R128</f>
        <v>0</v>
      </c>
      <c r="S127" s="210"/>
      <c r="T127" s="212">
        <f>T128</f>
        <v>0</v>
      </c>
      <c r="AR127" s="213" t="s">
        <v>238</v>
      </c>
      <c r="AT127" s="214" t="s">
        <v>74</v>
      </c>
      <c r="AU127" s="214" t="s">
        <v>75</v>
      </c>
      <c r="AY127" s="213" t="s">
        <v>223</v>
      </c>
      <c r="BK127" s="215">
        <f>BK128</f>
        <v>0</v>
      </c>
    </row>
    <row r="128" spans="1:63" s="11" customFormat="1" ht="22.9" customHeight="1">
      <c r="B128" s="202"/>
      <c r="C128" s="203"/>
      <c r="D128" s="204" t="s">
        <v>74</v>
      </c>
      <c r="E128" s="244" t="s">
        <v>1876</v>
      </c>
      <c r="F128" s="244" t="s">
        <v>1877</v>
      </c>
      <c r="G128" s="203"/>
      <c r="H128" s="203"/>
      <c r="I128" s="206"/>
      <c r="J128" s="245">
        <f>BK128</f>
        <v>0</v>
      </c>
      <c r="K128" s="203"/>
      <c r="L128" s="208"/>
      <c r="M128" s="209"/>
      <c r="N128" s="210"/>
      <c r="O128" s="210"/>
      <c r="P128" s="211">
        <f>SUM(P129:P140)</f>
        <v>0</v>
      </c>
      <c r="Q128" s="210"/>
      <c r="R128" s="211">
        <f>SUM(R129:R140)</f>
        <v>0</v>
      </c>
      <c r="S128" s="210"/>
      <c r="T128" s="212">
        <f>SUM(T129:T140)</f>
        <v>0</v>
      </c>
      <c r="AR128" s="213" t="s">
        <v>238</v>
      </c>
      <c r="AT128" s="214" t="s">
        <v>74</v>
      </c>
      <c r="AU128" s="214" t="s">
        <v>82</v>
      </c>
      <c r="AY128" s="213" t="s">
        <v>223</v>
      </c>
      <c r="BK128" s="215">
        <f>SUM(BK129:BK140)</f>
        <v>0</v>
      </c>
    </row>
    <row r="129" spans="1:65" s="2" customFormat="1" ht="14.45" customHeight="1">
      <c r="A129" s="33"/>
      <c r="B129" s="34"/>
      <c r="C129" s="182" t="s">
        <v>82</v>
      </c>
      <c r="D129" s="182" t="s">
        <v>243</v>
      </c>
      <c r="E129" s="183" t="s">
        <v>2913</v>
      </c>
      <c r="F129" s="184" t="s">
        <v>2914</v>
      </c>
      <c r="G129" s="185" t="s">
        <v>1880</v>
      </c>
      <c r="H129" s="186">
        <v>1</v>
      </c>
      <c r="I129" s="187"/>
      <c r="J129" s="188">
        <f>ROUND(I129*H129,2)</f>
        <v>0</v>
      </c>
      <c r="K129" s="184" t="s">
        <v>1486</v>
      </c>
      <c r="L129" s="38"/>
      <c r="M129" s="189" t="s">
        <v>1</v>
      </c>
      <c r="N129" s="190" t="s">
        <v>40</v>
      </c>
      <c r="O129" s="70"/>
      <c r="P129" s="173">
        <f>O129*H129</f>
        <v>0</v>
      </c>
      <c r="Q129" s="173">
        <v>0</v>
      </c>
      <c r="R129" s="173">
        <f>Q129*H129</f>
        <v>0</v>
      </c>
      <c r="S129" s="173">
        <v>0</v>
      </c>
      <c r="T129" s="174">
        <f>S129*H129</f>
        <v>0</v>
      </c>
      <c r="U129" s="33"/>
      <c r="V129" s="33"/>
      <c r="W129" s="33"/>
      <c r="X129" s="33"/>
      <c r="Y129" s="33"/>
      <c r="Z129" s="33"/>
      <c r="AA129" s="33"/>
      <c r="AB129" s="33"/>
      <c r="AC129" s="33"/>
      <c r="AD129" s="33"/>
      <c r="AE129" s="33"/>
      <c r="AR129" s="175" t="s">
        <v>1881</v>
      </c>
      <c r="AT129" s="175" t="s">
        <v>243</v>
      </c>
      <c r="AU129" s="175" t="s">
        <v>84</v>
      </c>
      <c r="AY129" s="16" t="s">
        <v>223</v>
      </c>
      <c r="BE129" s="176">
        <f>IF(N129="základní",J129,0)</f>
        <v>0</v>
      </c>
      <c r="BF129" s="176">
        <f>IF(N129="snížená",J129,0)</f>
        <v>0</v>
      </c>
      <c r="BG129" s="176">
        <f>IF(N129="zákl. přenesená",J129,0)</f>
        <v>0</v>
      </c>
      <c r="BH129" s="176">
        <f>IF(N129="sníž. přenesená",J129,0)</f>
        <v>0</v>
      </c>
      <c r="BI129" s="176">
        <f>IF(N129="nulová",J129,0)</f>
        <v>0</v>
      </c>
      <c r="BJ129" s="16" t="s">
        <v>82</v>
      </c>
      <c r="BK129" s="176">
        <f>ROUND(I129*H129,2)</f>
        <v>0</v>
      </c>
      <c r="BL129" s="16" t="s">
        <v>1881</v>
      </c>
      <c r="BM129" s="175" t="s">
        <v>3108</v>
      </c>
    </row>
    <row r="130" spans="1:65" s="2" customFormat="1">
      <c r="A130" s="33"/>
      <c r="B130" s="34"/>
      <c r="C130" s="35"/>
      <c r="D130" s="177" t="s">
        <v>225</v>
      </c>
      <c r="E130" s="35"/>
      <c r="F130" s="178" t="s">
        <v>2914</v>
      </c>
      <c r="G130" s="35"/>
      <c r="H130" s="35"/>
      <c r="I130" s="179"/>
      <c r="J130" s="35"/>
      <c r="K130" s="35"/>
      <c r="L130" s="38"/>
      <c r="M130" s="180"/>
      <c r="N130" s="181"/>
      <c r="O130" s="70"/>
      <c r="P130" s="70"/>
      <c r="Q130" s="70"/>
      <c r="R130" s="70"/>
      <c r="S130" s="70"/>
      <c r="T130" s="71"/>
      <c r="U130" s="33"/>
      <c r="V130" s="33"/>
      <c r="W130" s="33"/>
      <c r="X130" s="33"/>
      <c r="Y130" s="33"/>
      <c r="Z130" s="33"/>
      <c r="AA130" s="33"/>
      <c r="AB130" s="33"/>
      <c r="AC130" s="33"/>
      <c r="AD130" s="33"/>
      <c r="AE130" s="33"/>
      <c r="AT130" s="16" t="s">
        <v>225</v>
      </c>
      <c r="AU130" s="16" t="s">
        <v>84</v>
      </c>
    </row>
    <row r="131" spans="1:65" s="2" customFormat="1" ht="14.45" customHeight="1">
      <c r="A131" s="33"/>
      <c r="B131" s="34"/>
      <c r="C131" s="182" t="s">
        <v>84</v>
      </c>
      <c r="D131" s="182" t="s">
        <v>243</v>
      </c>
      <c r="E131" s="183" t="s">
        <v>2916</v>
      </c>
      <c r="F131" s="184" t="s">
        <v>2917</v>
      </c>
      <c r="G131" s="185" t="s">
        <v>1880</v>
      </c>
      <c r="H131" s="186">
        <v>1</v>
      </c>
      <c r="I131" s="187"/>
      <c r="J131" s="188">
        <f>ROUND(I131*H131,2)</f>
        <v>0</v>
      </c>
      <c r="K131" s="184" t="s">
        <v>1486</v>
      </c>
      <c r="L131" s="38"/>
      <c r="M131" s="189" t="s">
        <v>1</v>
      </c>
      <c r="N131" s="190" t="s">
        <v>40</v>
      </c>
      <c r="O131" s="70"/>
      <c r="P131" s="173">
        <f>O131*H131</f>
        <v>0</v>
      </c>
      <c r="Q131" s="173">
        <v>0</v>
      </c>
      <c r="R131" s="173">
        <f>Q131*H131</f>
        <v>0</v>
      </c>
      <c r="S131" s="173">
        <v>0</v>
      </c>
      <c r="T131" s="174">
        <f>S131*H131</f>
        <v>0</v>
      </c>
      <c r="U131" s="33"/>
      <c r="V131" s="33"/>
      <c r="W131" s="33"/>
      <c r="X131" s="33"/>
      <c r="Y131" s="33"/>
      <c r="Z131" s="33"/>
      <c r="AA131" s="33"/>
      <c r="AB131" s="33"/>
      <c r="AC131" s="33"/>
      <c r="AD131" s="33"/>
      <c r="AE131" s="33"/>
      <c r="AR131" s="175" t="s">
        <v>1881</v>
      </c>
      <c r="AT131" s="175" t="s">
        <v>243</v>
      </c>
      <c r="AU131" s="175" t="s">
        <v>84</v>
      </c>
      <c r="AY131" s="16" t="s">
        <v>223</v>
      </c>
      <c r="BE131" s="176">
        <f>IF(N131="základní",J131,0)</f>
        <v>0</v>
      </c>
      <c r="BF131" s="176">
        <f>IF(N131="snížená",J131,0)</f>
        <v>0</v>
      </c>
      <c r="BG131" s="176">
        <f>IF(N131="zákl. přenesená",J131,0)</f>
        <v>0</v>
      </c>
      <c r="BH131" s="176">
        <f>IF(N131="sníž. přenesená",J131,0)</f>
        <v>0</v>
      </c>
      <c r="BI131" s="176">
        <f>IF(N131="nulová",J131,0)</f>
        <v>0</v>
      </c>
      <c r="BJ131" s="16" t="s">
        <v>82</v>
      </c>
      <c r="BK131" s="176">
        <f>ROUND(I131*H131,2)</f>
        <v>0</v>
      </c>
      <c r="BL131" s="16" t="s">
        <v>1881</v>
      </c>
      <c r="BM131" s="175" t="s">
        <v>3109</v>
      </c>
    </row>
    <row r="132" spans="1:65" s="2" customFormat="1">
      <c r="A132" s="33"/>
      <c r="B132" s="34"/>
      <c r="C132" s="35"/>
      <c r="D132" s="177" t="s">
        <v>225</v>
      </c>
      <c r="E132" s="35"/>
      <c r="F132" s="178" t="s">
        <v>2917</v>
      </c>
      <c r="G132" s="35"/>
      <c r="H132" s="35"/>
      <c r="I132" s="179"/>
      <c r="J132" s="35"/>
      <c r="K132" s="35"/>
      <c r="L132" s="38"/>
      <c r="M132" s="180"/>
      <c r="N132" s="181"/>
      <c r="O132" s="70"/>
      <c r="P132" s="70"/>
      <c r="Q132" s="70"/>
      <c r="R132" s="70"/>
      <c r="S132" s="70"/>
      <c r="T132" s="71"/>
      <c r="U132" s="33"/>
      <c r="V132" s="33"/>
      <c r="W132" s="33"/>
      <c r="X132" s="33"/>
      <c r="Y132" s="33"/>
      <c r="Z132" s="33"/>
      <c r="AA132" s="33"/>
      <c r="AB132" s="33"/>
      <c r="AC132" s="33"/>
      <c r="AD132" s="33"/>
      <c r="AE132" s="33"/>
      <c r="AT132" s="16" t="s">
        <v>225</v>
      </c>
      <c r="AU132" s="16" t="s">
        <v>84</v>
      </c>
    </row>
    <row r="133" spans="1:65" s="2" customFormat="1" ht="14.45" customHeight="1">
      <c r="A133" s="33"/>
      <c r="B133" s="34"/>
      <c r="C133" s="182" t="s">
        <v>92</v>
      </c>
      <c r="D133" s="182" t="s">
        <v>243</v>
      </c>
      <c r="E133" s="183" t="s">
        <v>2922</v>
      </c>
      <c r="F133" s="184" t="s">
        <v>2923</v>
      </c>
      <c r="G133" s="185" t="s">
        <v>1880</v>
      </c>
      <c r="H133" s="186">
        <v>1</v>
      </c>
      <c r="I133" s="187"/>
      <c r="J133" s="188">
        <f>ROUND(I133*H133,2)</f>
        <v>0</v>
      </c>
      <c r="K133" s="184" t="s">
        <v>1486</v>
      </c>
      <c r="L133" s="38"/>
      <c r="M133" s="189" t="s">
        <v>1</v>
      </c>
      <c r="N133" s="190" t="s">
        <v>40</v>
      </c>
      <c r="O133" s="70"/>
      <c r="P133" s="173">
        <f>O133*H133</f>
        <v>0</v>
      </c>
      <c r="Q133" s="173">
        <v>0</v>
      </c>
      <c r="R133" s="173">
        <f>Q133*H133</f>
        <v>0</v>
      </c>
      <c r="S133" s="173">
        <v>0</v>
      </c>
      <c r="T133" s="174">
        <f>S133*H133</f>
        <v>0</v>
      </c>
      <c r="U133" s="33"/>
      <c r="V133" s="33"/>
      <c r="W133" s="33"/>
      <c r="X133" s="33"/>
      <c r="Y133" s="33"/>
      <c r="Z133" s="33"/>
      <c r="AA133" s="33"/>
      <c r="AB133" s="33"/>
      <c r="AC133" s="33"/>
      <c r="AD133" s="33"/>
      <c r="AE133" s="33"/>
      <c r="AR133" s="175" t="s">
        <v>1881</v>
      </c>
      <c r="AT133" s="175" t="s">
        <v>243</v>
      </c>
      <c r="AU133" s="175" t="s">
        <v>84</v>
      </c>
      <c r="AY133" s="16" t="s">
        <v>223</v>
      </c>
      <c r="BE133" s="176">
        <f>IF(N133="základní",J133,0)</f>
        <v>0</v>
      </c>
      <c r="BF133" s="176">
        <f>IF(N133="snížená",J133,0)</f>
        <v>0</v>
      </c>
      <c r="BG133" s="176">
        <f>IF(N133="zákl. přenesená",J133,0)</f>
        <v>0</v>
      </c>
      <c r="BH133" s="176">
        <f>IF(N133="sníž. přenesená",J133,0)</f>
        <v>0</v>
      </c>
      <c r="BI133" s="176">
        <f>IF(N133="nulová",J133,0)</f>
        <v>0</v>
      </c>
      <c r="BJ133" s="16" t="s">
        <v>82</v>
      </c>
      <c r="BK133" s="176">
        <f>ROUND(I133*H133,2)</f>
        <v>0</v>
      </c>
      <c r="BL133" s="16" t="s">
        <v>1881</v>
      </c>
      <c r="BM133" s="175" t="s">
        <v>3110</v>
      </c>
    </row>
    <row r="134" spans="1:65" s="2" customFormat="1">
      <c r="A134" s="33"/>
      <c r="B134" s="34"/>
      <c r="C134" s="35"/>
      <c r="D134" s="177" t="s">
        <v>225</v>
      </c>
      <c r="E134" s="35"/>
      <c r="F134" s="178" t="s">
        <v>2923</v>
      </c>
      <c r="G134" s="35"/>
      <c r="H134" s="35"/>
      <c r="I134" s="179"/>
      <c r="J134" s="35"/>
      <c r="K134" s="35"/>
      <c r="L134" s="38"/>
      <c r="M134" s="180"/>
      <c r="N134" s="181"/>
      <c r="O134" s="70"/>
      <c r="P134" s="70"/>
      <c r="Q134" s="70"/>
      <c r="R134" s="70"/>
      <c r="S134" s="70"/>
      <c r="T134" s="71"/>
      <c r="U134" s="33"/>
      <c r="V134" s="33"/>
      <c r="W134" s="33"/>
      <c r="X134" s="33"/>
      <c r="Y134" s="33"/>
      <c r="Z134" s="33"/>
      <c r="AA134" s="33"/>
      <c r="AB134" s="33"/>
      <c r="AC134" s="33"/>
      <c r="AD134" s="33"/>
      <c r="AE134" s="33"/>
      <c r="AT134" s="16" t="s">
        <v>225</v>
      </c>
      <c r="AU134" s="16" t="s">
        <v>84</v>
      </c>
    </row>
    <row r="135" spans="1:65" s="2" customFormat="1" ht="14.45" customHeight="1">
      <c r="A135" s="33"/>
      <c r="B135" s="34"/>
      <c r="C135" s="182" t="s">
        <v>233</v>
      </c>
      <c r="D135" s="182" t="s">
        <v>243</v>
      </c>
      <c r="E135" s="183" t="s">
        <v>2929</v>
      </c>
      <c r="F135" s="184" t="s">
        <v>2930</v>
      </c>
      <c r="G135" s="185" t="s">
        <v>1880</v>
      </c>
      <c r="H135" s="186">
        <v>1</v>
      </c>
      <c r="I135" s="187"/>
      <c r="J135" s="188">
        <f>ROUND(I135*H135,2)</f>
        <v>0</v>
      </c>
      <c r="K135" s="184" t="s">
        <v>1486</v>
      </c>
      <c r="L135" s="38"/>
      <c r="M135" s="189" t="s">
        <v>1</v>
      </c>
      <c r="N135" s="190" t="s">
        <v>40</v>
      </c>
      <c r="O135" s="70"/>
      <c r="P135" s="173">
        <f>O135*H135</f>
        <v>0</v>
      </c>
      <c r="Q135" s="173">
        <v>0</v>
      </c>
      <c r="R135" s="173">
        <f>Q135*H135</f>
        <v>0</v>
      </c>
      <c r="S135" s="173">
        <v>0</v>
      </c>
      <c r="T135" s="174">
        <f>S135*H135</f>
        <v>0</v>
      </c>
      <c r="U135" s="33"/>
      <c r="V135" s="33"/>
      <c r="W135" s="33"/>
      <c r="X135" s="33"/>
      <c r="Y135" s="33"/>
      <c r="Z135" s="33"/>
      <c r="AA135" s="33"/>
      <c r="AB135" s="33"/>
      <c r="AC135" s="33"/>
      <c r="AD135" s="33"/>
      <c r="AE135" s="33"/>
      <c r="AR135" s="175" t="s">
        <v>1881</v>
      </c>
      <c r="AT135" s="175" t="s">
        <v>243</v>
      </c>
      <c r="AU135" s="175" t="s">
        <v>84</v>
      </c>
      <c r="AY135" s="16" t="s">
        <v>223</v>
      </c>
      <c r="BE135" s="176">
        <f>IF(N135="základní",J135,0)</f>
        <v>0</v>
      </c>
      <c r="BF135" s="176">
        <f>IF(N135="snížená",J135,0)</f>
        <v>0</v>
      </c>
      <c r="BG135" s="176">
        <f>IF(N135="zákl. přenesená",J135,0)</f>
        <v>0</v>
      </c>
      <c r="BH135" s="176">
        <f>IF(N135="sníž. přenesená",J135,0)</f>
        <v>0</v>
      </c>
      <c r="BI135" s="176">
        <f>IF(N135="nulová",J135,0)</f>
        <v>0</v>
      </c>
      <c r="BJ135" s="16" t="s">
        <v>82</v>
      </c>
      <c r="BK135" s="176">
        <f>ROUND(I135*H135,2)</f>
        <v>0</v>
      </c>
      <c r="BL135" s="16" t="s">
        <v>1881</v>
      </c>
      <c r="BM135" s="175" t="s">
        <v>3111</v>
      </c>
    </row>
    <row r="136" spans="1:65" s="2" customFormat="1">
      <c r="A136" s="33"/>
      <c r="B136" s="34"/>
      <c r="C136" s="35"/>
      <c r="D136" s="177" t="s">
        <v>225</v>
      </c>
      <c r="E136" s="35"/>
      <c r="F136" s="178" t="s">
        <v>2930</v>
      </c>
      <c r="G136" s="35"/>
      <c r="H136" s="35"/>
      <c r="I136" s="179"/>
      <c r="J136" s="35"/>
      <c r="K136" s="35"/>
      <c r="L136" s="38"/>
      <c r="M136" s="180"/>
      <c r="N136" s="181"/>
      <c r="O136" s="70"/>
      <c r="P136" s="70"/>
      <c r="Q136" s="70"/>
      <c r="R136" s="70"/>
      <c r="S136" s="70"/>
      <c r="T136" s="71"/>
      <c r="U136" s="33"/>
      <c r="V136" s="33"/>
      <c r="W136" s="33"/>
      <c r="X136" s="33"/>
      <c r="Y136" s="33"/>
      <c r="Z136" s="33"/>
      <c r="AA136" s="33"/>
      <c r="AB136" s="33"/>
      <c r="AC136" s="33"/>
      <c r="AD136" s="33"/>
      <c r="AE136" s="33"/>
      <c r="AT136" s="16" t="s">
        <v>225</v>
      </c>
      <c r="AU136" s="16" t="s">
        <v>84</v>
      </c>
    </row>
    <row r="137" spans="1:65" s="2" customFormat="1" ht="14.45" customHeight="1">
      <c r="A137" s="33"/>
      <c r="B137" s="34"/>
      <c r="C137" s="182" t="s">
        <v>238</v>
      </c>
      <c r="D137" s="182" t="s">
        <v>243</v>
      </c>
      <c r="E137" s="183" t="s">
        <v>3112</v>
      </c>
      <c r="F137" s="184" t="s">
        <v>3113</v>
      </c>
      <c r="G137" s="185" t="s">
        <v>1880</v>
      </c>
      <c r="H137" s="186">
        <v>1</v>
      </c>
      <c r="I137" s="187"/>
      <c r="J137" s="188">
        <f>ROUND(I137*H137,2)</f>
        <v>0</v>
      </c>
      <c r="K137" s="184" t="s">
        <v>1486</v>
      </c>
      <c r="L137" s="38"/>
      <c r="M137" s="189" t="s">
        <v>1</v>
      </c>
      <c r="N137" s="190" t="s">
        <v>40</v>
      </c>
      <c r="O137" s="70"/>
      <c r="P137" s="173">
        <f>O137*H137</f>
        <v>0</v>
      </c>
      <c r="Q137" s="173">
        <v>0</v>
      </c>
      <c r="R137" s="173">
        <f>Q137*H137</f>
        <v>0</v>
      </c>
      <c r="S137" s="173">
        <v>0</v>
      </c>
      <c r="T137" s="174">
        <f>S137*H137</f>
        <v>0</v>
      </c>
      <c r="U137" s="33"/>
      <c r="V137" s="33"/>
      <c r="W137" s="33"/>
      <c r="X137" s="33"/>
      <c r="Y137" s="33"/>
      <c r="Z137" s="33"/>
      <c r="AA137" s="33"/>
      <c r="AB137" s="33"/>
      <c r="AC137" s="33"/>
      <c r="AD137" s="33"/>
      <c r="AE137" s="33"/>
      <c r="AR137" s="175" t="s">
        <v>1881</v>
      </c>
      <c r="AT137" s="175" t="s">
        <v>243</v>
      </c>
      <c r="AU137" s="175" t="s">
        <v>84</v>
      </c>
      <c r="AY137" s="16" t="s">
        <v>223</v>
      </c>
      <c r="BE137" s="176">
        <f>IF(N137="základní",J137,0)</f>
        <v>0</v>
      </c>
      <c r="BF137" s="176">
        <f>IF(N137="snížená",J137,0)</f>
        <v>0</v>
      </c>
      <c r="BG137" s="176">
        <f>IF(N137="zákl. přenesená",J137,0)</f>
        <v>0</v>
      </c>
      <c r="BH137" s="176">
        <f>IF(N137="sníž. přenesená",J137,0)</f>
        <v>0</v>
      </c>
      <c r="BI137" s="176">
        <f>IF(N137="nulová",J137,0)</f>
        <v>0</v>
      </c>
      <c r="BJ137" s="16" t="s">
        <v>82</v>
      </c>
      <c r="BK137" s="176">
        <f>ROUND(I137*H137,2)</f>
        <v>0</v>
      </c>
      <c r="BL137" s="16" t="s">
        <v>1881</v>
      </c>
      <c r="BM137" s="175" t="s">
        <v>3114</v>
      </c>
    </row>
    <row r="138" spans="1:65" s="2" customFormat="1">
      <c r="A138" s="33"/>
      <c r="B138" s="34"/>
      <c r="C138" s="35"/>
      <c r="D138" s="177" t="s">
        <v>225</v>
      </c>
      <c r="E138" s="35"/>
      <c r="F138" s="178" t="s">
        <v>3113</v>
      </c>
      <c r="G138" s="35"/>
      <c r="H138" s="35"/>
      <c r="I138" s="179"/>
      <c r="J138" s="35"/>
      <c r="K138" s="35"/>
      <c r="L138" s="38"/>
      <c r="M138" s="180"/>
      <c r="N138" s="181"/>
      <c r="O138" s="70"/>
      <c r="P138" s="70"/>
      <c r="Q138" s="70"/>
      <c r="R138" s="70"/>
      <c r="S138" s="70"/>
      <c r="T138" s="71"/>
      <c r="U138" s="33"/>
      <c r="V138" s="33"/>
      <c r="W138" s="33"/>
      <c r="X138" s="33"/>
      <c r="Y138" s="33"/>
      <c r="Z138" s="33"/>
      <c r="AA138" s="33"/>
      <c r="AB138" s="33"/>
      <c r="AC138" s="33"/>
      <c r="AD138" s="33"/>
      <c r="AE138" s="33"/>
      <c r="AT138" s="16" t="s">
        <v>225</v>
      </c>
      <c r="AU138" s="16" t="s">
        <v>84</v>
      </c>
    </row>
    <row r="139" spans="1:65" s="2" customFormat="1" ht="14.45" customHeight="1">
      <c r="A139" s="33"/>
      <c r="B139" s="34"/>
      <c r="C139" s="182" t="s">
        <v>242</v>
      </c>
      <c r="D139" s="182" t="s">
        <v>243</v>
      </c>
      <c r="E139" s="183" t="s">
        <v>3115</v>
      </c>
      <c r="F139" s="184" t="s">
        <v>3116</v>
      </c>
      <c r="G139" s="185" t="s">
        <v>1880</v>
      </c>
      <c r="H139" s="186">
        <v>1</v>
      </c>
      <c r="I139" s="187"/>
      <c r="J139" s="188">
        <f>ROUND(I139*H139,2)</f>
        <v>0</v>
      </c>
      <c r="K139" s="184" t="s">
        <v>1486</v>
      </c>
      <c r="L139" s="38"/>
      <c r="M139" s="189" t="s">
        <v>1</v>
      </c>
      <c r="N139" s="190" t="s">
        <v>40</v>
      </c>
      <c r="O139" s="70"/>
      <c r="P139" s="173">
        <f>O139*H139</f>
        <v>0</v>
      </c>
      <c r="Q139" s="173">
        <v>0</v>
      </c>
      <c r="R139" s="173">
        <f>Q139*H139</f>
        <v>0</v>
      </c>
      <c r="S139" s="173">
        <v>0</v>
      </c>
      <c r="T139" s="174">
        <f>S139*H139</f>
        <v>0</v>
      </c>
      <c r="U139" s="33"/>
      <c r="V139" s="33"/>
      <c r="W139" s="33"/>
      <c r="X139" s="33"/>
      <c r="Y139" s="33"/>
      <c r="Z139" s="33"/>
      <c r="AA139" s="33"/>
      <c r="AB139" s="33"/>
      <c r="AC139" s="33"/>
      <c r="AD139" s="33"/>
      <c r="AE139" s="33"/>
      <c r="AR139" s="175" t="s">
        <v>1881</v>
      </c>
      <c r="AT139" s="175" t="s">
        <v>243</v>
      </c>
      <c r="AU139" s="175" t="s">
        <v>84</v>
      </c>
      <c r="AY139" s="16" t="s">
        <v>223</v>
      </c>
      <c r="BE139" s="176">
        <f>IF(N139="základní",J139,0)</f>
        <v>0</v>
      </c>
      <c r="BF139" s="176">
        <f>IF(N139="snížená",J139,0)</f>
        <v>0</v>
      </c>
      <c r="BG139" s="176">
        <f>IF(N139="zákl. přenesená",J139,0)</f>
        <v>0</v>
      </c>
      <c r="BH139" s="176">
        <f>IF(N139="sníž. přenesená",J139,0)</f>
        <v>0</v>
      </c>
      <c r="BI139" s="176">
        <f>IF(N139="nulová",J139,0)</f>
        <v>0</v>
      </c>
      <c r="BJ139" s="16" t="s">
        <v>82</v>
      </c>
      <c r="BK139" s="176">
        <f>ROUND(I139*H139,2)</f>
        <v>0</v>
      </c>
      <c r="BL139" s="16" t="s">
        <v>1881</v>
      </c>
      <c r="BM139" s="175" t="s">
        <v>3117</v>
      </c>
    </row>
    <row r="140" spans="1:65" s="2" customFormat="1">
      <c r="A140" s="33"/>
      <c r="B140" s="34"/>
      <c r="C140" s="35"/>
      <c r="D140" s="177" t="s">
        <v>225</v>
      </c>
      <c r="E140" s="35"/>
      <c r="F140" s="178" t="s">
        <v>3116</v>
      </c>
      <c r="G140" s="35"/>
      <c r="H140" s="35"/>
      <c r="I140" s="179"/>
      <c r="J140" s="35"/>
      <c r="K140" s="35"/>
      <c r="L140" s="38"/>
      <c r="M140" s="191"/>
      <c r="N140" s="192"/>
      <c r="O140" s="193"/>
      <c r="P140" s="193"/>
      <c r="Q140" s="193"/>
      <c r="R140" s="193"/>
      <c r="S140" s="193"/>
      <c r="T140" s="194"/>
      <c r="U140" s="33"/>
      <c r="V140" s="33"/>
      <c r="W140" s="33"/>
      <c r="X140" s="33"/>
      <c r="Y140" s="33"/>
      <c r="Z140" s="33"/>
      <c r="AA140" s="33"/>
      <c r="AB140" s="33"/>
      <c r="AC140" s="33"/>
      <c r="AD140" s="33"/>
      <c r="AE140" s="33"/>
      <c r="AT140" s="16" t="s">
        <v>225</v>
      </c>
      <c r="AU140" s="16" t="s">
        <v>84</v>
      </c>
    </row>
    <row r="141" spans="1:65" s="2" customFormat="1" ht="6.95" customHeight="1">
      <c r="A141" s="33"/>
      <c r="B141" s="53"/>
      <c r="C141" s="54"/>
      <c r="D141" s="54"/>
      <c r="E141" s="54"/>
      <c r="F141" s="54"/>
      <c r="G141" s="54"/>
      <c r="H141" s="54"/>
      <c r="I141" s="54"/>
      <c r="J141" s="54"/>
      <c r="K141" s="54"/>
      <c r="L141" s="38"/>
      <c r="M141" s="33"/>
      <c r="O141" s="33"/>
      <c r="P141" s="33"/>
      <c r="Q141" s="33"/>
      <c r="R141" s="33"/>
      <c r="S141" s="33"/>
      <c r="T141" s="33"/>
      <c r="U141" s="33"/>
      <c r="V141" s="33"/>
      <c r="W141" s="33"/>
      <c r="X141" s="33"/>
      <c r="Y141" s="33"/>
      <c r="Z141" s="33"/>
      <c r="AA141" s="33"/>
      <c r="AB141" s="33"/>
      <c r="AC141" s="33"/>
      <c r="AD141" s="33"/>
      <c r="AE141" s="33"/>
    </row>
  </sheetData>
  <sheetProtection algorithmName="SHA-512" hashValue="MePtWtq6XouzBM5TiK9NOkTlw16tHiOG8MK+ICzthXrqF0smnfL0yzYbduclil4CxErjA/M/0ChRPM9dK3lpfA==" saltValue="hBRFb5Y4DN9jpe4eg6Z/gUxPQoV7WZIGtv83Usnf7IpYJpk+9YHv/oMLoUoohTp0SerU6MIbZjjs8cojjAK3fQ==" spinCount="100000" sheet="1" objects="1" scenarios="1" formatColumns="0" formatRows="0" autoFilter="0"/>
  <autoFilter ref="C125:K140"/>
  <mergeCells count="15">
    <mergeCell ref="E112:H112"/>
    <mergeCell ref="E116:H116"/>
    <mergeCell ref="E114:H114"/>
    <mergeCell ref="E118:H118"/>
    <mergeCell ref="L2:V2"/>
    <mergeCell ref="E31:H31"/>
    <mergeCell ref="E85:H85"/>
    <mergeCell ref="E89:H89"/>
    <mergeCell ref="E87:H87"/>
    <mergeCell ref="E91:H91"/>
    <mergeCell ref="E7:H7"/>
    <mergeCell ref="E11:H11"/>
    <mergeCell ref="E9:H9"/>
    <mergeCell ref="E13:H13"/>
    <mergeCell ref="E22:H22"/>
  </mergeCells>
  <pageMargins left="0.39374999999999999" right="0.39374999999999999" top="0.39374999999999999" bottom="0.39374999999999999" header="0" footer="0"/>
  <pageSetup paperSize="9" fitToHeight="100" orientation="portrait" blackAndWhite="1"/>
  <headerFooter>
    <oddFooter>&amp;CStrana &amp;P z &amp;N</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29</vt:i4>
      </vt:variant>
      <vt:variant>
        <vt:lpstr>Pojmenované oblasti</vt:lpstr>
      </vt:variant>
      <vt:variant>
        <vt:i4>58</vt:i4>
      </vt:variant>
    </vt:vector>
  </HeadingPairs>
  <TitlesOfParts>
    <vt:vector size="87" baseType="lpstr">
      <vt:lpstr>Rekapitulace stavby</vt:lpstr>
      <vt:lpstr>01.1.1 - Klimatizace</vt:lpstr>
      <vt:lpstr>01.1.2 - Napájení</vt:lpstr>
      <vt:lpstr>01.1.3 - Technologie zabe...</vt:lpstr>
      <vt:lpstr>01.2 - Venkovní část zabe...</vt:lpstr>
      <vt:lpstr>01.3 - Oprava kabelizace,...</vt:lpstr>
      <vt:lpstr>01.4 - Materiál zadavatel...</vt:lpstr>
      <vt:lpstr>01.5 - Sdělovací zařízení</vt:lpstr>
      <vt:lpstr>01.6 - DDTS</vt:lpstr>
      <vt:lpstr>01.7 - Vedlejší a ostatní...</vt:lpstr>
      <vt:lpstr>01.8 - Náklady na dopravu</vt:lpstr>
      <vt:lpstr>02.1 - Výměna mostnic na ...</vt:lpstr>
      <vt:lpstr>02.2 - Vedlejší a ostatní...</vt:lpstr>
      <vt:lpstr>03.1.1 - Oprava 1. SK</vt:lpstr>
      <vt:lpstr>03.1.2 - Oprava 2. SK</vt:lpstr>
      <vt:lpstr>03.1.3 - Oprava 3. SK a z...</vt:lpstr>
      <vt:lpstr>03.1.4 - Oprava km 8,379 ...</vt:lpstr>
      <vt:lpstr>03.2.1 - Výhybka č.1</vt:lpstr>
      <vt:lpstr>03.2.2 - Zrušení výhybky ...</vt:lpstr>
      <vt:lpstr>03.2.3 - Výhybka č.4</vt:lpstr>
      <vt:lpstr>03.2.4 - Výhybka č.5</vt:lpstr>
      <vt:lpstr>03.3.1 - Materiál zadavat...</vt:lpstr>
      <vt:lpstr>03.4.1 - Vedlejší a ostat...</vt:lpstr>
      <vt:lpstr>04.1.1 - Elektromontáže</vt:lpstr>
      <vt:lpstr>04.1.2 - Zemní práce</vt:lpstr>
      <vt:lpstr>04.1.3. - Vedlejší a osta...</vt:lpstr>
      <vt:lpstr>04.2.1 - Elektromontáže</vt:lpstr>
      <vt:lpstr>04.2.2 - Zemní práce</vt:lpstr>
      <vt:lpstr>04.2.3 - Vedlejší a ostat...</vt:lpstr>
      <vt:lpstr>'01.1.1 - Klimatizace'!Názvy_tisku</vt:lpstr>
      <vt:lpstr>'01.1.2 - Napájení'!Názvy_tisku</vt:lpstr>
      <vt:lpstr>'01.1.3 - Technologie zabe...'!Názvy_tisku</vt:lpstr>
      <vt:lpstr>'01.2 - Venkovní část zabe...'!Názvy_tisku</vt:lpstr>
      <vt:lpstr>'01.3 - Oprava kabelizace,...'!Názvy_tisku</vt:lpstr>
      <vt:lpstr>'01.4 - Materiál zadavatel...'!Názvy_tisku</vt:lpstr>
      <vt:lpstr>'01.5 - Sdělovací zařízení'!Názvy_tisku</vt:lpstr>
      <vt:lpstr>'01.6 - DDTS'!Názvy_tisku</vt:lpstr>
      <vt:lpstr>'01.7 - Vedlejší a ostatní...'!Názvy_tisku</vt:lpstr>
      <vt:lpstr>'01.8 - Náklady na dopravu'!Názvy_tisku</vt:lpstr>
      <vt:lpstr>'02.1 - Výměna mostnic na ...'!Názvy_tisku</vt:lpstr>
      <vt:lpstr>'02.2 - Vedlejší a ostatní...'!Názvy_tisku</vt:lpstr>
      <vt:lpstr>'03.1.1 - Oprava 1. SK'!Názvy_tisku</vt:lpstr>
      <vt:lpstr>'03.1.2 - Oprava 2. SK'!Názvy_tisku</vt:lpstr>
      <vt:lpstr>'03.1.3 - Oprava 3. SK a z...'!Názvy_tisku</vt:lpstr>
      <vt:lpstr>'03.1.4 - Oprava km 8,379 ...'!Názvy_tisku</vt:lpstr>
      <vt:lpstr>'03.2.1 - Výhybka č.1'!Názvy_tisku</vt:lpstr>
      <vt:lpstr>'03.2.2 - Zrušení výhybky ...'!Názvy_tisku</vt:lpstr>
      <vt:lpstr>'03.2.3 - Výhybka č.4'!Názvy_tisku</vt:lpstr>
      <vt:lpstr>'03.2.4 - Výhybka č.5'!Názvy_tisku</vt:lpstr>
      <vt:lpstr>'03.3.1 - Materiál zadavat...'!Názvy_tisku</vt:lpstr>
      <vt:lpstr>'03.4.1 - Vedlejší a ostat...'!Názvy_tisku</vt:lpstr>
      <vt:lpstr>'04.1.1 - Elektromontáže'!Názvy_tisku</vt:lpstr>
      <vt:lpstr>'04.1.2 - Zemní práce'!Názvy_tisku</vt:lpstr>
      <vt:lpstr>'04.1.3. - Vedlejší a osta...'!Názvy_tisku</vt:lpstr>
      <vt:lpstr>'04.2.1 - Elektromontáže'!Názvy_tisku</vt:lpstr>
      <vt:lpstr>'04.2.2 - Zemní práce'!Názvy_tisku</vt:lpstr>
      <vt:lpstr>'04.2.3 - Vedlejší a ostat...'!Názvy_tisku</vt:lpstr>
      <vt:lpstr>'Rekapitulace stavby'!Názvy_tisku</vt:lpstr>
      <vt:lpstr>'01.1.1 - Klimatizace'!Oblast_tisku</vt:lpstr>
      <vt:lpstr>'01.1.2 - Napájení'!Oblast_tisku</vt:lpstr>
      <vt:lpstr>'01.1.3 - Technologie zabe...'!Oblast_tisku</vt:lpstr>
      <vt:lpstr>'01.2 - Venkovní část zabe...'!Oblast_tisku</vt:lpstr>
      <vt:lpstr>'01.3 - Oprava kabelizace,...'!Oblast_tisku</vt:lpstr>
      <vt:lpstr>'01.4 - Materiál zadavatel...'!Oblast_tisku</vt:lpstr>
      <vt:lpstr>'01.5 - Sdělovací zařízení'!Oblast_tisku</vt:lpstr>
      <vt:lpstr>'01.6 - DDTS'!Oblast_tisku</vt:lpstr>
      <vt:lpstr>'01.7 - Vedlejší a ostatní...'!Oblast_tisku</vt:lpstr>
      <vt:lpstr>'01.8 - Náklady na dopravu'!Oblast_tisku</vt:lpstr>
      <vt:lpstr>'02.1 - Výměna mostnic na ...'!Oblast_tisku</vt:lpstr>
      <vt:lpstr>'02.2 - Vedlejší a ostatní...'!Oblast_tisku</vt:lpstr>
      <vt:lpstr>'03.1.1 - Oprava 1. SK'!Oblast_tisku</vt:lpstr>
      <vt:lpstr>'03.1.2 - Oprava 2. SK'!Oblast_tisku</vt:lpstr>
      <vt:lpstr>'03.1.3 - Oprava 3. SK a z...'!Oblast_tisku</vt:lpstr>
      <vt:lpstr>'03.1.4 - Oprava km 8,379 ...'!Oblast_tisku</vt:lpstr>
      <vt:lpstr>'03.2.1 - Výhybka č.1'!Oblast_tisku</vt:lpstr>
      <vt:lpstr>'03.2.2 - Zrušení výhybky ...'!Oblast_tisku</vt:lpstr>
      <vt:lpstr>'03.2.3 - Výhybka č.4'!Oblast_tisku</vt:lpstr>
      <vt:lpstr>'03.2.4 - Výhybka č.5'!Oblast_tisku</vt:lpstr>
      <vt:lpstr>'03.3.1 - Materiál zadavat...'!Oblast_tisku</vt:lpstr>
      <vt:lpstr>'03.4.1 - Vedlejší a ostat...'!Oblast_tisku</vt:lpstr>
      <vt:lpstr>'04.1.1 - Elektromontáže'!Oblast_tisku</vt:lpstr>
      <vt:lpstr>'04.1.2 - Zemní práce'!Oblast_tisku</vt:lpstr>
      <vt:lpstr>'04.1.3. - Vedlejší a osta...'!Oblast_tisku</vt:lpstr>
      <vt:lpstr>'04.2.1 - Elektromontáže'!Oblast_tisku</vt:lpstr>
      <vt:lpstr>'04.2.2 - Zemní práce'!Oblast_tisku</vt:lpstr>
      <vt:lpstr>'04.2.3 - Vedlejší a ostat...'!Oblast_tisku</vt:lpstr>
      <vt:lpstr>'Rekapitulace stavby'!Oblast_tisku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Pfeiffer Pavel, Ing.</dc:creator>
  <cp:lastModifiedBy>Rojík Jiří, Ing.</cp:lastModifiedBy>
  <dcterms:created xsi:type="dcterms:W3CDTF">2020-11-12T11:26:35Z</dcterms:created>
  <dcterms:modified xsi:type="dcterms:W3CDTF">2020-11-12T12:54:50Z</dcterms:modified>
</cp:coreProperties>
</file>