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íka\Stavby\Příprava\Optimalizace trati Černošice (včetně) – Odb. Berounka (mimo)\ZP + PD\JŘBU\Smlouva 2\"/>
    </mc:Choice>
  </mc:AlternateContent>
  <bookViews>
    <workbookView xWindow="-120" yWindow="-120" windowWidth="29040" windowHeight="17640" tabRatio="689" firstSheet="2" activeTab="2"/>
  </bookViews>
  <sheets>
    <sheet name="rekapitulace_D3" sheetId="1" r:id="rId1"/>
    <sheet name="rekapitulace_D3_Kosoř" sheetId="12" r:id="rId2"/>
    <sheet name="D5-přehled_SO a PS_nadjezd_" sheetId="13" r:id="rId3"/>
  </sheets>
  <definedNames>
    <definedName name="_xlnm.Print_Area" localSheetId="2">'D5-přehled_SO a PS_nadjezd_'!$A$1:$F$94</definedName>
    <definedName name="_xlnm.Print_Area" localSheetId="0">rekapitulace_D3!$A$1:$C$20</definedName>
    <definedName name="_xlnm.Print_Area" localSheetId="1">rekapitulace_D3_Kosoř!$A$1:$C$20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4" i="13" l="1"/>
  <c r="F85" i="13"/>
  <c r="F86" i="13"/>
  <c r="F87" i="13"/>
  <c r="F88" i="13"/>
  <c r="F89" i="13"/>
  <c r="F83" i="13"/>
  <c r="F71" i="13"/>
  <c r="F72" i="13"/>
  <c r="F73" i="13"/>
  <c r="F74" i="13"/>
  <c r="F75" i="13"/>
  <c r="F76" i="13"/>
  <c r="F77" i="13"/>
  <c r="F78" i="13"/>
  <c r="F79" i="13"/>
  <c r="F70" i="13"/>
  <c r="F59" i="13"/>
  <c r="F58" i="13"/>
  <c r="F53" i="13"/>
  <c r="F49" i="13"/>
  <c r="F46" i="13"/>
  <c r="F45" i="13"/>
  <c r="F41" i="13"/>
  <c r="F38" i="13"/>
  <c r="F35" i="13"/>
  <c r="F29" i="13"/>
  <c r="F30" i="13"/>
  <c r="F31" i="13"/>
  <c r="F28" i="13"/>
  <c r="F25" i="13"/>
  <c r="F24" i="13"/>
  <c r="F20" i="13"/>
  <c r="F19" i="13"/>
  <c r="F16" i="13"/>
  <c r="F13" i="13"/>
  <c r="F12" i="13"/>
  <c r="F90" i="13" l="1"/>
  <c r="F80" i="13"/>
  <c r="F61" i="13"/>
  <c r="F55" i="13"/>
  <c r="A7" i="12"/>
  <c r="F20" i="12"/>
  <c r="C14" i="12"/>
  <c r="F63" i="13" l="1"/>
  <c r="F92" i="13"/>
  <c r="D7" i="12"/>
  <c r="B7" i="12"/>
  <c r="C7" i="12" s="1"/>
  <c r="F94" i="13" l="1"/>
  <c r="C14" i="1"/>
  <c r="F20" i="1"/>
  <c r="A7" i="1"/>
  <c r="D7" i="1" s="1"/>
  <c r="A4" i="12" l="1"/>
  <c r="B15" i="12" s="1"/>
  <c r="B7" i="1"/>
  <c r="C7" i="1" s="1"/>
  <c r="D4" i="12" l="1"/>
  <c r="B4" i="12"/>
  <c r="C4" i="12" s="1"/>
  <c r="B17" i="12"/>
  <c r="C17" i="12" s="1"/>
  <c r="B18" i="12"/>
  <c r="C18" i="12" s="1"/>
  <c r="A9" i="12"/>
  <c r="G14" i="12"/>
  <c r="G19" i="12" s="1"/>
  <c r="B19" i="12" s="1"/>
  <c r="C19" i="12" s="1"/>
  <c r="C15" i="12" l="1"/>
  <c r="C20" i="12" s="1"/>
  <c r="B20" i="12"/>
  <c r="B9" i="12"/>
  <c r="C9" i="12" s="1"/>
  <c r="D9" i="12"/>
  <c r="A4" i="1" l="1"/>
  <c r="B17" i="1" s="1"/>
  <c r="B4" i="1" l="1"/>
  <c r="C4" i="1" s="1"/>
  <c r="B18" i="1"/>
  <c r="C18" i="1" s="1"/>
  <c r="G14" i="1"/>
  <c r="G19" i="1" s="1"/>
  <c r="B19" i="1" s="1"/>
  <c r="C17" i="1"/>
  <c r="B16" i="1"/>
  <c r="C16" i="1" s="1"/>
  <c r="B15" i="1"/>
  <c r="C15" i="1" s="1"/>
  <c r="D4" i="1"/>
  <c r="A9" i="1"/>
  <c r="B20" i="1" l="1"/>
  <c r="C19" i="1"/>
  <c r="C20" i="1" s="1"/>
  <c r="D9" i="1"/>
  <c r="B9" i="1"/>
  <c r="C9" i="1" s="1"/>
</calcChain>
</file>

<file path=xl/sharedStrings.xml><?xml version="1.0" encoding="utf-8"?>
<sst xmlns="http://schemas.openxmlformats.org/spreadsheetml/2006/main" count="141" uniqueCount="113">
  <si>
    <t>Celkem</t>
  </si>
  <si>
    <t>Seznam PS a SO</t>
  </si>
  <si>
    <t>část</t>
  </si>
  <si>
    <t>číslo objektu</t>
  </si>
  <si>
    <t>název objektu</t>
  </si>
  <si>
    <t>Železniční mosty</t>
  </si>
  <si>
    <t>cena za objekt</t>
  </si>
  <si>
    <t>sazba</t>
  </si>
  <si>
    <t>Cena</t>
  </si>
  <si>
    <t>počet hodin</t>
  </si>
  <si>
    <t>Železniční svršek a spodek</t>
  </si>
  <si>
    <t>Přípravná dokumentace</t>
  </si>
  <si>
    <t>Optimalizace trati Čenošice (včetně) - Odb. Berounka (mimo)</t>
  </si>
  <si>
    <t>doplnění a aktualizace přípravné dokumentace a záměr projektu</t>
  </si>
  <si>
    <t>D.2</t>
  </si>
  <si>
    <t xml:space="preserve">Stavební část </t>
  </si>
  <si>
    <t>D.2.1.1</t>
  </si>
  <si>
    <t>D.2.1.4.1</t>
  </si>
  <si>
    <t>D.2.1.4.4</t>
  </si>
  <si>
    <t>Silniční mosty,  propustky, lávky pro pěší</t>
  </si>
  <si>
    <t>D.2.1.5.2</t>
  </si>
  <si>
    <t>Silnoproud</t>
  </si>
  <si>
    <t>D.2.1.6.3</t>
  </si>
  <si>
    <t>Kanalizace</t>
  </si>
  <si>
    <t>D.2.2.1</t>
  </si>
  <si>
    <t>další činnosti</t>
  </si>
  <si>
    <t>popis činnosti</t>
  </si>
  <si>
    <t>Cena Díla [bez DPH]</t>
  </si>
  <si>
    <t>Výše DPH</t>
  </si>
  <si>
    <t>Cena Díla [s DPH]</t>
  </si>
  <si>
    <t>Záměr projektu</t>
  </si>
  <si>
    <t>Z toho:</t>
  </si>
  <si>
    <t>Cena Díla</t>
  </si>
  <si>
    <t xml:space="preserve">Rozpis jednotlivých položek Ceny Díla podle členění na Dílčí etapy zpracování díla </t>
  </si>
  <si>
    <t>Specifikace položky</t>
  </si>
  <si>
    <t>Cena položky (bez DPH)</t>
  </si>
  <si>
    <t>cena položky (s DPH)</t>
  </si>
  <si>
    <t>1. dílčí etapa</t>
  </si>
  <si>
    <t>3. dílčí etapa</t>
  </si>
  <si>
    <t>2A. dílčí etapa</t>
  </si>
  <si>
    <t>2B. dílčí etapa</t>
  </si>
  <si>
    <t>4. dílčí etapa</t>
  </si>
  <si>
    <t>Dokončení díla</t>
  </si>
  <si>
    <t>15% z původní ceny díla</t>
  </si>
  <si>
    <t>2. dílčí etapa</t>
  </si>
  <si>
    <t>Úpravy projektové dokumentace vyvolané stavbou najdezdu v Radotíně</t>
  </si>
  <si>
    <t>nově zařazené</t>
  </si>
  <si>
    <t>D.2.1</t>
  </si>
  <si>
    <t>Inženýrské objekty</t>
  </si>
  <si>
    <t>Úprava koleje vlečky Heidelberg Cement – svršek</t>
  </si>
  <si>
    <t>Úprava koleje vlečky Heidelberg Cement – spodek a odvodnění</t>
  </si>
  <si>
    <t>Praha Radotín - Odb. Berounka, silniční nadjezd na přeložce silnice II/115</t>
  </si>
  <si>
    <t>opěrné zdi na přeložce silnice II/115</t>
  </si>
  <si>
    <t>Podchod pod železniční tratí - požadavek ÚMČ Praha 16</t>
  </si>
  <si>
    <t>Ostatní Inženýrské objekty</t>
  </si>
  <si>
    <t>D.2.1.5.1</t>
  </si>
  <si>
    <t>Sdělovací</t>
  </si>
  <si>
    <t>přeložky sdělovacích kabelů CETIN</t>
  </si>
  <si>
    <t>přeložka sdělovacích kabelů UPC v ul. Karlická</t>
  </si>
  <si>
    <t>Přeložka NN kabelů PRE v ul. Karlická</t>
  </si>
  <si>
    <t>Přeložka vzdušného vedení ČEZ - 22 kV</t>
  </si>
  <si>
    <t>Přeložka VO v ul. Karlická</t>
  </si>
  <si>
    <t>Přeložka napájecích kabelů PVK</t>
  </si>
  <si>
    <t>D.2.1.6</t>
  </si>
  <si>
    <t xml:space="preserve">Potrubní vedení (voda, plyn, kanalizace) </t>
  </si>
  <si>
    <t>D.2.1.6.1</t>
  </si>
  <si>
    <t>Vodovody</t>
  </si>
  <si>
    <t>Přeložky vodovodů v ul. Karlická</t>
  </si>
  <si>
    <t>D.2.1.6.2</t>
  </si>
  <si>
    <t>Plyn</t>
  </si>
  <si>
    <t>Přeložka STL plynovodu v ul. Karlická</t>
  </si>
  <si>
    <t>Úprava kanalizace a přeložka čerpací stanice tlakové kanalizace PVK</t>
  </si>
  <si>
    <t>D.2.2.8</t>
  </si>
  <si>
    <t>Pozemní komunikace</t>
  </si>
  <si>
    <t>Radotín - přeložka silnice II/115</t>
  </si>
  <si>
    <t>Radotín - přeložka ul. Karlická</t>
  </si>
  <si>
    <t>D.2.1.10</t>
  </si>
  <si>
    <t>Praha Radotín - Odb. Berounka, PHS na přeložce silnice II/115</t>
  </si>
  <si>
    <t>D.2.2</t>
  </si>
  <si>
    <t>Pozemní stavební objekty</t>
  </si>
  <si>
    <t>Pozemní objekty budov (provozní, technologické, skadové)</t>
  </si>
  <si>
    <t>Praha Radotín - Odb. Berounka, domek pro ČS tlakové kanalizace</t>
  </si>
  <si>
    <t>Protihlukové objekty</t>
  </si>
  <si>
    <t>úprava stávajících SO/PS</t>
  </si>
  <si>
    <t>SO 04-35-51</t>
  </si>
  <si>
    <t>SO 04-66-01</t>
  </si>
  <si>
    <t>Praha Radotín - odb. Berounka, TV</t>
  </si>
  <si>
    <t>Praha Radotín - Odb. Berounka, oplocení</t>
  </si>
  <si>
    <t>Úprava a doplnění stávajících částí dokumentace</t>
  </si>
  <si>
    <t>A.</t>
  </si>
  <si>
    <t>Průvodní zpráva</t>
  </si>
  <si>
    <t>B.</t>
  </si>
  <si>
    <t>Souhrnná technická zpráva</t>
  </si>
  <si>
    <t>Vliv na ŽP</t>
  </si>
  <si>
    <t>POV</t>
  </si>
  <si>
    <t>C.</t>
  </si>
  <si>
    <t>Inženýrská činnost</t>
  </si>
  <si>
    <t>Záměr projektu a EH</t>
  </si>
  <si>
    <t>Geodetické doměření</t>
  </si>
  <si>
    <t>E.</t>
  </si>
  <si>
    <t>Zjištění stávajích sítí</t>
  </si>
  <si>
    <t>koordinační činnost HIPa</t>
  </si>
  <si>
    <t xml:space="preserve">Zapracování změn na základě jednání s Černošicemi </t>
  </si>
  <si>
    <t>podrobné dopracování parteru Černošic - komunikace a přejezdy</t>
  </si>
  <si>
    <t>podrobné dopracování parteru Černošic - nástupištní přístřešek a TTS</t>
  </si>
  <si>
    <t>podrobné dopracování parteru Černošic - ploty</t>
  </si>
  <si>
    <t>přestavba budovy parc. č. 6183 - p. Barchánek, zastávka Černošice</t>
  </si>
  <si>
    <t>předělání podchodu Černošice - šířka 8 m</t>
  </si>
  <si>
    <t>lávka přes Švarcavu</t>
  </si>
  <si>
    <t>inženýrská činnost - obnovení vyjadřovaček</t>
  </si>
  <si>
    <t>1, 2</t>
  </si>
  <si>
    <t>Přehledná, koordinační  situace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</si>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</sst>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u/>
      <sz val="10"/>
      <color indexed="12"/>
      <name val="Arial CE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</font>
    <font>
      <u/>
      <sz val="7.5"/>
      <color indexed="12"/>
      <name val="Arial CE"/>
    </font>
    <font>
      <sz val="11"/>
      <color indexed="8"/>
      <name val="Calibri"/>
      <family val="2"/>
      <charset val="238"/>
    </font>
    <font>
      <u/>
      <sz val="10"/>
      <color indexed="12"/>
      <name val="Arial"/>
      <family val="2"/>
      <charset val="238"/>
    </font>
    <font>
      <u/>
      <sz val="7.5"/>
      <color indexed="12"/>
      <name val="Arial CE"/>
      <family val="2"/>
      <charset val="238"/>
    </font>
    <font>
      <u/>
      <sz val="10"/>
      <color indexed="12"/>
      <name val="Arial CE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</borders>
  <cellStyleXfs count="38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/>
    <xf numFmtId="0" fontId="8" fillId="0" borderId="0"/>
    <xf numFmtId="0" fontId="2" fillId="0" borderId="0"/>
    <xf numFmtId="0" fontId="4" fillId="0" borderId="0"/>
    <xf numFmtId="0" fontId="6" fillId="0" borderId="0" applyProtection="0"/>
    <xf numFmtId="0" fontId="4" fillId="0" borderId="0" applyProtection="0"/>
    <xf numFmtId="0" fontId="13" fillId="0" borderId="0"/>
    <xf numFmtId="0" fontId="12" fillId="0" borderId="0"/>
    <xf numFmtId="0" fontId="2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1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1" fillId="0" borderId="0"/>
    <xf numFmtId="0" fontId="8" fillId="0" borderId="0"/>
    <xf numFmtId="0" fontId="1" fillId="0" borderId="0"/>
    <xf numFmtId="0" fontId="8" fillId="0" borderId="0"/>
  </cellStyleXfs>
  <cellXfs count="1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 wrapText="1"/>
    </xf>
    <xf numFmtId="164" fontId="0" fillId="0" borderId="1" xfId="0" applyNumberFormat="1" applyBorder="1" applyAlignment="1">
      <alignment horizontal="center"/>
    </xf>
    <xf numFmtId="3" fontId="0" fillId="0" borderId="0" xfId="0" applyNumberFormat="1"/>
    <xf numFmtId="0" fontId="0" fillId="0" borderId="5" xfId="0" applyBorder="1" applyAlignment="1">
      <alignment horizontal="center"/>
    </xf>
    <xf numFmtId="0" fontId="0" fillId="0" borderId="1" xfId="0" applyBorder="1"/>
    <xf numFmtId="3" fontId="0" fillId="0" borderId="6" xfId="0" applyNumberFormat="1" applyBorder="1"/>
    <xf numFmtId="0" fontId="0" fillId="0" borderId="8" xfId="0" applyBorder="1"/>
    <xf numFmtId="3" fontId="0" fillId="0" borderId="9" xfId="0" applyNumberFormat="1" applyBorder="1"/>
    <xf numFmtId="0" fontId="0" fillId="0" borderId="13" xfId="0" applyBorder="1"/>
    <xf numFmtId="3" fontId="0" fillId="0" borderId="15" xfId="0" applyNumberFormat="1" applyBorder="1"/>
    <xf numFmtId="0" fontId="15" fillId="0" borderId="0" xfId="0" applyFont="1"/>
    <xf numFmtId="0" fontId="14" fillId="0" borderId="5" xfId="0" applyFont="1" applyBorder="1"/>
    <xf numFmtId="0" fontId="14" fillId="0" borderId="1" xfId="0" applyFont="1" applyBorder="1"/>
    <xf numFmtId="0" fontId="0" fillId="0" borderId="5" xfId="0" applyBorder="1"/>
    <xf numFmtId="0" fontId="0" fillId="0" borderId="6" xfId="0" applyBorder="1"/>
    <xf numFmtId="0" fontId="0" fillId="0" borderId="9" xfId="0" applyBorder="1"/>
    <xf numFmtId="0" fontId="14" fillId="0" borderId="10" xfId="0" applyFont="1" applyBorder="1"/>
    <xf numFmtId="0" fontId="14" fillId="2" borderId="16" xfId="0" applyFont="1" applyFill="1" applyBorder="1"/>
    <xf numFmtId="0" fontId="14" fillId="2" borderId="17" xfId="0" applyFont="1" applyFill="1" applyBorder="1"/>
    <xf numFmtId="0" fontId="14" fillId="2" borderId="18" xfId="0" applyFont="1" applyFill="1" applyBorder="1"/>
    <xf numFmtId="0" fontId="0" fillId="0" borderId="10" xfId="0" applyBorder="1"/>
    <xf numFmtId="0" fontId="0" fillId="0" borderId="19" xfId="0" applyBorder="1"/>
    <xf numFmtId="0" fontId="0" fillId="0" borderId="20" xfId="0" applyBorder="1"/>
    <xf numFmtId="3" fontId="14" fillId="0" borderId="0" xfId="0" applyNumberFormat="1" applyFont="1"/>
    <xf numFmtId="0" fontId="0" fillId="0" borderId="7" xfId="0" applyBorder="1"/>
    <xf numFmtId="0" fontId="14" fillId="2" borderId="16" xfId="0" applyFont="1" applyFill="1" applyBorder="1" applyAlignment="1">
      <alignment horizontal="right"/>
    </xf>
    <xf numFmtId="0" fontId="14" fillId="2" borderId="18" xfId="0" applyFont="1" applyFill="1" applyBorder="1" applyAlignment="1">
      <alignment horizontal="right"/>
    </xf>
    <xf numFmtId="0" fontId="14" fillId="0" borderId="0" xfId="0" applyFont="1"/>
    <xf numFmtId="0" fontId="0" fillId="0" borderId="24" xfId="0" applyBorder="1"/>
    <xf numFmtId="0" fontId="0" fillId="0" borderId="10" xfId="0" applyFont="1" applyBorder="1"/>
    <xf numFmtId="0" fontId="0" fillId="0" borderId="5" xfId="0" applyFont="1" applyBorder="1"/>
    <xf numFmtId="0" fontId="0" fillId="0" borderId="1" xfId="0" applyFont="1" applyBorder="1"/>
    <xf numFmtId="0" fontId="14" fillId="0" borderId="20" xfId="0" applyFont="1" applyBorder="1"/>
    <xf numFmtId="0" fontId="0" fillId="0" borderId="20" xfId="0" applyFont="1" applyBorder="1"/>
    <xf numFmtId="0" fontId="0" fillId="0" borderId="6" xfId="0" applyFont="1" applyBorder="1"/>
    <xf numFmtId="0" fontId="0" fillId="0" borderId="2" xfId="0" applyBorder="1"/>
    <xf numFmtId="0" fontId="0" fillId="0" borderId="4" xfId="0" applyBorder="1"/>
    <xf numFmtId="0" fontId="0" fillId="0" borderId="25" xfId="0" applyBorder="1"/>
    <xf numFmtId="3" fontId="15" fillId="0" borderId="0" xfId="0" applyNumberFormat="1" applyFont="1"/>
    <xf numFmtId="164" fontId="0" fillId="0" borderId="5" xfId="0" applyNumberFormat="1" applyBorder="1"/>
    <xf numFmtId="164" fontId="0" fillId="0" borderId="1" xfId="0" applyNumberFormat="1" applyBorder="1"/>
    <xf numFmtId="164" fontId="0" fillId="0" borderId="6" xfId="0" applyNumberFormat="1" applyBorder="1"/>
    <xf numFmtId="0" fontId="0" fillId="0" borderId="6" xfId="0" applyBorder="1" applyAlignment="1">
      <alignment horizontal="center"/>
    </xf>
    <xf numFmtId="164" fontId="0" fillId="0" borderId="7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2" fontId="0" fillId="0" borderId="0" xfId="0" applyNumberFormat="1"/>
    <xf numFmtId="0" fontId="0" fillId="0" borderId="0" xfId="0" applyNumberFormat="1"/>
    <xf numFmtId="0" fontId="0" fillId="0" borderId="5" xfId="0" applyBorder="1" applyAlignment="1">
      <alignment horizontal="left"/>
    </xf>
    <xf numFmtId="164" fontId="0" fillId="0" borderId="6" xfId="0" applyNumberFormat="1" applyBorder="1" applyAlignment="1">
      <alignment horizontal="center"/>
    </xf>
    <xf numFmtId="0" fontId="0" fillId="0" borderId="10" xfId="0" applyBorder="1" applyAlignment="1">
      <alignment horizontal="left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14" fillId="0" borderId="13" xfId="0" applyFont="1" applyBorder="1" applyAlignment="1">
      <alignment horizontal="left"/>
    </xf>
    <xf numFmtId="164" fontId="14" fillId="0" borderId="14" xfId="0" applyNumberFormat="1" applyFont="1" applyBorder="1" applyAlignment="1">
      <alignment horizontal="center"/>
    </xf>
    <xf numFmtId="164" fontId="14" fillId="0" borderId="15" xfId="0" applyNumberFormat="1" applyFont="1" applyBorder="1" applyAlignment="1">
      <alignment horizontal="center"/>
    </xf>
    <xf numFmtId="0" fontId="0" fillId="0" borderId="7" xfId="0" applyBorder="1" applyAlignment="1">
      <alignment horizontal="left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3" fontId="0" fillId="0" borderId="25" xfId="0" applyNumberFormat="1" applyBorder="1"/>
    <xf numFmtId="0" fontId="14" fillId="2" borderId="28" xfId="0" applyFont="1" applyFill="1" applyBorder="1"/>
    <xf numFmtId="0" fontId="14" fillId="2" borderId="29" xfId="0" applyFont="1" applyFill="1" applyBorder="1"/>
    <xf numFmtId="0" fontId="14" fillId="2" borderId="30" xfId="0" applyFont="1" applyFill="1" applyBorder="1"/>
    <xf numFmtId="0" fontId="14" fillId="2" borderId="28" xfId="0" applyFont="1" applyFill="1" applyBorder="1" applyAlignment="1">
      <alignment horizontal="right"/>
    </xf>
    <xf numFmtId="0" fontId="14" fillId="2" borderId="30" xfId="0" applyFont="1" applyFill="1" applyBorder="1" applyAlignment="1">
      <alignment horizontal="right"/>
    </xf>
    <xf numFmtId="0" fontId="0" fillId="0" borderId="11" xfId="0" applyBorder="1"/>
    <xf numFmtId="0" fontId="0" fillId="0" borderId="12" xfId="0" applyBorder="1"/>
    <xf numFmtId="3" fontId="0" fillId="0" borderId="12" xfId="0" applyNumberFormat="1" applyBorder="1"/>
    <xf numFmtId="0" fontId="0" fillId="0" borderId="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2" borderId="16" xfId="0" applyFill="1" applyBorder="1"/>
    <xf numFmtId="0" fontId="0" fillId="2" borderId="17" xfId="0" applyFill="1" applyBorder="1" applyAlignment="1">
      <alignment horizontal="left"/>
    </xf>
    <xf numFmtId="0" fontId="0" fillId="2" borderId="18" xfId="0" applyFill="1" applyBorder="1"/>
    <xf numFmtId="3" fontId="0" fillId="2" borderId="18" xfId="0" applyNumberFormat="1" applyFill="1" applyBorder="1"/>
    <xf numFmtId="3" fontId="14" fillId="2" borderId="17" xfId="0" applyNumberFormat="1" applyFont="1" applyFill="1" applyBorder="1" applyAlignment="1">
      <alignment horizontal="right"/>
    </xf>
    <xf numFmtId="3" fontId="0" fillId="0" borderId="1" xfId="0" applyNumberFormat="1" applyBorder="1"/>
    <xf numFmtId="3" fontId="0" fillId="0" borderId="24" xfId="0" applyNumberFormat="1" applyBorder="1"/>
    <xf numFmtId="3" fontId="0" fillId="0" borderId="8" xfId="0" applyNumberFormat="1" applyBorder="1"/>
    <xf numFmtId="3" fontId="14" fillId="2" borderId="29" xfId="0" applyNumberFormat="1" applyFont="1" applyFill="1" applyBorder="1" applyAlignment="1">
      <alignment horizontal="right"/>
    </xf>
    <xf numFmtId="3" fontId="0" fillId="0" borderId="3" xfId="0" applyNumberFormat="1" applyBorder="1"/>
    <xf numFmtId="3" fontId="0" fillId="0" borderId="11" xfId="0" applyNumberFormat="1" applyBorder="1"/>
    <xf numFmtId="3" fontId="0" fillId="2" borderId="17" xfId="0" applyNumberFormat="1" applyFill="1" applyBorder="1"/>
    <xf numFmtId="3" fontId="0" fillId="0" borderId="14" xfId="0" applyNumberFormat="1" applyBorder="1"/>
    <xf numFmtId="0" fontId="14" fillId="0" borderId="11" xfId="0" applyFont="1" applyBorder="1"/>
    <xf numFmtId="0" fontId="0" fillId="0" borderId="13" xfId="0" applyFont="1" applyBorder="1"/>
    <xf numFmtId="0" fontId="0" fillId="0" borderId="8" xfId="0" applyFont="1" applyBorder="1"/>
    <xf numFmtId="0" fontId="0" fillId="0" borderId="9" xfId="0" applyFont="1" applyBorder="1"/>
    <xf numFmtId="0" fontId="0" fillId="0" borderId="11" xfId="0" applyFont="1" applyBorder="1"/>
    <xf numFmtId="0" fontId="0" fillId="0" borderId="12" xfId="0" applyFont="1" applyBorder="1"/>
    <xf numFmtId="3" fontId="0" fillId="0" borderId="26" xfId="0" applyNumberFormat="1" applyBorder="1"/>
    <xf numFmtId="3" fontId="0" fillId="0" borderId="27" xfId="0" applyNumberFormat="1" applyBorder="1"/>
    <xf numFmtId="0" fontId="0" fillId="2" borderId="17" xfId="0" applyFont="1" applyFill="1" applyBorder="1"/>
    <xf numFmtId="0" fontId="0" fillId="2" borderId="18" xfId="0" applyFont="1" applyFill="1" applyBorder="1"/>
    <xf numFmtId="0" fontId="16" fillId="2" borderId="21" xfId="0" applyFont="1" applyFill="1" applyBorder="1"/>
    <xf numFmtId="0" fontId="17" fillId="2" borderId="22" xfId="0" applyFont="1" applyFill="1" applyBorder="1"/>
    <xf numFmtId="0" fontId="17" fillId="2" borderId="23" xfId="0" applyFont="1" applyFill="1" applyBorder="1"/>
    <xf numFmtId="0" fontId="17" fillId="2" borderId="13" xfId="0" applyFont="1" applyFill="1" applyBorder="1"/>
    <xf numFmtId="3" fontId="17" fillId="2" borderId="14" xfId="0" applyNumberFormat="1" applyFont="1" applyFill="1" applyBorder="1"/>
    <xf numFmtId="3" fontId="17" fillId="2" borderId="15" xfId="0" applyNumberFormat="1" applyFont="1" applyFill="1" applyBorder="1"/>
    <xf numFmtId="3" fontId="14" fillId="2" borderId="18" xfId="0" applyNumberFormat="1" applyFont="1" applyFill="1" applyBorder="1"/>
    <xf numFmtId="3" fontId="0" fillId="0" borderId="30" xfId="0" applyNumberFormat="1" applyBorder="1"/>
  </cellXfs>
  <cellStyles count="38">
    <cellStyle name="Hypertextový odkaz 2" xfId="3"/>
    <cellStyle name="Hypertextový odkaz 2 2" xfId="4"/>
    <cellStyle name="Hypertextový odkaz 2 2 2" xfId="5"/>
    <cellStyle name="Hypertextový odkaz 2 3" xfId="6"/>
    <cellStyle name="Hypertextový odkaz 3" xfId="7"/>
    <cellStyle name="Hypertextový odkaz 4" xfId="2"/>
    <cellStyle name="Normální" xfId="0" builtinId="0"/>
    <cellStyle name="Normální 10" xfId="8"/>
    <cellStyle name="Normální 10 2" xfId="9"/>
    <cellStyle name="Normální 11" xfId="10"/>
    <cellStyle name="Normální 11 2" xfId="11"/>
    <cellStyle name="Normální 12" xfId="12"/>
    <cellStyle name="Normální 12 2" xfId="13"/>
    <cellStyle name="Normální 13" xfId="14"/>
    <cellStyle name="Normální 13 2" xfId="15"/>
    <cellStyle name="Normální 14" xfId="16"/>
    <cellStyle name="Normální 14 2" xfId="17"/>
    <cellStyle name="Normální 15" xfId="18"/>
    <cellStyle name="Normální 16" xfId="1"/>
    <cellStyle name="Normální 2" xfId="19"/>
    <cellStyle name="normální 2 2" xfId="20"/>
    <cellStyle name="normální 2 3" xfId="21"/>
    <cellStyle name="Normální 3" xfId="22"/>
    <cellStyle name="Normální 3 2" xfId="23"/>
    <cellStyle name="normální 3 2 2" xfId="24"/>
    <cellStyle name="normální 3 3" xfId="25"/>
    <cellStyle name="Normální 4" xfId="26"/>
    <cellStyle name="Normální 4 2" xfId="27"/>
    <cellStyle name="Normální 5" xfId="28"/>
    <cellStyle name="Normální 5 2" xfId="29"/>
    <cellStyle name="Normální 6" xfId="30"/>
    <cellStyle name="Normální 6 2" xfId="31"/>
    <cellStyle name="Normální 7" xfId="32"/>
    <cellStyle name="Normální 7 2" xfId="33"/>
    <cellStyle name="Normální 8" xfId="34"/>
    <cellStyle name="Normální 8 2" xfId="35"/>
    <cellStyle name="Normální 9" xfId="36"/>
    <cellStyle name="Normální 9 2" xf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view="pageBreakPreview" zoomScaleNormal="100" zoomScaleSheetLayoutView="100" workbookViewId="0">
      <selection activeCell="B25" sqref="B25"/>
    </sheetView>
  </sheetViews>
  <sheetFormatPr defaultRowHeight="15" x14ac:dyDescent="0.25"/>
  <cols>
    <col min="1" max="1" width="40.7109375" style="2" customWidth="1"/>
    <col min="2" max="2" width="40.7109375" style="4" customWidth="1"/>
    <col min="3" max="3" width="40.7109375" style="2" customWidth="1"/>
    <col min="4" max="4" width="11.85546875" style="2" customWidth="1"/>
    <col min="5" max="5" width="11.28515625" style="2" customWidth="1"/>
    <col min="6" max="6" width="9.5703125" bestFit="1" customWidth="1"/>
  </cols>
  <sheetData>
    <row r="1" spans="1:7" x14ac:dyDescent="0.25">
      <c r="A1" s="31" t="s">
        <v>32</v>
      </c>
    </row>
    <row r="2" spans="1:7" s="1" customFormat="1" ht="15.75" thickBot="1" x14ac:dyDescent="0.3"/>
    <row r="3" spans="1:7" ht="15.75" thickBot="1" x14ac:dyDescent="0.3">
      <c r="A3" s="53" t="s">
        <v>27</v>
      </c>
      <c r="B3" s="54" t="s">
        <v>28</v>
      </c>
      <c r="C3" s="55" t="s">
        <v>29</v>
      </c>
      <c r="D3"/>
      <c r="E3"/>
    </row>
    <row r="4" spans="1:7" x14ac:dyDescent="0.25">
      <c r="A4" s="50" t="e">
        <f>#REF!+#REF!</f>
        <v>#REF!</v>
      </c>
      <c r="B4" s="51" t="e">
        <f>A4*0.21</f>
        <v>#REF!</v>
      </c>
      <c r="C4" s="52" t="e">
        <f>A4+B4</f>
        <v>#REF!</v>
      </c>
      <c r="D4" s="6" t="e">
        <f>A4*1.21</f>
        <v>#REF!</v>
      </c>
      <c r="E4"/>
    </row>
    <row r="5" spans="1:7" x14ac:dyDescent="0.25">
      <c r="A5" s="7" t="s">
        <v>31</v>
      </c>
      <c r="B5" s="3"/>
      <c r="C5" s="46"/>
      <c r="E5"/>
    </row>
    <row r="6" spans="1:7" x14ac:dyDescent="0.25">
      <c r="A6" s="7" t="s">
        <v>30</v>
      </c>
      <c r="B6" s="3"/>
      <c r="C6" s="46"/>
      <c r="E6"/>
    </row>
    <row r="7" spans="1:7" x14ac:dyDescent="0.25">
      <c r="A7" s="43" t="e">
        <f>#REF!</f>
        <v>#REF!</v>
      </c>
      <c r="B7" s="44" t="e">
        <f>A7*0.21</f>
        <v>#REF!</v>
      </c>
      <c r="C7" s="45" t="e">
        <f>A7+B7</f>
        <v>#REF!</v>
      </c>
      <c r="D7" s="6" t="e">
        <f>A7*1.21</f>
        <v>#REF!</v>
      </c>
      <c r="E7"/>
    </row>
    <row r="8" spans="1:7" x14ac:dyDescent="0.25">
      <c r="A8" s="7" t="s">
        <v>11</v>
      </c>
      <c r="B8" s="3"/>
      <c r="C8" s="46"/>
      <c r="E8"/>
    </row>
    <row r="9" spans="1:7" ht="15.75" thickBot="1" x14ac:dyDescent="0.3">
      <c r="A9" s="47" t="e">
        <f>A4-A7</f>
        <v>#REF!</v>
      </c>
      <c r="B9" s="48" t="e">
        <f>A9*0.21</f>
        <v>#REF!</v>
      </c>
      <c r="C9" s="49" t="e">
        <f>A9+B9</f>
        <v>#REF!</v>
      </c>
      <c r="D9" s="6" t="e">
        <f>A9*1.21</f>
        <v>#REF!</v>
      </c>
      <c r="E9"/>
    </row>
    <row r="10" spans="1:7" x14ac:dyDescent="0.25">
      <c r="A10"/>
      <c r="B10"/>
      <c r="C10"/>
      <c r="D10"/>
      <c r="E10"/>
    </row>
    <row r="11" spans="1:7" x14ac:dyDescent="0.25">
      <c r="A11" s="31" t="s">
        <v>33</v>
      </c>
      <c r="B11"/>
      <c r="C11"/>
      <c r="D11"/>
      <c r="E11"/>
    </row>
    <row r="12" spans="1:7" ht="15.75" thickBot="1" x14ac:dyDescent="0.3">
      <c r="A12"/>
      <c r="B12"/>
      <c r="C12"/>
      <c r="D12"/>
      <c r="E12"/>
    </row>
    <row r="13" spans="1:7" ht="15.75" thickBot="1" x14ac:dyDescent="0.3">
      <c r="A13" s="53" t="s">
        <v>34</v>
      </c>
      <c r="B13" s="54" t="s">
        <v>35</v>
      </c>
      <c r="C13" s="55" t="s">
        <v>36</v>
      </c>
      <c r="D13"/>
      <c r="E13"/>
    </row>
    <row r="14" spans="1:7" x14ac:dyDescent="0.25">
      <c r="A14" s="60" t="s">
        <v>37</v>
      </c>
      <c r="B14" s="61">
        <v>1190025</v>
      </c>
      <c r="C14" s="62">
        <f>B14*1.21</f>
        <v>1439930.25</v>
      </c>
      <c r="D14" t="s">
        <v>43</v>
      </c>
      <c r="E14"/>
      <c r="F14" s="56">
        <v>9.5</v>
      </c>
      <c r="G14" s="57" t="e">
        <f>B14/A4*100</f>
        <v>#REF!</v>
      </c>
    </row>
    <row r="15" spans="1:7" x14ac:dyDescent="0.25">
      <c r="A15" s="58" t="s">
        <v>39</v>
      </c>
      <c r="B15" s="5" t="e">
        <f>$A$4*0.15</f>
        <v>#REF!</v>
      </c>
      <c r="C15" s="59" t="e">
        <f t="shared" ref="C15:C19" si="0">B15*1.21</f>
        <v>#REF!</v>
      </c>
      <c r="D15"/>
      <c r="E15"/>
      <c r="F15">
        <v>15</v>
      </c>
    </row>
    <row r="16" spans="1:7" x14ac:dyDescent="0.25">
      <c r="A16" s="58" t="s">
        <v>40</v>
      </c>
      <c r="B16" s="5" t="e">
        <f t="shared" ref="B16" si="1">$A$4*0.15</f>
        <v>#REF!</v>
      </c>
      <c r="C16" s="59" t="e">
        <f t="shared" si="0"/>
        <v>#REF!</v>
      </c>
      <c r="D16"/>
      <c r="E16"/>
      <c r="F16">
        <v>15</v>
      </c>
    </row>
    <row r="17" spans="1:7" x14ac:dyDescent="0.25">
      <c r="A17" s="58" t="s">
        <v>38</v>
      </c>
      <c r="B17" s="5" t="e">
        <f>$A$4*0.25</f>
        <v>#REF!</v>
      </c>
      <c r="C17" s="59" t="e">
        <f t="shared" si="0"/>
        <v>#REF!</v>
      </c>
      <c r="F17">
        <v>25</v>
      </c>
    </row>
    <row r="18" spans="1:7" x14ac:dyDescent="0.25">
      <c r="A18" s="58" t="s">
        <v>41</v>
      </c>
      <c r="B18" s="5" t="e">
        <f>$A$4*0.2</f>
        <v>#REF!</v>
      </c>
      <c r="C18" s="59" t="e">
        <f t="shared" si="0"/>
        <v>#REF!</v>
      </c>
      <c r="F18">
        <v>20</v>
      </c>
    </row>
    <row r="19" spans="1:7" ht="15.75" thickBot="1" x14ac:dyDescent="0.3">
      <c r="A19" s="66" t="s">
        <v>42</v>
      </c>
      <c r="B19" s="67" t="e">
        <f>$A$4*G19/100</f>
        <v>#REF!</v>
      </c>
      <c r="C19" s="68" t="e">
        <f t="shared" si="0"/>
        <v>#REF!</v>
      </c>
      <c r="F19">
        <v>15.5</v>
      </c>
      <c r="G19" t="e">
        <f>100-(F18+F17+F16+F15+G14)</f>
        <v>#REF!</v>
      </c>
    </row>
    <row r="20" spans="1:7" ht="15.75" thickBot="1" x14ac:dyDescent="0.3">
      <c r="A20" s="63" t="s">
        <v>0</v>
      </c>
      <c r="B20" s="64" t="e">
        <f t="shared" ref="B20:C20" si="2">SUM(B14:B19)</f>
        <v>#REF!</v>
      </c>
      <c r="C20" s="65" t="e">
        <f t="shared" si="2"/>
        <v>#REF!</v>
      </c>
      <c r="F20" s="56">
        <f>SUM(F14:F19)</f>
        <v>100</v>
      </c>
    </row>
  </sheetData>
  <pageMargins left="0.7" right="0.7" top="0.78740157499999996" bottom="0.78740157499999996" header="0.3" footer="0.3"/>
  <pageSetup paperSize="9" scale="72" orientation="portrait" r:id="rId1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view="pageBreakPreview" zoomScaleNormal="100" zoomScaleSheetLayoutView="100" workbookViewId="0">
      <selection activeCell="B16" sqref="B16"/>
    </sheetView>
  </sheetViews>
  <sheetFormatPr defaultRowHeight="15" x14ac:dyDescent="0.25"/>
  <cols>
    <col min="1" max="1" width="40.7109375" style="2" customWidth="1"/>
    <col min="2" max="2" width="40.7109375" style="4" customWidth="1"/>
    <col min="3" max="3" width="40.7109375" style="2" customWidth="1"/>
    <col min="4" max="4" width="11.85546875" style="2" customWidth="1"/>
    <col min="5" max="5" width="11.28515625" style="2" customWidth="1"/>
    <col min="6" max="6" width="9.5703125" bestFit="1" customWidth="1"/>
  </cols>
  <sheetData>
    <row r="1" spans="1:7" x14ac:dyDescent="0.25">
      <c r="A1" s="31" t="s">
        <v>32</v>
      </c>
    </row>
    <row r="2" spans="1:7" s="1" customFormat="1" ht="15.75" thickBot="1" x14ac:dyDescent="0.3"/>
    <row r="3" spans="1:7" ht="15.75" thickBot="1" x14ac:dyDescent="0.3">
      <c r="A3" s="53" t="s">
        <v>27</v>
      </c>
      <c r="B3" s="54" t="s">
        <v>28</v>
      </c>
      <c r="C3" s="55" t="s">
        <v>29</v>
      </c>
      <c r="D3"/>
      <c r="E3"/>
    </row>
    <row r="4" spans="1:7" x14ac:dyDescent="0.25">
      <c r="A4" s="50" t="e">
        <f>#REF!+#REF!</f>
        <v>#REF!</v>
      </c>
      <c r="B4" s="51" t="e">
        <f>A4*0.21</f>
        <v>#REF!</v>
      </c>
      <c r="C4" s="52" t="e">
        <f>A4+B4</f>
        <v>#REF!</v>
      </c>
      <c r="D4" s="6" t="e">
        <f>A4*1.21</f>
        <v>#REF!</v>
      </c>
      <c r="E4"/>
    </row>
    <row r="5" spans="1:7" x14ac:dyDescent="0.25">
      <c r="A5" s="7" t="s">
        <v>31</v>
      </c>
      <c r="B5" s="3"/>
      <c r="C5" s="46"/>
      <c r="E5"/>
    </row>
    <row r="6" spans="1:7" x14ac:dyDescent="0.25">
      <c r="A6" s="7" t="s">
        <v>30</v>
      </c>
      <c r="B6" s="3"/>
      <c r="C6" s="46"/>
      <c r="E6"/>
    </row>
    <row r="7" spans="1:7" x14ac:dyDescent="0.25">
      <c r="A7" s="43" t="e">
        <f>#REF!</f>
        <v>#REF!</v>
      </c>
      <c r="B7" s="44" t="e">
        <f>A7*0.21</f>
        <v>#REF!</v>
      </c>
      <c r="C7" s="45" t="e">
        <f>A7+B7</f>
        <v>#REF!</v>
      </c>
      <c r="D7" s="6" t="e">
        <f>A7*1.21</f>
        <v>#REF!</v>
      </c>
      <c r="E7"/>
    </row>
    <row r="8" spans="1:7" x14ac:dyDescent="0.25">
      <c r="A8" s="7" t="s">
        <v>11</v>
      </c>
      <c r="B8" s="3"/>
      <c r="C8" s="46"/>
      <c r="E8"/>
    </row>
    <row r="9" spans="1:7" ht="15.75" thickBot="1" x14ac:dyDescent="0.3">
      <c r="A9" s="47" t="e">
        <f>A4-A7</f>
        <v>#REF!</v>
      </c>
      <c r="B9" s="48" t="e">
        <f>A9*0.21</f>
        <v>#REF!</v>
      </c>
      <c r="C9" s="49" t="e">
        <f>A9+B9</f>
        <v>#REF!</v>
      </c>
      <c r="D9" s="6" t="e">
        <f>A9*1.21</f>
        <v>#REF!</v>
      </c>
      <c r="E9"/>
    </row>
    <row r="10" spans="1:7" x14ac:dyDescent="0.25">
      <c r="A10"/>
      <c r="B10"/>
      <c r="C10"/>
      <c r="D10"/>
      <c r="E10"/>
    </row>
    <row r="11" spans="1:7" x14ac:dyDescent="0.25">
      <c r="A11" s="31" t="s">
        <v>33</v>
      </c>
      <c r="B11"/>
      <c r="C11"/>
      <c r="D11"/>
      <c r="E11"/>
    </row>
    <row r="12" spans="1:7" ht="15.75" thickBot="1" x14ac:dyDescent="0.3">
      <c r="A12"/>
      <c r="B12"/>
      <c r="C12"/>
      <c r="D12"/>
      <c r="E12"/>
    </row>
    <row r="13" spans="1:7" ht="15.75" thickBot="1" x14ac:dyDescent="0.3">
      <c r="A13" s="53" t="s">
        <v>34</v>
      </c>
      <c r="B13" s="54" t="s">
        <v>35</v>
      </c>
      <c r="C13" s="55" t="s">
        <v>36</v>
      </c>
      <c r="D13"/>
      <c r="E13"/>
    </row>
    <row r="14" spans="1:7" x14ac:dyDescent="0.25">
      <c r="A14" s="60" t="s">
        <v>37</v>
      </c>
      <c r="B14" s="61">
        <v>1190025</v>
      </c>
      <c r="C14" s="62">
        <f>B14*1.21</f>
        <v>1439930.25</v>
      </c>
      <c r="D14" t="s">
        <v>43</v>
      </c>
      <c r="E14"/>
      <c r="F14" s="56">
        <v>12.3</v>
      </c>
      <c r="G14" s="57" t="e">
        <f>B14/A4*100</f>
        <v>#REF!</v>
      </c>
    </row>
    <row r="15" spans="1:7" x14ac:dyDescent="0.25">
      <c r="A15" s="58" t="s">
        <v>44</v>
      </c>
      <c r="B15" s="5" t="e">
        <f>$A$4*0.3</f>
        <v>#REF!</v>
      </c>
      <c r="C15" s="59" t="e">
        <f t="shared" ref="C15:C19" si="0">B15*1.21</f>
        <v>#REF!</v>
      </c>
      <c r="D15"/>
      <c r="E15"/>
      <c r="F15">
        <v>30</v>
      </c>
    </row>
    <row r="16" spans="1:7" x14ac:dyDescent="0.25">
      <c r="A16" s="58"/>
      <c r="B16" s="5"/>
      <c r="C16" s="59"/>
      <c r="D16"/>
      <c r="E16"/>
    </row>
    <row r="17" spans="1:7" x14ac:dyDescent="0.25">
      <c r="A17" s="58" t="s">
        <v>38</v>
      </c>
      <c r="B17" s="5" t="e">
        <f>$A$4*0.25</f>
        <v>#REF!</v>
      </c>
      <c r="C17" s="59" t="e">
        <f t="shared" si="0"/>
        <v>#REF!</v>
      </c>
      <c r="F17">
        <v>25</v>
      </c>
    </row>
    <row r="18" spans="1:7" x14ac:dyDescent="0.25">
      <c r="A18" s="58" t="s">
        <v>41</v>
      </c>
      <c r="B18" s="5" t="e">
        <f>$A$4*0.2</f>
        <v>#REF!</v>
      </c>
      <c r="C18" s="59" t="e">
        <f t="shared" si="0"/>
        <v>#REF!</v>
      </c>
      <c r="F18">
        <v>20</v>
      </c>
    </row>
    <row r="19" spans="1:7" ht="15.75" thickBot="1" x14ac:dyDescent="0.3">
      <c r="A19" s="66" t="s">
        <v>42</v>
      </c>
      <c r="B19" s="67" t="e">
        <f>$A$4*G19/100</f>
        <v>#REF!</v>
      </c>
      <c r="C19" s="68" t="e">
        <f t="shared" si="0"/>
        <v>#REF!</v>
      </c>
      <c r="F19">
        <v>12.7</v>
      </c>
      <c r="G19" t="e">
        <f>100-(F18+F17+F16+F15+G14)</f>
        <v>#REF!</v>
      </c>
    </row>
    <row r="20" spans="1:7" ht="15.75" thickBot="1" x14ac:dyDescent="0.3">
      <c r="A20" s="63" t="s">
        <v>0</v>
      </c>
      <c r="B20" s="64" t="e">
        <f t="shared" ref="B20:C20" si="1">SUM(B14:B19)</f>
        <v>#REF!</v>
      </c>
      <c r="C20" s="65" t="e">
        <f t="shared" si="1"/>
        <v>#REF!</v>
      </c>
      <c r="F20" s="56">
        <f>SUM(F14:F19)</f>
        <v>100</v>
      </c>
    </row>
  </sheetData>
  <pageMargins left="0.7" right="0.7" top="0.78740157499999996" bottom="0.78740157499999996" header="0.3" footer="0.3"/>
  <pageSetup paperSize="9" scale="72" orientation="portrait" r:id="rId1"/>
  <colBreaks count="1" manualBreakCount="1">
    <brk id="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7"/>
  <sheetViews>
    <sheetView tabSelected="1" view="pageBreakPreview" zoomScale="85" zoomScaleNormal="85" zoomScaleSheetLayoutView="85" workbookViewId="0">
      <selection activeCell="E14" sqref="E14"/>
    </sheetView>
  </sheetViews>
  <sheetFormatPr defaultRowHeight="15" x14ac:dyDescent="0.25"/>
  <cols>
    <col min="2" max="2" width="11.42578125" customWidth="1"/>
    <col min="3" max="3" width="70" customWidth="1"/>
    <col min="4" max="4" width="11.28515625" customWidth="1"/>
    <col min="5" max="5" width="9.140625" customWidth="1"/>
    <col min="6" max="6" width="16.140625" customWidth="1"/>
    <col min="7" max="7" width="15.5703125" customWidth="1"/>
    <col min="8" max="8" width="12.7109375" customWidth="1"/>
  </cols>
  <sheetData>
    <row r="1" spans="1:6" ht="18.75" x14ac:dyDescent="0.3">
      <c r="A1" s="14" t="s">
        <v>12</v>
      </c>
      <c r="E1" s="6"/>
    </row>
    <row r="2" spans="1:6" x14ac:dyDescent="0.25">
      <c r="A2" t="s">
        <v>13</v>
      </c>
      <c r="E2" s="6"/>
    </row>
    <row r="3" spans="1:6" x14ac:dyDescent="0.25">
      <c r="E3" s="6"/>
    </row>
    <row r="4" spans="1:6" x14ac:dyDescent="0.25">
      <c r="A4" t="s">
        <v>1</v>
      </c>
      <c r="C4" s="31" t="s">
        <v>45</v>
      </c>
      <c r="E4" s="6"/>
    </row>
    <row r="5" spans="1:6" x14ac:dyDescent="0.25">
      <c r="E5" s="6"/>
    </row>
    <row r="6" spans="1:6" ht="15.75" thickBot="1" x14ac:dyDescent="0.3">
      <c r="E6" s="6"/>
    </row>
    <row r="7" spans="1:6" ht="15.75" thickBot="1" x14ac:dyDescent="0.3">
      <c r="A7" s="21" t="s">
        <v>2</v>
      </c>
      <c r="B7" s="22" t="s">
        <v>3</v>
      </c>
      <c r="C7" s="23" t="s">
        <v>4</v>
      </c>
      <c r="D7" s="29" t="s">
        <v>9</v>
      </c>
      <c r="E7" s="85" t="s">
        <v>7</v>
      </c>
      <c r="F7" s="30" t="s">
        <v>6</v>
      </c>
    </row>
    <row r="8" spans="1:6" ht="15.75" thickBot="1" x14ac:dyDescent="0.3">
      <c r="A8" s="21" t="s">
        <v>46</v>
      </c>
      <c r="B8" s="22"/>
      <c r="C8" s="23"/>
      <c r="D8" s="29"/>
      <c r="E8" s="85"/>
      <c r="F8" s="30"/>
    </row>
    <row r="9" spans="1:6" x14ac:dyDescent="0.25">
      <c r="A9" s="20" t="s">
        <v>14</v>
      </c>
      <c r="B9" s="94" t="s">
        <v>15</v>
      </c>
      <c r="C9" s="76"/>
      <c r="D9" s="24"/>
      <c r="E9" s="91"/>
      <c r="F9" s="77"/>
    </row>
    <row r="10" spans="1:6" x14ac:dyDescent="0.25">
      <c r="A10" s="15" t="s">
        <v>47</v>
      </c>
      <c r="B10" s="16" t="s">
        <v>48</v>
      </c>
      <c r="C10" s="18"/>
      <c r="D10" s="17"/>
      <c r="E10" s="86"/>
      <c r="F10" s="9"/>
    </row>
    <row r="11" spans="1:6" x14ac:dyDescent="0.25">
      <c r="A11" s="34" t="s">
        <v>16</v>
      </c>
      <c r="B11" s="35" t="s">
        <v>10</v>
      </c>
      <c r="C11" s="38"/>
      <c r="D11" s="17"/>
      <c r="E11" s="86"/>
      <c r="F11" s="9"/>
    </row>
    <row r="12" spans="1:6" x14ac:dyDescent="0.25">
      <c r="A12" s="36"/>
      <c r="B12" s="35"/>
      <c r="C12" s="38" t="s">
        <v>49</v>
      </c>
      <c r="D12" s="17">
        <v>80</v>
      </c>
      <c r="E12" s="86">
        <v>0</v>
      </c>
      <c r="F12" s="9">
        <f>D12*E12</f>
        <v>0</v>
      </c>
    </row>
    <row r="13" spans="1:6" x14ac:dyDescent="0.25">
      <c r="A13" s="36"/>
      <c r="B13" s="35"/>
      <c r="C13" s="38" t="s">
        <v>50</v>
      </c>
      <c r="D13" s="17">
        <v>120</v>
      </c>
      <c r="E13" s="86">
        <v>0</v>
      </c>
      <c r="F13" s="9">
        <f>D13*E13</f>
        <v>0</v>
      </c>
    </row>
    <row r="14" spans="1:6" x14ac:dyDescent="0.25">
      <c r="A14" s="20"/>
      <c r="B14" s="16"/>
      <c r="C14" s="18"/>
      <c r="D14" s="17"/>
      <c r="E14" s="86"/>
      <c r="F14" s="9"/>
    </row>
    <row r="15" spans="1:6" x14ac:dyDescent="0.25">
      <c r="A15" s="34" t="s">
        <v>17</v>
      </c>
      <c r="B15" s="35" t="s">
        <v>5</v>
      </c>
      <c r="C15" s="38"/>
      <c r="D15" s="17"/>
      <c r="E15" s="86"/>
      <c r="F15" s="9"/>
    </row>
    <row r="16" spans="1:6" x14ac:dyDescent="0.25">
      <c r="A16" s="37"/>
      <c r="B16" s="35"/>
      <c r="C16" s="38" t="s">
        <v>53</v>
      </c>
      <c r="D16" s="17">
        <v>120</v>
      </c>
      <c r="E16" s="86">
        <v>0</v>
      </c>
      <c r="F16" s="9">
        <f>D16*E16</f>
        <v>0</v>
      </c>
    </row>
    <row r="17" spans="1:6" x14ac:dyDescent="0.25">
      <c r="A17" s="37"/>
      <c r="B17" s="35"/>
      <c r="C17" s="38"/>
      <c r="D17" s="17"/>
      <c r="E17" s="86"/>
      <c r="F17" s="9"/>
    </row>
    <row r="18" spans="1:6" x14ac:dyDescent="0.25">
      <c r="A18" s="34" t="s">
        <v>18</v>
      </c>
      <c r="B18" s="35" t="s">
        <v>19</v>
      </c>
      <c r="C18" s="38"/>
      <c r="D18" s="17"/>
      <c r="E18" s="86"/>
      <c r="F18" s="9"/>
    </row>
    <row r="19" spans="1:6" x14ac:dyDescent="0.25">
      <c r="A19" s="37"/>
      <c r="B19" s="35"/>
      <c r="C19" s="38" t="s">
        <v>51</v>
      </c>
      <c r="D19" s="17">
        <v>200</v>
      </c>
      <c r="E19" s="86">
        <v>0</v>
      </c>
      <c r="F19" s="9">
        <f>D19*E19</f>
        <v>0</v>
      </c>
    </row>
    <row r="20" spans="1:6" x14ac:dyDescent="0.25">
      <c r="A20" s="37"/>
      <c r="B20" s="35"/>
      <c r="C20" s="38" t="s">
        <v>52</v>
      </c>
      <c r="D20" s="17">
        <v>100</v>
      </c>
      <c r="E20" s="86">
        <v>0</v>
      </c>
      <c r="F20" s="9">
        <f>D20*E20</f>
        <v>0</v>
      </c>
    </row>
    <row r="21" spans="1:6" x14ac:dyDescent="0.25">
      <c r="A21" s="33"/>
      <c r="B21" s="35"/>
      <c r="C21" s="38"/>
      <c r="D21" s="17"/>
      <c r="E21" s="86"/>
      <c r="F21" s="9"/>
    </row>
    <row r="22" spans="1:6" x14ac:dyDescent="0.25">
      <c r="A22" s="34" t="s">
        <v>47</v>
      </c>
      <c r="B22" s="35" t="s">
        <v>54</v>
      </c>
      <c r="C22" s="38"/>
      <c r="D22" s="17"/>
      <c r="E22" s="86"/>
      <c r="F22" s="9"/>
    </row>
    <row r="23" spans="1:6" x14ac:dyDescent="0.25">
      <c r="A23" s="34" t="s">
        <v>55</v>
      </c>
      <c r="B23" s="35" t="s">
        <v>56</v>
      </c>
      <c r="C23" s="38"/>
      <c r="D23" s="17"/>
      <c r="E23" s="86"/>
      <c r="F23" s="9"/>
    </row>
    <row r="24" spans="1:6" x14ac:dyDescent="0.25">
      <c r="A24" s="37"/>
      <c r="B24" s="35"/>
      <c r="C24" s="38" t="s">
        <v>57</v>
      </c>
      <c r="D24" s="17">
        <v>60</v>
      </c>
      <c r="E24" s="86">
        <v>0</v>
      </c>
      <c r="F24" s="9">
        <f>D24*E24</f>
        <v>0</v>
      </c>
    </row>
    <row r="25" spans="1:6" x14ac:dyDescent="0.25">
      <c r="A25" s="37"/>
      <c r="B25" s="35"/>
      <c r="C25" s="38" t="s">
        <v>58</v>
      </c>
      <c r="D25" s="17">
        <v>60</v>
      </c>
      <c r="E25" s="86">
        <v>0</v>
      </c>
      <c r="F25" s="9">
        <f>D25*E25</f>
        <v>0</v>
      </c>
    </row>
    <row r="26" spans="1:6" x14ac:dyDescent="0.25">
      <c r="A26" s="34"/>
      <c r="B26" s="35"/>
      <c r="C26" s="38"/>
      <c r="D26" s="17"/>
      <c r="E26" s="86"/>
      <c r="F26" s="9"/>
    </row>
    <row r="27" spans="1:6" x14ac:dyDescent="0.25">
      <c r="A27" s="34" t="s">
        <v>20</v>
      </c>
      <c r="B27" s="35" t="s">
        <v>21</v>
      </c>
      <c r="C27" s="38"/>
      <c r="D27" s="17"/>
      <c r="E27" s="86"/>
      <c r="F27" s="9"/>
    </row>
    <row r="28" spans="1:6" x14ac:dyDescent="0.25">
      <c r="A28" s="37"/>
      <c r="B28" s="35"/>
      <c r="C28" s="38" t="s">
        <v>59</v>
      </c>
      <c r="D28" s="17">
        <v>60</v>
      </c>
      <c r="E28" s="86">
        <v>0</v>
      </c>
      <c r="F28" s="9">
        <f>D28*E28</f>
        <v>0</v>
      </c>
    </row>
    <row r="29" spans="1:6" x14ac:dyDescent="0.25">
      <c r="A29" s="37"/>
      <c r="B29" s="35"/>
      <c r="C29" s="38" t="s">
        <v>60</v>
      </c>
      <c r="D29" s="17">
        <v>90</v>
      </c>
      <c r="E29" s="86">
        <v>0</v>
      </c>
      <c r="F29" s="9">
        <f t="shared" ref="F29:F31" si="0">D29*E29</f>
        <v>0</v>
      </c>
    </row>
    <row r="30" spans="1:6" x14ac:dyDescent="0.25">
      <c r="A30" s="37"/>
      <c r="B30" s="35"/>
      <c r="C30" s="38" t="s">
        <v>61</v>
      </c>
      <c r="D30" s="17">
        <v>80</v>
      </c>
      <c r="E30" s="86">
        <v>0</v>
      </c>
      <c r="F30" s="9">
        <f t="shared" si="0"/>
        <v>0</v>
      </c>
    </row>
    <row r="31" spans="1:6" x14ac:dyDescent="0.25">
      <c r="A31" s="37"/>
      <c r="B31" s="35"/>
      <c r="C31" s="38" t="s">
        <v>62</v>
      </c>
      <c r="D31" s="17">
        <v>60</v>
      </c>
      <c r="E31" s="86">
        <v>0</v>
      </c>
      <c r="F31" s="9">
        <f t="shared" si="0"/>
        <v>0</v>
      </c>
    </row>
    <row r="32" spans="1:6" x14ac:dyDescent="0.25">
      <c r="A32" s="37"/>
      <c r="B32" s="35"/>
      <c r="C32" s="38"/>
      <c r="D32" s="17"/>
      <c r="E32" s="86"/>
      <c r="F32" s="9"/>
    </row>
    <row r="33" spans="1:6" x14ac:dyDescent="0.25">
      <c r="A33" s="34" t="s">
        <v>63</v>
      </c>
      <c r="B33" s="35" t="s">
        <v>64</v>
      </c>
      <c r="C33" s="38"/>
      <c r="D33" s="17"/>
      <c r="E33" s="86"/>
      <c r="F33" s="9"/>
    </row>
    <row r="34" spans="1:6" x14ac:dyDescent="0.25">
      <c r="A34" s="34" t="s">
        <v>65</v>
      </c>
      <c r="B34" s="35" t="s">
        <v>66</v>
      </c>
      <c r="C34" s="38"/>
      <c r="D34" s="17"/>
      <c r="E34" s="86"/>
      <c r="F34" s="9"/>
    </row>
    <row r="35" spans="1:6" x14ac:dyDescent="0.25">
      <c r="A35" s="37"/>
      <c r="B35" s="35"/>
      <c r="C35" s="38" t="s">
        <v>67</v>
      </c>
      <c r="D35" s="17">
        <v>80</v>
      </c>
      <c r="E35" s="86">
        <v>0</v>
      </c>
      <c r="F35" s="9">
        <f>D35*E35</f>
        <v>0</v>
      </c>
    </row>
    <row r="36" spans="1:6" x14ac:dyDescent="0.25">
      <c r="A36" s="33"/>
      <c r="B36" s="35"/>
      <c r="C36" s="38"/>
      <c r="D36" s="17"/>
      <c r="E36" s="86"/>
      <c r="F36" s="9"/>
    </row>
    <row r="37" spans="1:6" x14ac:dyDescent="0.25">
      <c r="A37" s="33" t="s">
        <v>68</v>
      </c>
      <c r="B37" s="35" t="s">
        <v>69</v>
      </c>
      <c r="C37" s="38"/>
      <c r="D37" s="17"/>
      <c r="E37" s="86"/>
      <c r="F37" s="9"/>
    </row>
    <row r="38" spans="1:6" x14ac:dyDescent="0.25">
      <c r="A38" s="37"/>
      <c r="B38" s="35"/>
      <c r="C38" s="38" t="s">
        <v>70</v>
      </c>
      <c r="D38" s="17">
        <v>80</v>
      </c>
      <c r="E38" s="86">
        <v>0</v>
      </c>
      <c r="F38" s="9">
        <f>D38*E38</f>
        <v>0</v>
      </c>
    </row>
    <row r="39" spans="1:6" x14ac:dyDescent="0.25">
      <c r="A39" s="33"/>
      <c r="B39" s="35"/>
      <c r="C39" s="38"/>
      <c r="D39" s="17"/>
      <c r="E39" s="86"/>
      <c r="F39" s="9"/>
    </row>
    <row r="40" spans="1:6" x14ac:dyDescent="0.25">
      <c r="A40" s="37" t="s">
        <v>22</v>
      </c>
      <c r="B40" s="35" t="s">
        <v>23</v>
      </c>
      <c r="C40" s="38"/>
      <c r="D40" s="17"/>
      <c r="E40" s="86"/>
      <c r="F40" s="9"/>
    </row>
    <row r="41" spans="1:6" x14ac:dyDescent="0.25">
      <c r="A41" s="37"/>
      <c r="B41" s="35"/>
      <c r="C41" s="38" t="s">
        <v>71</v>
      </c>
      <c r="D41" s="17">
        <v>160</v>
      </c>
      <c r="E41" s="86">
        <v>0</v>
      </c>
      <c r="F41" s="9">
        <f>D41*E41</f>
        <v>0</v>
      </c>
    </row>
    <row r="42" spans="1:6" x14ac:dyDescent="0.25">
      <c r="A42" s="37"/>
      <c r="B42" s="35"/>
      <c r="C42" s="38"/>
      <c r="D42" s="17"/>
      <c r="E42" s="86"/>
      <c r="F42" s="9"/>
    </row>
    <row r="43" spans="1:6" x14ac:dyDescent="0.25">
      <c r="A43" s="37"/>
      <c r="B43" s="35"/>
      <c r="C43" s="38"/>
      <c r="D43" s="17"/>
      <c r="E43" s="86"/>
      <c r="F43" s="9"/>
    </row>
    <row r="44" spans="1:6" x14ac:dyDescent="0.25">
      <c r="A44" s="33" t="s">
        <v>72</v>
      </c>
      <c r="B44" s="35" t="s">
        <v>73</v>
      </c>
      <c r="C44" s="38"/>
      <c r="D44" s="17"/>
      <c r="E44" s="86"/>
      <c r="F44" s="9"/>
    </row>
    <row r="45" spans="1:6" x14ac:dyDescent="0.25">
      <c r="A45" s="37"/>
      <c r="B45" s="35"/>
      <c r="C45" s="38" t="s">
        <v>74</v>
      </c>
      <c r="D45" s="17">
        <v>160</v>
      </c>
      <c r="E45" s="86">
        <v>0</v>
      </c>
      <c r="F45" s="9">
        <f>D45*E45</f>
        <v>0</v>
      </c>
    </row>
    <row r="46" spans="1:6" x14ac:dyDescent="0.25">
      <c r="A46" s="37"/>
      <c r="B46" s="35"/>
      <c r="C46" s="38" t="s">
        <v>75</v>
      </c>
      <c r="D46" s="17">
        <v>80</v>
      </c>
      <c r="E46" s="86">
        <v>0</v>
      </c>
      <c r="F46" s="9">
        <f>D46*E46</f>
        <v>0</v>
      </c>
    </row>
    <row r="47" spans="1:6" x14ac:dyDescent="0.25">
      <c r="A47" s="37"/>
      <c r="B47" s="35"/>
      <c r="C47" s="38"/>
      <c r="D47" s="17"/>
      <c r="E47" s="86"/>
      <c r="F47" s="9"/>
    </row>
    <row r="48" spans="1:6" x14ac:dyDescent="0.25">
      <c r="A48" s="33" t="s">
        <v>76</v>
      </c>
      <c r="B48" s="35" t="s">
        <v>82</v>
      </c>
      <c r="C48" s="38"/>
      <c r="D48" s="17"/>
      <c r="E48" s="86"/>
      <c r="F48" s="9"/>
    </row>
    <row r="49" spans="1:6" x14ac:dyDescent="0.25">
      <c r="A49" s="37"/>
      <c r="B49" s="35"/>
      <c r="C49" s="38" t="s">
        <v>77</v>
      </c>
      <c r="D49" s="17">
        <v>80</v>
      </c>
      <c r="E49" s="86">
        <v>0</v>
      </c>
      <c r="F49" s="9">
        <f>D49*E49</f>
        <v>0</v>
      </c>
    </row>
    <row r="50" spans="1:6" x14ac:dyDescent="0.25">
      <c r="A50" s="37"/>
      <c r="B50" s="35"/>
      <c r="C50" s="38"/>
      <c r="D50" s="17"/>
      <c r="E50" s="86"/>
      <c r="F50" s="9"/>
    </row>
    <row r="51" spans="1:6" x14ac:dyDescent="0.25">
      <c r="A51" s="34" t="s">
        <v>78</v>
      </c>
      <c r="B51" s="35" t="s">
        <v>79</v>
      </c>
      <c r="C51" s="38"/>
      <c r="D51" s="17"/>
      <c r="E51" s="86"/>
      <c r="F51" s="9"/>
    </row>
    <row r="52" spans="1:6" x14ac:dyDescent="0.25">
      <c r="A52" s="34" t="s">
        <v>24</v>
      </c>
      <c r="B52" s="35" t="s">
        <v>80</v>
      </c>
      <c r="C52" s="38"/>
      <c r="D52" s="17"/>
      <c r="E52" s="86"/>
      <c r="F52" s="9"/>
    </row>
    <row r="53" spans="1:6" x14ac:dyDescent="0.25">
      <c r="A53" s="37"/>
      <c r="B53" s="35"/>
      <c r="C53" s="38" t="s">
        <v>81</v>
      </c>
      <c r="D53" s="17">
        <v>50</v>
      </c>
      <c r="E53" s="86">
        <v>0</v>
      </c>
      <c r="F53" s="9">
        <f>D53*E53</f>
        <v>0</v>
      </c>
    </row>
    <row r="54" spans="1:6" ht="15.75" thickBot="1" x14ac:dyDescent="0.3">
      <c r="A54" s="37"/>
      <c r="B54" s="35"/>
      <c r="C54" s="38"/>
      <c r="D54" s="25"/>
      <c r="E54" s="87"/>
      <c r="F54" s="69"/>
    </row>
    <row r="55" spans="1:6" ht="15.75" thickBot="1" x14ac:dyDescent="0.3">
      <c r="A55" s="81"/>
      <c r="B55" s="82"/>
      <c r="C55" s="83"/>
      <c r="D55" s="81"/>
      <c r="E55" s="92"/>
      <c r="F55" s="84">
        <f>SUM(F9:F54)</f>
        <v>0</v>
      </c>
    </row>
    <row r="56" spans="1:6" ht="15.75" thickBot="1" x14ac:dyDescent="0.3">
      <c r="A56" s="95"/>
      <c r="B56" s="96"/>
      <c r="C56" s="97"/>
      <c r="D56" s="28"/>
      <c r="E56" s="88"/>
      <c r="F56" s="11"/>
    </row>
    <row r="57" spans="1:6" ht="15.75" thickBot="1" x14ac:dyDescent="0.3">
      <c r="A57" s="21" t="s">
        <v>83</v>
      </c>
      <c r="B57" s="102"/>
      <c r="C57" s="103"/>
      <c r="D57" s="81"/>
      <c r="E57" s="92"/>
      <c r="F57" s="84"/>
    </row>
    <row r="58" spans="1:6" x14ac:dyDescent="0.25">
      <c r="A58" s="37"/>
      <c r="B58" s="98" t="s">
        <v>84</v>
      </c>
      <c r="C58" s="99" t="s">
        <v>86</v>
      </c>
      <c r="D58" s="26">
        <v>50</v>
      </c>
      <c r="E58" s="100">
        <v>0</v>
      </c>
      <c r="F58" s="101">
        <f>D58*E58</f>
        <v>0</v>
      </c>
    </row>
    <row r="59" spans="1:6" x14ac:dyDescent="0.25">
      <c r="A59" s="37"/>
      <c r="B59" s="35" t="s">
        <v>85</v>
      </c>
      <c r="C59" s="38" t="s">
        <v>87</v>
      </c>
      <c r="D59" s="25">
        <v>24</v>
      </c>
      <c r="E59" s="87">
        <v>0</v>
      </c>
      <c r="F59" s="101">
        <f>D59*E59</f>
        <v>0</v>
      </c>
    </row>
    <row r="60" spans="1:6" ht="15.75" thickBot="1" x14ac:dyDescent="0.3">
      <c r="A60" s="37"/>
      <c r="B60" s="35"/>
      <c r="C60" s="38"/>
      <c r="D60" s="25"/>
      <c r="E60" s="87"/>
      <c r="F60" s="69"/>
    </row>
    <row r="61" spans="1:6" ht="15.75" thickBot="1" x14ac:dyDescent="0.3">
      <c r="A61" s="81"/>
      <c r="B61" s="82"/>
      <c r="C61" s="83"/>
      <c r="D61" s="81"/>
      <c r="E61" s="92"/>
      <c r="F61" s="84">
        <f>SUM(F58:F60)</f>
        <v>0</v>
      </c>
    </row>
    <row r="62" spans="1:6" ht="15.75" thickBot="1" x14ac:dyDescent="0.3">
      <c r="A62" s="37"/>
      <c r="B62" s="35"/>
      <c r="C62" s="38"/>
      <c r="D62" s="28"/>
      <c r="E62" s="88"/>
      <c r="F62" s="11"/>
    </row>
    <row r="63" spans="1:6" ht="15.75" thickBot="1" x14ac:dyDescent="0.3">
      <c r="A63" s="21"/>
      <c r="B63" s="22" t="s">
        <v>8</v>
      </c>
      <c r="C63" s="103"/>
      <c r="D63" s="81"/>
      <c r="E63" s="92"/>
      <c r="F63" s="110">
        <f>SUM(F55,F61)</f>
        <v>0</v>
      </c>
    </row>
    <row r="64" spans="1:6" x14ac:dyDescent="0.25">
      <c r="E64" s="6"/>
    </row>
    <row r="65" spans="1:6" x14ac:dyDescent="0.25">
      <c r="E65" s="6"/>
      <c r="F65" s="27"/>
    </row>
    <row r="66" spans="1:6" x14ac:dyDescent="0.25">
      <c r="A66" t="s">
        <v>25</v>
      </c>
      <c r="E66" s="6"/>
    </row>
    <row r="67" spans="1:6" ht="15.75" thickBot="1" x14ac:dyDescent="0.3">
      <c r="E67" s="6"/>
    </row>
    <row r="68" spans="1:6" ht="15.75" thickBot="1" x14ac:dyDescent="0.3">
      <c r="A68" s="21" t="s">
        <v>2</v>
      </c>
      <c r="B68" s="22"/>
      <c r="C68" s="23" t="s">
        <v>26</v>
      </c>
      <c r="D68" s="29" t="s">
        <v>9</v>
      </c>
      <c r="E68" s="85" t="s">
        <v>7</v>
      </c>
      <c r="F68" s="30" t="s">
        <v>6</v>
      </c>
    </row>
    <row r="69" spans="1:6" ht="15.75" thickBot="1" x14ac:dyDescent="0.3">
      <c r="A69" s="70" t="s">
        <v>88</v>
      </c>
      <c r="B69" s="71"/>
      <c r="C69" s="72"/>
      <c r="D69" s="73"/>
      <c r="E69" s="89"/>
      <c r="F69" s="74"/>
    </row>
    <row r="70" spans="1:6" x14ac:dyDescent="0.25">
      <c r="A70" s="39" t="s">
        <v>89</v>
      </c>
      <c r="B70" s="78"/>
      <c r="C70" s="40" t="s">
        <v>90</v>
      </c>
      <c r="D70" s="39">
        <v>12</v>
      </c>
      <c r="E70" s="90">
        <v>0</v>
      </c>
      <c r="F70" s="111">
        <f>D70*E70</f>
        <v>0</v>
      </c>
    </row>
    <row r="71" spans="1:6" x14ac:dyDescent="0.25">
      <c r="A71" s="24" t="s">
        <v>91</v>
      </c>
      <c r="B71" s="79"/>
      <c r="C71" s="76" t="s">
        <v>92</v>
      </c>
      <c r="D71" s="24">
        <v>24</v>
      </c>
      <c r="E71" s="91">
        <v>0</v>
      </c>
      <c r="F71" s="9">
        <f t="shared" ref="F71:F79" si="1">D71*E71</f>
        <v>0</v>
      </c>
    </row>
    <row r="72" spans="1:6" x14ac:dyDescent="0.25">
      <c r="A72" s="24" t="s">
        <v>91</v>
      </c>
      <c r="B72" s="79">
        <v>3</v>
      </c>
      <c r="C72" s="76" t="s">
        <v>93</v>
      </c>
      <c r="D72" s="24">
        <v>160</v>
      </c>
      <c r="E72" s="91">
        <v>0</v>
      </c>
      <c r="F72" s="9">
        <f t="shared" si="1"/>
        <v>0</v>
      </c>
    </row>
    <row r="73" spans="1:6" x14ac:dyDescent="0.25">
      <c r="A73" s="24" t="s">
        <v>91</v>
      </c>
      <c r="B73" s="79">
        <v>5</v>
      </c>
      <c r="C73" s="76" t="s">
        <v>94</v>
      </c>
      <c r="D73" s="24">
        <v>40</v>
      </c>
      <c r="E73" s="91">
        <v>0</v>
      </c>
      <c r="F73" s="9">
        <f t="shared" si="1"/>
        <v>0</v>
      </c>
    </row>
    <row r="74" spans="1:6" x14ac:dyDescent="0.25">
      <c r="A74" s="24" t="s">
        <v>95</v>
      </c>
      <c r="B74" s="79" t="s">
        <v>110</v>
      </c>
      <c r="C74" s="76" t="s">
        <v>111</v>
      </c>
      <c r="D74" s="24">
        <v>32</v>
      </c>
      <c r="E74" s="91">
        <v>0</v>
      </c>
      <c r="F74" s="9">
        <f t="shared" si="1"/>
        <v>0</v>
      </c>
    </row>
    <row r="75" spans="1:6" x14ac:dyDescent="0.25">
      <c r="A75" s="24"/>
      <c r="B75" s="79"/>
      <c r="C75" s="76" t="s">
        <v>96</v>
      </c>
      <c r="D75" s="24">
        <v>80</v>
      </c>
      <c r="E75" s="91">
        <v>0</v>
      </c>
      <c r="F75" s="9">
        <f t="shared" si="1"/>
        <v>0</v>
      </c>
    </row>
    <row r="76" spans="1:6" x14ac:dyDescent="0.25">
      <c r="A76" s="24"/>
      <c r="B76" s="79"/>
      <c r="C76" s="76" t="s">
        <v>97</v>
      </c>
      <c r="D76" s="24">
        <v>88</v>
      </c>
      <c r="E76" s="91">
        <v>0</v>
      </c>
      <c r="F76" s="9">
        <f t="shared" si="1"/>
        <v>0</v>
      </c>
    </row>
    <row r="77" spans="1:6" x14ac:dyDescent="0.25">
      <c r="A77" s="24" t="s">
        <v>99</v>
      </c>
      <c r="B77" s="79">
        <v>4</v>
      </c>
      <c r="C77" s="76" t="s">
        <v>98</v>
      </c>
      <c r="D77" s="24">
        <v>100</v>
      </c>
      <c r="E77" s="91">
        <v>0</v>
      </c>
      <c r="F77" s="9">
        <f t="shared" si="1"/>
        <v>0</v>
      </c>
    </row>
    <row r="78" spans="1:6" x14ac:dyDescent="0.25">
      <c r="A78" s="24"/>
      <c r="B78" s="79"/>
      <c r="C78" s="76" t="s">
        <v>100</v>
      </c>
      <c r="D78" s="24">
        <v>100</v>
      </c>
      <c r="E78" s="91">
        <v>0</v>
      </c>
      <c r="F78" s="9">
        <f t="shared" si="1"/>
        <v>0</v>
      </c>
    </row>
    <row r="79" spans="1:6" ht="15.75" thickBot="1" x14ac:dyDescent="0.3">
      <c r="A79" s="28"/>
      <c r="B79" s="80"/>
      <c r="C79" s="19" t="s">
        <v>101</v>
      </c>
      <c r="D79" s="28">
        <v>120</v>
      </c>
      <c r="E79" s="88">
        <v>0</v>
      </c>
      <c r="F79" s="77">
        <f t="shared" si="1"/>
        <v>0</v>
      </c>
    </row>
    <row r="80" spans="1:6" ht="15.75" thickBot="1" x14ac:dyDescent="0.3">
      <c r="A80" s="81"/>
      <c r="B80" s="82"/>
      <c r="C80" s="83"/>
      <c r="D80" s="81"/>
      <c r="E80" s="92"/>
      <c r="F80" s="110">
        <f>SUM(F70:F79)</f>
        <v>0</v>
      </c>
    </row>
    <row r="81" spans="1:7" ht="15.75" thickBot="1" x14ac:dyDescent="0.3">
      <c r="A81" s="24"/>
      <c r="B81" s="79"/>
      <c r="C81" s="76"/>
      <c r="D81" s="24"/>
      <c r="E81" s="91"/>
      <c r="F81" s="77"/>
    </row>
    <row r="82" spans="1:7" ht="15.75" thickBot="1" x14ac:dyDescent="0.3">
      <c r="A82" s="21" t="s">
        <v>102</v>
      </c>
      <c r="B82" s="22"/>
      <c r="C82" s="23"/>
      <c r="D82" s="29" t="s">
        <v>9</v>
      </c>
      <c r="E82" s="85" t="s">
        <v>7</v>
      </c>
      <c r="F82" s="30" t="s">
        <v>6</v>
      </c>
    </row>
    <row r="83" spans="1:7" x14ac:dyDescent="0.25">
      <c r="A83" s="24">
        <v>1</v>
      </c>
      <c r="B83" s="75"/>
      <c r="C83" s="76" t="s">
        <v>103</v>
      </c>
      <c r="D83" s="24">
        <v>80</v>
      </c>
      <c r="E83" s="91">
        <v>0</v>
      </c>
      <c r="F83" s="77">
        <f>D83*E83</f>
        <v>0</v>
      </c>
    </row>
    <row r="84" spans="1:7" x14ac:dyDescent="0.25">
      <c r="A84" s="17">
        <v>2</v>
      </c>
      <c r="B84" s="8"/>
      <c r="C84" s="18" t="s">
        <v>104</v>
      </c>
      <c r="D84" s="17">
        <v>80</v>
      </c>
      <c r="E84" s="91">
        <v>0</v>
      </c>
      <c r="F84" s="77">
        <f t="shared" ref="F84:F89" si="2">D84*E84</f>
        <v>0</v>
      </c>
    </row>
    <row r="85" spans="1:7" x14ac:dyDescent="0.25">
      <c r="A85" s="17">
        <v>3</v>
      </c>
      <c r="B85" s="8"/>
      <c r="C85" s="18" t="s">
        <v>105</v>
      </c>
      <c r="D85" s="17">
        <v>80</v>
      </c>
      <c r="E85" s="91">
        <v>0</v>
      </c>
      <c r="F85" s="77">
        <f t="shared" si="2"/>
        <v>0</v>
      </c>
    </row>
    <row r="86" spans="1:7" x14ac:dyDescent="0.25">
      <c r="A86" s="17">
        <v>4</v>
      </c>
      <c r="B86" s="8"/>
      <c r="C86" s="18" t="s">
        <v>106</v>
      </c>
      <c r="D86" s="17">
        <v>80</v>
      </c>
      <c r="E86" s="91">
        <v>0</v>
      </c>
      <c r="F86" s="77">
        <f t="shared" si="2"/>
        <v>0</v>
      </c>
    </row>
    <row r="87" spans="1:7" x14ac:dyDescent="0.25">
      <c r="A87" s="17">
        <v>5</v>
      </c>
      <c r="B87" s="8"/>
      <c r="C87" s="18" t="s">
        <v>107</v>
      </c>
      <c r="D87" s="17">
        <v>120</v>
      </c>
      <c r="E87" s="91">
        <v>0</v>
      </c>
      <c r="F87" s="77">
        <f t="shared" si="2"/>
        <v>0</v>
      </c>
    </row>
    <row r="88" spans="1:7" x14ac:dyDescent="0.25">
      <c r="A88" s="17">
        <v>6</v>
      </c>
      <c r="B88" s="8"/>
      <c r="C88" s="18" t="s">
        <v>108</v>
      </c>
      <c r="D88" s="17">
        <v>40</v>
      </c>
      <c r="E88" s="91">
        <v>0</v>
      </c>
      <c r="F88" s="77">
        <f t="shared" si="2"/>
        <v>0</v>
      </c>
    </row>
    <row r="89" spans="1:7" ht="15.75" thickBot="1" x14ac:dyDescent="0.3">
      <c r="A89" s="17">
        <v>7</v>
      </c>
      <c r="B89" s="8"/>
      <c r="C89" s="18" t="s">
        <v>109</v>
      </c>
      <c r="D89" s="17">
        <v>120</v>
      </c>
      <c r="E89" s="91">
        <v>0</v>
      </c>
      <c r="F89" s="77">
        <f t="shared" si="2"/>
        <v>0</v>
      </c>
    </row>
    <row r="90" spans="1:7" ht="15.75" thickBot="1" x14ac:dyDescent="0.3">
      <c r="A90" s="81"/>
      <c r="B90" s="82"/>
      <c r="C90" s="83"/>
      <c r="D90" s="81"/>
      <c r="E90" s="92"/>
      <c r="F90" s="110">
        <f>SUM(F83:F89)</f>
        <v>0</v>
      </c>
    </row>
    <row r="91" spans="1:7" ht="15.75" thickBot="1" x14ac:dyDescent="0.3">
      <c r="A91" s="25"/>
      <c r="B91" s="32"/>
      <c r="C91" s="41"/>
      <c r="D91" s="17"/>
      <c r="E91" s="86"/>
      <c r="F91" s="9"/>
    </row>
    <row r="92" spans="1:7" ht="15.75" thickBot="1" x14ac:dyDescent="0.3">
      <c r="A92" s="21"/>
      <c r="B92" s="22" t="s">
        <v>8</v>
      </c>
      <c r="C92" s="103"/>
      <c r="D92" s="81"/>
      <c r="E92" s="92"/>
      <c r="F92" s="110">
        <f>SUM(F80,F90)</f>
        <v>0</v>
      </c>
    </row>
    <row r="93" spans="1:7" ht="15.75" thickBot="1" x14ac:dyDescent="0.3">
      <c r="A93" s="28"/>
      <c r="B93" s="10"/>
      <c r="C93" s="19"/>
      <c r="D93" s="12"/>
      <c r="E93" s="93"/>
      <c r="F93" s="13"/>
    </row>
    <row r="94" spans="1:7" ht="16.5" thickBot="1" x14ac:dyDescent="0.3">
      <c r="A94" s="104"/>
      <c r="B94" s="105" t="s">
        <v>112</v>
      </c>
      <c r="C94" s="106"/>
      <c r="D94" s="107"/>
      <c r="E94" s="108"/>
      <c r="F94" s="109">
        <f>SUM(F63,F92)</f>
        <v>0</v>
      </c>
      <c r="G94" s="6"/>
    </row>
    <row r="97" spans="1:6" ht="18.75" x14ac:dyDescent="0.3">
      <c r="A97" s="14"/>
      <c r="B97" s="14"/>
      <c r="C97" s="14"/>
      <c r="D97" s="14"/>
      <c r="E97" s="14"/>
      <c r="F97" s="42"/>
    </row>
  </sheetData>
  <pageMargins left="0.70866141732283472" right="0.70866141732283472" top="0.78740157480314965" bottom="0.78740157480314965" header="0.31496062992125984" footer="0.31496062992125984"/>
  <pageSetup paperSize="9" scale="68" fitToHeight="0" orientation="portrait" r:id="rId1"/>
  <rowBreaks count="1" manualBreakCount="1">
    <brk id="6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rekapitulace_D3</vt:lpstr>
      <vt:lpstr>rekapitulace_D3_Kosoř</vt:lpstr>
      <vt:lpstr>D5-přehled_SO a PS_nadjezd_</vt:lpstr>
      <vt:lpstr>'D5-přehled_SO a PS_nadjezd_'!Oblast_tisku</vt:lpstr>
      <vt:lpstr>rekapitulace_D3!Oblast_tisku</vt:lpstr>
      <vt:lpstr>rekapitulace_D3_Kosoř!Oblast_tisku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Martinek SUDOP PRAHA</dc:creator>
  <cp:lastModifiedBy>Míka Tomáš, DiS.</cp:lastModifiedBy>
  <cp:lastPrinted>2020-09-14T11:12:23Z</cp:lastPrinted>
  <dcterms:created xsi:type="dcterms:W3CDTF">2017-04-12T07:46:01Z</dcterms:created>
  <dcterms:modified xsi:type="dcterms:W3CDTF">2020-11-05T09:32:03Z</dcterms:modified>
</cp:coreProperties>
</file>