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1.4_SO 01-27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3" i="1" l="1"/>
  <c r="O213" i="1" s="1"/>
  <c r="I209" i="1"/>
  <c r="O209" i="1" s="1"/>
  <c r="O205" i="1"/>
  <c r="R204" i="1" s="1"/>
  <c r="O204" i="1" s="1"/>
  <c r="I205" i="1"/>
  <c r="Q204" i="1"/>
  <c r="I204" i="1" s="1"/>
  <c r="I200" i="1"/>
  <c r="O200" i="1" s="1"/>
  <c r="O196" i="1"/>
  <c r="I196" i="1"/>
  <c r="I192" i="1"/>
  <c r="Q191" i="1" s="1"/>
  <c r="I191" i="1" s="1"/>
  <c r="O187" i="1"/>
  <c r="I187" i="1"/>
  <c r="I183" i="1"/>
  <c r="O183" i="1" s="1"/>
  <c r="I179" i="1"/>
  <c r="O179" i="1" s="1"/>
  <c r="I175" i="1"/>
  <c r="O175" i="1" s="1"/>
  <c r="O171" i="1"/>
  <c r="I171" i="1"/>
  <c r="I167" i="1"/>
  <c r="O167" i="1" s="1"/>
  <c r="I163" i="1"/>
  <c r="O163" i="1" s="1"/>
  <c r="I159" i="1"/>
  <c r="O159" i="1" s="1"/>
  <c r="O155" i="1"/>
  <c r="I155" i="1"/>
  <c r="I151" i="1"/>
  <c r="O151" i="1" s="1"/>
  <c r="I147" i="1"/>
  <c r="O147" i="1" s="1"/>
  <c r="I143" i="1"/>
  <c r="O143" i="1" s="1"/>
  <c r="O139" i="1"/>
  <c r="I139" i="1"/>
  <c r="I135" i="1"/>
  <c r="O135" i="1" s="1"/>
  <c r="I131" i="1"/>
  <c r="O131" i="1" s="1"/>
  <c r="I127" i="1"/>
  <c r="O127" i="1" s="1"/>
  <c r="O123" i="1"/>
  <c r="I123" i="1"/>
  <c r="I119" i="1"/>
  <c r="O119" i="1" s="1"/>
  <c r="I115" i="1"/>
  <c r="O115" i="1" s="1"/>
  <c r="I111" i="1"/>
  <c r="O111" i="1" s="1"/>
  <c r="O107" i="1"/>
  <c r="I107" i="1"/>
  <c r="I103" i="1"/>
  <c r="O103" i="1" s="1"/>
  <c r="I99" i="1"/>
  <c r="O99" i="1" s="1"/>
  <c r="I95" i="1"/>
  <c r="O95" i="1" s="1"/>
  <c r="I90" i="1"/>
  <c r="O90" i="1" s="1"/>
  <c r="I86" i="1"/>
  <c r="O86" i="1" s="1"/>
  <c r="O82" i="1"/>
  <c r="I82" i="1"/>
  <c r="Q81" i="1"/>
  <c r="I81" i="1" s="1"/>
  <c r="I77" i="1"/>
  <c r="O77" i="1" s="1"/>
  <c r="O73" i="1"/>
  <c r="I73" i="1"/>
  <c r="Q72" i="1"/>
  <c r="I72" i="1" s="1"/>
  <c r="I68" i="1"/>
  <c r="O68" i="1" s="1"/>
  <c r="R67" i="1" s="1"/>
  <c r="O67" i="1" s="1"/>
  <c r="I63" i="1"/>
  <c r="O63" i="1" s="1"/>
  <c r="I59" i="1"/>
  <c r="O59" i="1" s="1"/>
  <c r="O55" i="1"/>
  <c r="I55" i="1"/>
  <c r="I51" i="1"/>
  <c r="O51" i="1" s="1"/>
  <c r="I47" i="1"/>
  <c r="O47" i="1" s="1"/>
  <c r="I43" i="1"/>
  <c r="O43" i="1" s="1"/>
  <c r="O39" i="1"/>
  <c r="I39" i="1"/>
  <c r="I35" i="1"/>
  <c r="O35" i="1" s="1"/>
  <c r="I31" i="1"/>
  <c r="O31" i="1" s="1"/>
  <c r="I27" i="1"/>
  <c r="O27" i="1" s="1"/>
  <c r="O23" i="1"/>
  <c r="I23" i="1"/>
  <c r="I19" i="1"/>
  <c r="Q14" i="1" s="1"/>
  <c r="I14" i="1" s="1"/>
  <c r="I15" i="1"/>
  <c r="O15" i="1" s="1"/>
  <c r="I10" i="1"/>
  <c r="Q9" i="1" s="1"/>
  <c r="I9" i="1" s="1"/>
  <c r="R94" i="1" l="1"/>
  <c r="O94" i="1" s="1"/>
  <c r="R72" i="1"/>
  <c r="O72" i="1" s="1"/>
  <c r="R81" i="1"/>
  <c r="O81" i="1" s="1"/>
  <c r="R14" i="1"/>
  <c r="O14" i="1" s="1"/>
  <c r="O10" i="1"/>
  <c r="R9" i="1" s="1"/>
  <c r="O9" i="1" s="1"/>
  <c r="O19" i="1"/>
  <c r="O192" i="1"/>
  <c r="R191" i="1" s="1"/>
  <c r="O191" i="1" s="1"/>
  <c r="Q67" i="1"/>
  <c r="I67" i="1" s="1"/>
  <c r="Q94" i="1"/>
  <c r="I94" i="1" s="1"/>
  <c r="I3" i="1" s="1"/>
  <c r="O2" i="1" l="1"/>
</calcChain>
</file>

<file path=xl/sharedStrings.xml><?xml version="1.0" encoding="utf-8"?>
<sst xmlns="http://schemas.openxmlformats.org/spreadsheetml/2006/main" count="717" uniqueCount="274">
  <si>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</si>
  <si>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</si>
  <si>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</si>
  <si>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</si>
  <si>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</si>
  <si>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</si>
  <si>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</si>
  <si>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</si>
  <si>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01-27-01</t>
  </si>
  <si>
    <t>0,00</t>
  </si>
  <si>
    <t>2</t>
  </si>
  <si>
    <t>O</t>
  </si>
  <si>
    <t>Objekt:</t>
  </si>
  <si>
    <t>D.2.1.4</t>
  </si>
  <si>
    <t>Potrubní vedení (voda, plyn, kanalizace)</t>
  </si>
  <si>
    <t>15,00</t>
  </si>
  <si>
    <t>O1</t>
  </si>
  <si>
    <t>Rozpočet:</t>
  </si>
  <si>
    <t>TNS Čebín, venkovní kanalizace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</si>
  <si>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</si>
  <si>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</si>
  <si>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</si>
  <si>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</si>
  <si>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</si>
  <si>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</si>
  <si>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</si>
  <si>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</si>
  <si>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</si>
  <si>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</si>
  <si>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</si>
  <si>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</si>
  <si>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</si>
  <si>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</si>
  <si>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</si>
  <si>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</si>
  <si>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</si>
  <si>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</si>
  <si>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</si>
  <si>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</si>
  <si>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</si>
  <si>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</si>
  <si>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</si>
  <si>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</si>
  <si>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</si>
  <si>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PP</t>
  </si>
  <si>
    <t>VV</t>
  </si>
  <si>
    <t>TS</t>
  </si>
  <si>
    <t>zahrnuje veškeré náklady spojené s objednatelem požadovanými pracemi</t>
  </si>
  <si>
    <t>Zemní práce</t>
  </si>
  <si>
    <t>11315</t>
  </si>
  <si>
    <t>ODSTRANĚNÍ KRYTU ZPEVNĚNÝCH PLOCH Z BETONU</t>
  </si>
  <si>
    <t>M3</t>
  </si>
  <si>
    <t>27,45*0,25*1,2=8,235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</si>
  <si>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</si>
  <si>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11316</t>
  </si>
  <si>
    <t>ODSTRANĚNÍ KRYTU ZPEVNĚNÝCH PLOCH ZE SILNIČNÍCH DÍLCŮ</t>
  </si>
  <si>
    <t>80*1,2*0,2=19,200 [A]</t>
  </si>
  <si>
    <t>11332</t>
  </si>
  <si>
    <t>ODSTRANĚNÍ PODKLADŮ ZPEVNĚNÝCH PLOCH Z KAMENIVA NESTMELENÉHO</t>
  </si>
  <si>
    <t>(80+20+37,45)*1,2*0,4=65,976 [A]</t>
  </si>
  <si>
    <t>11333</t>
  </si>
  <si>
    <t>ODSTRANĚNÍ PODKLADU ZPEVNĚNÝCH PLOCH S ASFALT POJIVEM</t>
  </si>
  <si>
    <t>20*1,2*0,3=7,200 [A]</t>
  </si>
  <si>
    <t>11511</t>
  </si>
  <si>
    <t>ČERPÁNÍ VODY DO 500 L/MIN</t>
  </si>
  <si>
    <t>HOD</t>
  </si>
  <si>
    <t>Položka čerpání vody na povrchu zahrnuje i potrubí, pohotovost záložní čerpací soupravy a zřízení čerpací jímky. Součástí položky je také následná demontáž a likvidace těchto zařízení</t>
  </si>
  <si>
    <t>7</t>
  </si>
  <si>
    <t>11524</t>
  </si>
  <si>
    <t>PŘEVEDENÍ VODY POTRUBÍM DN 400 NEBO ŽLABY R.O. DO 1,4M</t>
  </si>
  <si>
    <t>m</t>
  </si>
  <si>
    <t>Položka převedení vody na povrchu zahrnuje zřízení, udržování a odstranění příslušného zařízení. Převedení vody se uvádí buď průměrem potrubí (DN) nebo délkou rozvinutého obvodu žlabu (r.o.).</t>
  </si>
  <si>
    <t>8</t>
  </si>
  <si>
    <t>13173</t>
  </si>
  <si>
    <t>HLOUBENÍ JAM ZAPAŽ I NEPAŽ TŘ. I</t>
  </si>
  <si>
    <t>13,1355+17,2704=30,406 [A] 
Celkem: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</si>
  <si>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</si>
  <si>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</si>
  <si>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</si>
  <si>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84,4*1,80*1,1=167,112 [A] 
90,71*2,3*1,1=229,496 [B] 
24,41*3,26*1,2=95,492 [C] 
21,79*3,32*1,4=101,280 [D] 
9*2,5*1,2=27,000 [E] 
Celkem: A+B+C+D+E=620,380 [U]</t>
  </si>
  <si>
    <t>17120</t>
  </si>
  <si>
    <t>ULOŽENÍ SYPANINY DO NÁSYPŮ A NA SKLÁDKY BEZ ZHUTNĚNÍ</t>
  </si>
  <si>
    <t>620,3801+30,41-136,195=514,595 [U] 
Celkem: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</si>
  <si>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</si>
  <si>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</si>
  <si>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17411</t>
  </si>
  <si>
    <t>ZÁSYP JAM A RÝH ZEMINOU SE ZHUTNĚNÍM</t>
  </si>
  <si>
    <t>514,59=514,590 [A] 
Celkem: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</si>
  <si>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</si>
  <si>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</si>
  <si>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17581</t>
  </si>
  <si>
    <t>OBSYP POTRUBÍ A OBJEKTŮ Z NAKUPOVANÝCH MATERIÁLŮ</t>
  </si>
  <si>
    <t>84,4*0,432=36,461 [A] 
90,71*0,468=42,452 [B] 
24,41*0,48=11,717 [C] 
21,79*0,574=12,507 [D] 
Celkem: A+B+C+D=103,137 [P]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</si>
  <si>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</si>
  <si>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13</t>
  </si>
  <si>
    <t>17680</t>
  </si>
  <si>
    <t>VÝPLNĚ Z NAKUPOVANÝCH MATERIÁLŮ</t>
  </si>
  <si>
    <t>zafoukání potrubí</t>
  </si>
  <si>
    <t>50*0,07065=3,533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</si>
  <si>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</si>
  <si>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</si>
  <si>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18223</t>
  </si>
  <si>
    <t>ROZPROSTŘENÍ ORNICE VE SVAHU V TL DO 0,20M</t>
  </si>
  <si>
    <t>m2</t>
  </si>
  <si>
    <t>položka zahrnuje:  
nutné přemístění ornice z dočasných skládek vzdálených do 50m  
rozprostření ornice v předepsané tloušťce ve svahu přes 1:5</t>
  </si>
  <si>
    <t>Základy</t>
  </si>
  <si>
    <t>15</t>
  </si>
  <si>
    <t>272368</t>
  </si>
  <si>
    <t>VÝZTUŽ ZÁKLADŮ ZE SVAŘ SÍTÍ</t>
  </si>
  <si>
    <t>T</t>
  </si>
  <si>
    <t>AQ 60</t>
  </si>
  <si>
    <t>(9*0,8)*8/1000=0,058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</si>
  <si>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</si>
  <si>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</si>
  <si>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16</t>
  </si>
  <si>
    <t>45131</t>
  </si>
  <si>
    <t>PODKL A VÝPLŇ VRSTVY Z PROST BET</t>
  </si>
  <si>
    <t>4*(2,1*2,1*0,1)=1,764 [A] 
Celkem: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</si>
  <si>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</si>
  <si>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17</t>
  </si>
  <si>
    <t>45157</t>
  </si>
  <si>
    <t>PODKLADNÍ A VÝPLŇOVÉ VRSTVY Z KAMENIVA TĚŽENÉHO</t>
  </si>
  <si>
    <t>podsyp štěrkopískem</t>
  </si>
  <si>
    <t>84,4*0,15*1,1=13,926 [A] 
90,71*0,15*1,1=14,967 [B] 
24,41*0,15*1,2=4,394 [C] 
21,79*0,15*1,4=4,576 [D] 
Celkem: A+B+C+D=37,863 [U]</t>
  </si>
  <si>
    <t>položka zahrnuje dodávku předepsaného kameniva, mimostaveništní a vnitrostaveništní dopravu a jeho uložení  
není-li v zadávací dokumentaci uvedeno jinak, jedná se o nakupovaný materiál</t>
  </si>
  <si>
    <t>Přidružená stavební výroba</t>
  </si>
  <si>
    <t>18</t>
  </si>
  <si>
    <t>709110</t>
  </si>
  <si>
    <t>PROVIZORNÍ ZAJIŠTĚNÍ KABELU VE VÝKOPU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</si>
  <si>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</si>
  <si>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19</t>
  </si>
  <si>
    <t>709120</t>
  </si>
  <si>
    <t>PROVIZORNÍ ZAJIŠTĚNÍ POTRUBÍ VE VÝKOPU</t>
  </si>
  <si>
    <t>20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</si>
  <si>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</si>
  <si>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</si>
  <si>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</si>
  <si>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Potrubí</t>
  </si>
  <si>
    <t>21</t>
  </si>
  <si>
    <t>87433</t>
  </si>
  <si>
    <t>POTRUBÍ Z TRUB PLASTOVÝCH ODPADNÍCH DN DO 150MM</t>
  </si>
  <si>
    <t>Potrubí PVC-U DN125 SN8</t>
  </si>
  <si>
    <t>63,6*1,1=69,960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</si>
  <si>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</si>
  <si>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22</t>
  </si>
  <si>
    <t>894145</t>
  </si>
  <si>
    <t>ŠACHTY KANALIZAČNÍ Z BETON DÍLCŮ NA POTRUBÍ DN DO 300MM</t>
  </si>
  <si>
    <t>šachta ŠD4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</si>
  <si>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</si>
  <si>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23</t>
  </si>
  <si>
    <t>894146</t>
  </si>
  <si>
    <t>ŠACHTY KANALIZAČNÍ Z BETON DÍLCŮ NA POTRUBÍ DN DO 400MM</t>
  </si>
  <si>
    <t>šachty ŠD1,2a3</t>
  </si>
  <si>
    <t>24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</si>
  <si>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</si>
  <si>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</si>
  <si>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</si>
  <si>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25</t>
  </si>
  <si>
    <t>896145</t>
  </si>
  <si>
    <t>SPADIŠTĚ KANALIZAČ Z BETON DÍLCŮ NA POTRUBÍ DN DO 300MM</t>
  </si>
  <si>
    <t>šachta ŠD5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</si>
  <si>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</si>
  <si>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26</t>
  </si>
  <si>
    <t>89911L</t>
  </si>
  <si>
    <t>BETONOVÝ POKLOP A15</t>
  </si>
  <si>
    <t>Položka zahrnuje dodávku a osazení předepsané mříže včetně rámu</t>
  </si>
  <si>
    <t>27</t>
  </si>
  <si>
    <t>89914</t>
  </si>
  <si>
    <t>ŠACHTOVÉ BETONOVÉ SKRUŽE SAMOSTATNÉ</t>
  </si>
  <si>
    <t>konus</t>
  </si>
  <si>
    <t>- Položka zahrnuje veškerý materiál, výrobky a polotovary, včetně mimostaveništní a vnitrostaveništní dopravy (rovněž přesuny), včetně naložení a složení,případně s uložením.</t>
  </si>
  <si>
    <t>28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</si>
  <si>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</si>
  <si>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</si>
  <si>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</si>
  <si>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29</t>
  </si>
  <si>
    <t>89952</t>
  </si>
  <si>
    <t>OBETONOVÁNÍ POTRUBÍ Z PROSTÉHO BETONU</t>
  </si>
  <si>
    <t>0,3457*3=1,037 [A]</t>
  </si>
  <si>
    <t>30</t>
  </si>
  <si>
    <t>89957</t>
  </si>
  <si>
    <t>OBETONOVÁNÍ POTRUBÍ ZE ŽELEZOBETONU VČETNĚ VÝZTUŽE</t>
  </si>
  <si>
    <t>obetonování   stávajícího potrubí DN300 včetně výztuže</t>
  </si>
  <si>
    <t>0,3457*9=3,111 [A]</t>
  </si>
  <si>
    <t>31</t>
  </si>
  <si>
    <t>899632</t>
  </si>
  <si>
    <t>ZKOUŠKA VODOTĚSNOSTI POTRUBÍ DN DO 150MM</t>
  </si>
  <si>
    <t>20,8+63,6=84,400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</si>
  <si>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</si>
  <si>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32</t>
  </si>
  <si>
    <t>899642</t>
  </si>
  <si>
    <t>ZKOUŠKA VODOTĚSNOSTI POTRUBÍ DN DO 200MM</t>
  </si>
  <si>
    <t>18,34=18,340 [A]</t>
  </si>
  <si>
    <t>33</t>
  </si>
  <si>
    <t>899652</t>
  </si>
  <si>
    <t>ZKOUŠKA VODOTĚSNOSTI POTRUBÍ DN DO 300MM</t>
  </si>
  <si>
    <t>72,37+24=96,370 [A]</t>
  </si>
  <si>
    <t>34</t>
  </si>
  <si>
    <t>899662</t>
  </si>
  <si>
    <t>ZKOUŠKA VODOTĚSNOSTI POTRUBÍ DN DO 400MM</t>
  </si>
  <si>
    <t>24=24,000 [A]</t>
  </si>
  <si>
    <t>35</t>
  </si>
  <si>
    <t>89980</t>
  </si>
  <si>
    <t>TELEVIZNÍ PROHLÍDKA POTRUBÍ</t>
  </si>
  <si>
    <t>24+72,37+18,34+20,8+63,6+21,79=220,900 [A]</t>
  </si>
  <si>
    <t>položka zahrnuje prohlídku potrubí televizní kamerou, záznam prohlídky na nosičích DVD a vyhotovení závěrečného písemného protokolu</t>
  </si>
  <si>
    <t>36</t>
  </si>
  <si>
    <t>899901</t>
  </si>
  <si>
    <t>PŘEPOJENÍ PŘÍPOJEK</t>
  </si>
  <si>
    <t>Typová spojka  beton (kamenina) / PVC-U  do DN300</t>
  </si>
  <si>
    <t>položka zahrnuje řez na potrubí, dodání a osazení příslušných tvarovek a armatur</t>
  </si>
  <si>
    <t>43</t>
  </si>
  <si>
    <t>R874330</t>
  </si>
  <si>
    <t>POTRUBÍ Z TRUB PLASTOVÝCH ODPADNÍCH PVC-U SN 8 DN DO 125MM</t>
  </si>
  <si>
    <t>DN 150 PVC-U SN12</t>
  </si>
  <si>
    <t>44</t>
  </si>
  <si>
    <t>R874331</t>
  </si>
  <si>
    <t>POTRUBÍ Z TRUB PLASTOVÝCH ODPADNÍCH PVC-U SN 12 DN DO 150MM</t>
  </si>
  <si>
    <t>20,8*1,1=22,880 [A]</t>
  </si>
  <si>
    <t>45</t>
  </si>
  <si>
    <t>R874332</t>
  </si>
  <si>
    <t>POTRUBÍ Z TRUB PLASTOVÝCH ODPADNÍCH PVC-U SN12  DN DO 400MM</t>
  </si>
  <si>
    <t>21,79*1,1=23,969 [A]</t>
  </si>
  <si>
    <t>46</t>
  </si>
  <si>
    <t>R874341</t>
  </si>
  <si>
    <t>POTRUBÍ Z TRUB PLASTOVÝCH ODPADNÍCH PVC-U SN12 DN DO 200MM</t>
  </si>
  <si>
    <t>18,34*1,1=20,174 [A]</t>
  </si>
  <si>
    <t>47</t>
  </si>
  <si>
    <t>R874342</t>
  </si>
  <si>
    <t>POTRUBÍ Z TRUB PLASTOVÝCH ODPADNÍCH PVC-U SN12 D300MM</t>
  </si>
  <si>
    <t>24*1,1=26,400 [A]</t>
  </si>
  <si>
    <t>48</t>
  </si>
  <si>
    <t>R874441</t>
  </si>
  <si>
    <t>POTRUBÍ Z TRUB PLASTOVÝCH ODPADNÍCH PVC-U SN12 DN DO 250MM</t>
  </si>
  <si>
    <t>72,34*1,1=79,574 [A]</t>
  </si>
  <si>
    <t>49</t>
  </si>
  <si>
    <t>R894445</t>
  </si>
  <si>
    <t>ŠACHTY KANAL ZE ŽELEZOBET VČET VÝZT NA POTRUBÍ DN DO 300MM</t>
  </si>
  <si>
    <t>šachta ŠD1-monolitické dno ,včetně výkresu výztuže a stat. posuzení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</si>
  <si>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</si>
  <si>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50</t>
  </si>
  <si>
    <t>R899691</t>
  </si>
  <si>
    <t>ZKOUŠKA NEPROPUSTNOSTI STÁV. JÍMKY</t>
  </si>
  <si>
    <t>zkouška nepropustnosti,stáv. septiku</t>
  </si>
  <si>
    <t>- přísun, montáž, demontáž, odsun zkoušecího čerpadla, napuštění  vodou, dodání vody pro  zkoušku, montáž a demontáž dílců pro zabezpečení konce zkoušeného úseku potrubí, montáž a demontáž koncových tvarovek, montáž zaslepovací příruby, zaslepení odboček pro armatury a pro odbočující řady. Včetně vyčištění a  případných nátěrů.</t>
  </si>
  <si>
    <t>Ostatní konstrukce a práce</t>
  </si>
  <si>
    <t>37</t>
  </si>
  <si>
    <t>96688</t>
  </si>
  <si>
    <t>VYBOURÁNÍ KANALIZAČ ŠACHET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</si>
  <si>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</si>
  <si>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38</t>
  </si>
  <si>
    <t>969233</t>
  </si>
  <si>
    <t>VYBOURÁNÍ POTRUBÍ DN DO 150MM KANALIZAČ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</si>
  <si>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</si>
  <si>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39</t>
  </si>
  <si>
    <t>969257</t>
  </si>
  <si>
    <t>VYBOURÁNÍ POTRUBÍ DN DO 500MM KANALIZAČ</t>
  </si>
  <si>
    <t>990</t>
  </si>
  <si>
    <t>Likvidace odpadů vč. dopravy</t>
  </si>
  <si>
    <t>40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</si>
  <si>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</si>
  <si>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</si>
  <si>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</si>
  <si>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</si>
  <si>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136,195*1,9=258,771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</si>
  <si>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</si>
  <si>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41</t>
  </si>
  <si>
    <t>R015130</t>
  </si>
  <si>
    <t>POPLATKY ZA LIKVIDACI ODPADŮ NEKONTAMINOVANÝCH - 17 03 02 VYBOURANÝ ASFALTOVÝ BETON BEZ DEHTU VČETNĚ DOPRAVY</t>
  </si>
  <si>
    <t>20*0,2*1,2*2,1=10,080 [A]</t>
  </si>
  <si>
    <t>42</t>
  </si>
  <si>
    <t>R015140</t>
  </si>
  <si>
    <t>POPLATKY ZA LIKVIDACI ODPADŮ NEKONTAMINOVANÝCH - 17 01 01 BETON Z DEMOLIC OBJEKTŮ, ZÁKLADŮ TV, KŮLY A SLOUPY VČETNĚ DOPRAVY</t>
  </si>
  <si>
    <t>7,20*2,1=15,120 [A] 
19,20*2=38,400 [B] 
65,97*1,9=125,343 [C] 
Celkem: A+B+C=178,863 [D]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</si>
</sst>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R21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0+O9+O14+O67+O72+O81+O94+O191+O204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0+I9+I14+I67+I72+I81+I94+I191+I204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30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1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41</v>
      </c>
    </row>
    <row r="13" spans="1:18" x14ac:dyDescent="0.2">
      <c r="A13" t="s">
        <v>46</v>
      </c>
      <c r="E13" s="29" t="s">
        <v>47</v>
      </c>
    </row>
    <row r="14" spans="1:18" ht="12.75" customHeight="1" x14ac:dyDescent="0.2">
      <c r="A14" s="3" t="s">
        <v>37</v>
      </c>
      <c r="B14" s="3"/>
      <c r="C14" s="32" t="s">
        <v>31</v>
      </c>
      <c r="D14" s="3"/>
      <c r="E14" s="20" t="s">
        <v>48</v>
      </c>
      <c r="F14" s="3"/>
      <c r="G14" s="3"/>
      <c r="H14" s="3"/>
      <c r="I14" s="33">
        <f>0+Q14</f>
        <v>0</v>
      </c>
      <c r="O14">
        <f>0+R14</f>
        <v>0</v>
      </c>
      <c r="Q14">
        <f>0+I15+I19+I23+I27+I31+I35+I39+I43+I47+I51+I55+I59+I63</f>
        <v>0</v>
      </c>
      <c r="R14">
        <f>0+O15+O19+O23+O27+O31+O35+O39+O43+O47+O51+O55+O59+O63</f>
        <v>0</v>
      </c>
    </row>
    <row r="15" spans="1:18" x14ac:dyDescent="0.2">
      <c r="A15" s="22" t="s">
        <v>39</v>
      </c>
      <c r="B15" s="23" t="s">
        <v>10</v>
      </c>
      <c r="C15" s="23" t="s">
        <v>49</v>
      </c>
      <c r="D15" s="22" t="s">
        <v>41</v>
      </c>
      <c r="E15" s="24" t="s">
        <v>50</v>
      </c>
      <c r="F15" s="25" t="s">
        <v>51</v>
      </c>
      <c r="G15" s="26">
        <v>8.2349999999999994</v>
      </c>
      <c r="H15" s="27">
        <v>0</v>
      </c>
      <c r="I15" s="27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8" t="s">
        <v>44</v>
      </c>
      <c r="E16" s="29" t="s">
        <v>41</v>
      </c>
    </row>
    <row r="17" spans="1:16" x14ac:dyDescent="0.2">
      <c r="A17" s="30" t="s">
        <v>45</v>
      </c>
      <c r="E17" s="31" t="s">
        <v>52</v>
      </c>
    </row>
    <row r="18" spans="1:16" ht="63.75" x14ac:dyDescent="0.2">
      <c r="A18" t="s">
        <v>46</v>
      </c>
      <c r="E18" s="29" t="s">
        <v>53</v>
      </c>
    </row>
    <row r="19" spans="1:16" x14ac:dyDescent="0.2">
      <c r="A19" s="22" t="s">
        <v>39</v>
      </c>
      <c r="B19" s="23" t="s">
        <v>2</v>
      </c>
      <c r="C19" s="23" t="s">
        <v>54</v>
      </c>
      <c r="D19" s="22" t="s">
        <v>41</v>
      </c>
      <c r="E19" s="24" t="s">
        <v>55</v>
      </c>
      <c r="F19" s="25" t="s">
        <v>51</v>
      </c>
      <c r="G19" s="26">
        <v>19.2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8" t="s">
        <v>44</v>
      </c>
      <c r="E20" s="29" t="s">
        <v>41</v>
      </c>
    </row>
    <row r="21" spans="1:16" x14ac:dyDescent="0.2">
      <c r="A21" s="30" t="s">
        <v>45</v>
      </c>
      <c r="E21" s="31" t="s">
        <v>56</v>
      </c>
    </row>
    <row r="22" spans="1:16" ht="63.75" x14ac:dyDescent="0.2">
      <c r="A22" t="s">
        <v>46</v>
      </c>
      <c r="E22" s="29" t="s">
        <v>53</v>
      </c>
    </row>
    <row r="23" spans="1:16" ht="25.5" x14ac:dyDescent="0.2">
      <c r="A23" s="22" t="s">
        <v>39</v>
      </c>
      <c r="B23" s="23" t="s">
        <v>32</v>
      </c>
      <c r="C23" s="23" t="s">
        <v>57</v>
      </c>
      <c r="D23" s="22" t="s">
        <v>41</v>
      </c>
      <c r="E23" s="24" t="s">
        <v>58</v>
      </c>
      <c r="F23" s="25" t="s">
        <v>51</v>
      </c>
      <c r="G23" s="26">
        <v>65.975999999999999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8" t="s">
        <v>44</v>
      </c>
      <c r="E24" s="29" t="s">
        <v>41</v>
      </c>
    </row>
    <row r="25" spans="1:16" x14ac:dyDescent="0.2">
      <c r="A25" s="30" t="s">
        <v>45</v>
      </c>
      <c r="E25" s="31" t="s">
        <v>59</v>
      </c>
    </row>
    <row r="26" spans="1:16" ht="63.75" x14ac:dyDescent="0.2">
      <c r="A26" t="s">
        <v>46</v>
      </c>
      <c r="E26" s="29" t="s">
        <v>53</v>
      </c>
    </row>
    <row r="27" spans="1:16" x14ac:dyDescent="0.2">
      <c r="A27" s="22" t="s">
        <v>39</v>
      </c>
      <c r="B27" s="23" t="s">
        <v>33</v>
      </c>
      <c r="C27" s="23" t="s">
        <v>60</v>
      </c>
      <c r="D27" s="22" t="s">
        <v>41</v>
      </c>
      <c r="E27" s="24" t="s">
        <v>61</v>
      </c>
      <c r="F27" s="25" t="s">
        <v>51</v>
      </c>
      <c r="G27" s="26">
        <v>7.2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8" t="s">
        <v>44</v>
      </c>
      <c r="E28" s="29" t="s">
        <v>41</v>
      </c>
    </row>
    <row r="29" spans="1:16" x14ac:dyDescent="0.2">
      <c r="A29" s="30" t="s">
        <v>45</v>
      </c>
      <c r="E29" s="31" t="s">
        <v>62</v>
      </c>
    </row>
    <row r="30" spans="1:16" ht="63.75" x14ac:dyDescent="0.2">
      <c r="A30" t="s">
        <v>46</v>
      </c>
      <c r="E30" s="29" t="s">
        <v>53</v>
      </c>
    </row>
    <row r="31" spans="1:16" x14ac:dyDescent="0.2">
      <c r="A31" s="22" t="s">
        <v>39</v>
      </c>
      <c r="B31" s="23" t="s">
        <v>34</v>
      </c>
      <c r="C31" s="23" t="s">
        <v>63</v>
      </c>
      <c r="D31" s="22" t="s">
        <v>41</v>
      </c>
      <c r="E31" s="24" t="s">
        <v>64</v>
      </c>
      <c r="F31" s="25" t="s">
        <v>65</v>
      </c>
      <c r="G31" s="26">
        <v>180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8" t="s">
        <v>44</v>
      </c>
      <c r="E32" s="29" t="s">
        <v>41</v>
      </c>
    </row>
    <row r="33" spans="1:16" x14ac:dyDescent="0.2">
      <c r="A33" s="30" t="s">
        <v>45</v>
      </c>
      <c r="E33" s="31" t="s">
        <v>41</v>
      </c>
    </row>
    <row r="34" spans="1:16" ht="38.25" x14ac:dyDescent="0.2">
      <c r="A34" t="s">
        <v>46</v>
      </c>
      <c r="E34" s="29" t="s">
        <v>66</v>
      </c>
    </row>
    <row r="35" spans="1:16" x14ac:dyDescent="0.2">
      <c r="A35" s="22" t="s">
        <v>39</v>
      </c>
      <c r="B35" s="23" t="s">
        <v>67</v>
      </c>
      <c r="C35" s="23" t="s">
        <v>68</v>
      </c>
      <c r="D35" s="22" t="s">
        <v>41</v>
      </c>
      <c r="E35" s="24" t="s">
        <v>69</v>
      </c>
      <c r="F35" s="25" t="s">
        <v>70</v>
      </c>
      <c r="G35" s="26">
        <v>50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44</v>
      </c>
      <c r="E36" s="29" t="s">
        <v>41</v>
      </c>
    </row>
    <row r="37" spans="1:16" x14ac:dyDescent="0.2">
      <c r="A37" s="30" t="s">
        <v>45</v>
      </c>
      <c r="E37" s="31" t="s">
        <v>41</v>
      </c>
    </row>
    <row r="38" spans="1:16" ht="38.25" x14ac:dyDescent="0.2">
      <c r="A38" t="s">
        <v>46</v>
      </c>
      <c r="E38" s="29" t="s">
        <v>71</v>
      </c>
    </row>
    <row r="39" spans="1:16" x14ac:dyDescent="0.2">
      <c r="A39" s="22" t="s">
        <v>39</v>
      </c>
      <c r="B39" s="23" t="s">
        <v>72</v>
      </c>
      <c r="C39" s="23" t="s">
        <v>73</v>
      </c>
      <c r="D39" s="22" t="s">
        <v>41</v>
      </c>
      <c r="E39" s="24" t="s">
        <v>74</v>
      </c>
      <c r="F39" s="25" t="s">
        <v>51</v>
      </c>
      <c r="G39" s="26">
        <v>30.405999999999999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44</v>
      </c>
      <c r="E40" s="29" t="s">
        <v>41</v>
      </c>
    </row>
    <row r="41" spans="1:16" ht="25.5" x14ac:dyDescent="0.2">
      <c r="A41" s="30" t="s">
        <v>45</v>
      </c>
      <c r="E41" s="31" t="s">
        <v>75</v>
      </c>
    </row>
    <row r="42" spans="1:16" ht="318.75" x14ac:dyDescent="0.2">
      <c r="A42" t="s">
        <v>46</v>
      </c>
      <c r="E42" s="29" t="s">
        <v>76</v>
      </c>
    </row>
    <row r="43" spans="1:16" x14ac:dyDescent="0.2">
      <c r="A43" s="22" t="s">
        <v>39</v>
      </c>
      <c r="B43" s="23" t="s">
        <v>35</v>
      </c>
      <c r="C43" s="23" t="s">
        <v>77</v>
      </c>
      <c r="D43" s="22" t="s">
        <v>41</v>
      </c>
      <c r="E43" s="24" t="s">
        <v>78</v>
      </c>
      <c r="F43" s="25" t="s">
        <v>51</v>
      </c>
      <c r="G43" s="26">
        <v>620.38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44</v>
      </c>
      <c r="E44" s="29" t="s">
        <v>41</v>
      </c>
    </row>
    <row r="45" spans="1:16" ht="76.5" x14ac:dyDescent="0.2">
      <c r="A45" s="30" t="s">
        <v>45</v>
      </c>
      <c r="E45" s="31" t="s">
        <v>79</v>
      </c>
    </row>
    <row r="46" spans="1:16" ht="318.75" x14ac:dyDescent="0.2">
      <c r="A46" t="s">
        <v>46</v>
      </c>
      <c r="E46" s="29" t="s">
        <v>76</v>
      </c>
    </row>
    <row r="47" spans="1:16" x14ac:dyDescent="0.2">
      <c r="A47" s="22" t="s">
        <v>39</v>
      </c>
      <c r="B47" s="23" t="s">
        <v>36</v>
      </c>
      <c r="C47" s="23" t="s">
        <v>80</v>
      </c>
      <c r="D47" s="22" t="s">
        <v>41</v>
      </c>
      <c r="E47" s="24" t="s">
        <v>81</v>
      </c>
      <c r="F47" s="25" t="s">
        <v>51</v>
      </c>
      <c r="G47" s="26">
        <v>514.59500000000003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44</v>
      </c>
      <c r="E48" s="29" t="s">
        <v>41</v>
      </c>
    </row>
    <row r="49" spans="1:16" ht="25.5" x14ac:dyDescent="0.2">
      <c r="A49" s="30" t="s">
        <v>45</v>
      </c>
      <c r="E49" s="31" t="s">
        <v>82</v>
      </c>
    </row>
    <row r="50" spans="1:16" ht="191.25" x14ac:dyDescent="0.2">
      <c r="A50" t="s">
        <v>46</v>
      </c>
      <c r="E50" s="29" t="s">
        <v>83</v>
      </c>
    </row>
    <row r="51" spans="1:16" x14ac:dyDescent="0.2">
      <c r="A51" s="22" t="s">
        <v>39</v>
      </c>
      <c r="B51" s="23" t="s">
        <v>84</v>
      </c>
      <c r="C51" s="23" t="s">
        <v>85</v>
      </c>
      <c r="D51" s="22" t="s">
        <v>41</v>
      </c>
      <c r="E51" s="24" t="s">
        <v>86</v>
      </c>
      <c r="F51" s="25" t="s">
        <v>51</v>
      </c>
      <c r="G51" s="26">
        <v>514.59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44</v>
      </c>
      <c r="E52" s="29" t="s">
        <v>41</v>
      </c>
    </row>
    <row r="53" spans="1:16" ht="25.5" x14ac:dyDescent="0.2">
      <c r="A53" s="30" t="s">
        <v>45</v>
      </c>
      <c r="E53" s="31" t="s">
        <v>87</v>
      </c>
    </row>
    <row r="54" spans="1:16" ht="229.5" x14ac:dyDescent="0.2">
      <c r="A54" t="s">
        <v>46</v>
      </c>
      <c r="E54" s="29" t="s">
        <v>88</v>
      </c>
    </row>
    <row r="55" spans="1:16" x14ac:dyDescent="0.2">
      <c r="A55" s="22" t="s">
        <v>39</v>
      </c>
      <c r="B55" s="23" t="s">
        <v>89</v>
      </c>
      <c r="C55" s="23" t="s">
        <v>90</v>
      </c>
      <c r="D55" s="22" t="s">
        <v>41</v>
      </c>
      <c r="E55" s="24" t="s">
        <v>91</v>
      </c>
      <c r="F55" s="25" t="s">
        <v>51</v>
      </c>
      <c r="G55" s="26">
        <v>103.137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44</v>
      </c>
      <c r="E56" s="29" t="s">
        <v>41</v>
      </c>
    </row>
    <row r="57" spans="1:16" ht="63.75" x14ac:dyDescent="0.2">
      <c r="A57" s="30" t="s">
        <v>45</v>
      </c>
      <c r="E57" s="31" t="s">
        <v>92</v>
      </c>
    </row>
    <row r="58" spans="1:16" ht="293.25" x14ac:dyDescent="0.2">
      <c r="A58" t="s">
        <v>46</v>
      </c>
      <c r="E58" s="29" t="s">
        <v>93</v>
      </c>
    </row>
    <row r="59" spans="1:16" x14ac:dyDescent="0.2">
      <c r="A59" s="22" t="s">
        <v>39</v>
      </c>
      <c r="B59" s="23" t="s">
        <v>94</v>
      </c>
      <c r="C59" s="23" t="s">
        <v>95</v>
      </c>
      <c r="D59" s="22" t="s">
        <v>41</v>
      </c>
      <c r="E59" s="24" t="s">
        <v>96</v>
      </c>
      <c r="F59" s="25" t="s">
        <v>51</v>
      </c>
      <c r="G59" s="26">
        <v>3.5329999999999999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44</v>
      </c>
      <c r="E60" s="29" t="s">
        <v>97</v>
      </c>
    </row>
    <row r="61" spans="1:16" x14ac:dyDescent="0.2">
      <c r="A61" s="30" t="s">
        <v>45</v>
      </c>
      <c r="E61" s="31" t="s">
        <v>98</v>
      </c>
    </row>
    <row r="62" spans="1:16" ht="255" x14ac:dyDescent="0.2">
      <c r="A62" t="s">
        <v>46</v>
      </c>
      <c r="E62" s="29" t="s">
        <v>99</v>
      </c>
    </row>
    <row r="63" spans="1:16" x14ac:dyDescent="0.2">
      <c r="A63" s="22" t="s">
        <v>39</v>
      </c>
      <c r="B63" s="23" t="s">
        <v>100</v>
      </c>
      <c r="C63" s="23" t="s">
        <v>101</v>
      </c>
      <c r="D63" s="22" t="s">
        <v>41</v>
      </c>
      <c r="E63" s="24" t="s">
        <v>102</v>
      </c>
      <c r="F63" s="25" t="s">
        <v>103</v>
      </c>
      <c r="G63" s="26">
        <v>50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44</v>
      </c>
      <c r="E64" s="29" t="s">
        <v>41</v>
      </c>
    </row>
    <row r="65" spans="1:18" x14ac:dyDescent="0.2">
      <c r="A65" s="30" t="s">
        <v>45</v>
      </c>
      <c r="E65" s="31" t="s">
        <v>41</v>
      </c>
    </row>
    <row r="66" spans="1:18" ht="38.25" x14ac:dyDescent="0.2">
      <c r="A66" t="s">
        <v>46</v>
      </c>
      <c r="E66" s="29" t="s">
        <v>104</v>
      </c>
    </row>
    <row r="67" spans="1:18" ht="12.75" customHeight="1" x14ac:dyDescent="0.2">
      <c r="A67" s="3" t="s">
        <v>37</v>
      </c>
      <c r="B67" s="3"/>
      <c r="C67" s="32" t="s">
        <v>10</v>
      </c>
      <c r="D67" s="3"/>
      <c r="E67" s="20" t="s">
        <v>105</v>
      </c>
      <c r="F67" s="3"/>
      <c r="G67" s="3"/>
      <c r="H67" s="3"/>
      <c r="I67" s="33">
        <f>0+Q67</f>
        <v>0</v>
      </c>
      <c r="O67">
        <f>0+R67</f>
        <v>0</v>
      </c>
      <c r="Q67">
        <f>0+I68</f>
        <v>0</v>
      </c>
      <c r="R67">
        <f>0+O68</f>
        <v>0</v>
      </c>
    </row>
    <row r="68" spans="1:18" x14ac:dyDescent="0.2">
      <c r="A68" s="22" t="s">
        <v>39</v>
      </c>
      <c r="B68" s="23" t="s">
        <v>106</v>
      </c>
      <c r="C68" s="23" t="s">
        <v>107</v>
      </c>
      <c r="D68" s="22" t="s">
        <v>41</v>
      </c>
      <c r="E68" s="24" t="s">
        <v>108</v>
      </c>
      <c r="F68" s="25" t="s">
        <v>109</v>
      </c>
      <c r="G68" s="26">
        <v>5.8000000000000003E-2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44</v>
      </c>
      <c r="E69" s="29" t="s">
        <v>110</v>
      </c>
    </row>
    <row r="70" spans="1:18" x14ac:dyDescent="0.2">
      <c r="A70" s="30" t="s">
        <v>45</v>
      </c>
      <c r="E70" s="31" t="s">
        <v>111</v>
      </c>
    </row>
    <row r="71" spans="1:18" ht="267.75" x14ac:dyDescent="0.2">
      <c r="A71" t="s">
        <v>46</v>
      </c>
      <c r="E71" s="29" t="s">
        <v>112</v>
      </c>
    </row>
    <row r="72" spans="1:18" ht="12.75" customHeight="1" x14ac:dyDescent="0.2">
      <c r="A72" s="3" t="s">
        <v>37</v>
      </c>
      <c r="B72" s="3"/>
      <c r="C72" s="32" t="s">
        <v>32</v>
      </c>
      <c r="D72" s="3"/>
      <c r="E72" s="20" t="s">
        <v>113</v>
      </c>
      <c r="F72" s="3"/>
      <c r="G72" s="3"/>
      <c r="H72" s="3"/>
      <c r="I72" s="33">
        <f>0+Q72</f>
        <v>0</v>
      </c>
      <c r="O72">
        <f>0+R72</f>
        <v>0</v>
      </c>
      <c r="Q72">
        <f>0+I73+I77</f>
        <v>0</v>
      </c>
      <c r="R72">
        <f>0+O73+O77</f>
        <v>0</v>
      </c>
    </row>
    <row r="73" spans="1:18" x14ac:dyDescent="0.2">
      <c r="A73" s="22" t="s">
        <v>39</v>
      </c>
      <c r="B73" s="23" t="s">
        <v>114</v>
      </c>
      <c r="C73" s="23" t="s">
        <v>115</v>
      </c>
      <c r="D73" s="22" t="s">
        <v>41</v>
      </c>
      <c r="E73" s="24" t="s">
        <v>116</v>
      </c>
      <c r="F73" s="25" t="s">
        <v>51</v>
      </c>
      <c r="G73" s="26">
        <v>1.764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8" x14ac:dyDescent="0.2">
      <c r="A74" s="28" t="s">
        <v>44</v>
      </c>
      <c r="E74" s="29" t="s">
        <v>41</v>
      </c>
    </row>
    <row r="75" spans="1:18" ht="25.5" x14ac:dyDescent="0.2">
      <c r="A75" s="30" t="s">
        <v>45</v>
      </c>
      <c r="E75" s="31" t="s">
        <v>117</v>
      </c>
    </row>
    <row r="76" spans="1:18" ht="369.75" x14ac:dyDescent="0.2">
      <c r="A76" t="s">
        <v>46</v>
      </c>
      <c r="E76" s="29" t="s">
        <v>118</v>
      </c>
    </row>
    <row r="77" spans="1:18" x14ac:dyDescent="0.2">
      <c r="A77" s="22" t="s">
        <v>39</v>
      </c>
      <c r="B77" s="23" t="s">
        <v>119</v>
      </c>
      <c r="C77" s="23" t="s">
        <v>120</v>
      </c>
      <c r="D77" s="22" t="s">
        <v>41</v>
      </c>
      <c r="E77" s="24" t="s">
        <v>121</v>
      </c>
      <c r="F77" s="25" t="s">
        <v>51</v>
      </c>
      <c r="G77" s="26">
        <v>37.863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44</v>
      </c>
      <c r="E78" s="29" t="s">
        <v>122</v>
      </c>
    </row>
    <row r="79" spans="1:18" ht="63.75" x14ac:dyDescent="0.2">
      <c r="A79" s="30" t="s">
        <v>45</v>
      </c>
      <c r="E79" s="31" t="s">
        <v>123</v>
      </c>
    </row>
    <row r="80" spans="1:18" ht="38.25" x14ac:dyDescent="0.2">
      <c r="A80" t="s">
        <v>46</v>
      </c>
      <c r="E80" s="29" t="s">
        <v>124</v>
      </c>
    </row>
    <row r="81" spans="1:18" ht="12.75" customHeight="1" x14ac:dyDescent="0.2">
      <c r="A81" s="3" t="s">
        <v>37</v>
      </c>
      <c r="B81" s="3"/>
      <c r="C81" s="32" t="s">
        <v>67</v>
      </c>
      <c r="D81" s="3"/>
      <c r="E81" s="20" t="s">
        <v>125</v>
      </c>
      <c r="F81" s="3"/>
      <c r="G81" s="3"/>
      <c r="H81" s="3"/>
      <c r="I81" s="33">
        <f>0+Q81</f>
        <v>0</v>
      </c>
      <c r="O81">
        <f>0+R81</f>
        <v>0</v>
      </c>
      <c r="Q81">
        <f>0+I82+I86+I90</f>
        <v>0</v>
      </c>
      <c r="R81">
        <f>0+O82+O86+O90</f>
        <v>0</v>
      </c>
    </row>
    <row r="82" spans="1:18" x14ac:dyDescent="0.2">
      <c r="A82" s="22" t="s">
        <v>39</v>
      </c>
      <c r="B82" s="23" t="s">
        <v>126</v>
      </c>
      <c r="C82" s="23" t="s">
        <v>127</v>
      </c>
      <c r="D82" s="22" t="s">
        <v>41</v>
      </c>
      <c r="E82" s="24" t="s">
        <v>128</v>
      </c>
      <c r="F82" s="25" t="s">
        <v>43</v>
      </c>
      <c r="G82" s="26">
        <v>12</v>
      </c>
      <c r="H82" s="27">
        <v>0</v>
      </c>
      <c r="I82" s="27">
        <f>ROUND(ROUND(H82,2)*ROUND(G82,3),2)</f>
        <v>0</v>
      </c>
      <c r="O82">
        <f>(I82*21)/100</f>
        <v>0</v>
      </c>
      <c r="P82" t="s">
        <v>10</v>
      </c>
    </row>
    <row r="83" spans="1:18" x14ac:dyDescent="0.2">
      <c r="A83" s="28" t="s">
        <v>44</v>
      </c>
      <c r="E83" s="29" t="s">
        <v>41</v>
      </c>
    </row>
    <row r="84" spans="1:18" x14ac:dyDescent="0.2">
      <c r="A84" s="30" t="s">
        <v>45</v>
      </c>
      <c r="E84" s="31" t="s">
        <v>41</v>
      </c>
    </row>
    <row r="85" spans="1:18" ht="114.75" x14ac:dyDescent="0.2">
      <c r="A85" t="s">
        <v>46</v>
      </c>
      <c r="E85" s="29" t="s">
        <v>129</v>
      </c>
    </row>
    <row r="86" spans="1:18" x14ac:dyDescent="0.2">
      <c r="A86" s="22" t="s">
        <v>39</v>
      </c>
      <c r="B86" s="23" t="s">
        <v>130</v>
      </c>
      <c r="C86" s="23" t="s">
        <v>131</v>
      </c>
      <c r="D86" s="22" t="s">
        <v>41</v>
      </c>
      <c r="E86" s="24" t="s">
        <v>132</v>
      </c>
      <c r="F86" s="25" t="s">
        <v>43</v>
      </c>
      <c r="G86" s="26">
        <v>16</v>
      </c>
      <c r="H86" s="27">
        <v>0</v>
      </c>
      <c r="I86" s="27">
        <f>ROUND(ROUND(H86,2)*ROUND(G86,3),2)</f>
        <v>0</v>
      </c>
      <c r="O86">
        <f>(I86*21)/100</f>
        <v>0</v>
      </c>
      <c r="P86" t="s">
        <v>10</v>
      </c>
    </row>
    <row r="87" spans="1:18" x14ac:dyDescent="0.2">
      <c r="A87" s="28" t="s">
        <v>44</v>
      </c>
      <c r="E87" s="29" t="s">
        <v>41</v>
      </c>
    </row>
    <row r="88" spans="1:18" x14ac:dyDescent="0.2">
      <c r="A88" s="30" t="s">
        <v>45</v>
      </c>
      <c r="E88" s="31" t="s">
        <v>41</v>
      </c>
    </row>
    <row r="89" spans="1:18" ht="114.75" x14ac:dyDescent="0.2">
      <c r="A89" t="s">
        <v>46</v>
      </c>
      <c r="E89" s="29" t="s">
        <v>129</v>
      </c>
    </row>
    <row r="90" spans="1:18" x14ac:dyDescent="0.2">
      <c r="A90" s="22" t="s">
        <v>39</v>
      </c>
      <c r="B90" s="23" t="s">
        <v>133</v>
      </c>
      <c r="C90" s="23" t="s">
        <v>134</v>
      </c>
      <c r="D90" s="22" t="s">
        <v>41</v>
      </c>
      <c r="E90" s="24" t="s">
        <v>135</v>
      </c>
      <c r="F90" s="25" t="s">
        <v>43</v>
      </c>
      <c r="G90" s="26">
        <v>6</v>
      </c>
      <c r="H90" s="27">
        <v>0</v>
      </c>
      <c r="I90" s="27">
        <f>ROUND(ROUND(H90,2)*ROUND(G90,3),2)</f>
        <v>0</v>
      </c>
      <c r="O90">
        <f>(I90*21)/100</f>
        <v>0</v>
      </c>
      <c r="P90" t="s">
        <v>10</v>
      </c>
    </row>
    <row r="91" spans="1:18" x14ac:dyDescent="0.2">
      <c r="A91" s="28" t="s">
        <v>44</v>
      </c>
      <c r="E91" s="29" t="s">
        <v>41</v>
      </c>
    </row>
    <row r="92" spans="1:18" x14ac:dyDescent="0.2">
      <c r="A92" s="30" t="s">
        <v>45</v>
      </c>
      <c r="E92" s="31" t="s">
        <v>41</v>
      </c>
    </row>
    <row r="93" spans="1:18" ht="153" x14ac:dyDescent="0.2">
      <c r="A93" t="s">
        <v>46</v>
      </c>
      <c r="E93" s="29" t="s">
        <v>136</v>
      </c>
    </row>
    <row r="94" spans="1:18" ht="12.75" customHeight="1" x14ac:dyDescent="0.2">
      <c r="A94" s="3" t="s">
        <v>37</v>
      </c>
      <c r="B94" s="3"/>
      <c r="C94" s="32" t="s">
        <v>72</v>
      </c>
      <c r="D94" s="3"/>
      <c r="E94" s="20" t="s">
        <v>137</v>
      </c>
      <c r="F94" s="3"/>
      <c r="G94" s="3"/>
      <c r="H94" s="3"/>
      <c r="I94" s="33">
        <f>0+Q94</f>
        <v>0</v>
      </c>
      <c r="O94">
        <f>0+R94</f>
        <v>0</v>
      </c>
      <c r="Q94">
        <f>0+I95+I99+I103+I107+I111+I115+I119+I123+I127+I131+I135+I139+I143+I147+I151+I155+I159+I163+I167+I171+I175+I179+I183+I187</f>
        <v>0</v>
      </c>
      <c r="R94">
        <f>0+O95+O99+O103+O107+O111+O115+O119+O123+O127+O131+O135+O139+O143+O147+O151+O155+O159+O163+O167+O171+O175+O179+O183+O187</f>
        <v>0</v>
      </c>
    </row>
    <row r="95" spans="1:18" x14ac:dyDescent="0.2">
      <c r="A95" s="22" t="s">
        <v>39</v>
      </c>
      <c r="B95" s="23" t="s">
        <v>138</v>
      </c>
      <c r="C95" s="23" t="s">
        <v>139</v>
      </c>
      <c r="D95" s="22" t="s">
        <v>41</v>
      </c>
      <c r="E95" s="24" t="s">
        <v>140</v>
      </c>
      <c r="F95" s="25" t="s">
        <v>70</v>
      </c>
      <c r="G95" s="26">
        <v>69.959999999999994</v>
      </c>
      <c r="H95" s="27">
        <v>0</v>
      </c>
      <c r="I95" s="27">
        <f>ROUND(ROUND(H95,2)*ROUND(G95,3),2)</f>
        <v>0</v>
      </c>
      <c r="O95">
        <f>(I95*21)/100</f>
        <v>0</v>
      </c>
      <c r="P95" t="s">
        <v>10</v>
      </c>
    </row>
    <row r="96" spans="1:18" x14ac:dyDescent="0.2">
      <c r="A96" s="28" t="s">
        <v>44</v>
      </c>
      <c r="E96" s="29" t="s">
        <v>141</v>
      </c>
    </row>
    <row r="97" spans="1:16" x14ac:dyDescent="0.2">
      <c r="A97" s="30" t="s">
        <v>45</v>
      </c>
      <c r="E97" s="31" t="s">
        <v>142</v>
      </c>
    </row>
    <row r="98" spans="1:16" ht="255" x14ac:dyDescent="0.2">
      <c r="A98" t="s">
        <v>46</v>
      </c>
      <c r="E98" s="29" t="s">
        <v>143</v>
      </c>
    </row>
    <row r="99" spans="1:16" x14ac:dyDescent="0.2">
      <c r="A99" s="22" t="s">
        <v>39</v>
      </c>
      <c r="B99" s="23" t="s">
        <v>144</v>
      </c>
      <c r="C99" s="23" t="s">
        <v>145</v>
      </c>
      <c r="D99" s="22" t="s">
        <v>41</v>
      </c>
      <c r="E99" s="24" t="s">
        <v>146</v>
      </c>
      <c r="F99" s="25" t="s">
        <v>43</v>
      </c>
      <c r="G99" s="26">
        <v>1</v>
      </c>
      <c r="H99" s="27">
        <v>0</v>
      </c>
      <c r="I99" s="27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28" t="s">
        <v>44</v>
      </c>
      <c r="E100" s="29" t="s">
        <v>147</v>
      </c>
    </row>
    <row r="101" spans="1:16" x14ac:dyDescent="0.2">
      <c r="A101" s="30" t="s">
        <v>45</v>
      </c>
      <c r="E101" s="31" t="s">
        <v>41</v>
      </c>
    </row>
    <row r="102" spans="1:16" ht="242.25" x14ac:dyDescent="0.2">
      <c r="A102" t="s">
        <v>46</v>
      </c>
      <c r="E102" s="29" t="s">
        <v>148</v>
      </c>
    </row>
    <row r="103" spans="1:16" x14ac:dyDescent="0.2">
      <c r="A103" s="22" t="s">
        <v>39</v>
      </c>
      <c r="B103" s="23" t="s">
        <v>149</v>
      </c>
      <c r="C103" s="23" t="s">
        <v>150</v>
      </c>
      <c r="D103" s="22" t="s">
        <v>41</v>
      </c>
      <c r="E103" s="24" t="s">
        <v>151</v>
      </c>
      <c r="F103" s="25" t="s">
        <v>43</v>
      </c>
      <c r="G103" s="26">
        <v>3</v>
      </c>
      <c r="H103" s="27">
        <v>0</v>
      </c>
      <c r="I103" s="27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28" t="s">
        <v>44</v>
      </c>
      <c r="E104" s="29" t="s">
        <v>152</v>
      </c>
    </row>
    <row r="105" spans="1:16" x14ac:dyDescent="0.2">
      <c r="A105" s="30" t="s">
        <v>45</v>
      </c>
      <c r="E105" s="31" t="s">
        <v>41</v>
      </c>
    </row>
    <row r="106" spans="1:16" ht="242.25" x14ac:dyDescent="0.2">
      <c r="A106" t="s">
        <v>46</v>
      </c>
      <c r="E106" s="29" t="s">
        <v>148</v>
      </c>
    </row>
    <row r="107" spans="1:16" x14ac:dyDescent="0.2">
      <c r="A107" s="22" t="s">
        <v>39</v>
      </c>
      <c r="B107" s="23" t="s">
        <v>153</v>
      </c>
      <c r="C107" s="23" t="s">
        <v>154</v>
      </c>
      <c r="D107" s="22" t="s">
        <v>41</v>
      </c>
      <c r="E107" s="24" t="s">
        <v>155</v>
      </c>
      <c r="F107" s="25" t="s">
        <v>43</v>
      </c>
      <c r="G107" s="26">
        <v>6</v>
      </c>
      <c r="H107" s="27">
        <v>0</v>
      </c>
      <c r="I107" s="27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28" t="s">
        <v>44</v>
      </c>
      <c r="E108" s="29" t="s">
        <v>41</v>
      </c>
    </row>
    <row r="109" spans="1:16" x14ac:dyDescent="0.2">
      <c r="A109" s="30" t="s">
        <v>45</v>
      </c>
      <c r="E109" s="31" t="s">
        <v>41</v>
      </c>
    </row>
    <row r="110" spans="1:16" ht="89.25" x14ac:dyDescent="0.2">
      <c r="A110" t="s">
        <v>46</v>
      </c>
      <c r="E110" s="29" t="s">
        <v>156</v>
      </c>
    </row>
    <row r="111" spans="1:16" x14ac:dyDescent="0.2">
      <c r="A111" s="22" t="s">
        <v>39</v>
      </c>
      <c r="B111" s="23" t="s">
        <v>157</v>
      </c>
      <c r="C111" s="23" t="s">
        <v>158</v>
      </c>
      <c r="D111" s="22" t="s">
        <v>41</v>
      </c>
      <c r="E111" s="24" t="s">
        <v>159</v>
      </c>
      <c r="F111" s="25" t="s">
        <v>43</v>
      </c>
      <c r="G111" s="26">
        <v>1</v>
      </c>
      <c r="H111" s="27">
        <v>0</v>
      </c>
      <c r="I111" s="27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28" t="s">
        <v>44</v>
      </c>
      <c r="E112" s="29" t="s">
        <v>160</v>
      </c>
    </row>
    <row r="113" spans="1:16" x14ac:dyDescent="0.2">
      <c r="A113" s="30" t="s">
        <v>45</v>
      </c>
      <c r="E113" s="31" t="s">
        <v>41</v>
      </c>
    </row>
    <row r="114" spans="1:16" ht="255" x14ac:dyDescent="0.2">
      <c r="A114" t="s">
        <v>46</v>
      </c>
      <c r="E114" s="29" t="s">
        <v>161</v>
      </c>
    </row>
    <row r="115" spans="1:16" x14ac:dyDescent="0.2">
      <c r="A115" s="22" t="s">
        <v>39</v>
      </c>
      <c r="B115" s="23" t="s">
        <v>162</v>
      </c>
      <c r="C115" s="23" t="s">
        <v>163</v>
      </c>
      <c r="D115" s="22" t="s">
        <v>41</v>
      </c>
      <c r="E115" s="24" t="s">
        <v>164</v>
      </c>
      <c r="F115" s="25" t="s">
        <v>43</v>
      </c>
      <c r="G115" s="26">
        <v>1</v>
      </c>
      <c r="H115" s="27">
        <v>0</v>
      </c>
      <c r="I115" s="27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8" t="s">
        <v>44</v>
      </c>
      <c r="E116" s="29" t="s">
        <v>41</v>
      </c>
    </row>
    <row r="117" spans="1:16" x14ac:dyDescent="0.2">
      <c r="A117" s="30" t="s">
        <v>45</v>
      </c>
      <c r="E117" s="31" t="s">
        <v>41</v>
      </c>
    </row>
    <row r="118" spans="1:16" x14ac:dyDescent="0.2">
      <c r="A118" t="s">
        <v>46</v>
      </c>
      <c r="E118" s="29" t="s">
        <v>165</v>
      </c>
    </row>
    <row r="119" spans="1:16" x14ac:dyDescent="0.2">
      <c r="A119" s="22" t="s">
        <v>39</v>
      </c>
      <c r="B119" s="23" t="s">
        <v>166</v>
      </c>
      <c r="C119" s="23" t="s">
        <v>167</v>
      </c>
      <c r="D119" s="22" t="s">
        <v>41</v>
      </c>
      <c r="E119" s="24" t="s">
        <v>168</v>
      </c>
      <c r="F119" s="25" t="s">
        <v>43</v>
      </c>
      <c r="G119" s="26">
        <v>2</v>
      </c>
      <c r="H119" s="27">
        <v>0</v>
      </c>
      <c r="I119" s="27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8" t="s">
        <v>44</v>
      </c>
      <c r="E120" s="29" t="s">
        <v>169</v>
      </c>
    </row>
    <row r="121" spans="1:16" x14ac:dyDescent="0.2">
      <c r="A121" s="30" t="s">
        <v>45</v>
      </c>
      <c r="E121" s="31" t="s">
        <v>41</v>
      </c>
    </row>
    <row r="122" spans="1:16" ht="38.25" x14ac:dyDescent="0.2">
      <c r="A122" t="s">
        <v>46</v>
      </c>
      <c r="E122" s="29" t="s">
        <v>170</v>
      </c>
    </row>
    <row r="123" spans="1:16" x14ac:dyDescent="0.2">
      <c r="A123" s="22" t="s">
        <v>39</v>
      </c>
      <c r="B123" s="23" t="s">
        <v>171</v>
      </c>
      <c r="C123" s="23" t="s">
        <v>172</v>
      </c>
      <c r="D123" s="22" t="s">
        <v>41</v>
      </c>
      <c r="E123" s="24" t="s">
        <v>173</v>
      </c>
      <c r="F123" s="25" t="s">
        <v>43</v>
      </c>
      <c r="G123" s="26">
        <v>1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8" t="s">
        <v>44</v>
      </c>
      <c r="E124" s="29" t="s">
        <v>41</v>
      </c>
    </row>
    <row r="125" spans="1:16" x14ac:dyDescent="0.2">
      <c r="A125" s="30" t="s">
        <v>45</v>
      </c>
      <c r="E125" s="31" t="s">
        <v>41</v>
      </c>
    </row>
    <row r="126" spans="1:16" ht="38.25" x14ac:dyDescent="0.2">
      <c r="A126" t="s">
        <v>46</v>
      </c>
      <c r="E126" s="29" t="s">
        <v>174</v>
      </c>
    </row>
    <row r="127" spans="1:16" x14ac:dyDescent="0.2">
      <c r="A127" s="22" t="s">
        <v>39</v>
      </c>
      <c r="B127" s="23" t="s">
        <v>175</v>
      </c>
      <c r="C127" s="23" t="s">
        <v>176</v>
      </c>
      <c r="D127" s="22" t="s">
        <v>41</v>
      </c>
      <c r="E127" s="24" t="s">
        <v>177</v>
      </c>
      <c r="F127" s="25" t="s">
        <v>51</v>
      </c>
      <c r="G127" s="26">
        <v>1.0369999999999999</v>
      </c>
      <c r="H127" s="27">
        <v>0</v>
      </c>
      <c r="I127" s="27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8" t="s">
        <v>44</v>
      </c>
      <c r="E128" s="29" t="s">
        <v>41</v>
      </c>
    </row>
    <row r="129" spans="1:16" x14ac:dyDescent="0.2">
      <c r="A129" s="30" t="s">
        <v>45</v>
      </c>
      <c r="E129" s="31" t="s">
        <v>178</v>
      </c>
    </row>
    <row r="130" spans="1:16" ht="369.75" x14ac:dyDescent="0.2">
      <c r="A130" t="s">
        <v>46</v>
      </c>
      <c r="E130" s="29" t="s">
        <v>118</v>
      </c>
    </row>
    <row r="131" spans="1:16" x14ac:dyDescent="0.2">
      <c r="A131" s="22" t="s">
        <v>39</v>
      </c>
      <c r="B131" s="23" t="s">
        <v>179</v>
      </c>
      <c r="C131" s="23" t="s">
        <v>180</v>
      </c>
      <c r="D131" s="22" t="s">
        <v>41</v>
      </c>
      <c r="E131" s="24" t="s">
        <v>181</v>
      </c>
      <c r="F131" s="25" t="s">
        <v>51</v>
      </c>
      <c r="G131" s="26">
        <v>3.1110000000000002</v>
      </c>
      <c r="H131" s="27">
        <v>0</v>
      </c>
      <c r="I131" s="27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8" t="s">
        <v>44</v>
      </c>
      <c r="E132" s="29" t="s">
        <v>182</v>
      </c>
    </row>
    <row r="133" spans="1:16" x14ac:dyDescent="0.2">
      <c r="A133" s="30" t="s">
        <v>45</v>
      </c>
      <c r="E133" s="31" t="s">
        <v>183</v>
      </c>
    </row>
    <row r="134" spans="1:16" ht="369.75" x14ac:dyDescent="0.2">
      <c r="A134" t="s">
        <v>46</v>
      </c>
      <c r="E134" s="29" t="s">
        <v>118</v>
      </c>
    </row>
    <row r="135" spans="1:16" x14ac:dyDescent="0.2">
      <c r="A135" s="22" t="s">
        <v>39</v>
      </c>
      <c r="B135" s="23" t="s">
        <v>184</v>
      </c>
      <c r="C135" s="23" t="s">
        <v>185</v>
      </c>
      <c r="D135" s="22" t="s">
        <v>41</v>
      </c>
      <c r="E135" s="24" t="s">
        <v>186</v>
      </c>
      <c r="F135" s="25" t="s">
        <v>70</v>
      </c>
      <c r="G135" s="26">
        <v>84.4</v>
      </c>
      <c r="H135" s="27">
        <v>0</v>
      </c>
      <c r="I135" s="27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8" t="s">
        <v>44</v>
      </c>
      <c r="E136" s="29" t="s">
        <v>41</v>
      </c>
    </row>
    <row r="137" spans="1:16" x14ac:dyDescent="0.2">
      <c r="A137" s="30" t="s">
        <v>45</v>
      </c>
      <c r="E137" s="31" t="s">
        <v>187</v>
      </c>
    </row>
    <row r="138" spans="1:16" ht="63.75" x14ac:dyDescent="0.2">
      <c r="A138" t="s">
        <v>46</v>
      </c>
      <c r="E138" s="29" t="s">
        <v>188</v>
      </c>
    </row>
    <row r="139" spans="1:16" x14ac:dyDescent="0.2">
      <c r="A139" s="22" t="s">
        <v>39</v>
      </c>
      <c r="B139" s="23" t="s">
        <v>189</v>
      </c>
      <c r="C139" s="23" t="s">
        <v>190</v>
      </c>
      <c r="D139" s="22" t="s">
        <v>41</v>
      </c>
      <c r="E139" s="24" t="s">
        <v>191</v>
      </c>
      <c r="F139" s="25" t="s">
        <v>70</v>
      </c>
      <c r="G139" s="26">
        <v>18.34</v>
      </c>
      <c r="H139" s="27">
        <v>0</v>
      </c>
      <c r="I139" s="27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28" t="s">
        <v>44</v>
      </c>
      <c r="E140" s="29" t="s">
        <v>41</v>
      </c>
    </row>
    <row r="141" spans="1:16" x14ac:dyDescent="0.2">
      <c r="A141" s="30" t="s">
        <v>45</v>
      </c>
      <c r="E141" s="31" t="s">
        <v>192</v>
      </c>
    </row>
    <row r="142" spans="1:16" ht="63.75" x14ac:dyDescent="0.2">
      <c r="A142" t="s">
        <v>46</v>
      </c>
      <c r="E142" s="29" t="s">
        <v>188</v>
      </c>
    </row>
    <row r="143" spans="1:16" x14ac:dyDescent="0.2">
      <c r="A143" s="22" t="s">
        <v>39</v>
      </c>
      <c r="B143" s="23" t="s">
        <v>193</v>
      </c>
      <c r="C143" s="23" t="s">
        <v>194</v>
      </c>
      <c r="D143" s="22" t="s">
        <v>41</v>
      </c>
      <c r="E143" s="24" t="s">
        <v>195</v>
      </c>
      <c r="F143" s="25" t="s">
        <v>70</v>
      </c>
      <c r="G143" s="26">
        <v>96.37</v>
      </c>
      <c r="H143" s="27">
        <v>0</v>
      </c>
      <c r="I143" s="27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28" t="s">
        <v>44</v>
      </c>
      <c r="E144" s="29" t="s">
        <v>41</v>
      </c>
    </row>
    <row r="145" spans="1:16" x14ac:dyDescent="0.2">
      <c r="A145" s="30" t="s">
        <v>45</v>
      </c>
      <c r="E145" s="31" t="s">
        <v>196</v>
      </c>
    </row>
    <row r="146" spans="1:16" ht="63.75" x14ac:dyDescent="0.2">
      <c r="A146" t="s">
        <v>46</v>
      </c>
      <c r="E146" s="29" t="s">
        <v>188</v>
      </c>
    </row>
    <row r="147" spans="1:16" x14ac:dyDescent="0.2">
      <c r="A147" s="22" t="s">
        <v>39</v>
      </c>
      <c r="B147" s="23" t="s">
        <v>197</v>
      </c>
      <c r="C147" s="23" t="s">
        <v>198</v>
      </c>
      <c r="D147" s="22" t="s">
        <v>41</v>
      </c>
      <c r="E147" s="24" t="s">
        <v>199</v>
      </c>
      <c r="F147" s="25" t="s">
        <v>70</v>
      </c>
      <c r="G147" s="26">
        <v>24</v>
      </c>
      <c r="H147" s="27">
        <v>0</v>
      </c>
      <c r="I147" s="27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8" t="s">
        <v>44</v>
      </c>
      <c r="E148" s="29" t="s">
        <v>41</v>
      </c>
    </row>
    <row r="149" spans="1:16" x14ac:dyDescent="0.2">
      <c r="A149" s="30" t="s">
        <v>45</v>
      </c>
      <c r="E149" s="31" t="s">
        <v>200</v>
      </c>
    </row>
    <row r="150" spans="1:16" ht="63.75" x14ac:dyDescent="0.2">
      <c r="A150" t="s">
        <v>46</v>
      </c>
      <c r="E150" s="29" t="s">
        <v>188</v>
      </c>
    </row>
    <row r="151" spans="1:16" x14ac:dyDescent="0.2">
      <c r="A151" s="22" t="s">
        <v>39</v>
      </c>
      <c r="B151" s="23" t="s">
        <v>201</v>
      </c>
      <c r="C151" s="23" t="s">
        <v>202</v>
      </c>
      <c r="D151" s="22" t="s">
        <v>41</v>
      </c>
      <c r="E151" s="24" t="s">
        <v>203</v>
      </c>
      <c r="F151" s="25" t="s">
        <v>70</v>
      </c>
      <c r="G151" s="26">
        <v>220.9</v>
      </c>
      <c r="H151" s="27">
        <v>0</v>
      </c>
      <c r="I151" s="27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8" t="s">
        <v>44</v>
      </c>
      <c r="E152" s="29" t="s">
        <v>41</v>
      </c>
    </row>
    <row r="153" spans="1:16" x14ac:dyDescent="0.2">
      <c r="A153" s="30" t="s">
        <v>45</v>
      </c>
      <c r="E153" s="31" t="s">
        <v>204</v>
      </c>
    </row>
    <row r="154" spans="1:16" ht="25.5" x14ac:dyDescent="0.2">
      <c r="A154" t="s">
        <v>46</v>
      </c>
      <c r="E154" s="29" t="s">
        <v>205</v>
      </c>
    </row>
    <row r="155" spans="1:16" x14ac:dyDescent="0.2">
      <c r="A155" s="22" t="s">
        <v>39</v>
      </c>
      <c r="B155" s="23" t="s">
        <v>206</v>
      </c>
      <c r="C155" s="23" t="s">
        <v>207</v>
      </c>
      <c r="D155" s="22" t="s">
        <v>41</v>
      </c>
      <c r="E155" s="24" t="s">
        <v>208</v>
      </c>
      <c r="F155" s="25" t="s">
        <v>43</v>
      </c>
      <c r="G155" s="26">
        <v>3</v>
      </c>
      <c r="H155" s="27">
        <v>0</v>
      </c>
      <c r="I155" s="27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8" t="s">
        <v>44</v>
      </c>
      <c r="E156" s="29" t="s">
        <v>209</v>
      </c>
    </row>
    <row r="157" spans="1:16" x14ac:dyDescent="0.2">
      <c r="A157" s="30" t="s">
        <v>45</v>
      </c>
      <c r="E157" s="31" t="s">
        <v>41</v>
      </c>
    </row>
    <row r="158" spans="1:16" x14ac:dyDescent="0.2">
      <c r="A158" t="s">
        <v>46</v>
      </c>
      <c r="E158" s="29" t="s">
        <v>210</v>
      </c>
    </row>
    <row r="159" spans="1:16" x14ac:dyDescent="0.2">
      <c r="A159" s="22" t="s">
        <v>39</v>
      </c>
      <c r="B159" s="23" t="s">
        <v>211</v>
      </c>
      <c r="C159" s="23" t="s">
        <v>212</v>
      </c>
      <c r="D159" s="22" t="s">
        <v>41</v>
      </c>
      <c r="E159" s="24" t="s">
        <v>213</v>
      </c>
      <c r="F159" s="25" t="s">
        <v>70</v>
      </c>
      <c r="G159" s="26">
        <v>69.959999999999994</v>
      </c>
      <c r="H159" s="27">
        <v>0</v>
      </c>
      <c r="I159" s="27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28" t="s">
        <v>44</v>
      </c>
      <c r="E160" s="29" t="s">
        <v>214</v>
      </c>
    </row>
    <row r="161" spans="1:16" x14ac:dyDescent="0.2">
      <c r="A161" s="30" t="s">
        <v>45</v>
      </c>
      <c r="E161" s="31" t="s">
        <v>142</v>
      </c>
    </row>
    <row r="162" spans="1:16" ht="255" x14ac:dyDescent="0.2">
      <c r="A162" t="s">
        <v>46</v>
      </c>
      <c r="E162" s="29" t="s">
        <v>143</v>
      </c>
    </row>
    <row r="163" spans="1:16" x14ac:dyDescent="0.2">
      <c r="A163" s="22" t="s">
        <v>39</v>
      </c>
      <c r="B163" s="23" t="s">
        <v>215</v>
      </c>
      <c r="C163" s="23" t="s">
        <v>216</v>
      </c>
      <c r="D163" s="22" t="s">
        <v>41</v>
      </c>
      <c r="E163" s="24" t="s">
        <v>217</v>
      </c>
      <c r="F163" s="25" t="s">
        <v>70</v>
      </c>
      <c r="G163" s="26">
        <v>22.88</v>
      </c>
      <c r="H163" s="27">
        <v>0</v>
      </c>
      <c r="I163" s="27">
        <f>ROUND(ROUND(H163,2)*ROUND(G163,3),2)</f>
        <v>0</v>
      </c>
      <c r="O163">
        <f>(I163*21)/100</f>
        <v>0</v>
      </c>
      <c r="P163" t="s">
        <v>10</v>
      </c>
    </row>
    <row r="164" spans="1:16" x14ac:dyDescent="0.2">
      <c r="A164" s="28" t="s">
        <v>44</v>
      </c>
      <c r="E164" s="29" t="s">
        <v>214</v>
      </c>
    </row>
    <row r="165" spans="1:16" x14ac:dyDescent="0.2">
      <c r="A165" s="30" t="s">
        <v>45</v>
      </c>
      <c r="E165" s="31" t="s">
        <v>218</v>
      </c>
    </row>
    <row r="166" spans="1:16" ht="255" x14ac:dyDescent="0.2">
      <c r="A166" t="s">
        <v>46</v>
      </c>
      <c r="E166" s="29" t="s">
        <v>143</v>
      </c>
    </row>
    <row r="167" spans="1:16" x14ac:dyDescent="0.2">
      <c r="A167" s="22" t="s">
        <v>39</v>
      </c>
      <c r="B167" s="23" t="s">
        <v>219</v>
      </c>
      <c r="C167" s="23" t="s">
        <v>220</v>
      </c>
      <c r="D167" s="22" t="s">
        <v>41</v>
      </c>
      <c r="E167" s="24" t="s">
        <v>221</v>
      </c>
      <c r="F167" s="25" t="s">
        <v>70</v>
      </c>
      <c r="G167" s="26">
        <v>23.969000000000001</v>
      </c>
      <c r="H167" s="27">
        <v>0</v>
      </c>
      <c r="I167" s="27">
        <f>ROUND(ROUND(H167,2)*ROUND(G167,3),2)</f>
        <v>0</v>
      </c>
      <c r="O167">
        <f>(I167*21)/100</f>
        <v>0</v>
      </c>
      <c r="P167" t="s">
        <v>10</v>
      </c>
    </row>
    <row r="168" spans="1:16" x14ac:dyDescent="0.2">
      <c r="A168" s="28" t="s">
        <v>44</v>
      </c>
      <c r="E168" s="29" t="s">
        <v>41</v>
      </c>
    </row>
    <row r="169" spans="1:16" x14ac:dyDescent="0.2">
      <c r="A169" s="30" t="s">
        <v>45</v>
      </c>
      <c r="E169" s="31" t="s">
        <v>222</v>
      </c>
    </row>
    <row r="170" spans="1:16" ht="255" x14ac:dyDescent="0.2">
      <c r="A170" t="s">
        <v>46</v>
      </c>
      <c r="E170" s="29" t="s">
        <v>143</v>
      </c>
    </row>
    <row r="171" spans="1:16" x14ac:dyDescent="0.2">
      <c r="A171" s="22" t="s">
        <v>39</v>
      </c>
      <c r="B171" s="23" t="s">
        <v>223</v>
      </c>
      <c r="C171" s="23" t="s">
        <v>224</v>
      </c>
      <c r="D171" s="22" t="s">
        <v>41</v>
      </c>
      <c r="E171" s="24" t="s">
        <v>225</v>
      </c>
      <c r="F171" s="25" t="s">
        <v>70</v>
      </c>
      <c r="G171" s="26">
        <v>20.173999999999999</v>
      </c>
      <c r="H171" s="27">
        <v>0</v>
      </c>
      <c r="I171" s="27">
        <f>ROUND(ROUND(H171,2)*ROUND(G171,3),2)</f>
        <v>0</v>
      </c>
      <c r="O171">
        <f>(I171*21)/100</f>
        <v>0</v>
      </c>
      <c r="P171" t="s">
        <v>10</v>
      </c>
    </row>
    <row r="172" spans="1:16" x14ac:dyDescent="0.2">
      <c r="A172" s="28" t="s">
        <v>44</v>
      </c>
      <c r="E172" s="29" t="s">
        <v>41</v>
      </c>
    </row>
    <row r="173" spans="1:16" x14ac:dyDescent="0.2">
      <c r="A173" s="30" t="s">
        <v>45</v>
      </c>
      <c r="E173" s="31" t="s">
        <v>226</v>
      </c>
    </row>
    <row r="174" spans="1:16" ht="255" x14ac:dyDescent="0.2">
      <c r="A174" t="s">
        <v>46</v>
      </c>
      <c r="E174" s="29" t="s">
        <v>143</v>
      </c>
    </row>
    <row r="175" spans="1:16" x14ac:dyDescent="0.2">
      <c r="A175" s="22" t="s">
        <v>39</v>
      </c>
      <c r="B175" s="23" t="s">
        <v>227</v>
      </c>
      <c r="C175" s="23" t="s">
        <v>228</v>
      </c>
      <c r="D175" s="22" t="s">
        <v>41</v>
      </c>
      <c r="E175" s="24" t="s">
        <v>229</v>
      </c>
      <c r="F175" s="25" t="s">
        <v>70</v>
      </c>
      <c r="G175" s="26">
        <v>26.4</v>
      </c>
      <c r="H175" s="27">
        <v>0</v>
      </c>
      <c r="I175" s="27">
        <f>ROUND(ROUND(H175,2)*ROUND(G175,3),2)</f>
        <v>0</v>
      </c>
      <c r="O175">
        <f>(I175*21)/100</f>
        <v>0</v>
      </c>
      <c r="P175" t="s">
        <v>10</v>
      </c>
    </row>
    <row r="176" spans="1:16" x14ac:dyDescent="0.2">
      <c r="A176" s="28" t="s">
        <v>44</v>
      </c>
      <c r="E176" s="29" t="s">
        <v>41</v>
      </c>
    </row>
    <row r="177" spans="1:18" x14ac:dyDescent="0.2">
      <c r="A177" s="30" t="s">
        <v>45</v>
      </c>
      <c r="E177" s="31" t="s">
        <v>230</v>
      </c>
    </row>
    <row r="178" spans="1:18" ht="255" x14ac:dyDescent="0.2">
      <c r="A178" t="s">
        <v>46</v>
      </c>
      <c r="E178" s="29" t="s">
        <v>143</v>
      </c>
    </row>
    <row r="179" spans="1:18" x14ac:dyDescent="0.2">
      <c r="A179" s="22" t="s">
        <v>39</v>
      </c>
      <c r="B179" s="23" t="s">
        <v>231</v>
      </c>
      <c r="C179" s="23" t="s">
        <v>232</v>
      </c>
      <c r="D179" s="22" t="s">
        <v>41</v>
      </c>
      <c r="E179" s="24" t="s">
        <v>233</v>
      </c>
      <c r="F179" s="25" t="s">
        <v>70</v>
      </c>
      <c r="G179" s="26">
        <v>79.573999999999998</v>
      </c>
      <c r="H179" s="27">
        <v>0</v>
      </c>
      <c r="I179" s="27">
        <f>ROUND(ROUND(H179,2)*ROUND(G179,3),2)</f>
        <v>0</v>
      </c>
      <c r="O179">
        <f>(I179*21)/100</f>
        <v>0</v>
      </c>
      <c r="P179" t="s">
        <v>10</v>
      </c>
    </row>
    <row r="180" spans="1:18" x14ac:dyDescent="0.2">
      <c r="A180" s="28" t="s">
        <v>44</v>
      </c>
      <c r="E180" s="29" t="s">
        <v>41</v>
      </c>
    </row>
    <row r="181" spans="1:18" x14ac:dyDescent="0.2">
      <c r="A181" s="30" t="s">
        <v>45</v>
      </c>
      <c r="E181" s="31" t="s">
        <v>234</v>
      </c>
    </row>
    <row r="182" spans="1:18" ht="255" x14ac:dyDescent="0.2">
      <c r="A182" t="s">
        <v>46</v>
      </c>
      <c r="E182" s="29" t="s">
        <v>143</v>
      </c>
    </row>
    <row r="183" spans="1:18" x14ac:dyDescent="0.2">
      <c r="A183" s="22" t="s">
        <v>39</v>
      </c>
      <c r="B183" s="23" t="s">
        <v>235</v>
      </c>
      <c r="C183" s="23" t="s">
        <v>236</v>
      </c>
      <c r="D183" s="22" t="s">
        <v>41</v>
      </c>
      <c r="E183" s="24" t="s">
        <v>237</v>
      </c>
      <c r="F183" s="25" t="s">
        <v>43</v>
      </c>
      <c r="G183" s="26">
        <v>1</v>
      </c>
      <c r="H183" s="27">
        <v>0</v>
      </c>
      <c r="I183" s="27">
        <f>ROUND(ROUND(H183,2)*ROUND(G183,3),2)</f>
        <v>0</v>
      </c>
      <c r="O183">
        <f>(I183*21)/100</f>
        <v>0</v>
      </c>
      <c r="P183" t="s">
        <v>10</v>
      </c>
    </row>
    <row r="184" spans="1:18" x14ac:dyDescent="0.2">
      <c r="A184" s="28" t="s">
        <v>44</v>
      </c>
      <c r="E184" s="29" t="s">
        <v>238</v>
      </c>
    </row>
    <row r="185" spans="1:18" x14ac:dyDescent="0.2">
      <c r="A185" s="30" t="s">
        <v>45</v>
      </c>
      <c r="E185" s="31" t="s">
        <v>41</v>
      </c>
    </row>
    <row r="186" spans="1:18" ht="409.5" x14ac:dyDescent="0.2">
      <c r="A186" t="s">
        <v>46</v>
      </c>
      <c r="E186" s="29" t="s">
        <v>239</v>
      </c>
    </row>
    <row r="187" spans="1:18" x14ac:dyDescent="0.2">
      <c r="A187" s="22" t="s">
        <v>39</v>
      </c>
      <c r="B187" s="23" t="s">
        <v>240</v>
      </c>
      <c r="C187" s="23" t="s">
        <v>241</v>
      </c>
      <c r="D187" s="22" t="s">
        <v>41</v>
      </c>
      <c r="E187" s="24" t="s">
        <v>242</v>
      </c>
      <c r="F187" s="25" t="s">
        <v>43</v>
      </c>
      <c r="G187" s="26">
        <v>1</v>
      </c>
      <c r="H187" s="27">
        <v>0</v>
      </c>
      <c r="I187" s="27">
        <f>ROUND(ROUND(H187,2)*ROUND(G187,3),2)</f>
        <v>0</v>
      </c>
      <c r="O187">
        <f>(I187*21)/100</f>
        <v>0</v>
      </c>
      <c r="P187" t="s">
        <v>10</v>
      </c>
    </row>
    <row r="188" spans="1:18" x14ac:dyDescent="0.2">
      <c r="A188" s="28" t="s">
        <v>44</v>
      </c>
      <c r="E188" s="29" t="s">
        <v>243</v>
      </c>
    </row>
    <row r="189" spans="1:18" x14ac:dyDescent="0.2">
      <c r="A189" s="30" t="s">
        <v>45</v>
      </c>
      <c r="E189" s="31" t="s">
        <v>41</v>
      </c>
    </row>
    <row r="190" spans="1:18" ht="63.75" x14ac:dyDescent="0.2">
      <c r="A190" t="s">
        <v>46</v>
      </c>
      <c r="E190" s="29" t="s">
        <v>244</v>
      </c>
    </row>
    <row r="191" spans="1:18" ht="12.75" customHeight="1" x14ac:dyDescent="0.2">
      <c r="A191" s="3" t="s">
        <v>37</v>
      </c>
      <c r="B191" s="3"/>
      <c r="C191" s="32" t="s">
        <v>35</v>
      </c>
      <c r="D191" s="3"/>
      <c r="E191" s="20" t="s">
        <v>245</v>
      </c>
      <c r="F191" s="3"/>
      <c r="G191" s="3"/>
      <c r="H191" s="3"/>
      <c r="I191" s="33">
        <f>0+Q191</f>
        <v>0</v>
      </c>
      <c r="O191">
        <f>0+R191</f>
        <v>0</v>
      </c>
      <c r="Q191">
        <f>0+I192+I196+I200</f>
        <v>0</v>
      </c>
      <c r="R191">
        <f>0+O192+O196+O200</f>
        <v>0</v>
      </c>
    </row>
    <row r="192" spans="1:18" x14ac:dyDescent="0.2">
      <c r="A192" s="22" t="s">
        <v>39</v>
      </c>
      <c r="B192" s="23" t="s">
        <v>246</v>
      </c>
      <c r="C192" s="23" t="s">
        <v>247</v>
      </c>
      <c r="D192" s="22" t="s">
        <v>41</v>
      </c>
      <c r="E192" s="24" t="s">
        <v>248</v>
      </c>
      <c r="F192" s="25" t="s">
        <v>43</v>
      </c>
      <c r="G192" s="26">
        <v>6</v>
      </c>
      <c r="H192" s="27">
        <v>0</v>
      </c>
      <c r="I192" s="27">
        <f>ROUND(ROUND(H192,2)*ROUND(G192,3),2)</f>
        <v>0</v>
      </c>
      <c r="O192">
        <f>(I192*21)/100</f>
        <v>0</v>
      </c>
      <c r="P192" t="s">
        <v>10</v>
      </c>
    </row>
    <row r="193" spans="1:18" x14ac:dyDescent="0.2">
      <c r="A193" s="28" t="s">
        <v>44</v>
      </c>
      <c r="E193" s="29" t="s">
        <v>41</v>
      </c>
    </row>
    <row r="194" spans="1:18" x14ac:dyDescent="0.2">
      <c r="A194" s="30" t="s">
        <v>45</v>
      </c>
      <c r="E194" s="31" t="s">
        <v>41</v>
      </c>
    </row>
    <row r="195" spans="1:18" ht="102" x14ac:dyDescent="0.2">
      <c r="A195" t="s">
        <v>46</v>
      </c>
      <c r="E195" s="29" t="s">
        <v>249</v>
      </c>
    </row>
    <row r="196" spans="1:18" x14ac:dyDescent="0.2">
      <c r="A196" s="22" t="s">
        <v>39</v>
      </c>
      <c r="B196" s="23" t="s">
        <v>250</v>
      </c>
      <c r="C196" s="23" t="s">
        <v>251</v>
      </c>
      <c r="D196" s="22" t="s">
        <v>41</v>
      </c>
      <c r="E196" s="24" t="s">
        <v>252</v>
      </c>
      <c r="F196" s="25" t="s">
        <v>70</v>
      </c>
      <c r="G196" s="26">
        <v>40</v>
      </c>
      <c r="H196" s="27">
        <v>0</v>
      </c>
      <c r="I196" s="27">
        <f>ROUND(ROUND(H196,2)*ROUND(G196,3),2)</f>
        <v>0</v>
      </c>
      <c r="O196">
        <f>(I196*21)/100</f>
        <v>0</v>
      </c>
      <c r="P196" t="s">
        <v>10</v>
      </c>
    </row>
    <row r="197" spans="1:18" x14ac:dyDescent="0.2">
      <c r="A197" s="28" t="s">
        <v>44</v>
      </c>
      <c r="E197" s="29" t="s">
        <v>41</v>
      </c>
    </row>
    <row r="198" spans="1:18" x14ac:dyDescent="0.2">
      <c r="A198" s="30" t="s">
        <v>45</v>
      </c>
      <c r="E198" s="31" t="s">
        <v>41</v>
      </c>
    </row>
    <row r="199" spans="1:18" ht="89.25" x14ac:dyDescent="0.2">
      <c r="A199" t="s">
        <v>46</v>
      </c>
      <c r="E199" s="29" t="s">
        <v>253</v>
      </c>
    </row>
    <row r="200" spans="1:18" x14ac:dyDescent="0.2">
      <c r="A200" s="22" t="s">
        <v>39</v>
      </c>
      <c r="B200" s="23" t="s">
        <v>254</v>
      </c>
      <c r="C200" s="23" t="s">
        <v>255</v>
      </c>
      <c r="D200" s="22" t="s">
        <v>41</v>
      </c>
      <c r="E200" s="24" t="s">
        <v>256</v>
      </c>
      <c r="F200" s="25" t="s">
        <v>70</v>
      </c>
      <c r="G200" s="26">
        <v>50</v>
      </c>
      <c r="H200" s="27">
        <v>0</v>
      </c>
      <c r="I200" s="27">
        <f>ROUND(ROUND(H200,2)*ROUND(G200,3),2)</f>
        <v>0</v>
      </c>
      <c r="O200">
        <f>(I200*21)/100</f>
        <v>0</v>
      </c>
      <c r="P200" t="s">
        <v>10</v>
      </c>
    </row>
    <row r="201" spans="1:18" x14ac:dyDescent="0.2">
      <c r="A201" s="28" t="s">
        <v>44</v>
      </c>
      <c r="E201" s="29" t="s">
        <v>41</v>
      </c>
    </row>
    <row r="202" spans="1:18" x14ac:dyDescent="0.2">
      <c r="A202" s="30" t="s">
        <v>45</v>
      </c>
      <c r="E202" s="31" t="s">
        <v>41</v>
      </c>
    </row>
    <row r="203" spans="1:18" ht="89.25" x14ac:dyDescent="0.2">
      <c r="A203" t="s">
        <v>46</v>
      </c>
      <c r="E203" s="29" t="s">
        <v>253</v>
      </c>
    </row>
    <row r="204" spans="1:18" ht="12.75" customHeight="1" x14ac:dyDescent="0.2">
      <c r="A204" s="3" t="s">
        <v>37</v>
      </c>
      <c r="B204" s="3"/>
      <c r="C204" s="32" t="s">
        <v>257</v>
      </c>
      <c r="D204" s="3"/>
      <c r="E204" s="20" t="s">
        <v>258</v>
      </c>
      <c r="F204" s="3"/>
      <c r="G204" s="3"/>
      <c r="H204" s="3"/>
      <c r="I204" s="33">
        <f>0+Q204</f>
        <v>0</v>
      </c>
      <c r="O204">
        <f>0+R204</f>
        <v>0</v>
      </c>
      <c r="Q204">
        <f>0+I205+I209+I213</f>
        <v>0</v>
      </c>
      <c r="R204">
        <f>0+O205+O209+O213</f>
        <v>0</v>
      </c>
    </row>
    <row r="205" spans="1:18" ht="25.5" x14ac:dyDescent="0.2">
      <c r="A205" s="22" t="s">
        <v>39</v>
      </c>
      <c r="B205" s="23" t="s">
        <v>259</v>
      </c>
      <c r="C205" s="23" t="s">
        <v>260</v>
      </c>
      <c r="D205" s="22" t="s">
        <v>261</v>
      </c>
      <c r="E205" s="24" t="s">
        <v>262</v>
      </c>
      <c r="F205" s="25" t="s">
        <v>109</v>
      </c>
      <c r="G205" s="26">
        <v>258.77100000000002</v>
      </c>
      <c r="H205" s="27">
        <v>0</v>
      </c>
      <c r="I205" s="27">
        <f>ROUND(ROUND(H205,2)*ROUND(G205,3),2)</f>
        <v>0</v>
      </c>
      <c r="O205">
        <f>(I205*21)/100</f>
        <v>0</v>
      </c>
      <c r="P205" t="s">
        <v>10</v>
      </c>
    </row>
    <row r="206" spans="1:18" x14ac:dyDescent="0.2">
      <c r="A206" s="28" t="s">
        <v>44</v>
      </c>
      <c r="E206" s="29" t="s">
        <v>263</v>
      </c>
    </row>
    <row r="207" spans="1:18" x14ac:dyDescent="0.2">
      <c r="A207" s="30" t="s">
        <v>45</v>
      </c>
      <c r="E207" s="31" t="s">
        <v>264</v>
      </c>
    </row>
    <row r="208" spans="1:18" ht="153" x14ac:dyDescent="0.2">
      <c r="A208" t="s">
        <v>46</v>
      </c>
      <c r="E208" s="29" t="s">
        <v>265</v>
      </c>
    </row>
    <row r="209" spans="1:16" ht="25.5" x14ac:dyDescent="0.2">
      <c r="A209" s="22" t="s">
        <v>39</v>
      </c>
      <c r="B209" s="23" t="s">
        <v>266</v>
      </c>
      <c r="C209" s="23" t="s">
        <v>267</v>
      </c>
      <c r="D209" s="22" t="s">
        <v>261</v>
      </c>
      <c r="E209" s="24" t="s">
        <v>268</v>
      </c>
      <c r="F209" s="25" t="s">
        <v>109</v>
      </c>
      <c r="G209" s="26">
        <v>10.08</v>
      </c>
      <c r="H209" s="27">
        <v>0</v>
      </c>
      <c r="I209" s="27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28" t="s">
        <v>44</v>
      </c>
      <c r="E210" s="29" t="s">
        <v>263</v>
      </c>
    </row>
    <row r="211" spans="1:16" x14ac:dyDescent="0.2">
      <c r="A211" s="30" t="s">
        <v>45</v>
      </c>
      <c r="E211" s="31" t="s">
        <v>269</v>
      </c>
    </row>
    <row r="212" spans="1:16" ht="153" x14ac:dyDescent="0.2">
      <c r="A212" t="s">
        <v>46</v>
      </c>
      <c r="E212" s="29" t="s">
        <v>265</v>
      </c>
    </row>
    <row r="213" spans="1:16" ht="38.25" x14ac:dyDescent="0.2">
      <c r="A213" s="22" t="s">
        <v>39</v>
      </c>
      <c r="B213" s="23" t="s">
        <v>270</v>
      </c>
      <c r="C213" s="23" t="s">
        <v>271</v>
      </c>
      <c r="D213" s="22" t="s">
        <v>261</v>
      </c>
      <c r="E213" s="24" t="s">
        <v>272</v>
      </c>
      <c r="F213" s="25" t="s">
        <v>109</v>
      </c>
      <c r="G213" s="26">
        <v>178.863</v>
      </c>
      <c r="H213" s="27">
        <v>0</v>
      </c>
      <c r="I213" s="27">
        <f>ROUND(ROUND(H213,2)*ROUND(G213,3),2)</f>
        <v>0</v>
      </c>
      <c r="O213">
        <f>(I213*21)/100</f>
        <v>0</v>
      </c>
      <c r="P213" t="s">
        <v>10</v>
      </c>
    </row>
    <row r="214" spans="1:16" x14ac:dyDescent="0.2">
      <c r="A214" s="28" t="s">
        <v>44</v>
      </c>
      <c r="E214" s="29" t="s">
        <v>263</v>
      </c>
    </row>
    <row r="215" spans="1:16" ht="51" x14ac:dyDescent="0.2">
      <c r="A215" s="30" t="s">
        <v>45</v>
      </c>
      <c r="E215" s="31" t="s">
        <v>273</v>
      </c>
    </row>
    <row r="216" spans="1:16" ht="153" x14ac:dyDescent="0.2">
      <c r="A216" t="s">
        <v>46</v>
      </c>
      <c r="E216" s="29" t="s">
        <v>265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01-27-01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2020-10-17T09:08:49Z</dcterms:created>
  <dcterms:modified xsi:type="dcterms:W3CDTF">2020-10-17T09:08:50Z</dcterms:modified>
</cp:coreProperties>
</file>