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Z:\20047 Čebín\SP_vyběr dodavatele\Otevřená\"/>
    </mc:Choice>
  </mc:AlternateContent>
  <bookViews>
    <workbookView xWindow="0" yWindow="0" windowWidth="28800" windowHeight="11700"/>
  </bookViews>
  <sheets>
    <sheet name="D.2.2_SO 40-15-01_40-15-01a"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71" i="1" l="1"/>
  <c r="I71" i="1"/>
  <c r="R70" i="1"/>
  <c r="Q70" i="1"/>
  <c r="I70" i="1" s="1"/>
  <c r="O70" i="1"/>
  <c r="I66" i="1"/>
  <c r="Q65" i="1" s="1"/>
  <c r="I65" i="1" s="1"/>
  <c r="O61" i="1"/>
  <c r="I61" i="1"/>
  <c r="I57" i="1"/>
  <c r="O57" i="1" s="1"/>
  <c r="O53" i="1"/>
  <c r="I53" i="1"/>
  <c r="I49" i="1"/>
  <c r="O49" i="1" s="1"/>
  <c r="O45" i="1"/>
  <c r="R44" i="1" s="1"/>
  <c r="O44" i="1" s="1"/>
  <c r="I45" i="1"/>
  <c r="Q44" i="1"/>
  <c r="I44" i="1" s="1"/>
  <c r="I40" i="1"/>
  <c r="O40" i="1" s="1"/>
  <c r="O36" i="1"/>
  <c r="I36" i="1"/>
  <c r="I32" i="1"/>
  <c r="O32" i="1" s="1"/>
  <c r="O28" i="1"/>
  <c r="I28" i="1"/>
  <c r="I24" i="1"/>
  <c r="O24" i="1" s="1"/>
  <c r="O20" i="1"/>
  <c r="I20" i="1"/>
  <c r="I16" i="1"/>
  <c r="Q15" i="1" s="1"/>
  <c r="I15" i="1" s="1"/>
  <c r="O11" i="1"/>
  <c r="R10" i="1" s="1"/>
  <c r="O10" i="1" s="1"/>
  <c r="I11" i="1"/>
  <c r="Q10" i="1"/>
  <c r="I10" i="1" s="1"/>
  <c r="I3" i="1" s="1"/>
  <c r="O16" i="1" l="1"/>
  <c r="R15" i="1" s="1"/>
  <c r="O15" i="1" s="1"/>
  <c r="O66" i="1"/>
  <c r="R65" i="1" s="1"/>
  <c r="O65" i="1" s="1"/>
  <c r="O2" i="1" s="1"/>
</calcChain>
</file>

<file path=xl/sharedStrings.xml><?xml version="1.0" encoding="utf-8"?>
<sst xmlns="http://schemas.openxmlformats.org/spreadsheetml/2006/main" count="257" uniqueCount="124">
  <si>
    <t>ASPE10</t>
  </si>
  <si>
    <t>Firma: SUDOP BRNO, spol. s r.o.</t>
  </si>
  <si>
    <t>3</t>
  </si>
  <si>
    <t>Soupis prací objektu</t>
  </si>
  <si>
    <t>S</t>
  </si>
  <si>
    <t xml:space="preserve">Stavba: </t>
  </si>
  <si>
    <t>20047</t>
  </si>
  <si>
    <t>Zvýšení trakčního výkonu TNS Čebín "_SOUPIS_PRACI"</t>
  </si>
  <si>
    <t>40-15-01a</t>
  </si>
  <si>
    <t>0,00</t>
  </si>
  <si>
    <t>2</t>
  </si>
  <si>
    <t>O</t>
  </si>
  <si>
    <t>Objekt:</t>
  </si>
  <si>
    <t>D.2.2</t>
  </si>
  <si>
    <t>Pozemní objekty</t>
  </si>
  <si>
    <t>15,00</t>
  </si>
  <si>
    <t>O1</t>
  </si>
  <si>
    <t>SO 40-15-01</t>
  </si>
  <si>
    <t>TNS Golčův Jeníkov,  FKZ a R25kV - stavební řešení - doplnění</t>
  </si>
  <si>
    <t>21,00</t>
  </si>
  <si>
    <t>O2</t>
  </si>
  <si>
    <t>Rozpočet:</t>
  </si>
  <si>
    <t>TNS Golčův Jeníkov,  FKZ a R25kV - stavební řešení - doplnění, Způsobilé výdaje</t>
  </si>
  <si>
    <t>Typ</t>
  </si>
  <si>
    <t>Poř. číslo</t>
  </si>
  <si>
    <t>Kód položky</t>
  </si>
  <si>
    <t>Varianta</t>
  </si>
  <si>
    <t>Název položky</t>
  </si>
  <si>
    <t>MJ</t>
  </si>
  <si>
    <t>Množství</t>
  </si>
  <si>
    <t>Jednotková cena</t>
  </si>
  <si>
    <t>Jednotková</t>
  </si>
  <si>
    <t>Celkem</t>
  </si>
  <si>
    <t>0</t>
  </si>
  <si>
    <t>1</t>
  </si>
  <si>
    <t>4</t>
  </si>
  <si>
    <t>5</t>
  </si>
  <si>
    <t>6</t>
  </si>
  <si>
    <t>9</t>
  </si>
  <si>
    <t>10</t>
  </si>
  <si>
    <t>SD</t>
  </si>
  <si>
    <t>Zemní práce</t>
  </si>
  <si>
    <t>P</t>
  </si>
  <si>
    <t>133151104</t>
  </si>
  <si>
    <t>90</t>
  </si>
  <si>
    <t>Hloubení šachet nezapažených v hornině třídy těžitelnosti I, skupiny 1 a 2 objem přes 100 m3</t>
  </si>
  <si>
    <t>M3</t>
  </si>
  <si>
    <t>PP</t>
  </si>
  <si>
    <t>Hloubení nezapažených šachet strojně v hornině třídy těžitelnosti I skupiny 1 a 2 přes 100 m3</t>
  </si>
  <si>
    <t>VV</t>
  </si>
  <si>
    <t>Viz PD D.2.2.1_SO 40-15-01_01-10 
Zemní práce - šachty (dl * š * v) 
(2.10*2.55)*1.60=8,568 [A] 
Celkem: A=8,568 [B]</t>
  </si>
  <si>
    <t>TS</t>
  </si>
  <si>
    <t>1. Ceny jsou určeny pro šachty hloubky do 12 m. Šachty větších hloubek se oceňují individuálně.  
2. V cenách jsou započteny i náklady na:  
a) svislé přemístění výkopku,  
b) urovnání dna do předepsaného profilu a spádu.  
c) přehození výkopku na přilehlém terénu na vzdálenost do 3 m od hrany šachty nebo naložení na dopravní prostředek.</t>
  </si>
  <si>
    <t>Zakládání</t>
  </si>
  <si>
    <t>213141111</t>
  </si>
  <si>
    <t>Zřízení vrstvy z geotextilie v rovině nebo ve sklonu do 1:5 š do 3 m</t>
  </si>
  <si>
    <t>m2</t>
  </si>
  <si>
    <t>Zřízení vrstvy z geotextilie  filtrační, separační, odvodňovací, ochranné, výztužné nebo protierozní v rovině nebo ve sklonu do 1:5, šířky do 3 m</t>
  </si>
  <si>
    <t>Viz PD D.2.2.1_SO 40-15-01_01-10 
Základy - podsyp, separace (dl * š + dl * v) 
((2.10*2.55)+(2.10*2+2.55*2))*1.60=23,448 [A] 
Celkem: A=23,448 [B]</t>
  </si>
  <si>
    <t>1. Ceny jsou určeny pro zřízení vrstev na upraveném povrchu.  
2. Vcenách jsou započteny i náklady na položení a spojení geotextilií včetně přesahů.  
3. Vcenách nejsou započteny náklady na dodávku geotextilií, která se oceňuje ve specifikaci. Ztratné včetně přesahů lze stanovit ve výši 15 až 20 %.  
4. Ceny -1131 až -1133 lze použít i pro vyvedení geotextilie na svislou konstrukci.</t>
  </si>
  <si>
    <t>271532211</t>
  </si>
  <si>
    <t>Podsyp pod základové konstrukce se zhutněním z hrubého kameniva frakce 32 až 63 mm</t>
  </si>
  <si>
    <t>Podsyp pod základové konstrukce se zhutněním a urovnáním povrchu z kameniva hrubého, frakce 32 - 63 mm</t>
  </si>
  <si>
    <t>Viz PD D.2.2.1_SO 40-15-01_01-10 
Základy - podsyp (dl * š * v) 
(2.10*2.55)*0.30=1,607 [A] 
Celkem: A=1,607 [B]</t>
  </si>
  <si>
    <t>1. Ceny slouží pro ocenění násypů pod základové konstrukce tloušťky vrstvy do 300 mm.  
2. Násypy s tloušťkou vrstvy přesahující 300 mm se ocení cenami souboru cen 213 31-…. Polštáře zhutněné pod základy vkatalogu 800-2 Zvláštní zakládání objektů.</t>
  </si>
  <si>
    <t>271532213</t>
  </si>
  <si>
    <t>Podsyp pod základové konstrukce se zhutněním z hrubého kameniva frakce 8 až 16 mm</t>
  </si>
  <si>
    <t>Podsyp pod základové konstrukce se zhutněním a urovnáním povrchu z kameniva hrubého, frakce 8 - 16 mm</t>
  </si>
  <si>
    <t>Viz PD D.2.2.1_SO 40-15-01_01-10 
Základy - podsyp (dl * š * v) 
(2.10*2.55)*0.20=1,071 [A] 
Celkem: A=1,071 [B]</t>
  </si>
  <si>
    <t>7</t>
  </si>
  <si>
    <t>275123903</t>
  </si>
  <si>
    <t>Montáž ŽB základových patek pro skelet hmotnosti do 10 t</t>
  </si>
  <si>
    <t>KUS</t>
  </si>
  <si>
    <t>Montáž základových patek ze železobetonu hmotnosti přes 5 do 10 t</t>
  </si>
  <si>
    <t/>
  </si>
  <si>
    <t>1. Za kus se považuje i každá samostatně montovaná část patky, jestliže se patka skládá ze dvou nebo více částí.</t>
  </si>
  <si>
    <t>8</t>
  </si>
  <si>
    <t>275313511</t>
  </si>
  <si>
    <t>Základové patky z betonu tř. C 12/15</t>
  </si>
  <si>
    <t>Základy z betonu prostého patky a bloky z betonu kamenem neprokládaného tř. C 12/15</t>
  </si>
  <si>
    <t>Viz PD D.2.2.1_SO 40-15-01_01-10 
Základy - podklad (dl * š * v) 
(2.10*2.55)*0.10=0,536 [A] 
Celkem: A=0,536 [B]</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</si>
  <si>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t>
  </si>
  <si>
    <t>69311060</t>
  </si>
  <si>
    <t>geotextilie netkaná separační, ochranná, filtrační, drenážní PP 200g/m2</t>
  </si>
  <si>
    <t>R_59311454X2</t>
  </si>
  <si>
    <t>patka ŽB základová 2250x1800x1500mm (dle PD)</t>
  </si>
  <si>
    <t>Viz PD D.2.2.1_SO 40-15-01_01-10 
Základy - patky (p) 
1=1,000 [A] 
Celkem: A=1,000 [B]</t>
  </si>
  <si>
    <t>711</t>
  </si>
  <si>
    <t>Izolace proti vodě, vlhkosti a plynům</t>
  </si>
  <si>
    <t>11163153</t>
  </si>
  <si>
    <t>emulze asfaltová penetrační</t>
  </si>
  <si>
    <t>litr</t>
  </si>
  <si>
    <t>11163155</t>
  </si>
  <si>
    <t>lak hydroizolační z modifikovaného asfaltu</t>
  </si>
  <si>
    <t>T</t>
  </si>
  <si>
    <t>11</t>
  </si>
  <si>
    <t>711112001</t>
  </si>
  <si>
    <t>Provedení izolace proti zemní vlhkosti svislé za studena nátěrem penetračním</t>
  </si>
  <si>
    <t>Provedení izolace proti zemní vlhkosti natěradly a tmely za studena  na ploše svislé S nátěrem penetračním</t>
  </si>
  <si>
    <t>Viz PD D.2.2.1_SO 40-15-01_01-10 
Základy - HI nátěr, penetrace (dl * v) 
(1.80*2.25)*1.00=4,050 [A] 
Celkem: A=4,050 [B]</t>
  </si>
  <si>
    <t>1. Izolace plochy jednotlivě do 10 m2 se oceňují skladebně cenou příslušné izolace a cenou 711 19-9095 Příplatek za plochu do 10 m2.</t>
  </si>
  <si>
    <t>12</t>
  </si>
  <si>
    <t>711122131</t>
  </si>
  <si>
    <t>Provedení izolace proti zemní vlhkosti svislé za horka nátěrem asfaltovým</t>
  </si>
  <si>
    <t>Provedení izolace proti zemní vlhkosti natěradly a tmely za horka  na ploše svislé S nátěrem asfaltovým</t>
  </si>
  <si>
    <t>Viz PD D.2.2.1_SO 40-15-01_01-10 
Základy - HI nátěr (pl * p) 
(4.05)*2=8,100 [A] 
Celkem: A=8,100 [B]</t>
  </si>
  <si>
    <t>14</t>
  </si>
  <si>
    <t>998711101</t>
  </si>
  <si>
    <t>Přesun hmot tonážní pro izolace proti vodě, vlhkosti a plynům v objektech výšky do 6 m</t>
  </si>
  <si>
    <t>Přesun hmot pro izolace proti vodě, vlhkosti a plynům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</si>
  <si>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-1181 pro přesun prováděný bez použití mechanizace, tj. za ztížených podmínek, lze použít pouze pro hmotnost materiálu, která se tímto způsobem skutečně přemísťuje.</t>
  </si>
  <si>
    <t>990</t>
  </si>
  <si>
    <t>Likvidace odpadů vč. dopravy</t>
  </si>
  <si>
    <t>15</t>
  </si>
  <si>
    <t>R015111</t>
  </si>
  <si>
    <t>POPLATKY ZA LIKVIDACI ODPADŮ NEKONTAMINOVANÝCH - 17 05 04 VYTĚŽENÉ ZEMINY A HORNINY - I. TŘÍDA TĚŽITELNOSTI VČETNĚ DOPRAVY</t>
  </si>
  <si>
    <t>Viz PD D.2.2.1_SO 40-15-01_01-10 
Zemní práce - skládkovné (předpokládaný obj) 
(8.568)*1.8=15,422 [A] 
Celkem: A=15,422 [B]</t>
  </si>
  <si>
    <t>998</t>
  </si>
  <si>
    <t>Přesun hmot</t>
  </si>
  <si>
    <t>13</t>
  </si>
  <si>
    <t>998011001</t>
  </si>
  <si>
    <t>Přesun hmot pro budovy zděné v do 6 m</t>
  </si>
  <si>
    <t>Přesun hmot pro budovy občanské výstavby, bydlení, výrobu a služby  s nosnou svislou konstrukcí zděnou z cihel, tvárnic nebo kamene vodorovná dopravní vzdálenost do 100 m pro budovy výšky do 6 m</t>
  </si>
  <si>
    <t>1. Ceny -7001 až -7006 lze použít vpřípadě, kdy dochází ke ztížení přesunu např. tím, že není možné instalovat jeřáb.  
2. Kcenám -7001 až -7006 lze použít příplatky za zvětšený přesun -1014 až -1019, -2034 až -2039 nebo -2114 až 2119.  
3. Jestliže pro svislý přesun používá zařízení investora (např. výtah vbudově), užijí se pro ocenění přesunu hmot ceny stanovené pro nejmenší výšku, tj. 6 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</si>
</sst>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
  </numFmts>
  <fonts count="7" x14ac:knownFonts="1">
    <font>
      <sz val="10"/>
      <name val="Arial"/>
    </font>
    <font>
      <sz val="10"/>
      <name val="Arial"/>
    </font>
    <font>
      <b/>
      <sz val="16"/>
      <color rgb="FF000000"/>
      <name val="Arial"/>
    </font>
    <font>
      <b/>
      <sz val="11"/>
      <name val="Arial"/>
    </font>
    <font>
      <sz val="10"/>
      <color rgb="FFFFFFFF"/>
      <name val="Arial"/>
    </font>
    <font>
      <b/>
      <sz val="10"/>
      <name val="Arial"/>
    </font>
    <font>
      <i/>
      <sz val="10"/>
      <name val="Arial"/>
    </font>
  </fonts>
  <fills count="4">
    <fill>
      <patternFill patternType="none"/>
    </fill>
    <fill>
      <patternFill patternType="gray125"/>
    </fill>
    <fill>
      <patternFill patternType="solid">
        <fgColor rgb="FFD9D9D9"/>
        <bgColor indexed="64"/>
      </patternFill>
    </fill>
    <fill>
      <patternFill patternType="solid">
        <fgColor rgb="FFCB441A"/>
        <bgColor indexed="64"/>
      </patternFill>
    </fill>
  </fills>
  <borders count="6">
    <border>
      <left/>
      <right/>
      <top/>
      <bottom/>
      <diagonal/>
    </border>
    <border>
      <left/>
      <right/>
      <top/>
      <bottom style="thin">
        <color auto="1"/>
      </bottom>
      <diagonal/>
    </border>
    <border>
      <left/>
      <right style="thin">
        <color auto="1"/>
      </right>
      <top/>
      <bottom/>
      <diagonal/>
    </border>
    <border>
      <left style="thin">
        <color auto="1"/>
      </left>
      <right style="thin">
        <color auto="1"/>
      </right>
      <top style="thin">
        <color auto="1"/>
      </top>
      <bottom style="thin">
        <color auto="1"/>
      </bottom>
      <diagonal/>
    </border>
    <border>
      <left/>
      <right/>
      <top style="thin">
        <color auto="1"/>
      </top>
      <bottom/>
      <diagonal/>
    </border>
    <border>
      <left/>
      <right/>
      <top style="thin">
        <color auto="1"/>
      </top>
      <bottom style="thin">
        <color auto="1"/>
      </bottom>
      <diagonal/>
    </border>
  </borders>
  <cellStyleXfs count="2">
    <xf numFmtId="0" fontId="0" fillId="0" borderId="0"/>
    <xf numFmtId="0" fontId="1" fillId="0" borderId="0"/>
  </cellStyleXfs>
  <cellXfs count="34">
    <xf numFmtId="0" fontId="0" fillId="0" borderId="0" xfId="0"/>
    <xf numFmtId="0" fontId="0" fillId="2" borderId="0" xfId="1" applyFont="1" applyFill="1"/>
    <xf numFmtId="0" fontId="2" fillId="2" borderId="0" xfId="1" applyFont="1" applyFill="1" applyAlignment="1">
      <alignment horizontal="center" vertical="center"/>
    </xf>
    <xf numFmtId="0" fontId="0" fillId="2" borderId="1" xfId="1" applyFont="1" applyFill="1" applyBorder="1"/>
    <xf numFmtId="0" fontId="3" fillId="2" borderId="0" xfId="1" applyFont="1" applyFill="1"/>
    <xf numFmtId="0" fontId="3" fillId="2" borderId="0" xfId="1" applyFont="1" applyFill="1" applyAlignment="1">
      <alignment horizontal="right"/>
    </xf>
    <xf numFmtId="0" fontId="0" fillId="2" borderId="0" xfId="1" applyFont="1" applyFill="1"/>
    <xf numFmtId="0" fontId="3" fillId="2" borderId="0" xfId="1" applyFont="1" applyFill="1" applyAlignment="1">
      <alignment horizontal="left"/>
    </xf>
    <xf numFmtId="0" fontId="0" fillId="2" borderId="2" xfId="1" applyFont="1" applyFill="1" applyBorder="1"/>
    <xf numFmtId="0" fontId="0" fillId="2" borderId="3" xfId="1" applyFont="1" applyFill="1" applyBorder="1" applyAlignment="1">
      <alignment horizontal="center"/>
    </xf>
    <xf numFmtId="4" fontId="0" fillId="2" borderId="3" xfId="1" applyNumberFormat="1" applyFont="1" applyFill="1" applyBorder="1" applyAlignment="1">
      <alignment horizontal="center"/>
    </xf>
    <xf numFmtId="0" fontId="0" fillId="2" borderId="4" xfId="1" applyFont="1" applyFill="1" applyBorder="1"/>
    <xf numFmtId="0" fontId="3" fillId="2" borderId="1" xfId="1" applyFont="1" applyFill="1" applyBorder="1"/>
    <xf numFmtId="0" fontId="3" fillId="2" borderId="1" xfId="1" applyFont="1" applyFill="1" applyBorder="1" applyAlignment="1">
      <alignment horizontal="right"/>
    </xf>
    <xf numFmtId="0" fontId="0" fillId="2" borderId="1" xfId="1" applyFont="1" applyFill="1" applyBorder="1"/>
    <xf numFmtId="0" fontId="3" fillId="2" borderId="1" xfId="1" applyFont="1" applyFill="1" applyBorder="1" applyAlignment="1">
      <alignment horizontal="left"/>
    </xf>
    <xf numFmtId="0" fontId="4" fillId="3" borderId="3" xfId="1" applyFont="1" applyFill="1" applyBorder="1" applyAlignment="1">
      <alignment horizontal="center" vertical="center" wrapText="1"/>
    </xf>
    <xf numFmtId="0" fontId="4" fillId="3" borderId="3" xfId="1" applyFont="1" applyFill="1" applyBorder="1" applyAlignment="1">
      <alignment horizontal="center" vertical="center" wrapText="1"/>
    </xf>
    <xf numFmtId="0" fontId="0" fillId="2" borderId="5" xfId="1" applyFont="1" applyFill="1" applyBorder="1"/>
    <xf numFmtId="0" fontId="5" fillId="2" borderId="5" xfId="1" applyFont="1" applyFill="1" applyBorder="1" applyAlignment="1">
      <alignment horizontal="right"/>
    </xf>
    <xf numFmtId="0" fontId="5" fillId="2" borderId="5" xfId="1" applyFont="1" applyFill="1" applyBorder="1" applyAlignment="1">
      <alignment wrapText="1"/>
    </xf>
    <xf numFmtId="4" fontId="5" fillId="2" borderId="5" xfId="1" applyNumberFormat="1" applyFont="1" applyFill="1" applyBorder="1" applyAlignment="1">
      <alignment horizontal="center"/>
    </xf>
    <xf numFmtId="0" fontId="0" fillId="0" borderId="3" xfId="1" applyFont="1" applyBorder="1"/>
    <xf numFmtId="0" fontId="0" fillId="0" borderId="3" xfId="1" applyFont="1" applyBorder="1" applyAlignment="1">
      <alignment horizontal="right"/>
    </xf>
    <xf numFmtId="0" fontId="0" fillId="0" borderId="3" xfId="1" applyFont="1" applyBorder="1" applyAlignment="1">
      <alignment wrapText="1"/>
    </xf>
    <xf numFmtId="0" fontId="0" fillId="0" borderId="3" xfId="1" applyFont="1" applyBorder="1" applyAlignment="1">
      <alignment horizontal="center"/>
    </xf>
    <xf numFmtId="164" fontId="0" fillId="0" borderId="3" xfId="1" applyNumberFormat="1" applyFont="1" applyBorder="1" applyAlignment="1">
      <alignment horizontal="center"/>
    </xf>
    <xf numFmtId="4" fontId="0" fillId="0" borderId="3" xfId="1" applyNumberFormat="1" applyFont="1" applyBorder="1" applyAlignment="1">
      <alignment horizontal="center"/>
    </xf>
    <xf numFmtId="0" fontId="0" fillId="0" borderId="4" xfId="1" applyFont="1" applyBorder="1" applyAlignment="1">
      <alignment vertical="top"/>
    </xf>
    <xf numFmtId="0" fontId="0" fillId="0" borderId="3" xfId="1" applyFont="1" applyBorder="1" applyAlignment="1">
      <alignment horizontal="left" vertical="center" wrapText="1"/>
    </xf>
    <xf numFmtId="0" fontId="0" fillId="0" borderId="0" xfId="1" applyFont="1" applyAlignment="1">
      <alignment vertical="top"/>
    </xf>
    <xf numFmtId="0" fontId="6" fillId="0" borderId="3" xfId="1" applyFont="1" applyBorder="1" applyAlignment="1">
      <alignment horizontal="left" vertical="center" wrapText="1"/>
    </xf>
    <xf numFmtId="0" fontId="5" fillId="2" borderId="1" xfId="1" applyFont="1" applyFill="1" applyBorder="1" applyAlignment="1">
      <alignment horizontal="right"/>
    </xf>
    <xf numFmtId="4" fontId="5" fillId="2" borderId="1" xfId="1" applyNumberFormat="1" applyFont="1" applyFill="1" applyBorder="1" applyAlignment="1">
      <alignment horizontal="center"/>
    </xf>
  </cellXfs>
  <cellStyles count="2">
    <cellStyle name="Normal" xfId="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0">
    <pageSetUpPr fitToPage="1"/>
  </sheetPr>
  <dimension ref="A1:R74"/>
  <sheetViews>
    <sheetView tabSelected="1" workbookViewId="0">
      <pane ySplit="9" topLeftCell="A10" activePane="bottomLeft" state="frozen"/>
      <selection pane="bottomLeft" activeCell="A10" sqref="A10"/>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0</v>
      </c>
      <c r="B1" s="1"/>
      <c r="C1" s="1"/>
      <c r="D1" s="1"/>
      <c r="E1" s="1" t="s">
        <v>1</v>
      </c>
      <c r="F1" s="1"/>
      <c r="G1" s="1"/>
      <c r="H1" s="1"/>
      <c r="I1" s="1"/>
      <c r="P1" t="s">
        <v>2</v>
      </c>
    </row>
    <row r="2" spans="1:18" ht="24.95" customHeight="1" x14ac:dyDescent="0.2">
      <c r="B2" s="1"/>
      <c r="C2" s="1"/>
      <c r="D2" s="1"/>
      <c r="E2" s="2" t="s">
        <v>3</v>
      </c>
      <c r="F2" s="1"/>
      <c r="G2" s="1"/>
      <c r="H2" s="3"/>
      <c r="I2" s="3"/>
      <c r="O2">
        <f>0+O10+O15+O44+O65+O70</f>
        <v>0</v>
      </c>
      <c r="P2" t="s">
        <v>2</v>
      </c>
    </row>
    <row r="3" spans="1:18" ht="15" customHeight="1" x14ac:dyDescent="0.25">
      <c r="A3" t="s">
        <v>4</v>
      </c>
      <c r="B3" s="4" t="s">
        <v>5</v>
      </c>
      <c r="C3" s="5" t="s">
        <v>6</v>
      </c>
      <c r="D3" s="6"/>
      <c r="E3" s="7" t="s">
        <v>7</v>
      </c>
      <c r="F3" s="1"/>
      <c r="G3" s="8"/>
      <c r="H3" s="9" t="s">
        <v>8</v>
      </c>
      <c r="I3" s="10">
        <f>0+I10+I15+I44+I65+I70</f>
        <v>0</v>
      </c>
      <c r="O3" t="s">
        <v>9</v>
      </c>
      <c r="P3" t="s">
        <v>10</v>
      </c>
    </row>
    <row r="4" spans="1:18" ht="15" customHeight="1" x14ac:dyDescent="0.25">
      <c r="A4" t="s">
        <v>11</v>
      </c>
      <c r="B4" s="4" t="s">
        <v>12</v>
      </c>
      <c r="C4" s="5" t="s">
        <v>13</v>
      </c>
      <c r="D4" s="6"/>
      <c r="E4" s="7" t="s">
        <v>14</v>
      </c>
      <c r="F4" s="1"/>
      <c r="G4" s="1"/>
      <c r="H4" s="11"/>
      <c r="I4" s="11"/>
      <c r="O4" t="s">
        <v>15</v>
      </c>
      <c r="P4" t="s">
        <v>10</v>
      </c>
    </row>
    <row r="5" spans="1:18" ht="12.75" customHeight="1" x14ac:dyDescent="0.25">
      <c r="A5" t="s">
        <v>16</v>
      </c>
      <c r="B5" s="4" t="s">
        <v>12</v>
      </c>
      <c r="C5" s="5" t="s">
        <v>17</v>
      </c>
      <c r="D5" s="6"/>
      <c r="E5" s="7" t="s">
        <v>18</v>
      </c>
      <c r="F5" s="1"/>
      <c r="G5" s="1"/>
      <c r="H5" s="1"/>
      <c r="I5" s="1"/>
      <c r="O5" t="s">
        <v>19</v>
      </c>
      <c r="P5" t="s">
        <v>10</v>
      </c>
    </row>
    <row r="6" spans="1:18" ht="12.75" customHeight="1" x14ac:dyDescent="0.25">
      <c r="A6" t="s">
        <v>20</v>
      </c>
      <c r="B6" s="12" t="s">
        <v>21</v>
      </c>
      <c r="C6" s="13" t="s">
        <v>8</v>
      </c>
      <c r="D6" s="14"/>
      <c r="E6" s="15" t="s">
        <v>22</v>
      </c>
      <c r="F6" s="3"/>
      <c r="G6" s="3"/>
      <c r="H6" s="3"/>
      <c r="I6" s="3"/>
    </row>
    <row r="7" spans="1:18" ht="12.75" customHeight="1" x14ac:dyDescent="0.2">
      <c r="A7" s="16" t="s">
        <v>23</v>
      </c>
      <c r="B7" s="16" t="s">
        <v>24</v>
      </c>
      <c r="C7" s="16" t="s">
        <v>25</v>
      </c>
      <c r="D7" s="16" t="s">
        <v>26</v>
      </c>
      <c r="E7" s="16" t="s">
        <v>27</v>
      </c>
      <c r="F7" s="16" t="s">
        <v>28</v>
      </c>
      <c r="G7" s="16" t="s">
        <v>29</v>
      </c>
      <c r="H7" s="16" t="s">
        <v>30</v>
      </c>
      <c r="I7" s="16"/>
    </row>
    <row r="8" spans="1:18" ht="12.75" customHeight="1" x14ac:dyDescent="0.2">
      <c r="A8" s="16"/>
      <c r="B8" s="16"/>
      <c r="C8" s="16"/>
      <c r="D8" s="16"/>
      <c r="E8" s="16"/>
      <c r="F8" s="16"/>
      <c r="G8" s="16"/>
      <c r="H8" s="17" t="s">
        <v>31</v>
      </c>
      <c r="I8" s="17" t="s">
        <v>32</v>
      </c>
    </row>
    <row r="9" spans="1:18" ht="12.75" customHeight="1" x14ac:dyDescent="0.2">
      <c r="A9" s="17" t="s">
        <v>33</v>
      </c>
      <c r="B9" s="17" t="s">
        <v>34</v>
      </c>
      <c r="C9" s="17" t="s">
        <v>10</v>
      </c>
      <c r="D9" s="17" t="s">
        <v>2</v>
      </c>
      <c r="E9" s="17" t="s">
        <v>35</v>
      </c>
      <c r="F9" s="17" t="s">
        <v>36</v>
      </c>
      <c r="G9" s="17" t="s">
        <v>37</v>
      </c>
      <c r="H9" s="17" t="s">
        <v>38</v>
      </c>
      <c r="I9" s="17" t="s">
        <v>39</v>
      </c>
    </row>
    <row r="10" spans="1:18" ht="12.75" customHeight="1" x14ac:dyDescent="0.2">
      <c r="A10" s="18" t="s">
        <v>40</v>
      </c>
      <c r="B10" s="18"/>
      <c r="C10" s="19" t="s">
        <v>34</v>
      </c>
      <c r="D10" s="18"/>
      <c r="E10" s="20" t="s">
        <v>41</v>
      </c>
      <c r="F10" s="18"/>
      <c r="G10" s="18"/>
      <c r="H10" s="18"/>
      <c r="I10" s="21">
        <f>0+Q10</f>
        <v>0</v>
      </c>
      <c r="O10">
        <f>0+R10</f>
        <v>0</v>
      </c>
      <c r="Q10">
        <f>0+I11</f>
        <v>0</v>
      </c>
      <c r="R10">
        <f>0+O11</f>
        <v>0</v>
      </c>
    </row>
    <row r="11" spans="1:18" ht="25.5" x14ac:dyDescent="0.2">
      <c r="A11" s="22" t="s">
        <v>42</v>
      </c>
      <c r="B11" s="23" t="s">
        <v>2</v>
      </c>
      <c r="C11" s="23" t="s">
        <v>43</v>
      </c>
      <c r="D11" s="22" t="s">
        <v>44</v>
      </c>
      <c r="E11" s="24" t="s">
        <v>45</v>
      </c>
      <c r="F11" s="25" t="s">
        <v>46</v>
      </c>
      <c r="G11" s="26">
        <v>8.5679999999999996</v>
      </c>
      <c r="H11" s="27">
        <v>0</v>
      </c>
      <c r="I11" s="27">
        <f>ROUND(ROUND(H11,2)*ROUND(G11,3),2)</f>
        <v>0</v>
      </c>
      <c r="O11">
        <f>(I11*21)/100</f>
        <v>0</v>
      </c>
      <c r="P11" t="s">
        <v>10</v>
      </c>
    </row>
    <row r="12" spans="1:18" ht="25.5" x14ac:dyDescent="0.2">
      <c r="A12" s="28" t="s">
        <v>47</v>
      </c>
      <c r="E12" s="29" t="s">
        <v>48</v>
      </c>
    </row>
    <row r="13" spans="1:18" ht="51" x14ac:dyDescent="0.2">
      <c r="A13" s="30" t="s">
        <v>49</v>
      </c>
      <c r="E13" s="31" t="s">
        <v>50</v>
      </c>
    </row>
    <row r="14" spans="1:18" ht="89.25" x14ac:dyDescent="0.2">
      <c r="A14" t="s">
        <v>51</v>
      </c>
      <c r="E14" s="29" t="s">
        <v>52</v>
      </c>
    </row>
    <row r="15" spans="1:18" ht="12.75" customHeight="1" x14ac:dyDescent="0.2">
      <c r="A15" s="3" t="s">
        <v>40</v>
      </c>
      <c r="B15" s="3"/>
      <c r="C15" s="32" t="s">
        <v>10</v>
      </c>
      <c r="D15" s="3"/>
      <c r="E15" s="20" t="s">
        <v>53</v>
      </c>
      <c r="F15" s="3"/>
      <c r="G15" s="3"/>
      <c r="H15" s="3"/>
      <c r="I15" s="33">
        <f>0+Q15</f>
        <v>0</v>
      </c>
      <c r="O15">
        <f>0+R15</f>
        <v>0</v>
      </c>
      <c r="Q15">
        <f>0+I16+I20+I24+I28+I32+I36+I40</f>
        <v>0</v>
      </c>
      <c r="R15">
        <f>0+O16+O20+O24+O28+O32+O36+O40</f>
        <v>0</v>
      </c>
    </row>
    <row r="16" spans="1:18" x14ac:dyDescent="0.2">
      <c r="A16" s="22" t="s">
        <v>42</v>
      </c>
      <c r="B16" s="23" t="s">
        <v>35</v>
      </c>
      <c r="C16" s="23" t="s">
        <v>54</v>
      </c>
      <c r="D16" s="22" t="s">
        <v>44</v>
      </c>
      <c r="E16" s="24" t="s">
        <v>55</v>
      </c>
      <c r="F16" s="25" t="s">
        <v>56</v>
      </c>
      <c r="G16" s="26">
        <v>23.448</v>
      </c>
      <c r="H16" s="27">
        <v>0</v>
      </c>
      <c r="I16" s="27">
        <f>ROUND(ROUND(H16,2)*ROUND(G16,3),2)</f>
        <v>0</v>
      </c>
      <c r="O16">
        <f>(I16*21)/100</f>
        <v>0</v>
      </c>
      <c r="P16" t="s">
        <v>10</v>
      </c>
    </row>
    <row r="17" spans="1:16" ht="25.5" x14ac:dyDescent="0.2">
      <c r="A17" s="28" t="s">
        <v>47</v>
      </c>
      <c r="E17" s="29" t="s">
        <v>57</v>
      </c>
    </row>
    <row r="18" spans="1:16" ht="51" x14ac:dyDescent="0.2">
      <c r="A18" s="30" t="s">
        <v>49</v>
      </c>
      <c r="E18" s="31" t="s">
        <v>58</v>
      </c>
    </row>
    <row r="19" spans="1:16" ht="76.5" x14ac:dyDescent="0.2">
      <c r="A19" t="s">
        <v>51</v>
      </c>
      <c r="E19" s="29" t="s">
        <v>59</v>
      </c>
    </row>
    <row r="20" spans="1:16" ht="25.5" x14ac:dyDescent="0.2">
      <c r="A20" s="22" t="s">
        <v>42</v>
      </c>
      <c r="B20" s="23" t="s">
        <v>36</v>
      </c>
      <c r="C20" s="23" t="s">
        <v>60</v>
      </c>
      <c r="D20" s="22" t="s">
        <v>44</v>
      </c>
      <c r="E20" s="24" t="s">
        <v>61</v>
      </c>
      <c r="F20" s="25" t="s">
        <v>46</v>
      </c>
      <c r="G20" s="26">
        <v>1.607</v>
      </c>
      <c r="H20" s="27">
        <v>0</v>
      </c>
      <c r="I20" s="27">
        <f>ROUND(ROUND(H20,2)*ROUND(G20,3),2)</f>
        <v>0</v>
      </c>
      <c r="O20">
        <f>(I20*21)/100</f>
        <v>0</v>
      </c>
      <c r="P20" t="s">
        <v>10</v>
      </c>
    </row>
    <row r="21" spans="1:16" ht="25.5" x14ac:dyDescent="0.2">
      <c r="A21" s="28" t="s">
        <v>47</v>
      </c>
      <c r="E21" s="29" t="s">
        <v>62</v>
      </c>
    </row>
    <row r="22" spans="1:16" ht="51" x14ac:dyDescent="0.2">
      <c r="A22" s="30" t="s">
        <v>49</v>
      </c>
      <c r="E22" s="31" t="s">
        <v>63</v>
      </c>
    </row>
    <row r="23" spans="1:16" ht="63.75" x14ac:dyDescent="0.2">
      <c r="A23" t="s">
        <v>51</v>
      </c>
      <c r="E23" s="29" t="s">
        <v>64</v>
      </c>
    </row>
    <row r="24" spans="1:16" ht="25.5" x14ac:dyDescent="0.2">
      <c r="A24" s="22" t="s">
        <v>42</v>
      </c>
      <c r="B24" s="23" t="s">
        <v>37</v>
      </c>
      <c r="C24" s="23" t="s">
        <v>65</v>
      </c>
      <c r="D24" s="22" t="s">
        <v>44</v>
      </c>
      <c r="E24" s="24" t="s">
        <v>66</v>
      </c>
      <c r="F24" s="25" t="s">
        <v>46</v>
      </c>
      <c r="G24" s="26">
        <v>1.071</v>
      </c>
      <c r="H24" s="27">
        <v>0</v>
      </c>
      <c r="I24" s="27">
        <f>ROUND(ROUND(H24,2)*ROUND(G24,3),2)</f>
        <v>0</v>
      </c>
      <c r="O24">
        <f>(I24*21)/100</f>
        <v>0</v>
      </c>
      <c r="P24" t="s">
        <v>10</v>
      </c>
    </row>
    <row r="25" spans="1:16" ht="25.5" x14ac:dyDescent="0.2">
      <c r="A25" s="28" t="s">
        <v>47</v>
      </c>
      <c r="E25" s="29" t="s">
        <v>67</v>
      </c>
    </row>
    <row r="26" spans="1:16" ht="51" x14ac:dyDescent="0.2">
      <c r="A26" s="30" t="s">
        <v>49</v>
      </c>
      <c r="E26" s="31" t="s">
        <v>68</v>
      </c>
    </row>
    <row r="27" spans="1:16" ht="63.75" x14ac:dyDescent="0.2">
      <c r="A27" t="s">
        <v>51</v>
      </c>
      <c r="E27" s="29" t="s">
        <v>64</v>
      </c>
    </row>
    <row r="28" spans="1:16" x14ac:dyDescent="0.2">
      <c r="A28" s="22" t="s">
        <v>42</v>
      </c>
      <c r="B28" s="23" t="s">
        <v>69</v>
      </c>
      <c r="C28" s="23" t="s">
        <v>70</v>
      </c>
      <c r="D28" s="22" t="s">
        <v>44</v>
      </c>
      <c r="E28" s="24" t="s">
        <v>71</v>
      </c>
      <c r="F28" s="25" t="s">
        <v>72</v>
      </c>
      <c r="G28" s="26">
        <v>1</v>
      </c>
      <c r="H28" s="27">
        <v>0</v>
      </c>
      <c r="I28" s="27">
        <f>ROUND(ROUND(H28,2)*ROUND(G28,3),2)</f>
        <v>0</v>
      </c>
      <c r="O28">
        <f>(I28*21)/100</f>
        <v>0</v>
      </c>
      <c r="P28" t="s">
        <v>10</v>
      </c>
    </row>
    <row r="29" spans="1:16" x14ac:dyDescent="0.2">
      <c r="A29" s="28" t="s">
        <v>47</v>
      </c>
      <c r="E29" s="29" t="s">
        <v>73</v>
      </c>
    </row>
    <row r="30" spans="1:16" x14ac:dyDescent="0.2">
      <c r="A30" s="30" t="s">
        <v>49</v>
      </c>
      <c r="E30" s="31" t="s">
        <v>74</v>
      </c>
    </row>
    <row r="31" spans="1:16" ht="25.5" x14ac:dyDescent="0.2">
      <c r="A31" t="s">
        <v>51</v>
      </c>
      <c r="E31" s="29" t="s">
        <v>75</v>
      </c>
    </row>
    <row r="32" spans="1:16" x14ac:dyDescent="0.2">
      <c r="A32" s="22" t="s">
        <v>42</v>
      </c>
      <c r="B32" s="23" t="s">
        <v>76</v>
      </c>
      <c r="C32" s="23" t="s">
        <v>77</v>
      </c>
      <c r="D32" s="22" t="s">
        <v>44</v>
      </c>
      <c r="E32" s="24" t="s">
        <v>78</v>
      </c>
      <c r="F32" s="25" t="s">
        <v>46</v>
      </c>
      <c r="G32" s="26">
        <v>0.53600000000000003</v>
      </c>
      <c r="H32" s="27">
        <v>0</v>
      </c>
      <c r="I32" s="27">
        <f>ROUND(ROUND(H32,2)*ROUND(G32,3),2)</f>
        <v>0</v>
      </c>
      <c r="O32">
        <f>(I32*21)/100</f>
        <v>0</v>
      </c>
      <c r="P32" t="s">
        <v>10</v>
      </c>
    </row>
    <row r="33" spans="1:18" ht="25.5" x14ac:dyDescent="0.2">
      <c r="A33" s="28" t="s">
        <v>47</v>
      </c>
      <c r="E33" s="29" t="s">
        <v>79</v>
      </c>
    </row>
    <row r="34" spans="1:18" ht="51" x14ac:dyDescent="0.2">
      <c r="A34" s="30" t="s">
        <v>49</v>
      </c>
      <c r="E34" s="31" t="s">
        <v>80</v>
      </c>
    </row>
    <row r="35" spans="1:18" ht="89.25" x14ac:dyDescent="0.2">
      <c r="A35" t="s">
        <v>51</v>
      </c>
      <c r="E35" s="29" t="s">
        <v>81</v>
      </c>
    </row>
    <row r="36" spans="1:18" x14ac:dyDescent="0.2">
      <c r="A36" s="22" t="s">
        <v>42</v>
      </c>
      <c r="B36" s="23" t="s">
        <v>39</v>
      </c>
      <c r="C36" s="23" t="s">
        <v>82</v>
      </c>
      <c r="D36" s="22" t="s">
        <v>44</v>
      </c>
      <c r="E36" s="24" t="s">
        <v>83</v>
      </c>
      <c r="F36" s="25" t="s">
        <v>56</v>
      </c>
      <c r="G36" s="26">
        <v>25.792999999999999</v>
      </c>
      <c r="H36" s="27">
        <v>0</v>
      </c>
      <c r="I36" s="27">
        <f>ROUND(ROUND(H36,2)*ROUND(G36,3),2)</f>
        <v>0</v>
      </c>
      <c r="O36">
        <f>(I36*21)/100</f>
        <v>0</v>
      </c>
      <c r="P36" t="s">
        <v>10</v>
      </c>
    </row>
    <row r="37" spans="1:18" x14ac:dyDescent="0.2">
      <c r="A37" s="28" t="s">
        <v>47</v>
      </c>
      <c r="E37" s="29" t="s">
        <v>83</v>
      </c>
    </row>
    <row r="38" spans="1:18" x14ac:dyDescent="0.2">
      <c r="A38" s="30" t="s">
        <v>49</v>
      </c>
      <c r="E38" s="31" t="s">
        <v>74</v>
      </c>
    </row>
    <row r="39" spans="1:18" x14ac:dyDescent="0.2">
      <c r="A39" t="s">
        <v>51</v>
      </c>
      <c r="E39" s="29" t="s">
        <v>74</v>
      </c>
    </row>
    <row r="40" spans="1:18" x14ac:dyDescent="0.2">
      <c r="A40" s="22" t="s">
        <v>42</v>
      </c>
      <c r="B40" s="23" t="s">
        <v>38</v>
      </c>
      <c r="C40" s="23" t="s">
        <v>84</v>
      </c>
      <c r="D40" s="22" t="s">
        <v>44</v>
      </c>
      <c r="E40" s="24" t="s">
        <v>85</v>
      </c>
      <c r="F40" s="25" t="s">
        <v>72</v>
      </c>
      <c r="G40" s="26">
        <v>1</v>
      </c>
      <c r="H40" s="27">
        <v>0</v>
      </c>
      <c r="I40" s="27">
        <f>ROUND(ROUND(H40,2)*ROUND(G40,3),2)</f>
        <v>0</v>
      </c>
      <c r="O40">
        <f>(I40*21)/100</f>
        <v>0</v>
      </c>
      <c r="P40" t="s">
        <v>10</v>
      </c>
    </row>
    <row r="41" spans="1:18" x14ac:dyDescent="0.2">
      <c r="A41" s="28" t="s">
        <v>47</v>
      </c>
      <c r="E41" s="29" t="s">
        <v>85</v>
      </c>
    </row>
    <row r="42" spans="1:18" ht="51" x14ac:dyDescent="0.2">
      <c r="A42" s="30" t="s">
        <v>49</v>
      </c>
      <c r="E42" s="31" t="s">
        <v>86</v>
      </c>
    </row>
    <row r="43" spans="1:18" x14ac:dyDescent="0.2">
      <c r="A43" t="s">
        <v>51</v>
      </c>
      <c r="E43" s="29" t="s">
        <v>74</v>
      </c>
    </row>
    <row r="44" spans="1:18" ht="12.75" customHeight="1" x14ac:dyDescent="0.2">
      <c r="A44" s="3" t="s">
        <v>40</v>
      </c>
      <c r="B44" s="3"/>
      <c r="C44" s="32" t="s">
        <v>87</v>
      </c>
      <c r="D44" s="3"/>
      <c r="E44" s="20" t="s">
        <v>88</v>
      </c>
      <c r="F44" s="3"/>
      <c r="G44" s="3"/>
      <c r="H44" s="3"/>
      <c r="I44" s="33">
        <f>0+Q44</f>
        <v>0</v>
      </c>
      <c r="O44">
        <f>0+R44</f>
        <v>0</v>
      </c>
      <c r="Q44">
        <f>0+I45+I49+I53+I57+I61</f>
        <v>0</v>
      </c>
      <c r="R44">
        <f>0+O45+O49+O53+O57+O61</f>
        <v>0</v>
      </c>
    </row>
    <row r="45" spans="1:18" x14ac:dyDescent="0.2">
      <c r="A45" s="22" t="s">
        <v>42</v>
      </c>
      <c r="B45" s="23" t="s">
        <v>34</v>
      </c>
      <c r="C45" s="23" t="s">
        <v>89</v>
      </c>
      <c r="D45" s="22" t="s">
        <v>44</v>
      </c>
      <c r="E45" s="24" t="s">
        <v>90</v>
      </c>
      <c r="F45" s="25" t="s">
        <v>91</v>
      </c>
      <c r="G45" s="26">
        <v>1.4179999999999999</v>
      </c>
      <c r="H45" s="27">
        <v>0</v>
      </c>
      <c r="I45" s="27">
        <f>ROUND(ROUND(H45,2)*ROUND(G45,3),2)</f>
        <v>0</v>
      </c>
      <c r="O45">
        <f>(I45*21)/100</f>
        <v>0</v>
      </c>
      <c r="P45" t="s">
        <v>10</v>
      </c>
    </row>
    <row r="46" spans="1:18" x14ac:dyDescent="0.2">
      <c r="A46" s="28" t="s">
        <v>47</v>
      </c>
      <c r="E46" s="29" t="s">
        <v>90</v>
      </c>
    </row>
    <row r="47" spans="1:18" x14ac:dyDescent="0.2">
      <c r="A47" s="30" t="s">
        <v>49</v>
      </c>
      <c r="E47" s="31" t="s">
        <v>74</v>
      </c>
    </row>
    <row r="48" spans="1:18" x14ac:dyDescent="0.2">
      <c r="A48" t="s">
        <v>51</v>
      </c>
      <c r="E48" s="29" t="s">
        <v>74</v>
      </c>
    </row>
    <row r="49" spans="1:16" x14ac:dyDescent="0.2">
      <c r="A49" s="22" t="s">
        <v>42</v>
      </c>
      <c r="B49" s="23" t="s">
        <v>10</v>
      </c>
      <c r="C49" s="23" t="s">
        <v>92</v>
      </c>
      <c r="D49" s="22" t="s">
        <v>44</v>
      </c>
      <c r="E49" s="24" t="s">
        <v>93</v>
      </c>
      <c r="F49" s="25" t="s">
        <v>94</v>
      </c>
      <c r="G49" s="26">
        <v>1.4E-2</v>
      </c>
      <c r="H49" s="27">
        <v>0</v>
      </c>
      <c r="I49" s="27">
        <f>ROUND(ROUND(H49,2)*ROUND(G49,3),2)</f>
        <v>0</v>
      </c>
      <c r="O49">
        <f>(I49*21)/100</f>
        <v>0</v>
      </c>
      <c r="P49" t="s">
        <v>10</v>
      </c>
    </row>
    <row r="50" spans="1:16" x14ac:dyDescent="0.2">
      <c r="A50" s="28" t="s">
        <v>47</v>
      </c>
      <c r="E50" s="29" t="s">
        <v>93</v>
      </c>
    </row>
    <row r="51" spans="1:16" x14ac:dyDescent="0.2">
      <c r="A51" s="30" t="s">
        <v>49</v>
      </c>
      <c r="E51" s="31" t="s">
        <v>74</v>
      </c>
    </row>
    <row r="52" spans="1:16" x14ac:dyDescent="0.2">
      <c r="A52" t="s">
        <v>51</v>
      </c>
      <c r="E52" s="29" t="s">
        <v>74</v>
      </c>
    </row>
    <row r="53" spans="1:16" x14ac:dyDescent="0.2">
      <c r="A53" s="22" t="s">
        <v>42</v>
      </c>
      <c r="B53" s="23" t="s">
        <v>95</v>
      </c>
      <c r="C53" s="23" t="s">
        <v>96</v>
      </c>
      <c r="D53" s="22" t="s">
        <v>44</v>
      </c>
      <c r="E53" s="24" t="s">
        <v>97</v>
      </c>
      <c r="F53" s="25" t="s">
        <v>56</v>
      </c>
      <c r="G53" s="26">
        <v>4.05</v>
      </c>
      <c r="H53" s="27">
        <v>0</v>
      </c>
      <c r="I53" s="27">
        <f>ROUND(ROUND(H53,2)*ROUND(G53,3),2)</f>
        <v>0</v>
      </c>
      <c r="O53">
        <f>(I53*21)/100</f>
        <v>0</v>
      </c>
      <c r="P53" t="s">
        <v>10</v>
      </c>
    </row>
    <row r="54" spans="1:16" ht="25.5" x14ac:dyDescent="0.2">
      <c r="A54" s="28" t="s">
        <v>47</v>
      </c>
      <c r="E54" s="29" t="s">
        <v>98</v>
      </c>
    </row>
    <row r="55" spans="1:16" ht="51" x14ac:dyDescent="0.2">
      <c r="A55" s="30" t="s">
        <v>49</v>
      </c>
      <c r="E55" s="31" t="s">
        <v>99</v>
      </c>
    </row>
    <row r="56" spans="1:16" ht="25.5" x14ac:dyDescent="0.2">
      <c r="A56" t="s">
        <v>51</v>
      </c>
      <c r="E56" s="29" t="s">
        <v>100</v>
      </c>
    </row>
    <row r="57" spans="1:16" x14ac:dyDescent="0.2">
      <c r="A57" s="22" t="s">
        <v>42</v>
      </c>
      <c r="B57" s="23" t="s">
        <v>101</v>
      </c>
      <c r="C57" s="23" t="s">
        <v>102</v>
      </c>
      <c r="D57" s="22" t="s">
        <v>44</v>
      </c>
      <c r="E57" s="24" t="s">
        <v>103</v>
      </c>
      <c r="F57" s="25" t="s">
        <v>56</v>
      </c>
      <c r="G57" s="26">
        <v>8.1</v>
      </c>
      <c r="H57" s="27">
        <v>0</v>
      </c>
      <c r="I57" s="27">
        <f>ROUND(ROUND(H57,2)*ROUND(G57,3),2)</f>
        <v>0</v>
      </c>
      <c r="O57">
        <f>(I57*21)/100</f>
        <v>0</v>
      </c>
      <c r="P57" t="s">
        <v>10</v>
      </c>
    </row>
    <row r="58" spans="1:16" ht="25.5" x14ac:dyDescent="0.2">
      <c r="A58" s="28" t="s">
        <v>47</v>
      </c>
      <c r="E58" s="29" t="s">
        <v>104</v>
      </c>
    </row>
    <row r="59" spans="1:16" ht="51" x14ac:dyDescent="0.2">
      <c r="A59" s="30" t="s">
        <v>49</v>
      </c>
      <c r="E59" s="31" t="s">
        <v>105</v>
      </c>
    </row>
    <row r="60" spans="1:16" ht="25.5" x14ac:dyDescent="0.2">
      <c r="A60" t="s">
        <v>51</v>
      </c>
      <c r="E60" s="29" t="s">
        <v>100</v>
      </c>
    </row>
    <row r="61" spans="1:16" ht="25.5" x14ac:dyDescent="0.2">
      <c r="A61" s="22" t="s">
        <v>42</v>
      </c>
      <c r="B61" s="23" t="s">
        <v>106</v>
      </c>
      <c r="C61" s="23" t="s">
        <v>107</v>
      </c>
      <c r="D61" s="22" t="s">
        <v>44</v>
      </c>
      <c r="E61" s="24" t="s">
        <v>108</v>
      </c>
      <c r="F61" s="25" t="s">
        <v>94</v>
      </c>
      <c r="G61" s="26">
        <v>1.6E-2</v>
      </c>
      <c r="H61" s="27">
        <v>0</v>
      </c>
      <c r="I61" s="27">
        <f>ROUND(ROUND(H61,2)*ROUND(G61,3),2)</f>
        <v>0</v>
      </c>
      <c r="O61">
        <f>(I61*21)/100</f>
        <v>0</v>
      </c>
      <c r="P61" t="s">
        <v>10</v>
      </c>
    </row>
    <row r="62" spans="1:16" ht="38.25" x14ac:dyDescent="0.2">
      <c r="A62" s="28" t="s">
        <v>47</v>
      </c>
      <c r="E62" s="29" t="s">
        <v>109</v>
      </c>
    </row>
    <row r="63" spans="1:16" x14ac:dyDescent="0.2">
      <c r="A63" s="30" t="s">
        <v>49</v>
      </c>
      <c r="E63" s="31" t="s">
        <v>74</v>
      </c>
    </row>
    <row r="64" spans="1:16" ht="127.5" x14ac:dyDescent="0.2">
      <c r="A64" t="s">
        <v>51</v>
      </c>
      <c r="E64" s="29" t="s">
        <v>110</v>
      </c>
    </row>
    <row r="65" spans="1:18" ht="12.75" customHeight="1" x14ac:dyDescent="0.2">
      <c r="A65" s="3" t="s">
        <v>40</v>
      </c>
      <c r="B65" s="3"/>
      <c r="C65" s="32" t="s">
        <v>111</v>
      </c>
      <c r="D65" s="3"/>
      <c r="E65" s="20" t="s">
        <v>112</v>
      </c>
      <c r="F65" s="3"/>
      <c r="G65" s="3"/>
      <c r="H65" s="3"/>
      <c r="I65" s="33">
        <f>0+Q65</f>
        <v>0</v>
      </c>
      <c r="O65">
        <f>0+R65</f>
        <v>0</v>
      </c>
      <c r="Q65">
        <f>0+I66</f>
        <v>0</v>
      </c>
      <c r="R65">
        <f>0+O66</f>
        <v>0</v>
      </c>
    </row>
    <row r="66" spans="1:18" ht="25.5" x14ac:dyDescent="0.2">
      <c r="A66" s="22" t="s">
        <v>42</v>
      </c>
      <c r="B66" s="23" t="s">
        <v>113</v>
      </c>
      <c r="C66" s="23" t="s">
        <v>114</v>
      </c>
      <c r="D66" s="22" t="s">
        <v>44</v>
      </c>
      <c r="E66" s="24" t="s">
        <v>115</v>
      </c>
      <c r="F66" s="25" t="s">
        <v>94</v>
      </c>
      <c r="G66" s="26">
        <v>15.422000000000001</v>
      </c>
      <c r="H66" s="27">
        <v>0</v>
      </c>
      <c r="I66" s="27">
        <f>ROUND(ROUND(H66,2)*ROUND(G66,3),2)</f>
        <v>0</v>
      </c>
      <c r="O66">
        <f>(I66*21)/100</f>
        <v>0</v>
      </c>
      <c r="P66" t="s">
        <v>10</v>
      </c>
    </row>
    <row r="67" spans="1:18" ht="25.5" x14ac:dyDescent="0.2">
      <c r="A67" s="28" t="s">
        <v>47</v>
      </c>
      <c r="E67" s="29" t="s">
        <v>115</v>
      </c>
    </row>
    <row r="68" spans="1:18" ht="51" x14ac:dyDescent="0.2">
      <c r="A68" s="30" t="s">
        <v>49</v>
      </c>
      <c r="E68" s="31" t="s">
        <v>116</v>
      </c>
    </row>
    <row r="69" spans="1:18" x14ac:dyDescent="0.2">
      <c r="A69" t="s">
        <v>51</v>
      </c>
      <c r="E69" s="29" t="s">
        <v>74</v>
      </c>
    </row>
    <row r="70" spans="1:18" ht="12.75" customHeight="1" x14ac:dyDescent="0.2">
      <c r="A70" s="3" t="s">
        <v>40</v>
      </c>
      <c r="B70" s="3"/>
      <c r="C70" s="32" t="s">
        <v>117</v>
      </c>
      <c r="D70" s="3"/>
      <c r="E70" s="20" t="s">
        <v>118</v>
      </c>
      <c r="F70" s="3"/>
      <c r="G70" s="3"/>
      <c r="H70" s="3"/>
      <c r="I70" s="33">
        <f>0+Q70</f>
        <v>0</v>
      </c>
      <c r="O70">
        <f>0+R70</f>
        <v>0</v>
      </c>
      <c r="Q70">
        <f>0+I71</f>
        <v>0</v>
      </c>
      <c r="R70">
        <f>0+O71</f>
        <v>0</v>
      </c>
    </row>
    <row r="71" spans="1:18" x14ac:dyDescent="0.2">
      <c r="A71" s="22" t="s">
        <v>42</v>
      </c>
      <c r="B71" s="23" t="s">
        <v>119</v>
      </c>
      <c r="C71" s="23" t="s">
        <v>120</v>
      </c>
      <c r="D71" s="22" t="s">
        <v>44</v>
      </c>
      <c r="E71" s="24" t="s">
        <v>121</v>
      </c>
      <c r="F71" s="25" t="s">
        <v>94</v>
      </c>
      <c r="G71" s="26">
        <v>11.085000000000001</v>
      </c>
      <c r="H71" s="27">
        <v>0</v>
      </c>
      <c r="I71" s="27">
        <f>ROUND(ROUND(H71,2)*ROUND(G71,3),2)</f>
        <v>0</v>
      </c>
      <c r="O71">
        <f>(I71*21)/100</f>
        <v>0</v>
      </c>
      <c r="P71" t="s">
        <v>10</v>
      </c>
    </row>
    <row r="72" spans="1:18" ht="38.25" x14ac:dyDescent="0.2">
      <c r="A72" s="28" t="s">
        <v>47</v>
      </c>
      <c r="E72" s="29" t="s">
        <v>122</v>
      </c>
    </row>
    <row r="73" spans="1:18" x14ac:dyDescent="0.2">
      <c r="A73" s="30" t="s">
        <v>49</v>
      </c>
      <c r="E73" s="31" t="s">
        <v>74</v>
      </c>
    </row>
    <row r="74" spans="1:18" ht="76.5" x14ac:dyDescent="0.2">
      <c r="A74" t="s">
        <v>51</v>
      </c>
      <c r="E74" s="29" t="s">
        <v>123</v>
      </c>
    </row>
  </sheetData>
  <mergeCells count="12">
    <mergeCell ref="E7:E8"/>
    <mergeCell ref="F7:F8"/>
    <mergeCell ref="G7:G8"/>
    <mergeCell ref="H7:I7"/>
    <mergeCell ref="C3:D3"/>
    <mergeCell ref="C4:D4"/>
    <mergeCell ref="C5:D5"/>
    <mergeCell ref="C6:D6"/>
    <mergeCell ref="A7:A8"/>
    <mergeCell ref="B7:B8"/>
    <mergeCell ref="C7:C8"/>
    <mergeCell ref="D7:D8"/>
  </mergeCells>
  <pageMargins left="0.75" right="0.75" top="1" bottom="1" header="0.5" footer="0.5"/>
  <pageSetup paperSize="9" fitToHeight="0" orientation="portrait" horizontalDpi="300" verticalDpi="300"/>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D.2.2_SO 40-15-01_40-15-01a</vt:lpstr>
    </vt:vector>
  </TitlesOfParts>
  <Company>SUDOP BRNO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stara</dc:creator>
  <cp:lastModifiedBy>stara</cp:lastModifiedBy>
  <dcterms:created xsi:type="dcterms:W3CDTF">2020-10-17T09:08:56Z</dcterms:created>
  <dcterms:modified xsi:type="dcterms:W3CDTF">2020-10-17T09:08:56Z</dcterms:modified>
</cp:coreProperties>
</file>