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Z:\20047 Čebín\SP_vyběr dodavatele\Otevřená\"/>
    </mc:Choice>
  </mc:AlternateContent>
  <bookViews>
    <workbookView xWindow="0" yWindow="0" windowWidth="28800" windowHeight="11700"/>
  </bookViews>
  <sheets>
    <sheet name="D.2.2_SO 20-15-0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8" i="1" l="1"/>
  <c r="O78" i="1" s="1"/>
  <c r="R77" i="1" s="1"/>
  <c r="O77" i="1" s="1"/>
  <c r="Q77" i="1"/>
  <c r="I77" i="1" s="1"/>
  <c r="I73" i="1"/>
  <c r="Q72" i="1" s="1"/>
  <c r="I72" i="1" s="1"/>
  <c r="O68" i="1"/>
  <c r="I68" i="1"/>
  <c r="I64" i="1"/>
  <c r="O64" i="1" s="1"/>
  <c r="I60" i="1"/>
  <c r="O60" i="1" s="1"/>
  <c r="I56" i="1"/>
  <c r="O56" i="1" s="1"/>
  <c r="O52" i="1"/>
  <c r="I52" i="1"/>
  <c r="Q51" i="1"/>
  <c r="I51" i="1" s="1"/>
  <c r="I47" i="1"/>
  <c r="O47" i="1" s="1"/>
  <c r="O43" i="1"/>
  <c r="I43" i="1"/>
  <c r="I39" i="1"/>
  <c r="O39" i="1" s="1"/>
  <c r="I35" i="1"/>
  <c r="O35" i="1" s="1"/>
  <c r="I31" i="1"/>
  <c r="O31" i="1" s="1"/>
  <c r="O27" i="1"/>
  <c r="I27" i="1"/>
  <c r="I23" i="1"/>
  <c r="O23" i="1" s="1"/>
  <c r="I19" i="1"/>
  <c r="O19" i="1" s="1"/>
  <c r="I15" i="1"/>
  <c r="O15" i="1" s="1"/>
  <c r="I10" i="1"/>
  <c r="O10" i="1" s="1"/>
  <c r="R9" i="1" s="1"/>
  <c r="O9" i="1" s="1"/>
  <c r="Q9" i="1"/>
  <c r="I9" i="1" s="1"/>
  <c r="I3" i="1" l="1"/>
  <c r="R14" i="1"/>
  <c r="O14" i="1" s="1"/>
  <c r="O2" i="1" s="1"/>
  <c r="R51" i="1"/>
  <c r="O51" i="1" s="1"/>
  <c r="O73" i="1"/>
  <c r="R72" i="1" s="1"/>
  <c r="O72" i="1" s="1"/>
  <c r="Q14" i="1"/>
  <c r="I14" i="1" s="1"/>
</calcChain>
</file>

<file path=xl/sharedStrings.xml><?xml version="1.0" encoding="utf-8"?>
<sst xmlns="http://schemas.openxmlformats.org/spreadsheetml/2006/main" count="279" uniqueCount="128">
  <si>
    <t>ASPE10</t>
  </si>
  <si>
    <t>Firma: SUDOP BRNO, spol. s r.o.</t>
  </si>
  <si>
    <t>3</t>
  </si>
  <si>
    <t>Soupis prací objektu</t>
  </si>
  <si>
    <t>S</t>
  </si>
  <si>
    <t xml:space="preserve">Stavba: </t>
  </si>
  <si>
    <t>20047</t>
  </si>
  <si>
    <t>Zvýšení trakčního výkonu TNS Čebín "_SOUPIS_PRACI"</t>
  </si>
  <si>
    <t>SO 20-15-01</t>
  </si>
  <si>
    <t>0,00</t>
  </si>
  <si>
    <t>2</t>
  </si>
  <si>
    <t>O</t>
  </si>
  <si>
    <t>Objekt:</t>
  </si>
  <si>
    <t>D.2.2</t>
  </si>
  <si>
    <t>Pozemní objekty</t>
  </si>
  <si>
    <t>15,00</t>
  </si>
  <si>
    <t>O1</t>
  </si>
  <si>
    <t>Rozpočet:</t>
  </si>
  <si>
    <t>TNS Ostrov nad Oslavou,  FKZ - stavební řešení - doplnění</t>
  </si>
  <si>
    <t>21,00</t>
  </si>
  <si>
    <t>Typ</t>
  </si>
  <si>
    <t>Poř. číslo</t>
  </si>
  <si>
    <t>Kód položky</t>
  </si>
  <si>
    <t>Varianta</t>
  </si>
  <si>
    <t>Název položky</t>
  </si>
  <si>
    <t>MJ</t>
  </si>
  <si>
    <t>Množství</t>
  </si>
  <si>
    <t>Jednotková cena</t>
  </si>
  <si>
    <t>Jednotková</t>
  </si>
  <si>
    <t>Celkem</t>
  </si>
  <si>
    <t>0</t>
  </si>
  <si>
    <t>1</t>
  </si>
  <si>
    <t>4</t>
  </si>
  <si>
    <t>5</t>
  </si>
  <si>
    <t>6</t>
  </si>
  <si>
    <t>9</t>
  </si>
  <si>
    <t>10</t>
  </si>
  <si>
    <t>SD</t>
  </si>
  <si>
    <t>Zemní práce</t>
  </si>
  <si>
    <t>P</t>
  </si>
  <si>
    <t>133151104</t>
  </si>
  <si>
    <t>90</t>
  </si>
  <si>
    <t>Hloubení šachet nezapažených v hornině třídy těžitelnosti I, skupiny 1 a 2 objem přes 100 m3</t>
  </si>
  <si>
    <t>M3</t>
  </si>
  <si>
    <t>PP</t>
  </si>
  <si>
    <t>Hloubení nezapažených šachet strojně v hornině třídy těžitelnosti I skupiny 1 a 2 přes 100 m3</t>
  </si>
  <si>
    <t>VV</t>
  </si>
  <si>
    <t>Viz PD D.2.2.1_SO 20-15-01_01-10 
Zemní práce - šachty (dl * š * v * p) 
(4.00*1.20)*1.60*4=30,720 [A] 
(0.80*0.80)*1.60*4=4,096 [B] 
Celkem: A+B=34,816 [C]</t>
  </si>
  <si>
    <t>TS</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</si>
  <si>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</si>
  <si>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Zakládání</t>
  </si>
  <si>
    <t>213141111</t>
  </si>
  <si>
    <t>Zřízení vrstvy z geotextilie v rovině nebo ve sklonu do 1:5 š do 3 m</t>
  </si>
  <si>
    <t>m2</t>
  </si>
  <si>
    <t>Zřízení vrstvy z geotextilie  filtrační, separační, odvodňovací, ochranné, výztužné nebo protierozní v rovině nebo ve sklonu do 1:5, šířky do 3 m</t>
  </si>
  <si>
    <t>Viz PD D.2.2.1_SO 20-15-01_01-10 
Základy - podsyp, separace (dl * š + dl * v * p) 
((4.00*1.20)+(4.00*2+1.20*2)*1.50)*4=81,600 [A] 
((0.80*0.80)+(0.80*2+0.80*2)*1.50)*4=21,760 [B] 
Celkem: A+B=103,360 [C]</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</si>
  <si>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</si>
  <si>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271532211</t>
  </si>
  <si>
    <t>Podsyp pod základové konstrukce se zhutněním z hrubého kameniva frakce 32 až 63 mm</t>
  </si>
  <si>
    <t>Podsyp pod základové konstrukce se zhutněním a urovnáním povrchu z kameniva hrubého, frakce 32 - 63 mm</t>
  </si>
  <si>
    <t>Viz PD D.2.2.1_SO 20-15-01_01-10 
Základy - podsyp (dl * š * v * p) 
(4.00*1.20)*0.30*4=5,760 [A] 
(0.80*0.80)*0.30*4=0,768 [B] 
Celkem: A+B=6,528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</si>
  <si>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</si>
  <si>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271532213</t>
  </si>
  <si>
    <t>Podsyp pod základové konstrukce se zhutněním z hrubého kameniva frakce 8 až 16 mm</t>
  </si>
  <si>
    <t>Podsyp pod základové konstrukce se zhutněním a urovnáním povrchu z kameniva hrubého, frakce 8 - 16 mm</t>
  </si>
  <si>
    <t>Viz PD D.2.2.1_SO 20-15-01_01-10 
Základy - podsyp (dl * š * v * p) 
(4.00*1.20)*0.20*4=3,840 [A] 
(0.80*0.80)*0.20*4=0,512 [B] 
Celkem: A+B=4,352 [C]</t>
  </si>
  <si>
    <t>7</t>
  </si>
  <si>
    <t>275123901</t>
  </si>
  <si>
    <t>Montáž ŽB základových patek pro skelet hmotnosti do 2,5 t</t>
  </si>
  <si>
    <t>KUS</t>
  </si>
  <si>
    <t>Montáž základových patek ze železobetonu hmotnosti do 2,5 t</t>
  </si>
  <si>
    <t/>
  </si>
  <si>
    <t>1. Za kus se považuje i každá samostatně montovaná část patky, jestliže se patka skládá ze dvou nebo více částí.</t>
  </si>
  <si>
    <t>8</t>
  </si>
  <si>
    <t>275123903</t>
  </si>
  <si>
    <t>Montáž ŽB základových patek pro skelet hmotnosti do 10 t</t>
  </si>
  <si>
    <t>Montáž základových patek ze železobetonu hmotnosti přes 5 do 10 t</t>
  </si>
  <si>
    <t>275313511</t>
  </si>
  <si>
    <t>Základové patky z betonu tř. C 12/15</t>
  </si>
  <si>
    <t>Základy z betonu prostého patky a bloky z betonu kamenem neprokládaného tř. C 12/15</t>
  </si>
  <si>
    <t>Viz PD D.2.2.1_SO 20-15-01_01-10 
Základy - podklad (dl * š * v * p) 
(4.00*1.20)*0.10*4=1,920 [A] 
(0.80*0.80)*0.10*4=0,256 [B] 
Celkem: A+B=2,176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</si>
  <si>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</si>
  <si>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12</t>
  </si>
  <si>
    <t>69311060</t>
  </si>
  <si>
    <t>geotextilie netkaná separační, ochranná, filtrační, drenážní PP 200g/m2</t>
  </si>
  <si>
    <t>R_59311454X3</t>
  </si>
  <si>
    <t>patka ŽB základová 3400x900x1800mm (dle PD)</t>
  </si>
  <si>
    <t>Viz PD D.2.2.1_SO 20-15-01_01-10 
Základy - patky (p) 
4=4,000 [A] 
Celkem: A=4,000 [B]</t>
  </si>
  <si>
    <t>11</t>
  </si>
  <si>
    <t>R_59311454X4</t>
  </si>
  <si>
    <t>patka ŽB základová 500x500x1800mm (dle PD)</t>
  </si>
  <si>
    <t>711</t>
  </si>
  <si>
    <t>Izolace proti vodě, vlhkosti a plynům</t>
  </si>
  <si>
    <t>11163153</t>
  </si>
  <si>
    <t>emulze asfaltová penetrační</t>
  </si>
  <si>
    <t>litr</t>
  </si>
  <si>
    <t>11163155</t>
  </si>
  <si>
    <t>lak hydroizolační z modifikovaného asfaltu</t>
  </si>
  <si>
    <t>T</t>
  </si>
  <si>
    <t>13</t>
  </si>
  <si>
    <t>711112001</t>
  </si>
  <si>
    <t>Provedení izolace proti zemní vlhkosti svislé za studena nátěrem penetračním</t>
  </si>
  <si>
    <t>Provedení izolace proti zemní vlhkosti natěradly a tmely za studena  na ploše svislé S nátěrem penetračním</t>
  </si>
  <si>
    <t>Viz PD D.2.2.1_SO 20-15-01_01-10 
Základy - HI nátěr, penetrace (dl * v * p) 
(0.50*2+0.50*2)*1.00*4=8,000 [A] 
(3.40*2+0.90*2)*1.00*4=34,400 [B] 
Celkem: A+B=42,400 [C]</t>
  </si>
  <si>
    <t>1. Izolace plochy jednotlivě do 10 m2 se oceňují skladebně cenou příslušné izolace a cenou 711 19-9095 Příplatek za plochu do 10 m2.</t>
  </si>
  <si>
    <t>14</t>
  </si>
  <si>
    <t>711122131</t>
  </si>
  <si>
    <t>Provedení izolace proti zemní vlhkosti svislé za horka nátěrem asfaltovým</t>
  </si>
  <si>
    <t>Provedení izolace proti zemní vlhkosti natěradly a tmely za horka  na ploše svislé S nátěrem asfaltovým</t>
  </si>
  <si>
    <t>Viz PD D.2.2.1_SO 20-15-01_01-10 
Základy - HI nátěr (pl * p) 
(42.4)*2=84,800 [A] 
Celkem: A=84,800 [B]</t>
  </si>
  <si>
    <t>16</t>
  </si>
  <si>
    <t>998711101</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</si>
  <si>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</si>
  <si>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</si>
  <si>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</si>
  <si>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990</t>
  </si>
  <si>
    <t>Likvidace odpadů vč. dopravy</t>
  </si>
  <si>
    <t>17</t>
  </si>
  <si>
    <t>R015111</t>
  </si>
  <si>
    <t>POPLATKY ZA LIKVIDACI ODPADŮ NEKONTAMINOVANÝCH - 17 05 04 VYTĚŽENÉ ZEMINY A HORNINY - I. TŘÍDA TĚŽITELNOSTI VČETNĚ DOPRAVY</t>
  </si>
  <si>
    <t>Viz PD D.2.2.1_SO 20-15-01_01-10 
Zemní práce - skládkovné (předpokládaný obj) 
(34.816)*1.8=62,669 [A] 
Celkem: A=62,669 [B]</t>
  </si>
  <si>
    <t>998</t>
  </si>
  <si>
    <t>Přesun hmot</t>
  </si>
  <si>
    <t>15</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</si>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</sst>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0"/>
      <name val="Arial"/>
    </font>
    <font>
      <sz val="10"/>
      <name val="Arial"/>
    </font>
    <font>
      <b/>
      <sz val="16"/>
      <color rgb="FF000000"/>
      <name val="Arial"/>
    </font>
    <font>
      <b/>
      <sz val="11"/>
      <name val="Arial"/>
    </font>
    <font>
      <sz val="10"/>
      <color rgb="FFFFFFFF"/>
      <name val="Arial"/>
    </font>
    <font>
      <b/>
      <sz val="10"/>
      <name val="Arial"/>
    </font>
    <font>
      <i/>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s>
  <cellStyleXfs count="2">
    <xf numFmtId="0" fontId="0" fillId="0" borderId="0"/>
    <xf numFmtId="0" fontId="1" fillId="0" borderId="0"/>
  </cellStyleXfs>
  <cellXfs count="34">
    <xf numFmtId="0" fontId="0" fillId="0" borderId="0" xfId="0"/>
    <xf numFmtId="0" fontId="0" fillId="2" borderId="0" xfId="1" applyFont="1" applyFill="1"/>
    <xf numFmtId="0" fontId="2" fillId="2" borderId="0" xfId="1" applyFont="1" applyFill="1" applyAlignment="1">
      <alignment horizontal="center" vertical="center"/>
    </xf>
    <xf numFmtId="0" fontId="0" fillId="2" borderId="1" xfId="1" applyFont="1" applyFill="1" applyBorder="1"/>
    <xf numFmtId="0" fontId="3" fillId="2" borderId="0" xfId="1" applyFont="1" applyFill="1"/>
    <xf numFmtId="0" fontId="3" fillId="2" borderId="0" xfId="1" applyFont="1" applyFill="1" applyAlignment="1">
      <alignment horizontal="right"/>
    </xf>
    <xf numFmtId="0" fontId="0" fillId="2" borderId="0" xfId="1" applyFont="1" applyFill="1"/>
    <xf numFmtId="0" fontId="3" fillId="2" borderId="0" xfId="1" applyFont="1" applyFill="1" applyAlignment="1">
      <alignment horizontal="left"/>
    </xf>
    <xf numFmtId="0" fontId="0" fillId="2" borderId="2" xfId="1" applyFont="1" applyFill="1" applyBorder="1"/>
    <xf numFmtId="0" fontId="0" fillId="2" borderId="3" xfId="1" applyFont="1" applyFill="1" applyBorder="1" applyAlignment="1">
      <alignment horizontal="center"/>
    </xf>
    <xf numFmtId="4" fontId="0" fillId="2" borderId="3" xfId="1" applyNumberFormat="1" applyFont="1" applyFill="1" applyBorder="1" applyAlignment="1">
      <alignment horizontal="center"/>
    </xf>
    <xf numFmtId="0" fontId="0" fillId="2" borderId="4" xfId="1" applyFont="1" applyFill="1" applyBorder="1"/>
    <xf numFmtId="0" fontId="3" fillId="2" borderId="1" xfId="1" applyFont="1" applyFill="1" applyBorder="1"/>
    <xf numFmtId="0" fontId="3" fillId="2" borderId="1" xfId="1" applyFont="1" applyFill="1" applyBorder="1" applyAlignment="1">
      <alignment horizontal="right"/>
    </xf>
    <xf numFmtId="0" fontId="0" fillId="2" borderId="1" xfId="1" applyFont="1" applyFill="1" applyBorder="1"/>
    <xf numFmtId="0" fontId="3" fillId="2" borderId="1" xfId="1" applyFont="1" applyFill="1" applyBorder="1" applyAlignment="1">
      <alignment horizontal="left"/>
    </xf>
    <xf numFmtId="0" fontId="4" fillId="3" borderId="3"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0" fillId="2" borderId="5" xfId="1" applyFont="1" applyFill="1" applyBorder="1"/>
    <xf numFmtId="0" fontId="5" fillId="2" borderId="5" xfId="1" applyFont="1" applyFill="1" applyBorder="1" applyAlignment="1">
      <alignment horizontal="right"/>
    </xf>
    <xf numFmtId="0" fontId="5" fillId="2" borderId="5" xfId="1" applyFont="1" applyFill="1" applyBorder="1" applyAlignment="1">
      <alignment wrapText="1"/>
    </xf>
    <xf numFmtId="4" fontId="5" fillId="2" borderId="5" xfId="1" applyNumberFormat="1" applyFont="1" applyFill="1" applyBorder="1" applyAlignment="1">
      <alignment horizontal="center"/>
    </xf>
    <xf numFmtId="0" fontId="0" fillId="0" borderId="3" xfId="1" applyFont="1" applyBorder="1"/>
    <xf numFmtId="0" fontId="0" fillId="0" borderId="3" xfId="1" applyFont="1" applyBorder="1" applyAlignment="1">
      <alignment horizontal="right"/>
    </xf>
    <xf numFmtId="0" fontId="0" fillId="0" borderId="3" xfId="1" applyFont="1" applyBorder="1" applyAlignment="1">
      <alignment wrapText="1"/>
    </xf>
    <xf numFmtId="0" fontId="0" fillId="0" borderId="3" xfId="1" applyFont="1" applyBorder="1" applyAlignment="1">
      <alignment horizontal="center"/>
    </xf>
    <xf numFmtId="164" fontId="0" fillId="0" borderId="3" xfId="1" applyNumberFormat="1" applyFont="1" applyBorder="1" applyAlignment="1">
      <alignment horizontal="center"/>
    </xf>
    <xf numFmtId="4" fontId="0" fillId="0" borderId="3" xfId="1" applyNumberFormat="1" applyFont="1" applyBorder="1" applyAlignment="1">
      <alignment horizontal="center"/>
    </xf>
    <xf numFmtId="0" fontId="0" fillId="0" borderId="4" xfId="1" applyFont="1" applyBorder="1" applyAlignment="1">
      <alignment vertical="top"/>
    </xf>
    <xf numFmtId="0" fontId="0" fillId="0" borderId="3" xfId="1" applyFont="1" applyBorder="1" applyAlignment="1">
      <alignment horizontal="left" vertical="center" wrapText="1"/>
    </xf>
    <xf numFmtId="0" fontId="0" fillId="0" borderId="0" xfId="1" applyFont="1" applyAlignment="1">
      <alignment vertical="top"/>
    </xf>
    <xf numFmtId="0" fontId="6" fillId="0" borderId="3" xfId="1" applyFont="1" applyBorder="1" applyAlignment="1">
      <alignment horizontal="left" vertical="center" wrapText="1"/>
    </xf>
    <xf numFmtId="0" fontId="5" fillId="2" borderId="1" xfId="1" applyFont="1" applyFill="1" applyBorder="1" applyAlignment="1">
      <alignment horizontal="right"/>
    </xf>
    <xf numFmtId="4" fontId="5" fillId="2" borderId="1" xfId="1" applyNumberFormat="1" applyFont="1" applyFill="1" applyBorder="1" applyAlignment="1">
      <alignment horizontal="center"/>
    </xf>
  </cellXfs>
  <cellStyles count="2">
    <cellStyle name="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pageSetUpPr fitToPage="1"/>
  </sheetPr>
  <dimension ref="A1:R81"/>
  <sheetViews>
    <sheetView tabSelected="1" workbookViewId="0">
      <pane ySplit="8" topLeftCell="A9" activePane="bottomLeft" state="frozen"/>
      <selection pane="bottomLeft" activeCell="A9" sqref="A9"/>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1</v>
      </c>
      <c r="F1" s="1"/>
      <c r="G1" s="1"/>
      <c r="H1" s="1"/>
      <c r="I1" s="1"/>
      <c r="P1" t="s">
        <v>2</v>
      </c>
    </row>
    <row r="2" spans="1:18" ht="24.95" customHeight="1" x14ac:dyDescent="0.2">
      <c r="B2" s="1"/>
      <c r="C2" s="1"/>
      <c r="D2" s="1"/>
      <c r="E2" s="2" t="s">
        <v>3</v>
      </c>
      <c r="F2" s="1"/>
      <c r="G2" s="1"/>
      <c r="H2" s="3"/>
      <c r="I2" s="3"/>
      <c r="O2">
        <f>0+O9+O14+O51+O72+O77</f>
        <v>0</v>
      </c>
      <c r="P2" t="s">
        <v>2</v>
      </c>
    </row>
    <row r="3" spans="1:18" ht="15" customHeight="1" x14ac:dyDescent="0.25">
      <c r="A3" t="s">
        <v>4</v>
      </c>
      <c r="B3" s="4" t="s">
        <v>5</v>
      </c>
      <c r="C3" s="5" t="s">
        <v>6</v>
      </c>
      <c r="D3" s="6"/>
      <c r="E3" s="7" t="s">
        <v>7</v>
      </c>
      <c r="F3" s="1"/>
      <c r="G3" s="8"/>
      <c r="H3" s="9" t="s">
        <v>8</v>
      </c>
      <c r="I3" s="10">
        <f>0+I9+I14+I51+I72+I77</f>
        <v>0</v>
      </c>
      <c r="O3" t="s">
        <v>9</v>
      </c>
      <c r="P3" t="s">
        <v>10</v>
      </c>
    </row>
    <row r="4" spans="1:18" ht="15" customHeight="1" x14ac:dyDescent="0.25">
      <c r="A4" t="s">
        <v>11</v>
      </c>
      <c r="B4" s="4" t="s">
        <v>12</v>
      </c>
      <c r="C4" s="5" t="s">
        <v>13</v>
      </c>
      <c r="D4" s="6"/>
      <c r="E4" s="7" t="s">
        <v>14</v>
      </c>
      <c r="F4" s="1"/>
      <c r="G4" s="1"/>
      <c r="H4" s="11"/>
      <c r="I4" s="11"/>
      <c r="O4" t="s">
        <v>15</v>
      </c>
      <c r="P4" t="s">
        <v>10</v>
      </c>
    </row>
    <row r="5" spans="1:18" ht="12.75" customHeight="1" x14ac:dyDescent="0.25">
      <c r="A5" t="s">
        <v>16</v>
      </c>
      <c r="B5" s="12" t="s">
        <v>17</v>
      </c>
      <c r="C5" s="13" t="s">
        <v>8</v>
      </c>
      <c r="D5" s="14"/>
      <c r="E5" s="15" t="s">
        <v>18</v>
      </c>
      <c r="F5" s="3"/>
      <c r="G5" s="3"/>
      <c r="H5" s="3"/>
      <c r="I5" s="3"/>
      <c r="O5" t="s">
        <v>19</v>
      </c>
      <c r="P5" t="s">
        <v>10</v>
      </c>
    </row>
    <row r="6" spans="1:18" ht="12.75" customHeight="1" x14ac:dyDescent="0.2">
      <c r="A6" s="16" t="s">
        <v>20</v>
      </c>
      <c r="B6" s="16" t="s">
        <v>21</v>
      </c>
      <c r="C6" s="16" t="s">
        <v>22</v>
      </c>
      <c r="D6" s="16" t="s">
        <v>23</v>
      </c>
      <c r="E6" s="16" t="s">
        <v>24</v>
      </c>
      <c r="F6" s="16" t="s">
        <v>25</v>
      </c>
      <c r="G6" s="16" t="s">
        <v>26</v>
      </c>
      <c r="H6" s="16" t="s">
        <v>27</v>
      </c>
      <c r="I6" s="16"/>
    </row>
    <row r="7" spans="1:18" ht="12.75" customHeight="1" x14ac:dyDescent="0.2">
      <c r="A7" s="16"/>
      <c r="B7" s="16"/>
      <c r="C7" s="16"/>
      <c r="D7" s="16"/>
      <c r="E7" s="16"/>
      <c r="F7" s="16"/>
      <c r="G7" s="16"/>
      <c r="H7" s="17" t="s">
        <v>28</v>
      </c>
      <c r="I7" s="17" t="s">
        <v>29</v>
      </c>
    </row>
    <row r="8" spans="1:18" ht="12.75" customHeight="1" x14ac:dyDescent="0.2">
      <c r="A8" s="17" t="s">
        <v>30</v>
      </c>
      <c r="B8" s="17" t="s">
        <v>31</v>
      </c>
      <c r="C8" s="17" t="s">
        <v>10</v>
      </c>
      <c r="D8" s="17" t="s">
        <v>2</v>
      </c>
      <c r="E8" s="17" t="s">
        <v>32</v>
      </c>
      <c r="F8" s="17" t="s">
        <v>33</v>
      </c>
      <c r="G8" s="17" t="s">
        <v>34</v>
      </c>
      <c r="H8" s="17" t="s">
        <v>35</v>
      </c>
      <c r="I8" s="17" t="s">
        <v>36</v>
      </c>
    </row>
    <row r="9" spans="1:18" ht="12.75" customHeight="1" x14ac:dyDescent="0.2">
      <c r="A9" s="18" t="s">
        <v>37</v>
      </c>
      <c r="B9" s="18"/>
      <c r="C9" s="19" t="s">
        <v>31</v>
      </c>
      <c r="D9" s="18"/>
      <c r="E9" s="20" t="s">
        <v>38</v>
      </c>
      <c r="F9" s="18"/>
      <c r="G9" s="18"/>
      <c r="H9" s="18"/>
      <c r="I9" s="21">
        <f>0+Q9</f>
        <v>0</v>
      </c>
      <c r="O9">
        <f>0+R9</f>
        <v>0</v>
      </c>
      <c r="Q9">
        <f>0+I10</f>
        <v>0</v>
      </c>
      <c r="R9">
        <f>0+O10</f>
        <v>0</v>
      </c>
    </row>
    <row r="10" spans="1:18" ht="25.5" x14ac:dyDescent="0.2">
      <c r="A10" s="22" t="s">
        <v>39</v>
      </c>
      <c r="B10" s="23" t="s">
        <v>2</v>
      </c>
      <c r="C10" s="23" t="s">
        <v>40</v>
      </c>
      <c r="D10" s="22" t="s">
        <v>41</v>
      </c>
      <c r="E10" s="24" t="s">
        <v>42</v>
      </c>
      <c r="F10" s="25" t="s">
        <v>43</v>
      </c>
      <c r="G10" s="26">
        <v>34.816000000000003</v>
      </c>
      <c r="H10" s="27">
        <v>0</v>
      </c>
      <c r="I10" s="27">
        <f>ROUND(ROUND(H10,2)*ROUND(G10,3),2)</f>
        <v>0</v>
      </c>
      <c r="O10">
        <f>(I10*21)/100</f>
        <v>0</v>
      </c>
      <c r="P10" t="s">
        <v>10</v>
      </c>
    </row>
    <row r="11" spans="1:18" ht="25.5" x14ac:dyDescent="0.2">
      <c r="A11" s="28" t="s">
        <v>44</v>
      </c>
      <c r="E11" s="29" t="s">
        <v>45</v>
      </c>
    </row>
    <row r="12" spans="1:18" ht="63.75" x14ac:dyDescent="0.2">
      <c r="A12" s="30" t="s">
        <v>46</v>
      </c>
      <c r="E12" s="31" t="s">
        <v>47</v>
      </c>
    </row>
    <row r="13" spans="1:18" ht="89.25" x14ac:dyDescent="0.2">
      <c r="A13" t="s">
        <v>48</v>
      </c>
      <c r="E13" s="29" t="s">
        <v>49</v>
      </c>
    </row>
    <row r="14" spans="1:18" ht="12.75" customHeight="1" x14ac:dyDescent="0.2">
      <c r="A14" s="3" t="s">
        <v>37</v>
      </c>
      <c r="B14" s="3"/>
      <c r="C14" s="32" t="s">
        <v>10</v>
      </c>
      <c r="D14" s="3"/>
      <c r="E14" s="20" t="s">
        <v>50</v>
      </c>
      <c r="F14" s="3"/>
      <c r="G14" s="3"/>
      <c r="H14" s="3"/>
      <c r="I14" s="33">
        <f>0+Q14</f>
        <v>0</v>
      </c>
      <c r="O14">
        <f>0+R14</f>
        <v>0</v>
      </c>
      <c r="Q14">
        <f>0+I15+I19+I23+I27+I31+I35+I39+I43+I47</f>
        <v>0</v>
      </c>
      <c r="R14">
        <f>0+O15+O19+O23+O27+O31+O35+O39+O43+O47</f>
        <v>0</v>
      </c>
    </row>
    <row r="15" spans="1:18" x14ac:dyDescent="0.2">
      <c r="A15" s="22" t="s">
        <v>39</v>
      </c>
      <c r="B15" s="23" t="s">
        <v>32</v>
      </c>
      <c r="C15" s="23" t="s">
        <v>51</v>
      </c>
      <c r="D15" s="22" t="s">
        <v>41</v>
      </c>
      <c r="E15" s="24" t="s">
        <v>52</v>
      </c>
      <c r="F15" s="25" t="s">
        <v>53</v>
      </c>
      <c r="G15" s="26">
        <v>103.36</v>
      </c>
      <c r="H15" s="27">
        <v>0</v>
      </c>
      <c r="I15" s="27">
        <f>ROUND(ROUND(H15,2)*ROUND(G15,3),2)</f>
        <v>0</v>
      </c>
      <c r="O15">
        <f>(I15*21)/100</f>
        <v>0</v>
      </c>
      <c r="P15" t="s">
        <v>10</v>
      </c>
    </row>
    <row r="16" spans="1:18" ht="25.5" x14ac:dyDescent="0.2">
      <c r="A16" s="28" t="s">
        <v>44</v>
      </c>
      <c r="E16" s="29" t="s">
        <v>54</v>
      </c>
    </row>
    <row r="17" spans="1:16" ht="63.75" x14ac:dyDescent="0.2">
      <c r="A17" s="30" t="s">
        <v>46</v>
      </c>
      <c r="E17" s="31" t="s">
        <v>55</v>
      </c>
    </row>
    <row r="18" spans="1:16" ht="76.5" x14ac:dyDescent="0.2">
      <c r="A18" t="s">
        <v>48</v>
      </c>
      <c r="E18" s="29" t="s">
        <v>56</v>
      </c>
    </row>
    <row r="19" spans="1:16" ht="25.5" x14ac:dyDescent="0.2">
      <c r="A19" s="22" t="s">
        <v>39</v>
      </c>
      <c r="B19" s="23" t="s">
        <v>33</v>
      </c>
      <c r="C19" s="23" t="s">
        <v>57</v>
      </c>
      <c r="D19" s="22" t="s">
        <v>41</v>
      </c>
      <c r="E19" s="24" t="s">
        <v>58</v>
      </c>
      <c r="F19" s="25" t="s">
        <v>43</v>
      </c>
      <c r="G19" s="26">
        <v>6.5279999999999996</v>
      </c>
      <c r="H19" s="27">
        <v>0</v>
      </c>
      <c r="I19" s="27">
        <f>ROUND(ROUND(H19,2)*ROUND(G19,3),2)</f>
        <v>0</v>
      </c>
      <c r="O19">
        <f>(I19*21)/100</f>
        <v>0</v>
      </c>
      <c r="P19" t="s">
        <v>10</v>
      </c>
    </row>
    <row r="20" spans="1:16" ht="25.5" x14ac:dyDescent="0.2">
      <c r="A20" s="28" t="s">
        <v>44</v>
      </c>
      <c r="E20" s="29" t="s">
        <v>59</v>
      </c>
    </row>
    <row r="21" spans="1:16" ht="63.75" x14ac:dyDescent="0.2">
      <c r="A21" s="30" t="s">
        <v>46</v>
      </c>
      <c r="E21" s="31" t="s">
        <v>60</v>
      </c>
    </row>
    <row r="22" spans="1:16" ht="63.75" x14ac:dyDescent="0.2">
      <c r="A22" t="s">
        <v>48</v>
      </c>
      <c r="E22" s="29" t="s">
        <v>61</v>
      </c>
    </row>
    <row r="23" spans="1:16" ht="25.5" x14ac:dyDescent="0.2">
      <c r="A23" s="22" t="s">
        <v>39</v>
      </c>
      <c r="B23" s="23" t="s">
        <v>34</v>
      </c>
      <c r="C23" s="23" t="s">
        <v>62</v>
      </c>
      <c r="D23" s="22" t="s">
        <v>41</v>
      </c>
      <c r="E23" s="24" t="s">
        <v>63</v>
      </c>
      <c r="F23" s="25" t="s">
        <v>43</v>
      </c>
      <c r="G23" s="26">
        <v>4.3520000000000003</v>
      </c>
      <c r="H23" s="27">
        <v>0</v>
      </c>
      <c r="I23" s="27">
        <f>ROUND(ROUND(H23,2)*ROUND(G23,3),2)</f>
        <v>0</v>
      </c>
      <c r="O23">
        <f>(I23*21)/100</f>
        <v>0</v>
      </c>
      <c r="P23" t="s">
        <v>10</v>
      </c>
    </row>
    <row r="24" spans="1:16" ht="25.5" x14ac:dyDescent="0.2">
      <c r="A24" s="28" t="s">
        <v>44</v>
      </c>
      <c r="E24" s="29" t="s">
        <v>64</v>
      </c>
    </row>
    <row r="25" spans="1:16" ht="63.75" x14ac:dyDescent="0.2">
      <c r="A25" s="30" t="s">
        <v>46</v>
      </c>
      <c r="E25" s="31" t="s">
        <v>65</v>
      </c>
    </row>
    <row r="26" spans="1:16" ht="63.75" x14ac:dyDescent="0.2">
      <c r="A26" t="s">
        <v>48</v>
      </c>
      <c r="E26" s="29" t="s">
        <v>61</v>
      </c>
    </row>
    <row r="27" spans="1:16" x14ac:dyDescent="0.2">
      <c r="A27" s="22" t="s">
        <v>39</v>
      </c>
      <c r="B27" s="23" t="s">
        <v>66</v>
      </c>
      <c r="C27" s="23" t="s">
        <v>67</v>
      </c>
      <c r="D27" s="22" t="s">
        <v>41</v>
      </c>
      <c r="E27" s="24" t="s">
        <v>68</v>
      </c>
      <c r="F27" s="25" t="s">
        <v>69</v>
      </c>
      <c r="G27" s="26">
        <v>4</v>
      </c>
      <c r="H27" s="27">
        <v>0</v>
      </c>
      <c r="I27" s="27">
        <f>ROUND(ROUND(H27,2)*ROUND(G27,3),2)</f>
        <v>0</v>
      </c>
      <c r="O27">
        <f>(I27*21)/100</f>
        <v>0</v>
      </c>
      <c r="P27" t="s">
        <v>10</v>
      </c>
    </row>
    <row r="28" spans="1:16" x14ac:dyDescent="0.2">
      <c r="A28" s="28" t="s">
        <v>44</v>
      </c>
      <c r="E28" s="29" t="s">
        <v>70</v>
      </c>
    </row>
    <row r="29" spans="1:16" x14ac:dyDescent="0.2">
      <c r="A29" s="30" t="s">
        <v>46</v>
      </c>
      <c r="E29" s="31" t="s">
        <v>71</v>
      </c>
    </row>
    <row r="30" spans="1:16" ht="25.5" x14ac:dyDescent="0.2">
      <c r="A30" t="s">
        <v>48</v>
      </c>
      <c r="E30" s="29" t="s">
        <v>72</v>
      </c>
    </row>
    <row r="31" spans="1:16" x14ac:dyDescent="0.2">
      <c r="A31" s="22" t="s">
        <v>39</v>
      </c>
      <c r="B31" s="23" t="s">
        <v>73</v>
      </c>
      <c r="C31" s="23" t="s">
        <v>74</v>
      </c>
      <c r="D31" s="22" t="s">
        <v>41</v>
      </c>
      <c r="E31" s="24" t="s">
        <v>75</v>
      </c>
      <c r="F31" s="25" t="s">
        <v>69</v>
      </c>
      <c r="G31" s="26">
        <v>4</v>
      </c>
      <c r="H31" s="27">
        <v>0</v>
      </c>
      <c r="I31" s="27">
        <f>ROUND(ROUND(H31,2)*ROUND(G31,3),2)</f>
        <v>0</v>
      </c>
      <c r="O31">
        <f>(I31*21)/100</f>
        <v>0</v>
      </c>
      <c r="P31" t="s">
        <v>10</v>
      </c>
    </row>
    <row r="32" spans="1:16" x14ac:dyDescent="0.2">
      <c r="A32" s="28" t="s">
        <v>44</v>
      </c>
      <c r="E32" s="29" t="s">
        <v>76</v>
      </c>
    </row>
    <row r="33" spans="1:16" x14ac:dyDescent="0.2">
      <c r="A33" s="30" t="s">
        <v>46</v>
      </c>
      <c r="E33" s="31" t="s">
        <v>71</v>
      </c>
    </row>
    <row r="34" spans="1:16" ht="25.5" x14ac:dyDescent="0.2">
      <c r="A34" t="s">
        <v>48</v>
      </c>
      <c r="E34" s="29" t="s">
        <v>72</v>
      </c>
    </row>
    <row r="35" spans="1:16" x14ac:dyDescent="0.2">
      <c r="A35" s="22" t="s">
        <v>39</v>
      </c>
      <c r="B35" s="23" t="s">
        <v>35</v>
      </c>
      <c r="C35" s="23" t="s">
        <v>77</v>
      </c>
      <c r="D35" s="22" t="s">
        <v>41</v>
      </c>
      <c r="E35" s="24" t="s">
        <v>78</v>
      </c>
      <c r="F35" s="25" t="s">
        <v>43</v>
      </c>
      <c r="G35" s="26">
        <v>2.1760000000000002</v>
      </c>
      <c r="H35" s="27">
        <v>0</v>
      </c>
      <c r="I35" s="27">
        <f>ROUND(ROUND(H35,2)*ROUND(G35,3),2)</f>
        <v>0</v>
      </c>
      <c r="O35">
        <f>(I35*21)/100</f>
        <v>0</v>
      </c>
      <c r="P35" t="s">
        <v>10</v>
      </c>
    </row>
    <row r="36" spans="1:16" ht="25.5" x14ac:dyDescent="0.2">
      <c r="A36" s="28" t="s">
        <v>44</v>
      </c>
      <c r="E36" s="29" t="s">
        <v>79</v>
      </c>
    </row>
    <row r="37" spans="1:16" ht="63.75" x14ac:dyDescent="0.2">
      <c r="A37" s="30" t="s">
        <v>46</v>
      </c>
      <c r="E37" s="31" t="s">
        <v>80</v>
      </c>
    </row>
    <row r="38" spans="1:16" ht="89.25" x14ac:dyDescent="0.2">
      <c r="A38" t="s">
        <v>48</v>
      </c>
      <c r="E38" s="29" t="s">
        <v>81</v>
      </c>
    </row>
    <row r="39" spans="1:16" x14ac:dyDescent="0.2">
      <c r="A39" s="22" t="s">
        <v>39</v>
      </c>
      <c r="B39" s="23" t="s">
        <v>82</v>
      </c>
      <c r="C39" s="23" t="s">
        <v>83</v>
      </c>
      <c r="D39" s="22" t="s">
        <v>41</v>
      </c>
      <c r="E39" s="24" t="s">
        <v>84</v>
      </c>
      <c r="F39" s="25" t="s">
        <v>53</v>
      </c>
      <c r="G39" s="26">
        <v>113.696</v>
      </c>
      <c r="H39" s="27">
        <v>0</v>
      </c>
      <c r="I39" s="27">
        <f>ROUND(ROUND(H39,2)*ROUND(G39,3),2)</f>
        <v>0</v>
      </c>
      <c r="O39">
        <f>(I39*21)/100</f>
        <v>0</v>
      </c>
      <c r="P39" t="s">
        <v>10</v>
      </c>
    </row>
    <row r="40" spans="1:16" x14ac:dyDescent="0.2">
      <c r="A40" s="28" t="s">
        <v>44</v>
      </c>
      <c r="E40" s="29" t="s">
        <v>84</v>
      </c>
    </row>
    <row r="41" spans="1:16" x14ac:dyDescent="0.2">
      <c r="A41" s="30" t="s">
        <v>46</v>
      </c>
      <c r="E41" s="31" t="s">
        <v>71</v>
      </c>
    </row>
    <row r="42" spans="1:16" x14ac:dyDescent="0.2">
      <c r="A42" t="s">
        <v>48</v>
      </c>
      <c r="E42" s="29" t="s">
        <v>71</v>
      </c>
    </row>
    <row r="43" spans="1:16" x14ac:dyDescent="0.2">
      <c r="A43" s="22" t="s">
        <v>39</v>
      </c>
      <c r="B43" s="23" t="s">
        <v>36</v>
      </c>
      <c r="C43" s="23" t="s">
        <v>85</v>
      </c>
      <c r="D43" s="22" t="s">
        <v>41</v>
      </c>
      <c r="E43" s="24" t="s">
        <v>86</v>
      </c>
      <c r="F43" s="25" t="s">
        <v>69</v>
      </c>
      <c r="G43" s="26">
        <v>4</v>
      </c>
      <c r="H43" s="27">
        <v>0</v>
      </c>
      <c r="I43" s="27">
        <f>ROUND(ROUND(H43,2)*ROUND(G43,3),2)</f>
        <v>0</v>
      </c>
      <c r="O43">
        <f>(I43*21)/100</f>
        <v>0</v>
      </c>
      <c r="P43" t="s">
        <v>10</v>
      </c>
    </row>
    <row r="44" spans="1:16" x14ac:dyDescent="0.2">
      <c r="A44" s="28" t="s">
        <v>44</v>
      </c>
      <c r="E44" s="29" t="s">
        <v>86</v>
      </c>
    </row>
    <row r="45" spans="1:16" ht="51" x14ac:dyDescent="0.2">
      <c r="A45" s="30" t="s">
        <v>46</v>
      </c>
      <c r="E45" s="31" t="s">
        <v>87</v>
      </c>
    </row>
    <row r="46" spans="1:16" x14ac:dyDescent="0.2">
      <c r="A46" t="s">
        <v>48</v>
      </c>
      <c r="E46" s="29" t="s">
        <v>71</v>
      </c>
    </row>
    <row r="47" spans="1:16" x14ac:dyDescent="0.2">
      <c r="A47" s="22" t="s">
        <v>39</v>
      </c>
      <c r="B47" s="23" t="s">
        <v>88</v>
      </c>
      <c r="C47" s="23" t="s">
        <v>89</v>
      </c>
      <c r="D47" s="22" t="s">
        <v>41</v>
      </c>
      <c r="E47" s="24" t="s">
        <v>90</v>
      </c>
      <c r="F47" s="25" t="s">
        <v>69</v>
      </c>
      <c r="G47" s="26">
        <v>4</v>
      </c>
      <c r="H47" s="27">
        <v>0</v>
      </c>
      <c r="I47" s="27">
        <f>ROUND(ROUND(H47,2)*ROUND(G47,3),2)</f>
        <v>0</v>
      </c>
      <c r="O47">
        <f>(I47*21)/100</f>
        <v>0</v>
      </c>
      <c r="P47" t="s">
        <v>10</v>
      </c>
    </row>
    <row r="48" spans="1:16" x14ac:dyDescent="0.2">
      <c r="A48" s="28" t="s">
        <v>44</v>
      </c>
      <c r="E48" s="29" t="s">
        <v>90</v>
      </c>
    </row>
    <row r="49" spans="1:18" ht="51" x14ac:dyDescent="0.2">
      <c r="A49" s="30" t="s">
        <v>46</v>
      </c>
      <c r="E49" s="31" t="s">
        <v>87</v>
      </c>
    </row>
    <row r="50" spans="1:18" x14ac:dyDescent="0.2">
      <c r="A50" t="s">
        <v>48</v>
      </c>
      <c r="E50" s="29" t="s">
        <v>71</v>
      </c>
    </row>
    <row r="51" spans="1:18" ht="12.75" customHeight="1" x14ac:dyDescent="0.2">
      <c r="A51" s="3" t="s">
        <v>37</v>
      </c>
      <c r="B51" s="3"/>
      <c r="C51" s="32" t="s">
        <v>91</v>
      </c>
      <c r="D51" s="3"/>
      <c r="E51" s="20" t="s">
        <v>92</v>
      </c>
      <c r="F51" s="3"/>
      <c r="G51" s="3"/>
      <c r="H51" s="3"/>
      <c r="I51" s="33">
        <f>0+Q51</f>
        <v>0</v>
      </c>
      <c r="O51">
        <f>0+R51</f>
        <v>0</v>
      </c>
      <c r="Q51">
        <f>0+I52+I56+I60+I64+I68</f>
        <v>0</v>
      </c>
      <c r="R51">
        <f>0+O52+O56+O60+O64+O68</f>
        <v>0</v>
      </c>
    </row>
    <row r="52" spans="1:18" x14ac:dyDescent="0.2">
      <c r="A52" s="22" t="s">
        <v>39</v>
      </c>
      <c r="B52" s="23" t="s">
        <v>31</v>
      </c>
      <c r="C52" s="23" t="s">
        <v>93</v>
      </c>
      <c r="D52" s="22" t="s">
        <v>41</v>
      </c>
      <c r="E52" s="24" t="s">
        <v>94</v>
      </c>
      <c r="F52" s="25" t="s">
        <v>95</v>
      </c>
      <c r="G52" s="26">
        <v>14.84</v>
      </c>
      <c r="H52" s="27">
        <v>0</v>
      </c>
      <c r="I52" s="27">
        <f>ROUND(ROUND(H52,2)*ROUND(G52,3),2)</f>
        <v>0</v>
      </c>
      <c r="O52">
        <f>(I52*21)/100</f>
        <v>0</v>
      </c>
      <c r="P52" t="s">
        <v>10</v>
      </c>
    </row>
    <row r="53" spans="1:18" x14ac:dyDescent="0.2">
      <c r="A53" s="28" t="s">
        <v>44</v>
      </c>
      <c r="E53" s="29" t="s">
        <v>94</v>
      </c>
    </row>
    <row r="54" spans="1:18" x14ac:dyDescent="0.2">
      <c r="A54" s="30" t="s">
        <v>46</v>
      </c>
      <c r="E54" s="31" t="s">
        <v>71</v>
      </c>
    </row>
    <row r="55" spans="1:18" x14ac:dyDescent="0.2">
      <c r="A55" t="s">
        <v>48</v>
      </c>
      <c r="E55" s="29" t="s">
        <v>71</v>
      </c>
    </row>
    <row r="56" spans="1:18" x14ac:dyDescent="0.2">
      <c r="A56" s="22" t="s">
        <v>39</v>
      </c>
      <c r="B56" s="23" t="s">
        <v>10</v>
      </c>
      <c r="C56" s="23" t="s">
        <v>96</v>
      </c>
      <c r="D56" s="22" t="s">
        <v>41</v>
      </c>
      <c r="E56" s="24" t="s">
        <v>97</v>
      </c>
      <c r="F56" s="25" t="s">
        <v>98</v>
      </c>
      <c r="G56" s="26">
        <v>0.14399999999999999</v>
      </c>
      <c r="H56" s="27">
        <v>0</v>
      </c>
      <c r="I56" s="27">
        <f>ROUND(ROUND(H56,2)*ROUND(G56,3),2)</f>
        <v>0</v>
      </c>
      <c r="O56">
        <f>(I56*21)/100</f>
        <v>0</v>
      </c>
      <c r="P56" t="s">
        <v>10</v>
      </c>
    </row>
    <row r="57" spans="1:18" x14ac:dyDescent="0.2">
      <c r="A57" s="28" t="s">
        <v>44</v>
      </c>
      <c r="E57" s="29" t="s">
        <v>97</v>
      </c>
    </row>
    <row r="58" spans="1:18" x14ac:dyDescent="0.2">
      <c r="A58" s="30" t="s">
        <v>46</v>
      </c>
      <c r="E58" s="31" t="s">
        <v>71</v>
      </c>
    </row>
    <row r="59" spans="1:18" x14ac:dyDescent="0.2">
      <c r="A59" t="s">
        <v>48</v>
      </c>
      <c r="E59" s="29" t="s">
        <v>71</v>
      </c>
    </row>
    <row r="60" spans="1:18" x14ac:dyDescent="0.2">
      <c r="A60" s="22" t="s">
        <v>39</v>
      </c>
      <c r="B60" s="23" t="s">
        <v>99</v>
      </c>
      <c r="C60" s="23" t="s">
        <v>100</v>
      </c>
      <c r="D60" s="22" t="s">
        <v>41</v>
      </c>
      <c r="E60" s="24" t="s">
        <v>101</v>
      </c>
      <c r="F60" s="25" t="s">
        <v>53</v>
      </c>
      <c r="G60" s="26">
        <v>42.4</v>
      </c>
      <c r="H60" s="27">
        <v>0</v>
      </c>
      <c r="I60" s="27">
        <f>ROUND(ROUND(H60,2)*ROUND(G60,3),2)</f>
        <v>0</v>
      </c>
      <c r="O60">
        <f>(I60*21)/100</f>
        <v>0</v>
      </c>
      <c r="P60" t="s">
        <v>10</v>
      </c>
    </row>
    <row r="61" spans="1:18" ht="25.5" x14ac:dyDescent="0.2">
      <c r="A61" s="28" t="s">
        <v>44</v>
      </c>
      <c r="E61" s="29" t="s">
        <v>102</v>
      </c>
    </row>
    <row r="62" spans="1:18" ht="63.75" x14ac:dyDescent="0.2">
      <c r="A62" s="30" t="s">
        <v>46</v>
      </c>
      <c r="E62" s="31" t="s">
        <v>103</v>
      </c>
    </row>
    <row r="63" spans="1:18" ht="25.5" x14ac:dyDescent="0.2">
      <c r="A63" t="s">
        <v>48</v>
      </c>
      <c r="E63" s="29" t="s">
        <v>104</v>
      </c>
    </row>
    <row r="64" spans="1:18" x14ac:dyDescent="0.2">
      <c r="A64" s="22" t="s">
        <v>39</v>
      </c>
      <c r="B64" s="23" t="s">
        <v>105</v>
      </c>
      <c r="C64" s="23" t="s">
        <v>106</v>
      </c>
      <c r="D64" s="22" t="s">
        <v>41</v>
      </c>
      <c r="E64" s="24" t="s">
        <v>107</v>
      </c>
      <c r="F64" s="25" t="s">
        <v>53</v>
      </c>
      <c r="G64" s="26">
        <v>84.8</v>
      </c>
      <c r="H64" s="27">
        <v>0</v>
      </c>
      <c r="I64" s="27">
        <f>ROUND(ROUND(H64,2)*ROUND(G64,3),2)</f>
        <v>0</v>
      </c>
      <c r="O64">
        <f>(I64*21)/100</f>
        <v>0</v>
      </c>
      <c r="P64" t="s">
        <v>10</v>
      </c>
    </row>
    <row r="65" spans="1:18" ht="25.5" x14ac:dyDescent="0.2">
      <c r="A65" s="28" t="s">
        <v>44</v>
      </c>
      <c r="E65" s="29" t="s">
        <v>108</v>
      </c>
    </row>
    <row r="66" spans="1:18" ht="51" x14ac:dyDescent="0.2">
      <c r="A66" s="30" t="s">
        <v>46</v>
      </c>
      <c r="E66" s="31" t="s">
        <v>109</v>
      </c>
    </row>
    <row r="67" spans="1:18" ht="25.5" x14ac:dyDescent="0.2">
      <c r="A67" t="s">
        <v>48</v>
      </c>
      <c r="E67" s="29" t="s">
        <v>104</v>
      </c>
    </row>
    <row r="68" spans="1:18" ht="25.5" x14ac:dyDescent="0.2">
      <c r="A68" s="22" t="s">
        <v>39</v>
      </c>
      <c r="B68" s="23" t="s">
        <v>110</v>
      </c>
      <c r="C68" s="23" t="s">
        <v>111</v>
      </c>
      <c r="D68" s="22" t="s">
        <v>41</v>
      </c>
      <c r="E68" s="24" t="s">
        <v>112</v>
      </c>
      <c r="F68" s="25" t="s">
        <v>98</v>
      </c>
      <c r="G68" s="26">
        <v>0.161</v>
      </c>
      <c r="H68" s="27">
        <v>0</v>
      </c>
      <c r="I68" s="27">
        <f>ROUND(ROUND(H68,2)*ROUND(G68,3),2)</f>
        <v>0</v>
      </c>
      <c r="O68">
        <f>(I68*21)/100</f>
        <v>0</v>
      </c>
      <c r="P68" t="s">
        <v>10</v>
      </c>
    </row>
    <row r="69" spans="1:18" ht="38.25" x14ac:dyDescent="0.2">
      <c r="A69" s="28" t="s">
        <v>44</v>
      </c>
      <c r="E69" s="29" t="s">
        <v>113</v>
      </c>
    </row>
    <row r="70" spans="1:18" x14ac:dyDescent="0.2">
      <c r="A70" s="30" t="s">
        <v>46</v>
      </c>
      <c r="E70" s="31" t="s">
        <v>71</v>
      </c>
    </row>
    <row r="71" spans="1:18" ht="127.5" x14ac:dyDescent="0.2">
      <c r="A71" t="s">
        <v>48</v>
      </c>
      <c r="E71" s="29" t="s">
        <v>114</v>
      </c>
    </row>
    <row r="72" spans="1:18" ht="12.75" customHeight="1" x14ac:dyDescent="0.2">
      <c r="A72" s="3" t="s">
        <v>37</v>
      </c>
      <c r="B72" s="3"/>
      <c r="C72" s="32" t="s">
        <v>115</v>
      </c>
      <c r="D72" s="3"/>
      <c r="E72" s="20" t="s">
        <v>116</v>
      </c>
      <c r="F72" s="3"/>
      <c r="G72" s="3"/>
      <c r="H72" s="3"/>
      <c r="I72" s="33">
        <f>0+Q72</f>
        <v>0</v>
      </c>
      <c r="O72">
        <f>0+R72</f>
        <v>0</v>
      </c>
      <c r="Q72">
        <f>0+I73</f>
        <v>0</v>
      </c>
      <c r="R72">
        <f>0+O73</f>
        <v>0</v>
      </c>
    </row>
    <row r="73" spans="1:18" ht="25.5" x14ac:dyDescent="0.2">
      <c r="A73" s="22" t="s">
        <v>39</v>
      </c>
      <c r="B73" s="23" t="s">
        <v>117</v>
      </c>
      <c r="C73" s="23" t="s">
        <v>118</v>
      </c>
      <c r="D73" s="22" t="s">
        <v>41</v>
      </c>
      <c r="E73" s="24" t="s">
        <v>119</v>
      </c>
      <c r="F73" s="25" t="s">
        <v>98</v>
      </c>
      <c r="G73" s="26">
        <v>62.668999999999997</v>
      </c>
      <c r="H73" s="27">
        <v>0</v>
      </c>
      <c r="I73" s="27">
        <f>ROUND(ROUND(H73,2)*ROUND(G73,3),2)</f>
        <v>0</v>
      </c>
      <c r="O73">
        <f>(I73*21)/100</f>
        <v>0</v>
      </c>
      <c r="P73" t="s">
        <v>10</v>
      </c>
    </row>
    <row r="74" spans="1:18" ht="25.5" x14ac:dyDescent="0.2">
      <c r="A74" s="28" t="s">
        <v>44</v>
      </c>
      <c r="E74" s="29" t="s">
        <v>119</v>
      </c>
    </row>
    <row r="75" spans="1:18" ht="51" x14ac:dyDescent="0.2">
      <c r="A75" s="30" t="s">
        <v>46</v>
      </c>
      <c r="E75" s="31" t="s">
        <v>120</v>
      </c>
    </row>
    <row r="76" spans="1:18" x14ac:dyDescent="0.2">
      <c r="A76" t="s">
        <v>48</v>
      </c>
      <c r="E76" s="29" t="s">
        <v>71</v>
      </c>
    </row>
    <row r="77" spans="1:18" ht="12.75" customHeight="1" x14ac:dyDescent="0.2">
      <c r="A77" s="3" t="s">
        <v>37</v>
      </c>
      <c r="B77" s="3"/>
      <c r="C77" s="32" t="s">
        <v>121</v>
      </c>
      <c r="D77" s="3"/>
      <c r="E77" s="20" t="s">
        <v>122</v>
      </c>
      <c r="F77" s="3"/>
      <c r="G77" s="3"/>
      <c r="H77" s="3"/>
      <c r="I77" s="33">
        <f>0+Q77</f>
        <v>0</v>
      </c>
      <c r="O77">
        <f>0+R77</f>
        <v>0</v>
      </c>
      <c r="Q77">
        <f>0+I78</f>
        <v>0</v>
      </c>
      <c r="R77">
        <f>0+O78</f>
        <v>0</v>
      </c>
    </row>
    <row r="78" spans="1:18" x14ac:dyDescent="0.2">
      <c r="A78" s="22" t="s">
        <v>39</v>
      </c>
      <c r="B78" s="23" t="s">
        <v>123</v>
      </c>
      <c r="C78" s="23" t="s">
        <v>124</v>
      </c>
      <c r="D78" s="22" t="s">
        <v>41</v>
      </c>
      <c r="E78" s="24" t="s">
        <v>125</v>
      </c>
      <c r="F78" s="25" t="s">
        <v>98</v>
      </c>
      <c r="G78" s="26">
        <v>60.375999999999998</v>
      </c>
      <c r="H78" s="27">
        <v>0</v>
      </c>
      <c r="I78" s="27">
        <f>ROUND(ROUND(H78,2)*ROUND(G78,3),2)</f>
        <v>0</v>
      </c>
      <c r="O78">
        <f>(I78*21)/100</f>
        <v>0</v>
      </c>
      <c r="P78" t="s">
        <v>10</v>
      </c>
    </row>
    <row r="79" spans="1:18" ht="38.25" x14ac:dyDescent="0.2">
      <c r="A79" s="28" t="s">
        <v>44</v>
      </c>
      <c r="E79" s="29" t="s">
        <v>126</v>
      </c>
    </row>
    <row r="80" spans="1:18" x14ac:dyDescent="0.2">
      <c r="A80" s="30" t="s">
        <v>46</v>
      </c>
      <c r="E80" s="31" t="s">
        <v>71</v>
      </c>
    </row>
    <row r="81" spans="1:5" ht="76.5" x14ac:dyDescent="0.2">
      <c r="A81" t="s">
        <v>48</v>
      </c>
      <c r="E81" s="29" t="s">
        <v>127</v>
      </c>
    </row>
  </sheetData>
  <mergeCells count="11">
    <mergeCell ref="E6:E7"/>
    <mergeCell ref="F6:F7"/>
    <mergeCell ref="G6:G7"/>
    <mergeCell ref="H6:I6"/>
    <mergeCell ref="C3:D3"/>
    <mergeCell ref="C4:D4"/>
    <mergeCell ref="C5:D5"/>
    <mergeCell ref="A6:A7"/>
    <mergeCell ref="B6:B7"/>
    <mergeCell ref="C6:C7"/>
    <mergeCell ref="D6:D7"/>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D.2.2_SO 20-15-01</vt:lpstr>
    </vt:vector>
  </TitlesOfParts>
  <Company>SUDOP BRNO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2020-10-17T09:08:54Z</dcterms:created>
  <dcterms:modified xsi:type="dcterms:W3CDTF">2020-10-17T09:08:54Z</dcterms:modified>
</cp:coreProperties>
</file>