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2.1.2_SO 01-19-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6" i="1" l="1"/>
  <c r="O166" i="1" s="1"/>
  <c r="I162" i="1"/>
  <c r="O162" i="1" s="1"/>
  <c r="R161" i="1" s="1"/>
  <c r="O161" i="1" s="1"/>
  <c r="I157" i="1"/>
  <c r="O157" i="1" s="1"/>
  <c r="I153" i="1"/>
  <c r="O153" i="1" s="1"/>
  <c r="O149" i="1"/>
  <c r="I149" i="1"/>
  <c r="I145" i="1"/>
  <c r="Q140" i="1" s="1"/>
  <c r="I140" i="1" s="1"/>
  <c r="I141" i="1"/>
  <c r="O141" i="1" s="1"/>
  <c r="I136" i="1"/>
  <c r="O136" i="1" s="1"/>
  <c r="I132" i="1"/>
  <c r="O132" i="1" s="1"/>
  <c r="I128" i="1"/>
  <c r="O128" i="1" s="1"/>
  <c r="O124" i="1"/>
  <c r="R123" i="1" s="1"/>
  <c r="O123" i="1" s="1"/>
  <c r="I124" i="1"/>
  <c r="Q123" i="1"/>
  <c r="I123" i="1" s="1"/>
  <c r="I119" i="1"/>
  <c r="O119" i="1" s="1"/>
  <c r="O115" i="1"/>
  <c r="I115" i="1"/>
  <c r="I111" i="1"/>
  <c r="Q110" i="1" s="1"/>
  <c r="I110" i="1" s="1"/>
  <c r="O106" i="1"/>
  <c r="R105" i="1" s="1"/>
  <c r="O105" i="1" s="1"/>
  <c r="I106" i="1"/>
  <c r="Q105" i="1"/>
  <c r="I105" i="1" s="1"/>
  <c r="I101" i="1"/>
  <c r="O101" i="1" s="1"/>
  <c r="O97" i="1"/>
  <c r="I97" i="1"/>
  <c r="I93" i="1"/>
  <c r="O93" i="1" s="1"/>
  <c r="I89" i="1"/>
  <c r="O89" i="1" s="1"/>
  <c r="I85" i="1"/>
  <c r="O85" i="1" s="1"/>
  <c r="I80" i="1"/>
  <c r="O80" i="1" s="1"/>
  <c r="I76" i="1"/>
  <c r="O76" i="1" s="1"/>
  <c r="O72" i="1"/>
  <c r="I72" i="1"/>
  <c r="Q71" i="1"/>
  <c r="I71" i="1" s="1"/>
  <c r="I67" i="1"/>
  <c r="O67" i="1" s="1"/>
  <c r="O63" i="1"/>
  <c r="I63" i="1"/>
  <c r="I59" i="1"/>
  <c r="O59" i="1" s="1"/>
  <c r="I55" i="1"/>
  <c r="O55" i="1" s="1"/>
  <c r="I51" i="1"/>
  <c r="O51" i="1" s="1"/>
  <c r="O47" i="1"/>
  <c r="I47" i="1"/>
  <c r="I43" i="1"/>
  <c r="Q42" i="1" s="1"/>
  <c r="I42" i="1" s="1"/>
  <c r="O38" i="1"/>
  <c r="I38" i="1"/>
  <c r="I34" i="1"/>
  <c r="O34" i="1" s="1"/>
  <c r="I30" i="1"/>
  <c r="O30" i="1" s="1"/>
  <c r="I26" i="1"/>
  <c r="O26" i="1" s="1"/>
  <c r="O22" i="1"/>
  <c r="I22" i="1"/>
  <c r="I18" i="1"/>
  <c r="O18" i="1" s="1"/>
  <c r="I14" i="1"/>
  <c r="O14" i="1" s="1"/>
  <c r="I10" i="1"/>
  <c r="O10" i="1" s="1"/>
  <c r="R71" i="1" l="1"/>
  <c r="O71" i="1" s="1"/>
  <c r="R9" i="1"/>
  <c r="O9" i="1" s="1"/>
  <c r="R84" i="1"/>
  <c r="O84" i="1" s="1"/>
  <c r="O43" i="1"/>
  <c r="R42" i="1" s="1"/>
  <c r="O42" i="1" s="1"/>
  <c r="O111" i="1"/>
  <c r="R110" i="1" s="1"/>
  <c r="O110" i="1" s="1"/>
  <c r="O145" i="1"/>
  <c r="R140" i="1" s="1"/>
  <c r="O140" i="1" s="1"/>
  <c r="Q9" i="1"/>
  <c r="I9" i="1" s="1"/>
  <c r="I3" i="1" s="1"/>
  <c r="Q84" i="1"/>
  <c r="I84" i="1" s="1"/>
  <c r="Q161" i="1"/>
  <c r="I161" i="1" s="1"/>
  <c r="O2" i="1" l="1"/>
</calcChain>
</file>

<file path=xl/sharedStrings.xml><?xml version="1.0" encoding="utf-8"?>
<sst xmlns="http://schemas.openxmlformats.org/spreadsheetml/2006/main" count="564" uniqueCount="253">
  <si>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</si>
  <si>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</si>
  <si>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</si>
  <si>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</si>
  <si>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</si>
  <si>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</si>
  <si>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</si>
  <si>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</si>
  <si>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SO 01-19-01</t>
  </si>
  <si>
    <t>0,00</t>
  </si>
  <si>
    <t>2</t>
  </si>
  <si>
    <t>O</t>
  </si>
  <si>
    <t>Objekt:</t>
  </si>
  <si>
    <t>D.2.1.2</t>
  </si>
  <si>
    <t>Mosty, propustky, zdi</t>
  </si>
  <si>
    <t>15,00</t>
  </si>
  <si>
    <t>O1</t>
  </si>
  <si>
    <t>Rozpočet:</t>
  </si>
  <si>
    <t>TNS Čebín, Opěrná zeď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</si>
  <si>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</si>
  <si>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</si>
  <si>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</si>
  <si>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</si>
  <si>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</si>
  <si>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</si>
  <si>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</si>
  <si>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</si>
  <si>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</si>
  <si>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</si>
  <si>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</si>
  <si>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</si>
  <si>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</si>
  <si>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</si>
  <si>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</si>
  <si>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</si>
  <si>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</si>
  <si>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</si>
  <si>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</si>
  <si>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</si>
  <si>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</si>
  <si>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11511</t>
  </si>
  <si>
    <t/>
  </si>
  <si>
    <t>ČERPÁNÍ VODY DO 500 L/MIN</t>
  </si>
  <si>
    <t>HOD</t>
  </si>
  <si>
    <t>PP</t>
  </si>
  <si>
    <t>VV</t>
  </si>
  <si>
    <t>200dní * 8hod =1 600,000 [A]</t>
  </si>
  <si>
    <t>TS</t>
  </si>
  <si>
    <t>Položka čerpání vody na povrchu zahrnuje i potrubí, pohotovost záložní čerpací soupravy a zřízení čerpací jímky. Součástí položky je také následná demontáž a likvidace těchto zařízení</t>
  </si>
  <si>
    <t>12110A</t>
  </si>
  <si>
    <t>SEJMUTÍ ORNICE NEBO LESNÍ PŮDY - BEZ DOPRAVY</t>
  </si>
  <si>
    <t>M3</t>
  </si>
  <si>
    <t>0,15m * 10m * 55m =82,500 [A]</t>
  </si>
  <si>
    <t>položka zahrnuje sejmutí ornice bez ohledu na tloušťku vrstvy  
nezahrnuje uložení na trvalou skládku</t>
  </si>
  <si>
    <t>125731</t>
  </si>
  <si>
    <t>VYKOPÁVKY ZE ZEMNÍKŮ A SKLÁDEK TŘ. I, ODVOZ DO 1KM</t>
  </si>
  <si>
    <t>pro uložení ornice na zemník a její zpětné použití</t>
  </si>
  <si>
    <t>50m3 =50,000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</si>
  <si>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</si>
  <si>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13173A</t>
  </si>
  <si>
    <t>HLOUBENÍ JAM ZAPAŽ I NEPAŽ TŘ. I - BEZ DOPRAVY</t>
  </si>
  <si>
    <t>Výkop 
20m2 * 58m =1 160,000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</si>
  <si>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</si>
  <si>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</si>
  <si>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</si>
  <si>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Sejmutá ornice 
0,15m * 10m * 55m -50m3=32,500 [A] 
Výkop 
20m2 * 58m =1 160,000 [B] 
Vrty pro kotvy; d=200mm 
17ks * 0,031 m2 * 6m =3,162 [C] 
Celkem  
A+B+C =1 195,662 [D]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</si>
  <si>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</si>
  <si>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</si>
  <si>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</si>
  <si>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m2</t>
  </si>
  <si>
    <t>3,5m * 52m + 2m * 5m =192,000 [A]</t>
  </si>
  <si>
    <t>položka zahrnuje úpravu pláně včetně vyrovnání výškových rozdílů. Míru zhutnění určuje projekt.</t>
  </si>
  <si>
    <t>7</t>
  </si>
  <si>
    <t>18232</t>
  </si>
  <si>
    <t>ROZPROSTŘENÍ ORNICE V ROVINĚ V TL DO 0,15M</t>
  </si>
  <si>
    <t>3,9m * 55m + 103m2 =317,500 [A]</t>
  </si>
  <si>
    <t>položka zahrnuje:  
nutné přemístění ornice z dočasných skládek vzdálených do 50m  
rozprostření ornice v předepsané tloušťce v rovině a ve svahu do 1:5</t>
  </si>
  <si>
    <t>8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</si>
  <si>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</si>
  <si>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</si>
  <si>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</si>
  <si>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Základy</t>
  </si>
  <si>
    <t>21263</t>
  </si>
  <si>
    <t>TRATIVODY KOMPLET Z TRUB Z PLAST HMOT DN DO 150MM</t>
  </si>
  <si>
    <t>m</t>
  </si>
  <si>
    <t>Drenážní potrubí</t>
  </si>
  <si>
    <t>55m =55,000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</si>
  <si>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</si>
  <si>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21461D</t>
  </si>
  <si>
    <t>SEPARAČNÍ GEOTEXTILIE DO 400G/M2</t>
  </si>
  <si>
    <t>Separace štěrkového zásypu za rubem zdi od okolního zeminového prostředí</t>
  </si>
  <si>
    <t>7,5 * 60 =450,000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</si>
  <si>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</si>
  <si>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11</t>
  </si>
  <si>
    <t>23117A</t>
  </si>
  <si>
    <t>ŠTĚTOVÉ STĚNY BERANĚNÉ Z KOVOVÝCH DÍLCŮ TRVALÉ (PLOCHA)</t>
  </si>
  <si>
    <t>5m * 55m =275,000 [A]</t>
  </si>
  <si>
    <t>- zřízení stěny  
- dodání štětovnic v požadované kvalitě,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</si>
  <si>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12</t>
  </si>
  <si>
    <t>23217A</t>
  </si>
  <si>
    <t>ŠTĚTOVÉ STĚNY BERANĚNÉ Z KOVOVÝCH DÍLCŮ DOČASNÉ (PLOCHA)</t>
  </si>
  <si>
    <t>V místě kolmého zakončení zdi</t>
  </si>
  <si>
    <t>5m * 10m =50,000 [A]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</si>
  <si>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</si>
  <si>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13</t>
  </si>
  <si>
    <t>23717A</t>
  </si>
  <si>
    <t>ODSTRANĚNÍ ŠTĚTOVÝCH STĚN Z KOVOVÝCH DÍLCŮ V PLOŠE</t>
  </si>
  <si>
    <t>5m * 16m =80,000 [A]</t>
  </si>
  <si>
    <t>položka zahrnuje odstranění stěn včetně odvozu a uložení na skládku</t>
  </si>
  <si>
    <t>14</t>
  </si>
  <si>
    <t>26114</t>
  </si>
  <si>
    <t>VRTY PRO KOTVENÍ, INJEKTÁŽ A MIKROPILOTY NA POVRCHU TŘ. I D DO 200MM</t>
  </si>
  <si>
    <t>17ks * 6m =102,000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</si>
  <si>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</si>
  <si>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15</t>
  </si>
  <si>
    <t>285374</t>
  </si>
  <si>
    <t>KOTVENÍ NA POVRCHU Z PŘEDPÍNACÍ VÝZTUŽE DL. DO 6M</t>
  </si>
  <si>
    <t>KUS</t>
  </si>
  <si>
    <t>17 =17,000 [A]</t>
  </si>
  <si>
    <t>položka zahrnuje dodávku předepsané kotvy, případně její protikorozní úpravu, její osazení do vrtu, zainjektování a napnutí, případně opěrné desky  
nezahrnuje vrty</t>
  </si>
  <si>
    <t>Svislé konstrukce</t>
  </si>
  <si>
    <t>16</t>
  </si>
  <si>
    <t>311325</t>
  </si>
  <si>
    <t>ZDI A STĚNY PODP A VOL ZE ŽELEZOBET DO C30/37</t>
  </si>
  <si>
    <t>viz výkresy tvarů 2.5.1</t>
  </si>
  <si>
    <t>162,6 =162,600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</si>
  <si>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</si>
  <si>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17</t>
  </si>
  <si>
    <t>311365</t>
  </si>
  <si>
    <t>VÝZTUŽ ZDÍ A STĚN PODP A VOL Z OCELI 10505, B500B</t>
  </si>
  <si>
    <t>T</t>
  </si>
  <si>
    <t>viz výkresy výztuže 2.5.2</t>
  </si>
  <si>
    <t>5,104 =5,104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</si>
  <si>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</si>
  <si>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18</t>
  </si>
  <si>
    <t>311366</t>
  </si>
  <si>
    <t>VÝZTUŽ ZDÍ A STĚN PODP A VOL Z KARI-SÍTÍ</t>
  </si>
  <si>
    <t>7,38=7,380 [A]</t>
  </si>
  <si>
    <t>Vodorovné konstrukce</t>
  </si>
  <si>
    <t>19</t>
  </si>
  <si>
    <t>451314</t>
  </si>
  <si>
    <t>PODKLADNÍ A VÝPLŇOVÉ VRSTVY Z PROSTÉHO BETONU C25/30</t>
  </si>
  <si>
    <t>Betonové lože pro dlažby z lomového kamene</t>
  </si>
  <si>
    <t>0,5 * 0,75 * 0,2 * 2=0,150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</si>
  <si>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</si>
  <si>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20</t>
  </si>
  <si>
    <t>457314</t>
  </si>
  <si>
    <t>VYROVNÁVACÍ A SPÁDOVÝ PROSTÝ BETON C25/30</t>
  </si>
  <si>
    <t>Spádový beton pod drenáží</t>
  </si>
  <si>
    <t>0,25m2 * 52m =13,000 [A]</t>
  </si>
  <si>
    <t>21</t>
  </si>
  <si>
    <t>458523</t>
  </si>
  <si>
    <t>VÝPLŇ ZA OPĚRAMI A ZDMI Z KAMENIVA DRCENÉHO, INDEX ZHUTNĚNÍ ID DO 0,9</t>
  </si>
  <si>
    <t>- NENAMRZAVÝ, OBJEMOVĚ STÁLÝ, PROPUSTNÝ, ZHUTNITELNÝ ZÁSYP, ZE 100% NOVÉHO METERIÁLU  
16/64mm, HUTNĚNO PO VRSTVÁCH max. 300mm, I/D=0,95, D100PS, Edef=40 MPa  
- OBSYP DRENÁŽE fr. 8/16mm</t>
  </si>
  <si>
    <t>4,3m2 * 60m =258,000 [A]</t>
  </si>
  <si>
    <t>položka zahrnuje dodávku předepsaného kameniva, mimostaveništní a vnitrostaveništní dopravu a jeho uložení  
není-li v zadávací dokumentaci uvedeno jinak, jedná se o nakupovaný materiál</t>
  </si>
  <si>
    <t>22</t>
  </si>
  <si>
    <t>45868</t>
  </si>
  <si>
    <t>VÝPLŇ ZA OPĚRAMI A ZDMI Z JÍLU</t>
  </si>
  <si>
    <t>NEPROPUSTNÝ, ZHUTNITELNÝ ZÁSYP, ZE 100% NOVÉHO METERIÁLU  
HUTNĚNO PO VRSTVÁCH max. 300mm, I/D=0,95, D100PS, Edef=40MPa</t>
  </si>
  <si>
    <t>1,75m2 * 60m =105,000 [A]</t>
  </si>
  <si>
    <t>položka zahrnuje:  
- dodávku jílu a zásyp se zhutněním včetně mimostaveništní a vnitrostaveništní dopravy</t>
  </si>
  <si>
    <t>23</t>
  </si>
  <si>
    <t>465512</t>
  </si>
  <si>
    <t>DLAŽBY Z LOMOVÉHO KAMENE NA MC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</si>
  <si>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</si>
  <si>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</si>
  <si>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24</t>
  </si>
  <si>
    <t>56140</t>
  </si>
  <si>
    <t>KAMENIVO ZPEVNĚNÉ CEMENTEM</t>
  </si>
  <si>
    <t>ZLEPŠENÍ PODLOŽÍ V MOCNOSTI 750mm</t>
  </si>
  <si>
    <t>2,8m2 * 60m =168,000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</si>
  <si>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</si>
  <si>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Přidružená stavební výroba</t>
  </si>
  <si>
    <t>25</t>
  </si>
  <si>
    <t>711111</t>
  </si>
  <si>
    <t>IZOLACE BĚŽNÝCH KONSTRUKCÍ PROTI ZEMNÍ VLHKOSTI ASFALTOVÝMI NÁTĚRY</t>
  </si>
  <si>
    <t>Izolace spádové vrstvy z betonu</t>
  </si>
  <si>
    <t>1,5m * 52m =78,000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</si>
  <si>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</si>
  <si>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26</t>
  </si>
  <si>
    <t>711112</t>
  </si>
  <si>
    <t>IZOLACE BĚŽNÝCH KONSTRUKCÍ PROTI ZEMNÍ VLHKOSTI ASFALTOVÝMI PÁSY</t>
  </si>
  <si>
    <t>Izolace ŽB konstrukce zdi na styku se zeminou</t>
  </si>
  <si>
    <t>6,5m * 58m =377,000 [A]</t>
  </si>
  <si>
    <t>27</t>
  </si>
  <si>
    <t>711509</t>
  </si>
  <si>
    <t>OCHRANA IZOLACE NA POVRCHU TEXTILIÍ</t>
  </si>
  <si>
    <t>78m2 + 357m2 =435,000 [A]</t>
  </si>
  <si>
    <t>položka zahrnuje:  
- dodání  předepsaného ochranného materiálu  
- zřízení ochrany izolace</t>
  </si>
  <si>
    <t>Potrubí</t>
  </si>
  <si>
    <t>28</t>
  </si>
  <si>
    <t>87527</t>
  </si>
  <si>
    <t>POTRUBÍ DREN Z TRUB PLAST (I FLEXIBIL) DN DO 100MM</t>
  </si>
  <si>
    <t>2=2,000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</si>
  <si>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</si>
  <si>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29</t>
  </si>
  <si>
    <t>875332</t>
  </si>
  <si>
    <t>POTRUBÍ DREN Z TRUB PLAST DN DO 150MM DĚROVANÝCH</t>
  </si>
  <si>
    <t>55=55,000 [A]</t>
  </si>
  <si>
    <t>30</t>
  </si>
  <si>
    <t>87633</t>
  </si>
  <si>
    <t>CHRÁNIČKY Z TRUB PLASTOVÝCH DN DO 150MM</t>
  </si>
  <si>
    <t>Prostup pro vyústění rubové drenáže</t>
  </si>
  <si>
    <t>2m =2,000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</si>
  <si>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</si>
  <si>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31</t>
  </si>
  <si>
    <t>894846</t>
  </si>
  <si>
    <t>ŠACHTY KANALIZAČNÍ PLASTOVÉ D 400MM</t>
  </si>
  <si>
    <t>2 =2,000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</si>
  <si>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</si>
  <si>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Ostatní konstrukce a práce</t>
  </si>
  <si>
    <t>32</t>
  </si>
  <si>
    <t>91345</t>
  </si>
  <si>
    <t>NIVELAČNÍ ZNAČKY KOVOVÉ</t>
  </si>
  <si>
    <t>10 =10,000 [A]</t>
  </si>
  <si>
    <t>položka zahrnuje:  
- dodání a osazení nivelační značky včetně nutných zemních prací  
- vnitrostaveništní a mimostaveništní dopravu</t>
  </si>
  <si>
    <t>33</t>
  </si>
  <si>
    <t>91355</t>
  </si>
  <si>
    <t>EVIDENČNÍ ČÍSLO MOSTU</t>
  </si>
  <si>
    <t>1=1,000 [A]</t>
  </si>
  <si>
    <t>položka zahrnuje štítek s evidenčním číslem mostu, sloupek dopravní značky včetně osazení a nutných zemních prací a zabetonování</t>
  </si>
  <si>
    <t>34</t>
  </si>
  <si>
    <t>919153</t>
  </si>
  <si>
    <t>ŘEZÁNÍ OCELOVÝCH PROFILŮ PRŮŘEZU DO 4000MM2</t>
  </si>
  <si>
    <t>Odřezání převázky</t>
  </si>
  <si>
    <t>30 =30,000 [A]</t>
  </si>
  <si>
    <t>položka zahrnuje řezání ocelových profilů bez ohledu na tvar a způsob provedení</t>
  </si>
  <si>
    <t>35</t>
  </si>
  <si>
    <t>936501</t>
  </si>
  <si>
    <t>DROBNÉ DOPLŇK KONSTR KOVOVÉ NEREZ</t>
  </si>
  <si>
    <t>kg</t>
  </si>
  <si>
    <t>Smykové dilatační trny</t>
  </si>
  <si>
    <t>20ks * 12kg =240,000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</si>
  <si>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</si>
  <si>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36</t>
  </si>
  <si>
    <t>96611A</t>
  </si>
  <si>
    <t>BOURÁNÍ KONSTRUKCÍ Z BETONOVÝCH DÍLCŮ - BEZ DOPRAVY</t>
  </si>
  <si>
    <t>3m3 =3,000 [A]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</si>
  <si>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</si>
  <si>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990</t>
  </si>
  <si>
    <t>Likvidace odpadů vč. dopravy</t>
  </si>
  <si>
    <t>37</t>
  </si>
  <si>
    <t>R015111</t>
  </si>
  <si>
    <t>90</t>
  </si>
  <si>
    <t>POPLATKY ZA LIKVIDACI ODPADŮ NEKONTAMINOVANÝCH - 17 05 04 VYTĚŽENÉ ZEMINY A HORNINY - I. TŘÍDA TĚŽITELNOSTI VČETNĚ DOPRAVY</t>
  </si>
  <si>
    <t>Evidenční položka</t>
  </si>
  <si>
    <t>Sejmutá ornice 
0,15m * 10m * 55m -50m3=32,500 [A] 
Výkop 
20m2 * 58m =1 160,000 [B] 
Vrty pro kotvy; d=200mm 
17ks * 0,031 m2 * 6m =3,162 [C] 
Celkem  
(A+B+C) * 2,1 t/m3 =2 510,890 [D]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</si>
  <si>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</si>
  <si>
    <t>38</t>
  </si>
  <si>
    <t>R015140</t>
  </si>
  <si>
    <t>POPLATKY ZA LIKVIDACI ODPADŮ NEKONTAMINOVANÝCH - 17 01 01 BETON Z DEMOLIC OBJEKTŮ, ZÁKLADŮ TV, KŮLY A SLOUPY VČETNĚ DOPRAVY</t>
  </si>
  <si>
    <t>3 m3 * 2,5 t/m3 =7,500 [A]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</si>
</sst>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R169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0+O9+O42+O71+O84+O105+O110+O123+O140+O161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0+I9+I42+I71+I84+I105+I110+I123+I140+I161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31</v>
      </c>
      <c r="D9" s="18"/>
      <c r="E9" s="20" t="s">
        <v>38</v>
      </c>
      <c r="F9" s="18"/>
      <c r="G9" s="18"/>
      <c r="H9" s="18"/>
      <c r="I9" s="21">
        <f>0+Q9</f>
        <v>0</v>
      </c>
      <c r="O9">
        <f>0+R9</f>
        <v>0</v>
      </c>
      <c r="Q9">
        <f>0+I10+I14+I18+I22+I26+I30+I34+I38</f>
        <v>0</v>
      </c>
      <c r="R9">
        <f>0+O10+O14+O18+O22+O26+O30+O34+O38</f>
        <v>0</v>
      </c>
    </row>
    <row r="10" spans="1:18" x14ac:dyDescent="0.2">
      <c r="A10" s="22" t="s">
        <v>39</v>
      </c>
      <c r="B10" s="23" t="s">
        <v>31</v>
      </c>
      <c r="C10" s="23" t="s">
        <v>40</v>
      </c>
      <c r="D10" s="22" t="s">
        <v>41</v>
      </c>
      <c r="E10" s="24" t="s">
        <v>42</v>
      </c>
      <c r="F10" s="25" t="s">
        <v>43</v>
      </c>
      <c r="G10" s="26">
        <v>1600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44</v>
      </c>
      <c r="E11" s="29" t="s">
        <v>41</v>
      </c>
    </row>
    <row r="12" spans="1:18" x14ac:dyDescent="0.2">
      <c r="A12" s="30" t="s">
        <v>45</v>
      </c>
      <c r="E12" s="31" t="s">
        <v>46</v>
      </c>
    </row>
    <row r="13" spans="1:18" ht="38.25" x14ac:dyDescent="0.2">
      <c r="A13" t="s">
        <v>47</v>
      </c>
      <c r="E13" s="29" t="s">
        <v>48</v>
      </c>
    </row>
    <row r="14" spans="1:18" x14ac:dyDescent="0.2">
      <c r="A14" s="22" t="s">
        <v>39</v>
      </c>
      <c r="B14" s="23" t="s">
        <v>10</v>
      </c>
      <c r="C14" s="23" t="s">
        <v>49</v>
      </c>
      <c r="D14" s="22" t="s">
        <v>41</v>
      </c>
      <c r="E14" s="24" t="s">
        <v>50</v>
      </c>
      <c r="F14" s="25" t="s">
        <v>51</v>
      </c>
      <c r="G14" s="26">
        <v>82.5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44</v>
      </c>
      <c r="E15" s="29" t="s">
        <v>41</v>
      </c>
    </row>
    <row r="16" spans="1:18" x14ac:dyDescent="0.2">
      <c r="A16" s="30" t="s">
        <v>45</v>
      </c>
      <c r="E16" s="31" t="s">
        <v>52</v>
      </c>
    </row>
    <row r="17" spans="1:16" ht="25.5" x14ac:dyDescent="0.2">
      <c r="A17" t="s">
        <v>47</v>
      </c>
      <c r="E17" s="29" t="s">
        <v>53</v>
      </c>
    </row>
    <row r="18" spans="1:16" x14ac:dyDescent="0.2">
      <c r="A18" s="22" t="s">
        <v>39</v>
      </c>
      <c r="B18" s="23" t="s">
        <v>2</v>
      </c>
      <c r="C18" s="23" t="s">
        <v>54</v>
      </c>
      <c r="D18" s="22" t="s">
        <v>41</v>
      </c>
      <c r="E18" s="24" t="s">
        <v>55</v>
      </c>
      <c r="F18" s="25" t="s">
        <v>51</v>
      </c>
      <c r="G18" s="26">
        <v>50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6" x14ac:dyDescent="0.2">
      <c r="A19" s="28" t="s">
        <v>44</v>
      </c>
      <c r="E19" s="29" t="s">
        <v>56</v>
      </c>
    </row>
    <row r="20" spans="1:16" x14ac:dyDescent="0.2">
      <c r="A20" s="30" t="s">
        <v>45</v>
      </c>
      <c r="E20" s="31" t="s">
        <v>57</v>
      </c>
    </row>
    <row r="21" spans="1:16" ht="306" x14ac:dyDescent="0.2">
      <c r="A21" t="s">
        <v>47</v>
      </c>
      <c r="E21" s="29" t="s">
        <v>58</v>
      </c>
    </row>
    <row r="22" spans="1:16" x14ac:dyDescent="0.2">
      <c r="A22" s="22" t="s">
        <v>39</v>
      </c>
      <c r="B22" s="23" t="s">
        <v>32</v>
      </c>
      <c r="C22" s="23" t="s">
        <v>59</v>
      </c>
      <c r="D22" s="22" t="s">
        <v>41</v>
      </c>
      <c r="E22" s="24" t="s">
        <v>60</v>
      </c>
      <c r="F22" s="25" t="s">
        <v>51</v>
      </c>
      <c r="G22" s="26">
        <v>1160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6" x14ac:dyDescent="0.2">
      <c r="A23" s="28" t="s">
        <v>44</v>
      </c>
      <c r="E23" s="29" t="s">
        <v>41</v>
      </c>
    </row>
    <row r="24" spans="1:16" ht="25.5" x14ac:dyDescent="0.2">
      <c r="A24" s="30" t="s">
        <v>45</v>
      </c>
      <c r="E24" s="31" t="s">
        <v>61</v>
      </c>
    </row>
    <row r="25" spans="1:16" ht="318.75" x14ac:dyDescent="0.2">
      <c r="A25" t="s">
        <v>47</v>
      </c>
      <c r="E25" s="29" t="s">
        <v>62</v>
      </c>
    </row>
    <row r="26" spans="1:16" x14ac:dyDescent="0.2">
      <c r="A26" s="22" t="s">
        <v>39</v>
      </c>
      <c r="B26" s="23" t="s">
        <v>33</v>
      </c>
      <c r="C26" s="23" t="s">
        <v>63</v>
      </c>
      <c r="D26" s="22" t="s">
        <v>41</v>
      </c>
      <c r="E26" s="24" t="s">
        <v>64</v>
      </c>
      <c r="F26" s="25" t="s">
        <v>51</v>
      </c>
      <c r="G26" s="26">
        <v>1195.662</v>
      </c>
      <c r="H26" s="27">
        <v>0</v>
      </c>
      <c r="I26" s="27">
        <f>ROUND(ROUND(H26,2)*ROUND(G26,3),2)</f>
        <v>0</v>
      </c>
      <c r="O26">
        <f>(I26*21)/100</f>
        <v>0</v>
      </c>
      <c r="P26" t="s">
        <v>10</v>
      </c>
    </row>
    <row r="27" spans="1:16" x14ac:dyDescent="0.2">
      <c r="A27" s="28" t="s">
        <v>44</v>
      </c>
      <c r="E27" s="29" t="s">
        <v>41</v>
      </c>
    </row>
    <row r="28" spans="1:16" ht="102" x14ac:dyDescent="0.2">
      <c r="A28" s="30" t="s">
        <v>45</v>
      </c>
      <c r="E28" s="31" t="s">
        <v>65</v>
      </c>
    </row>
    <row r="29" spans="1:16" ht="191.25" x14ac:dyDescent="0.2">
      <c r="A29" t="s">
        <v>47</v>
      </c>
      <c r="E29" s="29" t="s">
        <v>66</v>
      </c>
    </row>
    <row r="30" spans="1:16" x14ac:dyDescent="0.2">
      <c r="A30" s="22" t="s">
        <v>39</v>
      </c>
      <c r="B30" s="23" t="s">
        <v>34</v>
      </c>
      <c r="C30" s="23" t="s">
        <v>67</v>
      </c>
      <c r="D30" s="22" t="s">
        <v>41</v>
      </c>
      <c r="E30" s="24" t="s">
        <v>68</v>
      </c>
      <c r="F30" s="25" t="s">
        <v>69</v>
      </c>
      <c r="G30" s="26">
        <v>192</v>
      </c>
      <c r="H30" s="27">
        <v>0</v>
      </c>
      <c r="I30" s="27">
        <f>ROUND(ROUND(H30,2)*ROUND(G30,3),2)</f>
        <v>0</v>
      </c>
      <c r="O30">
        <f>(I30*21)/100</f>
        <v>0</v>
      </c>
      <c r="P30" t="s">
        <v>10</v>
      </c>
    </row>
    <row r="31" spans="1:16" x14ac:dyDescent="0.2">
      <c r="A31" s="28" t="s">
        <v>44</v>
      </c>
      <c r="E31" s="29" t="s">
        <v>41</v>
      </c>
    </row>
    <row r="32" spans="1:16" x14ac:dyDescent="0.2">
      <c r="A32" s="30" t="s">
        <v>45</v>
      </c>
      <c r="E32" s="31" t="s">
        <v>70</v>
      </c>
    </row>
    <row r="33" spans="1:18" ht="25.5" x14ac:dyDescent="0.2">
      <c r="A33" t="s">
        <v>47</v>
      </c>
      <c r="E33" s="29" t="s">
        <v>71</v>
      </c>
    </row>
    <row r="34" spans="1:18" x14ac:dyDescent="0.2">
      <c r="A34" s="22" t="s">
        <v>39</v>
      </c>
      <c r="B34" s="23" t="s">
        <v>72</v>
      </c>
      <c r="C34" s="23" t="s">
        <v>73</v>
      </c>
      <c r="D34" s="22" t="s">
        <v>41</v>
      </c>
      <c r="E34" s="24" t="s">
        <v>74</v>
      </c>
      <c r="F34" s="25" t="s">
        <v>69</v>
      </c>
      <c r="G34" s="26">
        <v>317.5</v>
      </c>
      <c r="H34" s="27">
        <v>0</v>
      </c>
      <c r="I34" s="27">
        <f>ROUND(ROUND(H34,2)*ROUND(G34,3),2)</f>
        <v>0</v>
      </c>
      <c r="O34">
        <f>(I34*21)/100</f>
        <v>0</v>
      </c>
      <c r="P34" t="s">
        <v>10</v>
      </c>
    </row>
    <row r="35" spans="1:18" x14ac:dyDescent="0.2">
      <c r="A35" s="28" t="s">
        <v>44</v>
      </c>
      <c r="E35" s="29" t="s">
        <v>41</v>
      </c>
    </row>
    <row r="36" spans="1:18" x14ac:dyDescent="0.2">
      <c r="A36" s="30" t="s">
        <v>45</v>
      </c>
      <c r="E36" s="31" t="s">
        <v>75</v>
      </c>
    </row>
    <row r="37" spans="1:18" ht="38.25" x14ac:dyDescent="0.2">
      <c r="A37" t="s">
        <v>47</v>
      </c>
      <c r="E37" s="29" t="s">
        <v>76</v>
      </c>
    </row>
    <row r="38" spans="1:18" x14ac:dyDescent="0.2">
      <c r="A38" s="22" t="s">
        <v>39</v>
      </c>
      <c r="B38" s="23" t="s">
        <v>77</v>
      </c>
      <c r="C38" s="23" t="s">
        <v>78</v>
      </c>
      <c r="D38" s="22" t="s">
        <v>41</v>
      </c>
      <c r="E38" s="24" t="s">
        <v>79</v>
      </c>
      <c r="F38" s="25" t="s">
        <v>69</v>
      </c>
      <c r="G38" s="26">
        <v>317.5</v>
      </c>
      <c r="H38" s="27">
        <v>0</v>
      </c>
      <c r="I38" s="27">
        <f>ROUND(ROUND(H38,2)*ROUND(G38,3),2)</f>
        <v>0</v>
      </c>
      <c r="O38">
        <f>(I38*21)/100</f>
        <v>0</v>
      </c>
      <c r="P38" t="s">
        <v>10</v>
      </c>
    </row>
    <row r="39" spans="1:18" x14ac:dyDescent="0.2">
      <c r="A39" s="28" t="s">
        <v>44</v>
      </c>
      <c r="E39" s="29" t="s">
        <v>41</v>
      </c>
    </row>
    <row r="40" spans="1:18" x14ac:dyDescent="0.2">
      <c r="A40" s="30" t="s">
        <v>45</v>
      </c>
      <c r="E40" s="31" t="s">
        <v>75</v>
      </c>
    </row>
    <row r="41" spans="1:18" ht="25.5" x14ac:dyDescent="0.2">
      <c r="A41" t="s">
        <v>47</v>
      </c>
      <c r="E41" s="29" t="s">
        <v>80</v>
      </c>
    </row>
    <row r="42" spans="1:18" ht="12.75" customHeight="1" x14ac:dyDescent="0.2">
      <c r="A42" s="3" t="s">
        <v>37</v>
      </c>
      <c r="B42" s="3"/>
      <c r="C42" s="32" t="s">
        <v>10</v>
      </c>
      <c r="D42" s="3"/>
      <c r="E42" s="20" t="s">
        <v>81</v>
      </c>
      <c r="F42" s="3"/>
      <c r="G42" s="3"/>
      <c r="H42" s="3"/>
      <c r="I42" s="33">
        <f>0+Q42</f>
        <v>0</v>
      </c>
      <c r="O42">
        <f>0+R42</f>
        <v>0</v>
      </c>
      <c r="Q42">
        <f>0+I43+I47+I51+I55+I59+I63+I67</f>
        <v>0</v>
      </c>
      <c r="R42">
        <f>0+O43+O47+O51+O55+O59+O63+O67</f>
        <v>0</v>
      </c>
    </row>
    <row r="43" spans="1:18" x14ac:dyDescent="0.2">
      <c r="A43" s="22" t="s">
        <v>39</v>
      </c>
      <c r="B43" s="23" t="s">
        <v>35</v>
      </c>
      <c r="C43" s="23" t="s">
        <v>82</v>
      </c>
      <c r="D43" s="22" t="s">
        <v>41</v>
      </c>
      <c r="E43" s="24" t="s">
        <v>83</v>
      </c>
      <c r="F43" s="25" t="s">
        <v>84</v>
      </c>
      <c r="G43" s="26">
        <v>55</v>
      </c>
      <c r="H43" s="27">
        <v>0</v>
      </c>
      <c r="I43" s="27">
        <f>ROUND(ROUND(H43,2)*ROUND(G43,3),2)</f>
        <v>0</v>
      </c>
      <c r="O43">
        <f>(I43*21)/100</f>
        <v>0</v>
      </c>
      <c r="P43" t="s">
        <v>10</v>
      </c>
    </row>
    <row r="44" spans="1:18" x14ac:dyDescent="0.2">
      <c r="A44" s="28" t="s">
        <v>44</v>
      </c>
      <c r="E44" s="29" t="s">
        <v>85</v>
      </c>
    </row>
    <row r="45" spans="1:18" x14ac:dyDescent="0.2">
      <c r="A45" s="30" t="s">
        <v>45</v>
      </c>
      <c r="E45" s="31" t="s">
        <v>86</v>
      </c>
    </row>
    <row r="46" spans="1:18" ht="165.75" x14ac:dyDescent="0.2">
      <c r="A46" t="s">
        <v>47</v>
      </c>
      <c r="E46" s="29" t="s">
        <v>87</v>
      </c>
    </row>
    <row r="47" spans="1:18" x14ac:dyDescent="0.2">
      <c r="A47" s="22" t="s">
        <v>39</v>
      </c>
      <c r="B47" s="23" t="s">
        <v>36</v>
      </c>
      <c r="C47" s="23" t="s">
        <v>88</v>
      </c>
      <c r="D47" s="22" t="s">
        <v>41</v>
      </c>
      <c r="E47" s="24" t="s">
        <v>89</v>
      </c>
      <c r="F47" s="25" t="s">
        <v>69</v>
      </c>
      <c r="G47" s="26">
        <v>450</v>
      </c>
      <c r="H47" s="27">
        <v>0</v>
      </c>
      <c r="I47" s="27">
        <f>ROUND(ROUND(H47,2)*ROUND(G47,3),2)</f>
        <v>0</v>
      </c>
      <c r="O47">
        <f>(I47*21)/100</f>
        <v>0</v>
      </c>
      <c r="P47" t="s">
        <v>10</v>
      </c>
    </row>
    <row r="48" spans="1:18" x14ac:dyDescent="0.2">
      <c r="A48" s="28" t="s">
        <v>44</v>
      </c>
      <c r="E48" s="29" t="s">
        <v>90</v>
      </c>
    </row>
    <row r="49" spans="1:16" x14ac:dyDescent="0.2">
      <c r="A49" s="30" t="s">
        <v>45</v>
      </c>
      <c r="E49" s="31" t="s">
        <v>91</v>
      </c>
    </row>
    <row r="50" spans="1:16" ht="102" x14ac:dyDescent="0.2">
      <c r="A50" t="s">
        <v>47</v>
      </c>
      <c r="E50" s="29" t="s">
        <v>92</v>
      </c>
    </row>
    <row r="51" spans="1:16" x14ac:dyDescent="0.2">
      <c r="A51" s="22" t="s">
        <v>39</v>
      </c>
      <c r="B51" s="23" t="s">
        <v>93</v>
      </c>
      <c r="C51" s="23" t="s">
        <v>94</v>
      </c>
      <c r="D51" s="22" t="s">
        <v>41</v>
      </c>
      <c r="E51" s="24" t="s">
        <v>95</v>
      </c>
      <c r="F51" s="25" t="s">
        <v>69</v>
      </c>
      <c r="G51" s="26">
        <v>275</v>
      </c>
      <c r="H51" s="27">
        <v>0</v>
      </c>
      <c r="I51" s="27">
        <f>ROUND(ROUND(H51,2)*ROUND(G51,3),2)</f>
        <v>0</v>
      </c>
      <c r="O51">
        <f>(I51*21)/100</f>
        <v>0</v>
      </c>
      <c r="P51" t="s">
        <v>10</v>
      </c>
    </row>
    <row r="52" spans="1:16" x14ac:dyDescent="0.2">
      <c r="A52" s="28" t="s">
        <v>44</v>
      </c>
      <c r="E52" s="29" t="s">
        <v>41</v>
      </c>
    </row>
    <row r="53" spans="1:16" x14ac:dyDescent="0.2">
      <c r="A53" s="30" t="s">
        <v>45</v>
      </c>
      <c r="E53" s="31" t="s">
        <v>96</v>
      </c>
    </row>
    <row r="54" spans="1:16" ht="344.25" x14ac:dyDescent="0.2">
      <c r="A54" t="s">
        <v>47</v>
      </c>
      <c r="E54" s="29" t="s">
        <v>97</v>
      </c>
    </row>
    <row r="55" spans="1:16" x14ac:dyDescent="0.2">
      <c r="A55" s="22" t="s">
        <v>39</v>
      </c>
      <c r="B55" s="23" t="s">
        <v>98</v>
      </c>
      <c r="C55" s="23" t="s">
        <v>99</v>
      </c>
      <c r="D55" s="22" t="s">
        <v>41</v>
      </c>
      <c r="E55" s="24" t="s">
        <v>100</v>
      </c>
      <c r="F55" s="25" t="s">
        <v>69</v>
      </c>
      <c r="G55" s="26">
        <v>50</v>
      </c>
      <c r="H55" s="27">
        <v>0</v>
      </c>
      <c r="I55" s="27">
        <f>ROUND(ROUND(H55,2)*ROUND(G55,3),2)</f>
        <v>0</v>
      </c>
      <c r="O55">
        <f>(I55*21)/100</f>
        <v>0</v>
      </c>
      <c r="P55" t="s">
        <v>10</v>
      </c>
    </row>
    <row r="56" spans="1:16" x14ac:dyDescent="0.2">
      <c r="A56" s="28" t="s">
        <v>44</v>
      </c>
      <c r="E56" s="29" t="s">
        <v>101</v>
      </c>
    </row>
    <row r="57" spans="1:16" x14ac:dyDescent="0.2">
      <c r="A57" s="30" t="s">
        <v>45</v>
      </c>
      <c r="E57" s="31" t="s">
        <v>102</v>
      </c>
    </row>
    <row r="58" spans="1:16" ht="344.25" x14ac:dyDescent="0.2">
      <c r="A58" t="s">
        <v>47</v>
      </c>
      <c r="E58" s="29" t="s">
        <v>103</v>
      </c>
    </row>
    <row r="59" spans="1:16" x14ac:dyDescent="0.2">
      <c r="A59" s="22" t="s">
        <v>39</v>
      </c>
      <c r="B59" s="23" t="s">
        <v>104</v>
      </c>
      <c r="C59" s="23" t="s">
        <v>105</v>
      </c>
      <c r="D59" s="22" t="s">
        <v>41</v>
      </c>
      <c r="E59" s="24" t="s">
        <v>106</v>
      </c>
      <c r="F59" s="25" t="s">
        <v>69</v>
      </c>
      <c r="G59" s="26">
        <v>80</v>
      </c>
      <c r="H59" s="27">
        <v>0</v>
      </c>
      <c r="I59" s="27">
        <f>ROUND(ROUND(H59,2)*ROUND(G59,3),2)</f>
        <v>0</v>
      </c>
      <c r="O59">
        <f>(I59*21)/100</f>
        <v>0</v>
      </c>
      <c r="P59" t="s">
        <v>10</v>
      </c>
    </row>
    <row r="60" spans="1:16" x14ac:dyDescent="0.2">
      <c r="A60" s="28" t="s">
        <v>44</v>
      </c>
      <c r="E60" s="29" t="s">
        <v>41</v>
      </c>
    </row>
    <row r="61" spans="1:16" x14ac:dyDescent="0.2">
      <c r="A61" s="30" t="s">
        <v>45</v>
      </c>
      <c r="E61" s="31" t="s">
        <v>107</v>
      </c>
    </row>
    <row r="62" spans="1:16" x14ac:dyDescent="0.2">
      <c r="A62" t="s">
        <v>47</v>
      </c>
      <c r="E62" s="29" t="s">
        <v>108</v>
      </c>
    </row>
    <row r="63" spans="1:16" ht="25.5" x14ac:dyDescent="0.2">
      <c r="A63" s="22" t="s">
        <v>39</v>
      </c>
      <c r="B63" s="23" t="s">
        <v>109</v>
      </c>
      <c r="C63" s="23" t="s">
        <v>110</v>
      </c>
      <c r="D63" s="22" t="s">
        <v>41</v>
      </c>
      <c r="E63" s="24" t="s">
        <v>111</v>
      </c>
      <c r="F63" s="25" t="s">
        <v>84</v>
      </c>
      <c r="G63" s="26">
        <v>102</v>
      </c>
      <c r="H63" s="27">
        <v>0</v>
      </c>
      <c r="I63" s="27">
        <f>ROUND(ROUND(H63,2)*ROUND(G63,3),2)</f>
        <v>0</v>
      </c>
      <c r="O63">
        <f>(I63*21)/100</f>
        <v>0</v>
      </c>
      <c r="P63" t="s">
        <v>10</v>
      </c>
    </row>
    <row r="64" spans="1:16" x14ac:dyDescent="0.2">
      <c r="A64" s="28" t="s">
        <v>44</v>
      </c>
      <c r="E64" s="29" t="s">
        <v>41</v>
      </c>
    </row>
    <row r="65" spans="1:18" x14ac:dyDescent="0.2">
      <c r="A65" s="30" t="s">
        <v>45</v>
      </c>
      <c r="E65" s="31" t="s">
        <v>112</v>
      </c>
    </row>
    <row r="66" spans="1:18" ht="63.75" x14ac:dyDescent="0.2">
      <c r="A66" t="s">
        <v>47</v>
      </c>
      <c r="E66" s="29" t="s">
        <v>113</v>
      </c>
    </row>
    <row r="67" spans="1:18" x14ac:dyDescent="0.2">
      <c r="A67" s="22" t="s">
        <v>39</v>
      </c>
      <c r="B67" s="23" t="s">
        <v>114</v>
      </c>
      <c r="C67" s="23" t="s">
        <v>115</v>
      </c>
      <c r="D67" s="22" t="s">
        <v>41</v>
      </c>
      <c r="E67" s="24" t="s">
        <v>116</v>
      </c>
      <c r="F67" s="25" t="s">
        <v>117</v>
      </c>
      <c r="G67" s="26">
        <v>17</v>
      </c>
      <c r="H67" s="27">
        <v>0</v>
      </c>
      <c r="I67" s="27">
        <f>ROUND(ROUND(H67,2)*ROUND(G67,3),2)</f>
        <v>0</v>
      </c>
      <c r="O67">
        <f>(I67*21)/100</f>
        <v>0</v>
      </c>
      <c r="P67" t="s">
        <v>10</v>
      </c>
    </row>
    <row r="68" spans="1:18" x14ac:dyDescent="0.2">
      <c r="A68" s="28" t="s">
        <v>44</v>
      </c>
      <c r="E68" s="29" t="s">
        <v>41</v>
      </c>
    </row>
    <row r="69" spans="1:18" x14ac:dyDescent="0.2">
      <c r="A69" s="30" t="s">
        <v>45</v>
      </c>
      <c r="E69" s="31" t="s">
        <v>118</v>
      </c>
    </row>
    <row r="70" spans="1:18" ht="38.25" x14ac:dyDescent="0.2">
      <c r="A70" t="s">
        <v>47</v>
      </c>
      <c r="E70" s="29" t="s">
        <v>119</v>
      </c>
    </row>
    <row r="71" spans="1:18" ht="12.75" customHeight="1" x14ac:dyDescent="0.2">
      <c r="A71" s="3" t="s">
        <v>37</v>
      </c>
      <c r="B71" s="3"/>
      <c r="C71" s="32" t="s">
        <v>2</v>
      </c>
      <c r="D71" s="3"/>
      <c r="E71" s="20" t="s">
        <v>120</v>
      </c>
      <c r="F71" s="3"/>
      <c r="G71" s="3"/>
      <c r="H71" s="3"/>
      <c r="I71" s="33">
        <f>0+Q71</f>
        <v>0</v>
      </c>
      <c r="O71">
        <f>0+R71</f>
        <v>0</v>
      </c>
      <c r="Q71">
        <f>0+I72+I76+I80</f>
        <v>0</v>
      </c>
      <c r="R71">
        <f>0+O72+O76+O80</f>
        <v>0</v>
      </c>
    </row>
    <row r="72" spans="1:18" x14ac:dyDescent="0.2">
      <c r="A72" s="22" t="s">
        <v>39</v>
      </c>
      <c r="B72" s="23" t="s">
        <v>121</v>
      </c>
      <c r="C72" s="23" t="s">
        <v>122</v>
      </c>
      <c r="D72" s="22" t="s">
        <v>41</v>
      </c>
      <c r="E72" s="24" t="s">
        <v>123</v>
      </c>
      <c r="F72" s="25" t="s">
        <v>51</v>
      </c>
      <c r="G72" s="26">
        <v>162.6</v>
      </c>
      <c r="H72" s="27">
        <v>0</v>
      </c>
      <c r="I72" s="27">
        <f>ROUND(ROUND(H72,2)*ROUND(G72,3),2)</f>
        <v>0</v>
      </c>
      <c r="O72">
        <f>(I72*21)/100</f>
        <v>0</v>
      </c>
      <c r="P72" t="s">
        <v>10</v>
      </c>
    </row>
    <row r="73" spans="1:18" x14ac:dyDescent="0.2">
      <c r="A73" s="28" t="s">
        <v>44</v>
      </c>
      <c r="E73" s="29" t="s">
        <v>124</v>
      </c>
    </row>
    <row r="74" spans="1:18" x14ac:dyDescent="0.2">
      <c r="A74" s="30" t="s">
        <v>45</v>
      </c>
      <c r="E74" s="31" t="s">
        <v>125</v>
      </c>
    </row>
    <row r="75" spans="1:18" ht="369.75" x14ac:dyDescent="0.2">
      <c r="A75" t="s">
        <v>47</v>
      </c>
      <c r="E75" s="29" t="s">
        <v>126</v>
      </c>
    </row>
    <row r="76" spans="1:18" x14ac:dyDescent="0.2">
      <c r="A76" s="22" t="s">
        <v>39</v>
      </c>
      <c r="B76" s="23" t="s">
        <v>127</v>
      </c>
      <c r="C76" s="23" t="s">
        <v>128</v>
      </c>
      <c r="D76" s="22" t="s">
        <v>41</v>
      </c>
      <c r="E76" s="24" t="s">
        <v>129</v>
      </c>
      <c r="F76" s="25" t="s">
        <v>130</v>
      </c>
      <c r="G76" s="26">
        <v>5.1040000000000001</v>
      </c>
      <c r="H76" s="27">
        <v>0</v>
      </c>
      <c r="I76" s="27">
        <f>ROUND(ROUND(H76,2)*ROUND(G76,3),2)</f>
        <v>0</v>
      </c>
      <c r="O76">
        <f>(I76*21)/100</f>
        <v>0</v>
      </c>
      <c r="P76" t="s">
        <v>10</v>
      </c>
    </row>
    <row r="77" spans="1:18" x14ac:dyDescent="0.2">
      <c r="A77" s="28" t="s">
        <v>44</v>
      </c>
      <c r="E77" s="29" t="s">
        <v>131</v>
      </c>
    </row>
    <row r="78" spans="1:18" x14ac:dyDescent="0.2">
      <c r="A78" s="30" t="s">
        <v>45</v>
      </c>
      <c r="E78" s="31" t="s">
        <v>132</v>
      </c>
    </row>
    <row r="79" spans="1:18" ht="267.75" x14ac:dyDescent="0.2">
      <c r="A79" t="s">
        <v>47</v>
      </c>
      <c r="E79" s="29" t="s">
        <v>133</v>
      </c>
    </row>
    <row r="80" spans="1:18" x14ac:dyDescent="0.2">
      <c r="A80" s="22" t="s">
        <v>39</v>
      </c>
      <c r="B80" s="23" t="s">
        <v>134</v>
      </c>
      <c r="C80" s="23" t="s">
        <v>135</v>
      </c>
      <c r="D80" s="22" t="s">
        <v>41</v>
      </c>
      <c r="E80" s="24" t="s">
        <v>136</v>
      </c>
      <c r="F80" s="25" t="s">
        <v>130</v>
      </c>
      <c r="G80" s="26">
        <v>7.38</v>
      </c>
      <c r="H80" s="27">
        <v>0</v>
      </c>
      <c r="I80" s="27">
        <f>ROUND(ROUND(H80,2)*ROUND(G80,3),2)</f>
        <v>0</v>
      </c>
      <c r="O80">
        <f>(I80*21)/100</f>
        <v>0</v>
      </c>
      <c r="P80" t="s">
        <v>10</v>
      </c>
    </row>
    <row r="81" spans="1:18" x14ac:dyDescent="0.2">
      <c r="A81" s="28" t="s">
        <v>44</v>
      </c>
      <c r="E81" s="29" t="s">
        <v>131</v>
      </c>
    </row>
    <row r="82" spans="1:18" x14ac:dyDescent="0.2">
      <c r="A82" s="30" t="s">
        <v>45</v>
      </c>
      <c r="E82" s="31" t="s">
        <v>137</v>
      </c>
    </row>
    <row r="83" spans="1:18" ht="267.75" x14ac:dyDescent="0.2">
      <c r="A83" t="s">
        <v>47</v>
      </c>
      <c r="E83" s="29" t="s">
        <v>133</v>
      </c>
    </row>
    <row r="84" spans="1:18" ht="12.75" customHeight="1" x14ac:dyDescent="0.2">
      <c r="A84" s="3" t="s">
        <v>37</v>
      </c>
      <c r="B84" s="3"/>
      <c r="C84" s="32" t="s">
        <v>32</v>
      </c>
      <c r="D84" s="3"/>
      <c r="E84" s="20" t="s">
        <v>138</v>
      </c>
      <c r="F84" s="3"/>
      <c r="G84" s="3"/>
      <c r="H84" s="3"/>
      <c r="I84" s="33">
        <f>0+Q84</f>
        <v>0</v>
      </c>
      <c r="O84">
        <f>0+R84</f>
        <v>0</v>
      </c>
      <c r="Q84">
        <f>0+I85+I89+I93+I97+I101</f>
        <v>0</v>
      </c>
      <c r="R84">
        <f>0+O85+O89+O93+O97+O101</f>
        <v>0</v>
      </c>
    </row>
    <row r="85" spans="1:18" x14ac:dyDescent="0.2">
      <c r="A85" s="22" t="s">
        <v>39</v>
      </c>
      <c r="B85" s="23" t="s">
        <v>139</v>
      </c>
      <c r="C85" s="23" t="s">
        <v>140</v>
      </c>
      <c r="D85" s="22" t="s">
        <v>41</v>
      </c>
      <c r="E85" s="24" t="s">
        <v>141</v>
      </c>
      <c r="F85" s="25" t="s">
        <v>51</v>
      </c>
      <c r="G85" s="26">
        <v>0.15</v>
      </c>
      <c r="H85" s="27">
        <v>0</v>
      </c>
      <c r="I85" s="27">
        <f>ROUND(ROUND(H85,2)*ROUND(G85,3),2)</f>
        <v>0</v>
      </c>
      <c r="O85">
        <f>(I85*21)/100</f>
        <v>0</v>
      </c>
      <c r="P85" t="s">
        <v>10</v>
      </c>
    </row>
    <row r="86" spans="1:18" x14ac:dyDescent="0.2">
      <c r="A86" s="28" t="s">
        <v>44</v>
      </c>
      <c r="E86" s="29" t="s">
        <v>142</v>
      </c>
    </row>
    <row r="87" spans="1:18" x14ac:dyDescent="0.2">
      <c r="A87" s="30" t="s">
        <v>45</v>
      </c>
      <c r="E87" s="31" t="s">
        <v>143</v>
      </c>
    </row>
    <row r="88" spans="1:18" ht="369.75" x14ac:dyDescent="0.2">
      <c r="A88" t="s">
        <v>47</v>
      </c>
      <c r="E88" s="29" t="s">
        <v>144</v>
      </c>
    </row>
    <row r="89" spans="1:18" x14ac:dyDescent="0.2">
      <c r="A89" s="22" t="s">
        <v>39</v>
      </c>
      <c r="B89" s="23" t="s">
        <v>145</v>
      </c>
      <c r="C89" s="23" t="s">
        <v>146</v>
      </c>
      <c r="D89" s="22" t="s">
        <v>41</v>
      </c>
      <c r="E89" s="24" t="s">
        <v>147</v>
      </c>
      <c r="F89" s="25" t="s">
        <v>51</v>
      </c>
      <c r="G89" s="26">
        <v>13</v>
      </c>
      <c r="H89" s="27">
        <v>0</v>
      </c>
      <c r="I89" s="27">
        <f>ROUND(ROUND(H89,2)*ROUND(G89,3),2)</f>
        <v>0</v>
      </c>
      <c r="O89">
        <f>(I89*21)/100</f>
        <v>0</v>
      </c>
      <c r="P89" t="s">
        <v>10</v>
      </c>
    </row>
    <row r="90" spans="1:18" x14ac:dyDescent="0.2">
      <c r="A90" s="28" t="s">
        <v>44</v>
      </c>
      <c r="E90" s="29" t="s">
        <v>148</v>
      </c>
    </row>
    <row r="91" spans="1:18" x14ac:dyDescent="0.2">
      <c r="A91" s="30" t="s">
        <v>45</v>
      </c>
      <c r="E91" s="31" t="s">
        <v>149</v>
      </c>
    </row>
    <row r="92" spans="1:18" ht="369.75" x14ac:dyDescent="0.2">
      <c r="A92" t="s">
        <v>47</v>
      </c>
      <c r="E92" s="29" t="s">
        <v>144</v>
      </c>
    </row>
    <row r="93" spans="1:18" ht="25.5" x14ac:dyDescent="0.2">
      <c r="A93" s="22" t="s">
        <v>39</v>
      </c>
      <c r="B93" s="23" t="s">
        <v>150</v>
      </c>
      <c r="C93" s="23" t="s">
        <v>151</v>
      </c>
      <c r="D93" s="22" t="s">
        <v>41</v>
      </c>
      <c r="E93" s="24" t="s">
        <v>152</v>
      </c>
      <c r="F93" s="25" t="s">
        <v>51</v>
      </c>
      <c r="G93" s="26">
        <v>258</v>
      </c>
      <c r="H93" s="27">
        <v>0</v>
      </c>
      <c r="I93" s="27">
        <f>ROUND(ROUND(H93,2)*ROUND(G93,3),2)</f>
        <v>0</v>
      </c>
      <c r="O93">
        <f>(I93*21)/100</f>
        <v>0</v>
      </c>
      <c r="P93" t="s">
        <v>10</v>
      </c>
    </row>
    <row r="94" spans="1:18" ht="63.75" x14ac:dyDescent="0.2">
      <c r="A94" s="28" t="s">
        <v>44</v>
      </c>
      <c r="E94" s="29" t="s">
        <v>153</v>
      </c>
    </row>
    <row r="95" spans="1:18" x14ac:dyDescent="0.2">
      <c r="A95" s="30" t="s">
        <v>45</v>
      </c>
      <c r="E95" s="31" t="s">
        <v>154</v>
      </c>
    </row>
    <row r="96" spans="1:18" ht="38.25" x14ac:dyDescent="0.2">
      <c r="A96" t="s">
        <v>47</v>
      </c>
      <c r="E96" s="29" t="s">
        <v>155</v>
      </c>
    </row>
    <row r="97" spans="1:18" x14ac:dyDescent="0.2">
      <c r="A97" s="22" t="s">
        <v>39</v>
      </c>
      <c r="B97" s="23" t="s">
        <v>156</v>
      </c>
      <c r="C97" s="23" t="s">
        <v>157</v>
      </c>
      <c r="D97" s="22" t="s">
        <v>41</v>
      </c>
      <c r="E97" s="24" t="s">
        <v>158</v>
      </c>
      <c r="F97" s="25" t="s">
        <v>51</v>
      </c>
      <c r="G97" s="26">
        <v>105</v>
      </c>
      <c r="H97" s="27">
        <v>0</v>
      </c>
      <c r="I97" s="27">
        <f>ROUND(ROUND(H97,2)*ROUND(G97,3),2)</f>
        <v>0</v>
      </c>
      <c r="O97">
        <f>(I97*21)/100</f>
        <v>0</v>
      </c>
      <c r="P97" t="s">
        <v>10</v>
      </c>
    </row>
    <row r="98" spans="1:18" ht="25.5" x14ac:dyDescent="0.2">
      <c r="A98" s="28" t="s">
        <v>44</v>
      </c>
      <c r="E98" s="29" t="s">
        <v>159</v>
      </c>
    </row>
    <row r="99" spans="1:18" x14ac:dyDescent="0.2">
      <c r="A99" s="30" t="s">
        <v>45</v>
      </c>
      <c r="E99" s="31" t="s">
        <v>160</v>
      </c>
    </row>
    <row r="100" spans="1:18" ht="38.25" x14ac:dyDescent="0.2">
      <c r="A100" t="s">
        <v>47</v>
      </c>
      <c r="E100" s="29" t="s">
        <v>161</v>
      </c>
    </row>
    <row r="101" spans="1:18" x14ac:dyDescent="0.2">
      <c r="A101" s="22" t="s">
        <v>39</v>
      </c>
      <c r="B101" s="23" t="s">
        <v>162</v>
      </c>
      <c r="C101" s="23" t="s">
        <v>163</v>
      </c>
      <c r="D101" s="22" t="s">
        <v>41</v>
      </c>
      <c r="E101" s="24" t="s">
        <v>164</v>
      </c>
      <c r="F101" s="25" t="s">
        <v>51</v>
      </c>
      <c r="G101" s="26">
        <v>0.15</v>
      </c>
      <c r="H101" s="27">
        <v>0</v>
      </c>
      <c r="I101" s="27">
        <f>ROUND(ROUND(H101,2)*ROUND(G101,3),2)</f>
        <v>0</v>
      </c>
      <c r="O101">
        <f>(I101*21)/100</f>
        <v>0</v>
      </c>
      <c r="P101" t="s">
        <v>10</v>
      </c>
    </row>
    <row r="102" spans="1:18" x14ac:dyDescent="0.2">
      <c r="A102" s="28" t="s">
        <v>44</v>
      </c>
      <c r="E102" s="29" t="s">
        <v>41</v>
      </c>
    </row>
    <row r="103" spans="1:18" x14ac:dyDescent="0.2">
      <c r="A103" s="30" t="s">
        <v>45</v>
      </c>
      <c r="E103" s="31" t="s">
        <v>143</v>
      </c>
    </row>
    <row r="104" spans="1:18" ht="102" x14ac:dyDescent="0.2">
      <c r="A104" t="s">
        <v>47</v>
      </c>
      <c r="E104" s="29" t="s">
        <v>165</v>
      </c>
    </row>
    <row r="105" spans="1:18" ht="12.75" customHeight="1" x14ac:dyDescent="0.2">
      <c r="A105" s="3" t="s">
        <v>37</v>
      </c>
      <c r="B105" s="3"/>
      <c r="C105" s="32" t="s">
        <v>33</v>
      </c>
      <c r="D105" s="3"/>
      <c r="E105" s="20" t="s">
        <v>166</v>
      </c>
      <c r="F105" s="3"/>
      <c r="G105" s="3"/>
      <c r="H105" s="3"/>
      <c r="I105" s="33">
        <f>0+Q105</f>
        <v>0</v>
      </c>
      <c r="O105">
        <f>0+R105</f>
        <v>0</v>
      </c>
      <c r="Q105">
        <f>0+I106</f>
        <v>0</v>
      </c>
      <c r="R105">
        <f>0+O106</f>
        <v>0</v>
      </c>
    </row>
    <row r="106" spans="1:18" x14ac:dyDescent="0.2">
      <c r="A106" s="22" t="s">
        <v>39</v>
      </c>
      <c r="B106" s="23" t="s">
        <v>167</v>
      </c>
      <c r="C106" s="23" t="s">
        <v>168</v>
      </c>
      <c r="D106" s="22" t="s">
        <v>41</v>
      </c>
      <c r="E106" s="24" t="s">
        <v>169</v>
      </c>
      <c r="F106" s="25" t="s">
        <v>51</v>
      </c>
      <c r="G106" s="26">
        <v>168</v>
      </c>
      <c r="H106" s="27">
        <v>0</v>
      </c>
      <c r="I106" s="27">
        <f>ROUND(ROUND(H106,2)*ROUND(G106,3),2)</f>
        <v>0</v>
      </c>
      <c r="O106">
        <f>(I106*21)/100</f>
        <v>0</v>
      </c>
      <c r="P106" t="s">
        <v>10</v>
      </c>
    </row>
    <row r="107" spans="1:18" x14ac:dyDescent="0.2">
      <c r="A107" s="28" t="s">
        <v>44</v>
      </c>
      <c r="E107" s="29" t="s">
        <v>170</v>
      </c>
    </row>
    <row r="108" spans="1:18" x14ac:dyDescent="0.2">
      <c r="A108" s="30" t="s">
        <v>45</v>
      </c>
      <c r="E108" s="31" t="s">
        <v>171</v>
      </c>
    </row>
    <row r="109" spans="1:18" ht="127.5" x14ac:dyDescent="0.2">
      <c r="A109" t="s">
        <v>47</v>
      </c>
      <c r="E109" s="29" t="s">
        <v>172</v>
      </c>
    </row>
    <row r="110" spans="1:18" ht="12.75" customHeight="1" x14ac:dyDescent="0.2">
      <c r="A110" s="3" t="s">
        <v>37</v>
      </c>
      <c r="B110" s="3"/>
      <c r="C110" s="32" t="s">
        <v>72</v>
      </c>
      <c r="D110" s="3"/>
      <c r="E110" s="20" t="s">
        <v>173</v>
      </c>
      <c r="F110" s="3"/>
      <c r="G110" s="3"/>
      <c r="H110" s="3"/>
      <c r="I110" s="33">
        <f>0+Q110</f>
        <v>0</v>
      </c>
      <c r="O110">
        <f>0+R110</f>
        <v>0</v>
      </c>
      <c r="Q110">
        <f>0+I111+I115+I119</f>
        <v>0</v>
      </c>
      <c r="R110">
        <f>0+O111+O115+O119</f>
        <v>0</v>
      </c>
    </row>
    <row r="111" spans="1:18" ht="25.5" x14ac:dyDescent="0.2">
      <c r="A111" s="22" t="s">
        <v>39</v>
      </c>
      <c r="B111" s="23" t="s">
        <v>174</v>
      </c>
      <c r="C111" s="23" t="s">
        <v>175</v>
      </c>
      <c r="D111" s="22" t="s">
        <v>41</v>
      </c>
      <c r="E111" s="24" t="s">
        <v>176</v>
      </c>
      <c r="F111" s="25" t="s">
        <v>69</v>
      </c>
      <c r="G111" s="26">
        <v>78</v>
      </c>
      <c r="H111" s="27">
        <v>0</v>
      </c>
      <c r="I111" s="27">
        <f>ROUND(ROUND(H111,2)*ROUND(G111,3),2)</f>
        <v>0</v>
      </c>
      <c r="O111">
        <f>(I111*21)/100</f>
        <v>0</v>
      </c>
      <c r="P111" t="s">
        <v>10</v>
      </c>
    </row>
    <row r="112" spans="1:18" x14ac:dyDescent="0.2">
      <c r="A112" s="28" t="s">
        <v>44</v>
      </c>
      <c r="E112" s="29" t="s">
        <v>177</v>
      </c>
    </row>
    <row r="113" spans="1:18" x14ac:dyDescent="0.2">
      <c r="A113" s="30" t="s">
        <v>45</v>
      </c>
      <c r="E113" s="31" t="s">
        <v>178</v>
      </c>
    </row>
    <row r="114" spans="1:18" ht="191.25" x14ac:dyDescent="0.2">
      <c r="A114" t="s">
        <v>47</v>
      </c>
      <c r="E114" s="29" t="s">
        <v>179</v>
      </c>
    </row>
    <row r="115" spans="1:18" ht="25.5" x14ac:dyDescent="0.2">
      <c r="A115" s="22" t="s">
        <v>39</v>
      </c>
      <c r="B115" s="23" t="s">
        <v>180</v>
      </c>
      <c r="C115" s="23" t="s">
        <v>181</v>
      </c>
      <c r="D115" s="22" t="s">
        <v>41</v>
      </c>
      <c r="E115" s="24" t="s">
        <v>182</v>
      </c>
      <c r="F115" s="25" t="s">
        <v>69</v>
      </c>
      <c r="G115" s="26">
        <v>377</v>
      </c>
      <c r="H115" s="27">
        <v>0</v>
      </c>
      <c r="I115" s="27">
        <f>ROUND(ROUND(H115,2)*ROUND(G115,3),2)</f>
        <v>0</v>
      </c>
      <c r="O115">
        <f>(I115*21)/100</f>
        <v>0</v>
      </c>
      <c r="P115" t="s">
        <v>10</v>
      </c>
    </row>
    <row r="116" spans="1:18" x14ac:dyDescent="0.2">
      <c r="A116" s="28" t="s">
        <v>44</v>
      </c>
      <c r="E116" s="29" t="s">
        <v>183</v>
      </c>
    </row>
    <row r="117" spans="1:18" x14ac:dyDescent="0.2">
      <c r="A117" s="30" t="s">
        <v>45</v>
      </c>
      <c r="E117" s="31" t="s">
        <v>184</v>
      </c>
    </row>
    <row r="118" spans="1:18" ht="191.25" x14ac:dyDescent="0.2">
      <c r="A118" t="s">
        <v>47</v>
      </c>
      <c r="E118" s="29" t="s">
        <v>179</v>
      </c>
    </row>
    <row r="119" spans="1:18" x14ac:dyDescent="0.2">
      <c r="A119" s="22" t="s">
        <v>39</v>
      </c>
      <c r="B119" s="23" t="s">
        <v>185</v>
      </c>
      <c r="C119" s="23" t="s">
        <v>186</v>
      </c>
      <c r="D119" s="22" t="s">
        <v>41</v>
      </c>
      <c r="E119" s="24" t="s">
        <v>187</v>
      </c>
      <c r="F119" s="25" t="s">
        <v>69</v>
      </c>
      <c r="G119" s="26">
        <v>435</v>
      </c>
      <c r="H119" s="27">
        <v>0</v>
      </c>
      <c r="I119" s="27">
        <f>ROUND(ROUND(H119,2)*ROUND(G119,3),2)</f>
        <v>0</v>
      </c>
      <c r="O119">
        <f>(I119*21)/100</f>
        <v>0</v>
      </c>
      <c r="P119" t="s">
        <v>10</v>
      </c>
    </row>
    <row r="120" spans="1:18" x14ac:dyDescent="0.2">
      <c r="A120" s="28" t="s">
        <v>44</v>
      </c>
      <c r="E120" s="29" t="s">
        <v>41</v>
      </c>
    </row>
    <row r="121" spans="1:18" x14ac:dyDescent="0.2">
      <c r="A121" s="30" t="s">
        <v>45</v>
      </c>
      <c r="E121" s="31" t="s">
        <v>188</v>
      </c>
    </row>
    <row r="122" spans="1:18" ht="38.25" x14ac:dyDescent="0.2">
      <c r="A122" t="s">
        <v>47</v>
      </c>
      <c r="E122" s="29" t="s">
        <v>189</v>
      </c>
    </row>
    <row r="123" spans="1:18" ht="12.75" customHeight="1" x14ac:dyDescent="0.2">
      <c r="A123" s="3" t="s">
        <v>37</v>
      </c>
      <c r="B123" s="3"/>
      <c r="C123" s="32" t="s">
        <v>77</v>
      </c>
      <c r="D123" s="3"/>
      <c r="E123" s="20" t="s">
        <v>190</v>
      </c>
      <c r="F123" s="3"/>
      <c r="G123" s="3"/>
      <c r="H123" s="3"/>
      <c r="I123" s="33">
        <f>0+Q123</f>
        <v>0</v>
      </c>
      <c r="O123">
        <f>0+R123</f>
        <v>0</v>
      </c>
      <c r="Q123">
        <f>0+I124+I128+I132+I136</f>
        <v>0</v>
      </c>
      <c r="R123">
        <f>0+O124+O128+O132+O136</f>
        <v>0</v>
      </c>
    </row>
    <row r="124" spans="1:18" x14ac:dyDescent="0.2">
      <c r="A124" s="22" t="s">
        <v>39</v>
      </c>
      <c r="B124" s="23" t="s">
        <v>191</v>
      </c>
      <c r="C124" s="23" t="s">
        <v>192</v>
      </c>
      <c r="D124" s="22" t="s">
        <v>41</v>
      </c>
      <c r="E124" s="24" t="s">
        <v>193</v>
      </c>
      <c r="F124" s="25" t="s">
        <v>84</v>
      </c>
      <c r="G124" s="26">
        <v>2</v>
      </c>
      <c r="H124" s="27">
        <v>0</v>
      </c>
      <c r="I124" s="27">
        <f>ROUND(ROUND(H124,2)*ROUND(G124,3),2)</f>
        <v>0</v>
      </c>
      <c r="O124">
        <f>(I124*21)/100</f>
        <v>0</v>
      </c>
      <c r="P124" t="s">
        <v>10</v>
      </c>
    </row>
    <row r="125" spans="1:18" x14ac:dyDescent="0.2">
      <c r="A125" s="28" t="s">
        <v>44</v>
      </c>
      <c r="E125" s="29" t="s">
        <v>41</v>
      </c>
    </row>
    <row r="126" spans="1:18" x14ac:dyDescent="0.2">
      <c r="A126" s="30" t="s">
        <v>45</v>
      </c>
      <c r="E126" s="31" t="s">
        <v>194</v>
      </c>
    </row>
    <row r="127" spans="1:18" ht="242.25" x14ac:dyDescent="0.2">
      <c r="A127" t="s">
        <v>47</v>
      </c>
      <c r="E127" s="29" t="s">
        <v>195</v>
      </c>
    </row>
    <row r="128" spans="1:18" x14ac:dyDescent="0.2">
      <c r="A128" s="22" t="s">
        <v>39</v>
      </c>
      <c r="B128" s="23" t="s">
        <v>196</v>
      </c>
      <c r="C128" s="23" t="s">
        <v>197</v>
      </c>
      <c r="D128" s="22" t="s">
        <v>41</v>
      </c>
      <c r="E128" s="24" t="s">
        <v>198</v>
      </c>
      <c r="F128" s="25" t="s">
        <v>84</v>
      </c>
      <c r="G128" s="26">
        <v>55</v>
      </c>
      <c r="H128" s="27">
        <v>0</v>
      </c>
      <c r="I128" s="27">
        <f>ROUND(ROUND(H128,2)*ROUND(G128,3),2)</f>
        <v>0</v>
      </c>
      <c r="O128">
        <f>(I128*21)/100</f>
        <v>0</v>
      </c>
      <c r="P128" t="s">
        <v>10</v>
      </c>
    </row>
    <row r="129" spans="1:18" x14ac:dyDescent="0.2">
      <c r="A129" s="28" t="s">
        <v>44</v>
      </c>
      <c r="E129" s="29" t="s">
        <v>41</v>
      </c>
    </row>
    <row r="130" spans="1:18" x14ac:dyDescent="0.2">
      <c r="A130" s="30" t="s">
        <v>45</v>
      </c>
      <c r="E130" s="31" t="s">
        <v>199</v>
      </c>
    </row>
    <row r="131" spans="1:18" ht="242.25" x14ac:dyDescent="0.2">
      <c r="A131" t="s">
        <v>47</v>
      </c>
      <c r="E131" s="29" t="s">
        <v>195</v>
      </c>
    </row>
    <row r="132" spans="1:18" x14ac:dyDescent="0.2">
      <c r="A132" s="22" t="s">
        <v>39</v>
      </c>
      <c r="B132" s="23" t="s">
        <v>200</v>
      </c>
      <c r="C132" s="23" t="s">
        <v>201</v>
      </c>
      <c r="D132" s="22" t="s">
        <v>41</v>
      </c>
      <c r="E132" s="24" t="s">
        <v>202</v>
      </c>
      <c r="F132" s="25" t="s">
        <v>84</v>
      </c>
      <c r="G132" s="26">
        <v>2</v>
      </c>
      <c r="H132" s="27">
        <v>0</v>
      </c>
      <c r="I132" s="27">
        <f>ROUND(ROUND(H132,2)*ROUND(G132,3),2)</f>
        <v>0</v>
      </c>
      <c r="O132">
        <f>(I132*21)/100</f>
        <v>0</v>
      </c>
      <c r="P132" t="s">
        <v>10</v>
      </c>
    </row>
    <row r="133" spans="1:18" x14ac:dyDescent="0.2">
      <c r="A133" s="28" t="s">
        <v>44</v>
      </c>
      <c r="E133" s="29" t="s">
        <v>203</v>
      </c>
    </row>
    <row r="134" spans="1:18" x14ac:dyDescent="0.2">
      <c r="A134" s="30" t="s">
        <v>45</v>
      </c>
      <c r="E134" s="31" t="s">
        <v>204</v>
      </c>
    </row>
    <row r="135" spans="1:18" ht="242.25" x14ac:dyDescent="0.2">
      <c r="A135" t="s">
        <v>47</v>
      </c>
      <c r="E135" s="29" t="s">
        <v>205</v>
      </c>
    </row>
    <row r="136" spans="1:18" x14ac:dyDescent="0.2">
      <c r="A136" s="22" t="s">
        <v>39</v>
      </c>
      <c r="B136" s="23" t="s">
        <v>206</v>
      </c>
      <c r="C136" s="23" t="s">
        <v>207</v>
      </c>
      <c r="D136" s="22" t="s">
        <v>41</v>
      </c>
      <c r="E136" s="24" t="s">
        <v>208</v>
      </c>
      <c r="F136" s="25" t="s">
        <v>117</v>
      </c>
      <c r="G136" s="26">
        <v>2</v>
      </c>
      <c r="H136" s="27">
        <v>0</v>
      </c>
      <c r="I136" s="27">
        <f>ROUND(ROUND(H136,2)*ROUND(G136,3),2)</f>
        <v>0</v>
      </c>
      <c r="O136">
        <f>(I136*21)/100</f>
        <v>0</v>
      </c>
      <c r="P136" t="s">
        <v>10</v>
      </c>
    </row>
    <row r="137" spans="1:18" x14ac:dyDescent="0.2">
      <c r="A137" s="28" t="s">
        <v>44</v>
      </c>
      <c r="E137" s="29" t="s">
        <v>41</v>
      </c>
    </row>
    <row r="138" spans="1:18" x14ac:dyDescent="0.2">
      <c r="A138" s="30" t="s">
        <v>45</v>
      </c>
      <c r="E138" s="31" t="s">
        <v>209</v>
      </c>
    </row>
    <row r="139" spans="1:18" ht="89.25" x14ac:dyDescent="0.2">
      <c r="A139" t="s">
        <v>47</v>
      </c>
      <c r="E139" s="29" t="s">
        <v>210</v>
      </c>
    </row>
    <row r="140" spans="1:18" ht="12.75" customHeight="1" x14ac:dyDescent="0.2">
      <c r="A140" s="3" t="s">
        <v>37</v>
      </c>
      <c r="B140" s="3"/>
      <c r="C140" s="32" t="s">
        <v>35</v>
      </c>
      <c r="D140" s="3"/>
      <c r="E140" s="20" t="s">
        <v>211</v>
      </c>
      <c r="F140" s="3"/>
      <c r="G140" s="3"/>
      <c r="H140" s="3"/>
      <c r="I140" s="33">
        <f>0+Q140</f>
        <v>0</v>
      </c>
      <c r="O140">
        <f>0+R140</f>
        <v>0</v>
      </c>
      <c r="Q140">
        <f>0+I141+I145+I149+I153+I157</f>
        <v>0</v>
      </c>
      <c r="R140">
        <f>0+O141+O145+O149+O153+O157</f>
        <v>0</v>
      </c>
    </row>
    <row r="141" spans="1:18" x14ac:dyDescent="0.2">
      <c r="A141" s="22" t="s">
        <v>39</v>
      </c>
      <c r="B141" s="23" t="s">
        <v>212</v>
      </c>
      <c r="C141" s="23" t="s">
        <v>213</v>
      </c>
      <c r="D141" s="22" t="s">
        <v>41</v>
      </c>
      <c r="E141" s="24" t="s">
        <v>214</v>
      </c>
      <c r="F141" s="25" t="s">
        <v>117</v>
      </c>
      <c r="G141" s="26">
        <v>10</v>
      </c>
      <c r="H141" s="27">
        <v>0</v>
      </c>
      <c r="I141" s="27">
        <f>ROUND(ROUND(H141,2)*ROUND(G141,3),2)</f>
        <v>0</v>
      </c>
      <c r="O141">
        <f>(I141*21)/100</f>
        <v>0</v>
      </c>
      <c r="P141" t="s">
        <v>10</v>
      </c>
    </row>
    <row r="142" spans="1:18" x14ac:dyDescent="0.2">
      <c r="A142" s="28" t="s">
        <v>44</v>
      </c>
      <c r="E142" s="29" t="s">
        <v>41</v>
      </c>
    </row>
    <row r="143" spans="1:18" x14ac:dyDescent="0.2">
      <c r="A143" s="30" t="s">
        <v>45</v>
      </c>
      <c r="E143" s="31" t="s">
        <v>215</v>
      </c>
    </row>
    <row r="144" spans="1:18" ht="38.25" x14ac:dyDescent="0.2">
      <c r="A144" t="s">
        <v>47</v>
      </c>
      <c r="E144" s="29" t="s">
        <v>216</v>
      </c>
    </row>
    <row r="145" spans="1:16" x14ac:dyDescent="0.2">
      <c r="A145" s="22" t="s">
        <v>39</v>
      </c>
      <c r="B145" s="23" t="s">
        <v>217</v>
      </c>
      <c r="C145" s="23" t="s">
        <v>218</v>
      </c>
      <c r="D145" s="22" t="s">
        <v>41</v>
      </c>
      <c r="E145" s="24" t="s">
        <v>219</v>
      </c>
      <c r="F145" s="25" t="s">
        <v>117</v>
      </c>
      <c r="G145" s="26">
        <v>1</v>
      </c>
      <c r="H145" s="27">
        <v>0</v>
      </c>
      <c r="I145" s="27">
        <f>ROUND(ROUND(H145,2)*ROUND(G145,3),2)</f>
        <v>0</v>
      </c>
      <c r="O145">
        <f>(I145*21)/100</f>
        <v>0</v>
      </c>
      <c r="P145" t="s">
        <v>10</v>
      </c>
    </row>
    <row r="146" spans="1:16" x14ac:dyDescent="0.2">
      <c r="A146" s="28" t="s">
        <v>44</v>
      </c>
      <c r="E146" s="29" t="s">
        <v>41</v>
      </c>
    </row>
    <row r="147" spans="1:16" x14ac:dyDescent="0.2">
      <c r="A147" s="30" t="s">
        <v>45</v>
      </c>
      <c r="E147" s="31" t="s">
        <v>220</v>
      </c>
    </row>
    <row r="148" spans="1:16" ht="25.5" x14ac:dyDescent="0.2">
      <c r="A148" t="s">
        <v>47</v>
      </c>
      <c r="E148" s="29" t="s">
        <v>221</v>
      </c>
    </row>
    <row r="149" spans="1:16" x14ac:dyDescent="0.2">
      <c r="A149" s="22" t="s">
        <v>39</v>
      </c>
      <c r="B149" s="23" t="s">
        <v>222</v>
      </c>
      <c r="C149" s="23" t="s">
        <v>223</v>
      </c>
      <c r="D149" s="22" t="s">
        <v>41</v>
      </c>
      <c r="E149" s="24" t="s">
        <v>224</v>
      </c>
      <c r="F149" s="25" t="s">
        <v>117</v>
      </c>
      <c r="G149" s="26">
        <v>30</v>
      </c>
      <c r="H149" s="27">
        <v>0</v>
      </c>
      <c r="I149" s="27">
        <f>ROUND(ROUND(H149,2)*ROUND(G149,3),2)</f>
        <v>0</v>
      </c>
      <c r="O149">
        <f>(I149*21)/100</f>
        <v>0</v>
      </c>
      <c r="P149" t="s">
        <v>10</v>
      </c>
    </row>
    <row r="150" spans="1:16" x14ac:dyDescent="0.2">
      <c r="A150" s="28" t="s">
        <v>44</v>
      </c>
      <c r="E150" s="29" t="s">
        <v>225</v>
      </c>
    </row>
    <row r="151" spans="1:16" x14ac:dyDescent="0.2">
      <c r="A151" s="30" t="s">
        <v>45</v>
      </c>
      <c r="E151" s="31" t="s">
        <v>226</v>
      </c>
    </row>
    <row r="152" spans="1:16" x14ac:dyDescent="0.2">
      <c r="A152" t="s">
        <v>47</v>
      </c>
      <c r="E152" s="29" t="s">
        <v>227</v>
      </c>
    </row>
    <row r="153" spans="1:16" x14ac:dyDescent="0.2">
      <c r="A153" s="22" t="s">
        <v>39</v>
      </c>
      <c r="B153" s="23" t="s">
        <v>228</v>
      </c>
      <c r="C153" s="23" t="s">
        <v>229</v>
      </c>
      <c r="D153" s="22" t="s">
        <v>41</v>
      </c>
      <c r="E153" s="24" t="s">
        <v>230</v>
      </c>
      <c r="F153" s="25" t="s">
        <v>231</v>
      </c>
      <c r="G153" s="26">
        <v>240</v>
      </c>
      <c r="H153" s="27">
        <v>0</v>
      </c>
      <c r="I153" s="27">
        <f>ROUND(ROUND(H153,2)*ROUND(G153,3),2)</f>
        <v>0</v>
      </c>
      <c r="O153">
        <f>(I153*21)/100</f>
        <v>0</v>
      </c>
      <c r="P153" t="s">
        <v>10</v>
      </c>
    </row>
    <row r="154" spans="1:16" x14ac:dyDescent="0.2">
      <c r="A154" s="28" t="s">
        <v>44</v>
      </c>
      <c r="E154" s="29" t="s">
        <v>232</v>
      </c>
    </row>
    <row r="155" spans="1:16" x14ac:dyDescent="0.2">
      <c r="A155" s="30" t="s">
        <v>45</v>
      </c>
      <c r="E155" s="31" t="s">
        <v>233</v>
      </c>
    </row>
    <row r="156" spans="1:16" ht="357" x14ac:dyDescent="0.2">
      <c r="A156" t="s">
        <v>47</v>
      </c>
      <c r="E156" s="29" t="s">
        <v>234</v>
      </c>
    </row>
    <row r="157" spans="1:16" x14ac:dyDescent="0.2">
      <c r="A157" s="22" t="s">
        <v>39</v>
      </c>
      <c r="B157" s="23" t="s">
        <v>235</v>
      </c>
      <c r="C157" s="23" t="s">
        <v>236</v>
      </c>
      <c r="D157" s="22" t="s">
        <v>41</v>
      </c>
      <c r="E157" s="24" t="s">
        <v>237</v>
      </c>
      <c r="F157" s="25" t="s">
        <v>51</v>
      </c>
      <c r="G157" s="26">
        <v>3</v>
      </c>
      <c r="H157" s="27">
        <v>0</v>
      </c>
      <c r="I157" s="27">
        <f>ROUND(ROUND(H157,2)*ROUND(G157,3),2)</f>
        <v>0</v>
      </c>
      <c r="O157">
        <f>(I157*21)/100</f>
        <v>0</v>
      </c>
      <c r="P157" t="s">
        <v>10</v>
      </c>
    </row>
    <row r="158" spans="1:16" x14ac:dyDescent="0.2">
      <c r="A158" s="28" t="s">
        <v>44</v>
      </c>
      <c r="E158" s="29" t="s">
        <v>41</v>
      </c>
    </row>
    <row r="159" spans="1:16" x14ac:dyDescent="0.2">
      <c r="A159" s="30" t="s">
        <v>45</v>
      </c>
      <c r="E159" s="31" t="s">
        <v>238</v>
      </c>
    </row>
    <row r="160" spans="1:16" ht="114.75" x14ac:dyDescent="0.2">
      <c r="A160" t="s">
        <v>47</v>
      </c>
      <c r="E160" s="29" t="s">
        <v>239</v>
      </c>
    </row>
    <row r="161" spans="1:18" ht="12.75" customHeight="1" x14ac:dyDescent="0.2">
      <c r="A161" s="3" t="s">
        <v>37</v>
      </c>
      <c r="B161" s="3"/>
      <c r="C161" s="32" t="s">
        <v>240</v>
      </c>
      <c r="D161" s="3"/>
      <c r="E161" s="20" t="s">
        <v>241</v>
      </c>
      <c r="F161" s="3"/>
      <c r="G161" s="3"/>
      <c r="H161" s="3"/>
      <c r="I161" s="33">
        <f>0+Q161</f>
        <v>0</v>
      </c>
      <c r="O161">
        <f>0+R161</f>
        <v>0</v>
      </c>
      <c r="Q161">
        <f>0+I162+I166</f>
        <v>0</v>
      </c>
      <c r="R161">
        <f>0+O162+O166</f>
        <v>0</v>
      </c>
    </row>
    <row r="162" spans="1:18" ht="25.5" x14ac:dyDescent="0.2">
      <c r="A162" s="22" t="s">
        <v>39</v>
      </c>
      <c r="B162" s="23" t="s">
        <v>242</v>
      </c>
      <c r="C162" s="23" t="s">
        <v>243</v>
      </c>
      <c r="D162" s="22" t="s">
        <v>244</v>
      </c>
      <c r="E162" s="24" t="s">
        <v>245</v>
      </c>
      <c r="F162" s="25" t="s">
        <v>130</v>
      </c>
      <c r="G162" s="26">
        <v>2510.89</v>
      </c>
      <c r="H162" s="27">
        <v>0</v>
      </c>
      <c r="I162" s="27">
        <f>ROUND(ROUND(H162,2)*ROUND(G162,3),2)</f>
        <v>0</v>
      </c>
      <c r="O162">
        <f>(I162*21)/100</f>
        <v>0</v>
      </c>
      <c r="P162" t="s">
        <v>10</v>
      </c>
    </row>
    <row r="163" spans="1:18" x14ac:dyDescent="0.2">
      <c r="A163" s="28" t="s">
        <v>44</v>
      </c>
      <c r="E163" s="29" t="s">
        <v>246</v>
      </c>
    </row>
    <row r="164" spans="1:18" ht="102" x14ac:dyDescent="0.2">
      <c r="A164" s="30" t="s">
        <v>45</v>
      </c>
      <c r="E164" s="31" t="s">
        <v>247</v>
      </c>
    </row>
    <row r="165" spans="1:18" ht="153" x14ac:dyDescent="0.2">
      <c r="A165" t="s">
        <v>47</v>
      </c>
      <c r="E165" s="29" t="s">
        <v>248</v>
      </c>
    </row>
    <row r="166" spans="1:18" ht="38.25" x14ac:dyDescent="0.2">
      <c r="A166" s="22" t="s">
        <v>39</v>
      </c>
      <c r="B166" s="23" t="s">
        <v>249</v>
      </c>
      <c r="C166" s="23" t="s">
        <v>250</v>
      </c>
      <c r="D166" s="22" t="s">
        <v>244</v>
      </c>
      <c r="E166" s="24" t="s">
        <v>251</v>
      </c>
      <c r="F166" s="25" t="s">
        <v>130</v>
      </c>
      <c r="G166" s="26">
        <v>7.5</v>
      </c>
      <c r="H166" s="27">
        <v>0</v>
      </c>
      <c r="I166" s="27">
        <f>ROUND(ROUND(H166,2)*ROUND(G166,3),2)</f>
        <v>0</v>
      </c>
      <c r="O166">
        <f>(I166*21)/100</f>
        <v>0</v>
      </c>
      <c r="P166" t="s">
        <v>10</v>
      </c>
    </row>
    <row r="167" spans="1:18" x14ac:dyDescent="0.2">
      <c r="A167" s="28" t="s">
        <v>44</v>
      </c>
      <c r="E167" s="29" t="s">
        <v>246</v>
      </c>
    </row>
    <row r="168" spans="1:18" x14ac:dyDescent="0.2">
      <c r="A168" s="30" t="s">
        <v>45</v>
      </c>
      <c r="E168" s="31" t="s">
        <v>252</v>
      </c>
    </row>
    <row r="169" spans="1:18" ht="153" x14ac:dyDescent="0.2">
      <c r="A169" t="s">
        <v>47</v>
      </c>
      <c r="E169" s="29" t="s">
        <v>248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D.2.1.2_SO 01-19-01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2020-10-17T09:08:49Z</dcterms:created>
  <dcterms:modified xsi:type="dcterms:W3CDTF">2020-10-17T09:08:49Z</dcterms:modified>
</cp:coreProperties>
</file>