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01-15-02_SO 01-15-02 A"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5" i="1" l="1"/>
  <c r="O205" i="1" s="1"/>
  <c r="R204" i="1" s="1"/>
  <c r="O204" i="1" s="1"/>
  <c r="Q204" i="1"/>
  <c r="I204" i="1" s="1"/>
  <c r="I200" i="1"/>
  <c r="Q199" i="1" s="1"/>
  <c r="I199" i="1" s="1"/>
  <c r="O195" i="1"/>
  <c r="R194" i="1" s="1"/>
  <c r="O194" i="1" s="1"/>
  <c r="I195" i="1"/>
  <c r="Q194" i="1"/>
  <c r="I194" i="1" s="1"/>
  <c r="I190" i="1"/>
  <c r="O190" i="1" s="1"/>
  <c r="O186" i="1"/>
  <c r="I186" i="1"/>
  <c r="I182" i="1"/>
  <c r="O182" i="1" s="1"/>
  <c r="I178" i="1"/>
  <c r="O178" i="1" s="1"/>
  <c r="I174" i="1"/>
  <c r="O174" i="1" s="1"/>
  <c r="R173" i="1" s="1"/>
  <c r="O173" i="1" s="1"/>
  <c r="I169" i="1"/>
  <c r="O169" i="1" s="1"/>
  <c r="R168" i="1" s="1"/>
  <c r="O168" i="1" s="1"/>
  <c r="Q168" i="1"/>
  <c r="I168" i="1" s="1"/>
  <c r="I164" i="1"/>
  <c r="O164" i="1" s="1"/>
  <c r="I160" i="1"/>
  <c r="O160" i="1" s="1"/>
  <c r="I156" i="1"/>
  <c r="O156" i="1" s="1"/>
  <c r="I151" i="1"/>
  <c r="O151" i="1" s="1"/>
  <c r="I147" i="1"/>
  <c r="O147" i="1" s="1"/>
  <c r="O143" i="1"/>
  <c r="I143" i="1"/>
  <c r="I139" i="1"/>
  <c r="O139" i="1" s="1"/>
  <c r="I135" i="1"/>
  <c r="O135" i="1" s="1"/>
  <c r="I131" i="1"/>
  <c r="O131" i="1" s="1"/>
  <c r="O127" i="1"/>
  <c r="I127" i="1"/>
  <c r="Q126" i="1"/>
  <c r="I126" i="1" s="1"/>
  <c r="I122" i="1"/>
  <c r="O122" i="1" s="1"/>
  <c r="O118" i="1"/>
  <c r="I118" i="1"/>
  <c r="I114" i="1"/>
  <c r="Q113" i="1" s="1"/>
  <c r="I113" i="1" s="1"/>
  <c r="O109" i="1"/>
  <c r="I109" i="1"/>
  <c r="I105" i="1"/>
  <c r="Q100" i="1" s="1"/>
  <c r="I100" i="1" s="1"/>
  <c r="I101" i="1"/>
  <c r="O101" i="1" s="1"/>
  <c r="I96" i="1"/>
  <c r="O96" i="1" s="1"/>
  <c r="I92" i="1"/>
  <c r="O92" i="1" s="1"/>
  <c r="I88" i="1"/>
  <c r="O88" i="1" s="1"/>
  <c r="O84" i="1"/>
  <c r="I84" i="1"/>
  <c r="I80" i="1"/>
  <c r="O80" i="1" s="1"/>
  <c r="I76" i="1"/>
  <c r="O76" i="1" s="1"/>
  <c r="I72" i="1"/>
  <c r="O72" i="1" s="1"/>
  <c r="O68" i="1"/>
  <c r="I68" i="1"/>
  <c r="Q67" i="1"/>
  <c r="I67" i="1" s="1"/>
  <c r="I63" i="1"/>
  <c r="O63" i="1" s="1"/>
  <c r="O59" i="1"/>
  <c r="I59" i="1"/>
  <c r="I55" i="1"/>
  <c r="O55" i="1" s="1"/>
  <c r="I51" i="1"/>
  <c r="O51" i="1" s="1"/>
  <c r="I47" i="1"/>
  <c r="O47" i="1" s="1"/>
  <c r="O43" i="1"/>
  <c r="I43" i="1"/>
  <c r="I39" i="1"/>
  <c r="O39" i="1" s="1"/>
  <c r="I35" i="1"/>
  <c r="O35" i="1" s="1"/>
  <c r="I31" i="1"/>
  <c r="O31" i="1" s="1"/>
  <c r="O27" i="1"/>
  <c r="I27" i="1"/>
  <c r="I23" i="1"/>
  <c r="O23" i="1" s="1"/>
  <c r="I19" i="1"/>
  <c r="O19" i="1" s="1"/>
  <c r="I15" i="1"/>
  <c r="O15" i="1" s="1"/>
  <c r="O11" i="1"/>
  <c r="I11" i="1"/>
  <c r="Q10" i="1"/>
  <c r="I10" i="1" s="1"/>
  <c r="R10" i="1" l="1"/>
  <c r="O10" i="1" s="1"/>
  <c r="R67" i="1"/>
  <c r="O67" i="1" s="1"/>
  <c r="I3" i="1"/>
  <c r="R126" i="1"/>
  <c r="O126" i="1" s="1"/>
  <c r="R155" i="1"/>
  <c r="O155" i="1" s="1"/>
  <c r="O105" i="1"/>
  <c r="R100" i="1" s="1"/>
  <c r="O100" i="1" s="1"/>
  <c r="O114" i="1"/>
  <c r="R113" i="1" s="1"/>
  <c r="O113" i="1" s="1"/>
  <c r="O200" i="1"/>
  <c r="R199" i="1" s="1"/>
  <c r="O199" i="1" s="1"/>
  <c r="Q155" i="1"/>
  <c r="I155" i="1" s="1"/>
  <c r="Q173" i="1"/>
  <c r="I173" i="1" s="1"/>
  <c r="O2" i="1" l="1"/>
</calcChain>
</file>

<file path=xl/sharedStrings.xml><?xml version="1.0" encoding="utf-8"?>
<sst xmlns="http://schemas.openxmlformats.org/spreadsheetml/2006/main" count="691" uniqueCount="298">
  <si>
    <t>ASPE10</t>
  </si>
  <si>
    <t>Firma: SUDOP BRNO, spol. s r.o.</t>
  </si>
  <si>
    <t>3</t>
  </si>
  <si>
    <t>Soupis prací objektu</t>
  </si>
  <si>
    <t>S</t>
  </si>
  <si>
    <t xml:space="preserve">Stavba: </t>
  </si>
  <si>
    <t>20047</t>
  </si>
  <si>
    <t>Zvýšení trakčního výkonu TNS Čebín "_SOUPIS_PRACI"</t>
  </si>
  <si>
    <t>SO 01-15-02 A</t>
  </si>
  <si>
    <t>0,00</t>
  </si>
  <si>
    <t>2</t>
  </si>
  <si>
    <t>O</t>
  </si>
  <si>
    <t>Objekt:</t>
  </si>
  <si>
    <t>D.2.2</t>
  </si>
  <si>
    <t>Pozemní objekty</t>
  </si>
  <si>
    <t>15,00</t>
  </si>
  <si>
    <t>O1</t>
  </si>
  <si>
    <t>SO 01-15-02</t>
  </si>
  <si>
    <t>TNS Čebín,  rozvodna 25kV - stavební řešení</t>
  </si>
  <si>
    <t>21,00</t>
  </si>
  <si>
    <t>O2</t>
  </si>
  <si>
    <t>Rozpočet:</t>
  </si>
  <si>
    <t>TNS Čebín,  rozvodna 25kV - stavební řešení, část A - architekt. řeš.</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</si>
  <si>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</si>
  <si>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</si>
  <si>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</si>
  <si>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</si>
  <si>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</si>
  <si>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</si>
  <si>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</si>
  <si>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</si>
  <si>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</si>
  <si>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</si>
  <si>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</si>
  <si>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</si>
  <si>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</si>
  <si>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</si>
  <si>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</si>
  <si>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</si>
  <si>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</si>
  <si>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</si>
  <si>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</si>
  <si>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</si>
  <si>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121151114</t>
  </si>
  <si>
    <t>90</t>
  </si>
  <si>
    <t>Sejmutí ornice plochy do 500 m2 tl vrstvy do 250 mm strojně</t>
  </si>
  <si>
    <t>m2</t>
  </si>
  <si>
    <t>PP</t>
  </si>
  <si>
    <t>Sejmutí ornice strojně při souvislé ploše přes 100 do 500 m2, tl. vrstvy přes 200 do 250 mm</t>
  </si>
  <si>
    <t>VV</t>
  </si>
  <si>
    <t>Viz PD D.2.2.1_SO 01-15-02_01-10 
Zemní práce - skrývka (dl * š) 
15.00*9.00=135,000 [A] 
Celkem: A=135,000 [B]</t>
  </si>
  <si>
    <t>TS</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</si>
  <si>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</si>
  <si>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131151204</t>
  </si>
  <si>
    <t>Hloubení jam zapažených v hornině třídy těžitelnosti I, skupiny 1 a 2 objem do 500 m3 strojně</t>
  </si>
  <si>
    <t>M3</t>
  </si>
  <si>
    <t>Hloubení zapažených jam a zářezů strojně s urovnáním dna do předepsaného profilu a spádu v hornině třídy těžitelnosti I skupiny 1 a 2 přes 100 do 500 m3</t>
  </si>
  <si>
    <t>Viz PD D.2.2.1_SO 01-15-02_01-10 
Zemní práce - jáma (dl * š * v) 
14.50*8.26*1.20=143,724 [A] 
Celkem: A=143,724 [B]</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</si>
  <si>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</si>
  <si>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132154203</t>
  </si>
  <si>
    <t>Hloubení zapažených rýh š do 2000 mm v hornině třídy těžitelnosti I, skupiny 1 a 2 objem do 100 m3</t>
  </si>
  <si>
    <t>Hloubení zapažených rýh šířky přes 800 do 2 000 mm strojně s urovnáním dna do předepsaného profilu a spádu v hornině třídy těžitelnosti I skupiny 1 a 2 přes 50 do 100 m3</t>
  </si>
  <si>
    <t>Viz PD D.2.2.1_SO 01-15-02_01-10 
Zemní práce - rýhy (dl * š * v) 
(13.40*2+7.16*2+4.76*3)*1.20*0.90=59,832 [A] 
Celkem: A=59,832 [B]</t>
  </si>
  <si>
    <t>1. V cenách jsou započteny i náklady na případné nutné přemístění výkopku ve výkopišti na vzdálenost do 3 m a na přehození výkopku na přilehlém terénu na vzdálenost do 3 m od osy rýhy nebo naložení na dopravní prostředek.</t>
  </si>
  <si>
    <t>151101101</t>
  </si>
  <si>
    <t>Zřízení příložného pažení a rozepření stěn rýh hl do 2 m</t>
  </si>
  <si>
    <t>Zřízení pažení a rozepření stěn rýh pro podzemní vedení příložné pro jakoukoliv mezerovitost, hloubky do 2 m</t>
  </si>
  <si>
    <t>Viz PD D.2.2.1_SO 01-15-02_01-10 
Zemní práce - rýhy, pažení (dl * v * p) 
(13.40*2+7.16*2+4.76*3)*0.90*2=99,720 [A] 
Celkem: A=99,720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</si>
  <si>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</si>
  <si>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7</t>
  </si>
  <si>
    <t>151101111</t>
  </si>
  <si>
    <t>Odstranění příložného pažení a rozepření stěn rýh hl do 2 m</t>
  </si>
  <si>
    <t>Odstranění pažení a rozepření stěn rýh pro podzemní vedení s uložením materiálu na vzdálenost do 3 m od kraje výkopu příložné, hloubky do 2 m</t>
  </si>
  <si>
    <t/>
  </si>
  <si>
    <t>8</t>
  </si>
  <si>
    <t>151401501</t>
  </si>
  <si>
    <t>Přepažování rozepření při pažení příložném hl do 4 m</t>
  </si>
  <si>
    <t>Přepažování rozepření zapažených stěn výkopů při pažení příložném, hloubky do 4 m</t>
  </si>
  <si>
    <t>Viz PD D.2.2.1_SO 01-15-02_01-10 
Zemní práce - přepažení (obj) 
(59.832)=59,832 [A] 
Celkem: A=59,832 [B]</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</si>
  <si>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</si>
  <si>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162206113</t>
  </si>
  <si>
    <t>Vodorovné přemístění do 100 m bez naložení výkopku ze zemin schopných zúrodnění</t>
  </si>
  <si>
    <t>Vodorovné přemístění výkopku bez naložení, avšak se složením  zemin schopných zúrodnění, na vzdálenost přes 50 do 100 m</t>
  </si>
  <si>
    <t>Viz PD D.2.2.1_SO 01-15-02_01-10 
Zemní práce - skrývka (předpokládaná pl * v) 
(135)*0.15*2=40,500 [A] 
Celkem: A=40,500 [B]</t>
  </si>
  <si>
    <t>1. V cenách jsou započteny i náklady na:  
a) shrnutí výkopku ve výkopišti a hrubé rozhrnutí v násypišti,  
b) udržování sjízdnosti cest uvnitř násypiště i výkopiště, pokud vrcholky nerovností nejsou vyšší než +- 0,5 m,  
c) příplatky za jízdu v terénu uvnitř výkopiště i násypiště.  
2. V cenách nejsou započteny náklady na příplatky za jízdu v terénu mimo výkopiště a násypiště.</t>
  </si>
  <si>
    <t>162251102</t>
  </si>
  <si>
    <t>Vodorovné přemístění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</si>
  <si>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</si>
  <si>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Viz PD D.2.2.1_SO 01-15-02_01-10 
Zemní práce - přesun po staveništi (předpokládaný obj) 
(143.724)=143,724 [A] 
(59.832)=59,832 [B] 
(50)=50,000 [C] 
Celkem: A+B+C=253,556 [D]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</si>
  <si>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</si>
  <si>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11</t>
  </si>
  <si>
    <t>167103101</t>
  </si>
  <si>
    <t>Nakládání výkopku ze zemin schopných zúrodnění</t>
  </si>
  <si>
    <t>Nakládání neulehlého výkopku z hromad  zeminy schopné zúrodnění</t>
  </si>
  <si>
    <t>12</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</si>
  <si>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</si>
  <si>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</si>
  <si>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</si>
  <si>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D.2.2.1_SO 01-15-02_01-10 
Zemní práce - nakládání (předpokládaný obj) 
(143.724)=143,724 [A] 
(59.832)=59,832 [B] 
Celkem: A+B=203,556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</si>
  <si>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</si>
  <si>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13</t>
  </si>
  <si>
    <t>171201201</t>
  </si>
  <si>
    <t>Uložení sypaniny na skládky nebo meziskládky</t>
  </si>
  <si>
    <t>Uložení sypaniny na skládky nebo meziskládky bez hutnění s upravením uložené sypaniny do předepsaného tvaru</t>
  </si>
  <si>
    <t>Viz PD D.2.2.1_SO 01-15-02_01-10 
Zemní práce - uložení na staveništi (předpokládaný obj) 
(143.724)=143,724 [A] 
(59.832)=59,832 [B] 
Celkem: A+B=203,556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</si>
  <si>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</si>
  <si>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14</t>
  </si>
  <si>
    <t>171206111</t>
  </si>
  <si>
    <t>Uložení zemin schopných zúrodnění nebo výsypek do násypů</t>
  </si>
  <si>
    <t>Uložení zemin schopných zúrodnění nebo výsypek do násypů  předepsaných tvarů s urovnáním</t>
  </si>
  <si>
    <t>Viz PD D.2.2.1_SO 01-15-02_01-10 
Zemní práce - skrývka (předpokládaná pl * v) 
(135)*0.15=20,250 [A] 
Celkem: A=20,250 [B]</t>
  </si>
  <si>
    <t>15</t>
  </si>
  <si>
    <t>174101101</t>
  </si>
  <si>
    <t>Zásyp jam, šachet rýh nebo kolem objektů sypaninou se zhutněním</t>
  </si>
  <si>
    <t>Zásyp sypaninou z jakékoliv horniny strojně s uložením výkopku ve vrstvách se zhutněním jam, šachet, rýh nebo kolem objektů v těchto vykopávkách</t>
  </si>
  <si>
    <t>Viz PD D.2.2.1_SO 01-15-02_01-10 
Zemní práce - obsyp (předpokládaný obj) 
50.0=50,000 [A] 
Celkem: A=50,000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</si>
  <si>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</si>
  <si>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16</t>
  </si>
  <si>
    <t>181006112</t>
  </si>
  <si>
    <t>Rozprostření zemint l vrstvy do 0,15 m schopných zúrodnění v rovině a sklonu do 1:5</t>
  </si>
  <si>
    <t>Rozprostření zemin schopných zúrodnění  v rovině a ve sklonu do 1:5, tloušťka vrstvy přes 0,10 do 0,15 m</t>
  </si>
  <si>
    <t>Viz PD D.2.2.1_SO 01-15-02_01-10 
Zemní práce - rozprostření ornice (pl) 
(135)=135,000 [A] 
Celkem: A=135,000 [B]</t>
  </si>
  <si>
    <t>Zakládání</t>
  </si>
  <si>
    <t>18</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</si>
  <si>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</si>
  <si>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</si>
  <si>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</si>
  <si>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D.2.2.1_SO 01-15-02_01-10 
Základy - podsyp, separace (dl * š + dl * v * p) 
(13.40*7.16)=95,944 [A] 
(13.40*4+7.16*4+4.76*6)*0.90=99,720 [B] 
Celkem: A+B=195,664 [C]</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</si>
  <si>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</si>
  <si>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19</t>
  </si>
  <si>
    <t>271572211</t>
  </si>
  <si>
    <t>Podsyp pod základové konstrukce se zhutněním z netříděného štěrkopísku</t>
  </si>
  <si>
    <t>Podsyp pod základové konstrukce se zhutněním a urovnáním povrchu ze štěrkopísku netříděného</t>
  </si>
  <si>
    <t>Viz PD D.2.2.1_SO 01-15-02_01-10 
Základy - polštář (dl * š * v) 
(13.40*2+7.16*2+4.76*3)*1.20*0.50=33,240 [A] 
Základy - podsyp (dl * š * v) 
(13.40*7.16)*0.20=19,189 [B] 
(12.80*2+6.56*2+5.36*3)*0.60*0.30=9,864 [C] 
Celkem: A+B+C=62,293 [D]</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</si>
  <si>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</si>
  <si>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20</t>
  </si>
  <si>
    <t>274313511</t>
  </si>
  <si>
    <t>Základové pásy z betonu tř. C 12/15</t>
  </si>
  <si>
    <t>Základy z betonu prostého pasy betonu kamenem neprokládaného tř. C 12/15</t>
  </si>
  <si>
    <t>Viz PD D.2.2.1_SO 01-15-02_01-10 
Základy - pasy, podklad (dl * š * v) 
(13.40*2+7.16*2+4.76*3)*1.20*0.10=6,648 [A] 
Celkem: A=6,648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</si>
  <si>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</si>
  <si>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21</t>
  </si>
  <si>
    <t>274321411</t>
  </si>
  <si>
    <t>Základové pasy ze ŽB bez zvýšených nároků na prostředí tř. C 20/25</t>
  </si>
  <si>
    <t>Základy z betonu železového (bez výztuže) pasy z betonu bez zvláštních nároků na prostředí tř. C 20/25</t>
  </si>
  <si>
    <t>Viz PD D.2.2.1_SO 01-15-02_01-10 
Základy - pasy (dl * š * v) 
(12.80*2+6.56*2+5.36*3)*0.60*0.50=16,440 [A] 
Celkem: A=16,440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</si>
  <si>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</si>
  <si>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22</t>
  </si>
  <si>
    <t>274351121</t>
  </si>
  <si>
    <t>Zřízení bednění základových pasů rovného</t>
  </si>
  <si>
    <t>Bednění základů pasů rovné zřízení</t>
  </si>
  <si>
    <t>Viz PD D.2.2.1_SO 01-15-02_01-10 
Základy - pasy, bednění (dl * v * p) 
(12.80*2+6.56*2+5.36*3)*0.60*2=65,760 [A] 
Celkem: A=65,760 [B]</t>
  </si>
  <si>
    <t>1. Ceny jsou určeny pro bednění ve volném prostranství, ve volných nebo zapažených jamách, rýhách a šachtách.  
2. Kruhové nebo obloukové bednění poloměru do 1 m se oceňuje individuálně.</t>
  </si>
  <si>
    <t>23</t>
  </si>
  <si>
    <t>274351122</t>
  </si>
  <si>
    <t>Odstranění bednění základových pasů rovného</t>
  </si>
  <si>
    <t>Bednění základů pasů rovné odstranění</t>
  </si>
  <si>
    <t>24</t>
  </si>
  <si>
    <t>274361821</t>
  </si>
  <si>
    <t>Výztuž základových pásů betonářskou ocelí 10 505 (R)</t>
  </si>
  <si>
    <t>T</t>
  </si>
  <si>
    <t>Výztuž základů pasů z betonářské oceli 10 505 (R) nebo BSt 500</t>
  </si>
  <si>
    <t>Viz PD D.2.2.1_SO 01-15-02_01-10 
Základy - pasy, výztuž (obj * m) (m = 40,0 kg/m3) 
(16.44)*40.0/1000=0,658 [A] 
Celkem: A=0,658 [B]</t>
  </si>
  <si>
    <t>1. Ceny platí pro desky rovné, snáběhy, hřibové nebo upnuté do žeber včetně výztuže těchto žeber.</t>
  </si>
  <si>
    <t>31</t>
  </si>
  <si>
    <t>69311060</t>
  </si>
  <si>
    <t>geotextilie netkaná separační, ochranná, filtrační, drenážní PP 200g/m2</t>
  </si>
  <si>
    <t>21-M</t>
  </si>
  <si>
    <t>Elektromontáže</t>
  </si>
  <si>
    <t>17</t>
  </si>
  <si>
    <t>210220021</t>
  </si>
  <si>
    <t>Montáž uzemňovacího vedení vodičů FeZn pomocí svorek v zemi páskou do 120 mm2 v průmyslové výstavbě</t>
  </si>
  <si>
    <t>m</t>
  </si>
  <si>
    <t>Montáž uzemňovacího vedení s upevněním, propojením a připojením pomocí svorek  v zemi s izolací spojů vodičů FeZn páskou průřezu do 120 mm2 v průmyslové výstavbě</t>
  </si>
  <si>
    <t>Viz PD D.2.2.1_SO 01-15-02_01-10 
Zemnící pásek (dl * p) 
(14.30)*6+(6.00)*15=175,800 [A] 
Celkem: A=175,800 [B]</t>
  </si>
  <si>
    <t>25</t>
  </si>
  <si>
    <t>35441986</t>
  </si>
  <si>
    <t>svorka odbočovací a spojovací pro pásek 30x4 mm, FeZn</t>
  </si>
  <si>
    <t>KUS</t>
  </si>
  <si>
    <t>26</t>
  </si>
  <si>
    <t>35442062</t>
  </si>
  <si>
    <t>pás zemnící 30x4mm FeZn</t>
  </si>
  <si>
    <t>kg</t>
  </si>
  <si>
    <t>Úpravy povrchů, podlahy a osazování výplní</t>
  </si>
  <si>
    <t>28</t>
  </si>
  <si>
    <t>637111111</t>
  </si>
  <si>
    <t>Okapový chodník ze štěrkopísku tl 100 mm s udusáním</t>
  </si>
  <si>
    <t>Okapový chodník z kameniva  s udusáním a urovnáním povrchu ze štěrkopísku tl. 100 mm</t>
  </si>
  <si>
    <t>Viz PD D.2.2.1_SO 01-15-02_01-10 
Okapový chodník - podklad (pl) 
(1.83)=1,830 [A] 
Celkem: A=1,830 [B]</t>
  </si>
  <si>
    <t>29</t>
  </si>
  <si>
    <t>637211122</t>
  </si>
  <si>
    <t>Okapový chodník z betonových dlaždic tl 60 mm kladených do písku se zalitím spár MC</t>
  </si>
  <si>
    <t>Okapový chodník z dlaždic  betonových se zalitím spár cementovou maltou do písku, tl. dlaždic 60 mm</t>
  </si>
  <si>
    <t>Viz PD D.2.2.1_SO 01-15-02_01-10 
Okapový chodník - dlažba (dl * š) 
(6.10)*0.30=1,830 [A] 
Celkem: A=1,830 [B]</t>
  </si>
  <si>
    <t>30</t>
  </si>
  <si>
    <t>637311131</t>
  </si>
  <si>
    <t>Okapový chodník z betonových záhonových obrubníků lože beton</t>
  </si>
  <si>
    <t>Okapový chodník z obrubníků betonových zahradních, se zalitím spár cementovou maltou do lože z betonu prostého</t>
  </si>
  <si>
    <t>Viz PD D.2.2.1_SO 01-15-02_01-10 
Okapový chodník - obrubník (dl) 
6.10=6,100 [A] 
Celkem: A=6,100 [B]</t>
  </si>
  <si>
    <t>764</t>
  </si>
  <si>
    <t>Konstrukce klempířské</t>
  </si>
  <si>
    <t>33</t>
  </si>
  <si>
    <t>764212663</t>
  </si>
  <si>
    <t>Oplechování rovné okapové hrany z Pz s povrchovou úpravou rš 250 mm</t>
  </si>
  <si>
    <t>Oplechování střešních prvků z pozinkovaného plechu s povrchovou úpravou okapu okapovým plechem střechy rovné rš 250 mm</t>
  </si>
  <si>
    <t>D+M K4 Pz okapnice rš 250 mm vč. kotvení, doplňků a povrchové úpravy (dle PD) 
12.00=12,000 [A] 
Celkem: A=12,000 [B]</t>
  </si>
  <si>
    <t>1. V cenách 764 21-1605 až - 3642 nejsou započteny náklady na podkladní plech, tento se oceňuje cenami souboru cen 764 01-16.. Podkladní plech z pozinkovaného plechu s upraveným povrchem v rozvinuté šířce dle rš střešního prvku.</t>
  </si>
  <si>
    <t>34</t>
  </si>
  <si>
    <t>764214607</t>
  </si>
  <si>
    <t>Oplechování horních ploch a atik bez rohů z Pz s povrch úpravou mechanicky kotvené rš 670 mm</t>
  </si>
  <si>
    <t>Oplechování horních ploch zdí a nadezdívek (atik) z pozinkovaného plechu s povrchovou úpravou mechanicky kotvené rš 670 mm</t>
  </si>
  <si>
    <t>D+M K3 Pz oplechování atiky rš 636 mm vč. kotvení, doplňků a povrchové úpravy (dle PD) 
25.10=25,100 [A] 
Celkem: A=25,100 [B]</t>
  </si>
  <si>
    <t>35</t>
  </si>
  <si>
    <t>764311604</t>
  </si>
  <si>
    <t>Lemování rovných zdí střech s krytinou prejzovou nebo vlnitou z Pz s povrchovou úpravou rš 330 mm</t>
  </si>
  <si>
    <t>Lemování zdí z pozinkovaného plechu s povrchovou úpravou boční nebo horní rovné, střech s krytinou prejzovou nebo vlnitou rš 330 mm</t>
  </si>
  <si>
    <t>D+M K3b Pz plechová příponka rš 270 mm vč. kotvení, doplňků a povrchové úpravy (dle PD) 
25.10=25,100 [A] 
Celkem: A=25,100 [B]</t>
  </si>
  <si>
    <t>36</t>
  </si>
  <si>
    <t>764311605</t>
  </si>
  <si>
    <t>Lemování rovných zdí střech s krytinou prejzovou nebo vlnitou z Pz s povrchovou úpravou rš 400 mm</t>
  </si>
  <si>
    <t>Lemování zdí z pozinkovaného plechu s povrchovou úpravou boční nebo horní rovné, střech s krytinou prejzovou nebo vlnitou rš 400 mm</t>
  </si>
  <si>
    <t>D+M K3a Pz plechová příponka rš 300 mm vč. kotvení, doplňků a povrchové úpravy (dle PD) 
25.10=25,100 [A] 
Celkem: A=25,100 [B]</t>
  </si>
  <si>
    <t>37</t>
  </si>
  <si>
    <t>764511602</t>
  </si>
  <si>
    <t>Žlab podokapní půlkruhový z Pz s povrchovou úpravou rš 330 mm</t>
  </si>
  <si>
    <t>Žlab podokapní z pozinkovaného plechu s povrchovou úpravou včetně háků a čel půlkruhový rš 330 mm</t>
  </si>
  <si>
    <t>D+M K1 Pz žlab prům 150 mm vč. kotvení, doplňků a povrchové úpravy (dle PD) 
12.00=12,000 [A] 
Celkem: A=12,000 [B]</t>
  </si>
  <si>
    <t>38</t>
  </si>
  <si>
    <t>764518622</t>
  </si>
  <si>
    <t>Svody kruhové včetně objímek, kolen, odskoků z Pz s povrchovou úpravou průměru 100 mm</t>
  </si>
  <si>
    <t>Svod z pozinkovaného plechu s upraveným povrchem včetně objímek, kolen a odskoků kruhový, průměru 100 mm</t>
  </si>
  <si>
    <t>D+M K2 Pz svod prům 100 mm vč. kotvení, doplňků a povrchové úpravy (dle PD) 
6.40=6,400 [A] 
Celkem: A=6,400 [B]</t>
  </si>
  <si>
    <t>44</t>
  </si>
  <si>
    <t>998764101</t>
  </si>
  <si>
    <t>Přesun hmot tonážní pro konstrukce klempířské v objektech v do 6 m</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</si>
  <si>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</si>
  <si>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</si>
  <si>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767</t>
  </si>
  <si>
    <t>Konstrukce zámečnické</t>
  </si>
  <si>
    <t>32</t>
  </si>
  <si>
    <t>70921329</t>
  </si>
  <si>
    <t>kotvicí bod pro betonové konstrukce pomocí rozpěrné kotvy nebo chemické kotvy dl 500mm</t>
  </si>
  <si>
    <t>39</t>
  </si>
  <si>
    <t>767881112</t>
  </si>
  <si>
    <t>Montáž bodů záchytného systému do železobetonu chemickou kotvou</t>
  </si>
  <si>
    <t>Montáž záchytného systému proti pádu bodů samostatných nebo v systému s poddajným kotvícím vedením do železobetonu chemickou kotvou</t>
  </si>
  <si>
    <t>D+M K5 nerezový kotvící bod vč. kotvení, doplňků a povrchové úpravy (dle PD) 
3=3,000 [A] 
Celkem: A=3,000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</si>
  <si>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713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</si>
  <si>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45</t>
  </si>
  <si>
    <t>998767101</t>
  </si>
  <si>
    <t>Přesun hmot tonážní pro zámečnické konstrukce v objektech v do 6 m</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</si>
  <si>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</si>
  <si>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</si>
  <si>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783</t>
  </si>
  <si>
    <t>Dokončovací práce - nátěry</t>
  </si>
  <si>
    <t>40</t>
  </si>
  <si>
    <t>783314101</t>
  </si>
  <si>
    <t>Základní jednonásobný syntetický nátěr zámečnických konstrukcí</t>
  </si>
  <si>
    <t>Základní nátěr zámečnických konstrukcí jednonásobný syntetický</t>
  </si>
  <si>
    <t>Viz PD D.2.2.1_SO 01-15-02_01-10 
Základový rám - nátěr (dl * š) 
J 70x50x3 
(1.65*12)*(0.07*2+0.05*2)=4,752 [A] 
U 50 
(1.00*28+1.65*4)*(0.05*2+0.03*2)=5,536 [B] 
Celkem: A+B=10,288 [C]</t>
  </si>
  <si>
    <t>Ostatní konstrukce a práce, bourání</t>
  </si>
  <si>
    <t>13010810</t>
  </si>
  <si>
    <t>ocel profilová UPN 50 jakost 11 375</t>
  </si>
  <si>
    <t>Viz PD D.2.2.1_SO 01-15-02_01-10 
Základový rám - prvky (m) 
(156.80+36.96)/1000=0,194 [A] 
Celkem: A=0,194 [B] 
B * 1.1Koeficient množství=0,213 [C]</t>
  </si>
  <si>
    <t>14550160</t>
  </si>
  <si>
    <t>profil ocelový obdélníkový svařovaný 70x50x3mm</t>
  </si>
  <si>
    <t>Viz PD D.2.2.1_SO 01-15-02_01-10 
Základový rám - prvky (m) 
(102.96)/1000=0,103 [A] 
Celkem: A=0,103 [B] 
B * 1.1Koeficient množství=0,113 [C]</t>
  </si>
  <si>
    <t>27</t>
  </si>
  <si>
    <t>44932114</t>
  </si>
  <si>
    <t>přístroj hasicí ruční práškový PG 6 LE</t>
  </si>
  <si>
    <t>41</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</si>
  <si>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</si>
  <si>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</si>
  <si>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</si>
  <si>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</si>
  <si>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42</t>
  </si>
  <si>
    <t>953946111</t>
  </si>
  <si>
    <t>Montáž atypických ocelových kcí hmotnosti do 1 t z profilů hmotnosti do 13 kg/m</t>
  </si>
  <si>
    <t>Montáž atypických ocelových konstrukcí  profilů hmotnosti do 13 kg/m, hmotnosti konstrukce do 1 t</t>
  </si>
  <si>
    <t>1. Ceny nelze použít pro ocenění montáže ocelových konstrukcí hmotnosti do 500 kg; tyto se oceňují cenami souboru cen 767 99-51 Montáž ostatních atypických zámečnických konstrukcí části A01 katalogu 800-767 Konstrukce zámečnické.</t>
  </si>
  <si>
    <t>990</t>
  </si>
  <si>
    <t>Likvidace odpadů vč. dopravy</t>
  </si>
  <si>
    <t>47</t>
  </si>
  <si>
    <t>R015111</t>
  </si>
  <si>
    <t>POPLATKY ZA LIKVIDACI ODPADŮ NEKONTAMINOVANÝCH - 17 05 04 VYTĚŽENÉ ZEMINY A HORNINY - I. TŘÍDA TĚŽITELNOSTI VČETNĚ DOPRAVY</t>
  </si>
  <si>
    <t>Viz PD D.2.2.1_SO 01-15-02_01-10 
Zemní práce - skládkovné (předpokládaný obj) 
((143.724)+(59.832)-(50))*1.8=276,401 [A] 
Celkem: A=276,401 [B]</t>
  </si>
  <si>
    <t>998</t>
  </si>
  <si>
    <t>Přesun hmot</t>
  </si>
  <si>
    <t>43</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</si>
  <si>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</si>
  <si>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</si>
  <si>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</si>
  <si>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</si>
  <si>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OST</t>
  </si>
  <si>
    <t>Ostatní</t>
  </si>
  <si>
    <t>46</t>
  </si>
  <si>
    <t>R_OST011502</t>
  </si>
  <si>
    <t>D+M prefabrikovaná buňka vč. dopravy, osazení a doplňků (dle 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</si>
</sst>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R208"/>
  <sheetViews>
    <sheetView tabSelected="1"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0+O10+O67+O100+O113+O126+O155+O168+O173+O194+O199+O204</f>
        <v>0</v>
      </c>
      <c r="P2" t="s">
        <v>2</v>
      </c>
    </row>
    <row r="3" spans="1:18" ht="15" customHeight="1" x14ac:dyDescent="0.25">
      <c r="A3" t="s">
        <v>4</v>
      </c>
      <c r="B3" s="4" t="s">
        <v>5</v>
      </c>
      <c r="C3" s="5" t="s">
        <v>6</v>
      </c>
      <c r="D3" s="6"/>
      <c r="E3" s="7" t="s">
        <v>7</v>
      </c>
      <c r="F3" s="1"/>
      <c r="G3" s="8"/>
      <c r="H3" s="9" t="s">
        <v>8</v>
      </c>
      <c r="I3" s="10">
        <f>0+I10+I67+I100+I113+I126+I155+I168+I173+I194+I199+I204</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4" t="s">
        <v>12</v>
      </c>
      <c r="C5" s="5" t="s">
        <v>17</v>
      </c>
      <c r="D5" s="6"/>
      <c r="E5" s="7" t="s">
        <v>18</v>
      </c>
      <c r="F5" s="1"/>
      <c r="G5" s="1"/>
      <c r="H5" s="1"/>
      <c r="I5" s="1"/>
      <c r="O5" t="s">
        <v>19</v>
      </c>
      <c r="P5" t="s">
        <v>10</v>
      </c>
    </row>
    <row r="6" spans="1:18" ht="12.75" customHeight="1" x14ac:dyDescent="0.25">
      <c r="A6" t="s">
        <v>20</v>
      </c>
      <c r="B6" s="12" t="s">
        <v>21</v>
      </c>
      <c r="C6" s="13" t="s">
        <v>8</v>
      </c>
      <c r="D6" s="14"/>
      <c r="E6" s="15" t="s">
        <v>22</v>
      </c>
      <c r="F6" s="3"/>
      <c r="G6" s="3"/>
      <c r="H6" s="3"/>
      <c r="I6" s="3"/>
    </row>
    <row r="7" spans="1:18" ht="12.75" customHeight="1" x14ac:dyDescent="0.2">
      <c r="A7" s="16" t="s">
        <v>23</v>
      </c>
      <c r="B7" s="16" t="s">
        <v>24</v>
      </c>
      <c r="C7" s="16" t="s">
        <v>25</v>
      </c>
      <c r="D7" s="16" t="s">
        <v>26</v>
      </c>
      <c r="E7" s="16" t="s">
        <v>27</v>
      </c>
      <c r="F7" s="16" t="s">
        <v>28</v>
      </c>
      <c r="G7" s="16" t="s">
        <v>29</v>
      </c>
      <c r="H7" s="16" t="s">
        <v>30</v>
      </c>
      <c r="I7" s="16"/>
    </row>
    <row r="8" spans="1:18" ht="12.75" customHeight="1" x14ac:dyDescent="0.2">
      <c r="A8" s="16"/>
      <c r="B8" s="16"/>
      <c r="C8" s="16"/>
      <c r="D8" s="16"/>
      <c r="E8" s="16"/>
      <c r="F8" s="16"/>
      <c r="G8" s="16"/>
      <c r="H8" s="17" t="s">
        <v>31</v>
      </c>
      <c r="I8" s="17" t="s">
        <v>32</v>
      </c>
    </row>
    <row r="9" spans="1:18" ht="12.75" customHeight="1" x14ac:dyDescent="0.2">
      <c r="A9" s="17" t="s">
        <v>33</v>
      </c>
      <c r="B9" s="17" t="s">
        <v>34</v>
      </c>
      <c r="C9" s="17" t="s">
        <v>10</v>
      </c>
      <c r="D9" s="17" t="s">
        <v>2</v>
      </c>
      <c r="E9" s="17" t="s">
        <v>35</v>
      </c>
      <c r="F9" s="17" t="s">
        <v>36</v>
      </c>
      <c r="G9" s="17" t="s">
        <v>37</v>
      </c>
      <c r="H9" s="17" t="s">
        <v>38</v>
      </c>
      <c r="I9" s="17" t="s">
        <v>39</v>
      </c>
    </row>
    <row r="10" spans="1:18" ht="12.75" customHeight="1" x14ac:dyDescent="0.2">
      <c r="A10" s="18" t="s">
        <v>40</v>
      </c>
      <c r="B10" s="18"/>
      <c r="C10" s="19" t="s">
        <v>34</v>
      </c>
      <c r="D10" s="18"/>
      <c r="E10" s="20" t="s">
        <v>41</v>
      </c>
      <c r="F10" s="18"/>
      <c r="G10" s="18"/>
      <c r="H10" s="18"/>
      <c r="I10" s="21">
        <f>0+Q10</f>
        <v>0</v>
      </c>
      <c r="O10">
        <f>0+R10</f>
        <v>0</v>
      </c>
      <c r="Q10">
        <f>0+I11+I15+I19+I23+I27+I31+I35+I39+I43+I47+I51+I55+I59+I63</f>
        <v>0</v>
      </c>
      <c r="R10">
        <f>0+O11+O15+O19+O23+O27+O31+O35+O39+O43+O47+O51+O55+O59+O63</f>
        <v>0</v>
      </c>
    </row>
    <row r="11" spans="1:18" x14ac:dyDescent="0.2">
      <c r="A11" s="22" t="s">
        <v>42</v>
      </c>
      <c r="B11" s="23" t="s">
        <v>34</v>
      </c>
      <c r="C11" s="23" t="s">
        <v>43</v>
      </c>
      <c r="D11" s="22" t="s">
        <v>44</v>
      </c>
      <c r="E11" s="24" t="s">
        <v>45</v>
      </c>
      <c r="F11" s="25" t="s">
        <v>46</v>
      </c>
      <c r="G11" s="26">
        <v>135</v>
      </c>
      <c r="H11" s="27">
        <v>0</v>
      </c>
      <c r="I11" s="27">
        <f>ROUND(ROUND(H11,2)*ROUND(G11,3),2)</f>
        <v>0</v>
      </c>
      <c r="O11">
        <f>(I11*21)/100</f>
        <v>0</v>
      </c>
      <c r="P11" t="s">
        <v>10</v>
      </c>
    </row>
    <row r="12" spans="1:18" ht="25.5" x14ac:dyDescent="0.2">
      <c r="A12" s="28" t="s">
        <v>47</v>
      </c>
      <c r="E12" s="29" t="s">
        <v>48</v>
      </c>
    </row>
    <row r="13" spans="1:18" ht="51" x14ac:dyDescent="0.2">
      <c r="A13" s="30" t="s">
        <v>49</v>
      </c>
      <c r="E13" s="31" t="s">
        <v>50</v>
      </c>
    </row>
    <row r="14" spans="1:18" ht="89.25" x14ac:dyDescent="0.2">
      <c r="A14" t="s">
        <v>51</v>
      </c>
      <c r="E14" s="29" t="s">
        <v>52</v>
      </c>
    </row>
    <row r="15" spans="1:18" ht="25.5" x14ac:dyDescent="0.2">
      <c r="A15" s="22" t="s">
        <v>42</v>
      </c>
      <c r="B15" s="23" t="s">
        <v>2</v>
      </c>
      <c r="C15" s="23" t="s">
        <v>53</v>
      </c>
      <c r="D15" s="22" t="s">
        <v>44</v>
      </c>
      <c r="E15" s="24" t="s">
        <v>54</v>
      </c>
      <c r="F15" s="25" t="s">
        <v>55</v>
      </c>
      <c r="G15" s="26">
        <v>143.72399999999999</v>
      </c>
      <c r="H15" s="27">
        <v>0</v>
      </c>
      <c r="I15" s="27">
        <f>ROUND(ROUND(H15,2)*ROUND(G15,3),2)</f>
        <v>0</v>
      </c>
      <c r="O15">
        <f>(I15*21)/100</f>
        <v>0</v>
      </c>
      <c r="P15" t="s">
        <v>10</v>
      </c>
    </row>
    <row r="16" spans="1:18" ht="25.5" x14ac:dyDescent="0.2">
      <c r="A16" s="28" t="s">
        <v>47</v>
      </c>
      <c r="E16" s="29" t="s">
        <v>56</v>
      </c>
    </row>
    <row r="17" spans="1:16" ht="51" x14ac:dyDescent="0.2">
      <c r="A17" s="30" t="s">
        <v>49</v>
      </c>
      <c r="E17" s="31" t="s">
        <v>57</v>
      </c>
    </row>
    <row r="18" spans="1:16" ht="76.5" x14ac:dyDescent="0.2">
      <c r="A18" t="s">
        <v>51</v>
      </c>
      <c r="E18" s="29" t="s">
        <v>58</v>
      </c>
    </row>
    <row r="19" spans="1:16" ht="25.5" x14ac:dyDescent="0.2">
      <c r="A19" s="22" t="s">
        <v>42</v>
      </c>
      <c r="B19" s="23" t="s">
        <v>35</v>
      </c>
      <c r="C19" s="23" t="s">
        <v>59</v>
      </c>
      <c r="D19" s="22" t="s">
        <v>44</v>
      </c>
      <c r="E19" s="24" t="s">
        <v>60</v>
      </c>
      <c r="F19" s="25" t="s">
        <v>55</v>
      </c>
      <c r="G19" s="26">
        <v>59.832000000000001</v>
      </c>
      <c r="H19" s="27">
        <v>0</v>
      </c>
      <c r="I19" s="27">
        <f>ROUND(ROUND(H19,2)*ROUND(G19,3),2)</f>
        <v>0</v>
      </c>
      <c r="O19">
        <f>(I19*21)/100</f>
        <v>0</v>
      </c>
      <c r="P19" t="s">
        <v>10</v>
      </c>
    </row>
    <row r="20" spans="1:16" ht="38.25" x14ac:dyDescent="0.2">
      <c r="A20" s="28" t="s">
        <v>47</v>
      </c>
      <c r="E20" s="29" t="s">
        <v>61</v>
      </c>
    </row>
    <row r="21" spans="1:16" ht="51" x14ac:dyDescent="0.2">
      <c r="A21" s="30" t="s">
        <v>49</v>
      </c>
      <c r="E21" s="31" t="s">
        <v>62</v>
      </c>
    </row>
    <row r="22" spans="1:16" ht="38.25" x14ac:dyDescent="0.2">
      <c r="A22" t="s">
        <v>51</v>
      </c>
      <c r="E22" s="29" t="s">
        <v>63</v>
      </c>
    </row>
    <row r="23" spans="1:16" x14ac:dyDescent="0.2">
      <c r="A23" s="22" t="s">
        <v>42</v>
      </c>
      <c r="B23" s="23" t="s">
        <v>37</v>
      </c>
      <c r="C23" s="23" t="s">
        <v>64</v>
      </c>
      <c r="D23" s="22" t="s">
        <v>44</v>
      </c>
      <c r="E23" s="24" t="s">
        <v>65</v>
      </c>
      <c r="F23" s="25" t="s">
        <v>46</v>
      </c>
      <c r="G23" s="26">
        <v>99.72</v>
      </c>
      <c r="H23" s="27">
        <v>0</v>
      </c>
      <c r="I23" s="27">
        <f>ROUND(ROUND(H23,2)*ROUND(G23,3),2)</f>
        <v>0</v>
      </c>
      <c r="O23">
        <f>(I23*21)/100</f>
        <v>0</v>
      </c>
      <c r="P23" t="s">
        <v>10</v>
      </c>
    </row>
    <row r="24" spans="1:16" ht="25.5" x14ac:dyDescent="0.2">
      <c r="A24" s="28" t="s">
        <v>47</v>
      </c>
      <c r="E24" s="29" t="s">
        <v>66</v>
      </c>
    </row>
    <row r="25" spans="1:16" ht="51" x14ac:dyDescent="0.2">
      <c r="A25" s="30" t="s">
        <v>49</v>
      </c>
      <c r="E25" s="31" t="s">
        <v>67</v>
      </c>
    </row>
    <row r="26" spans="1:16" ht="178.5" x14ac:dyDescent="0.2">
      <c r="A26" t="s">
        <v>51</v>
      </c>
      <c r="E26" s="29" t="s">
        <v>68</v>
      </c>
    </row>
    <row r="27" spans="1:16" x14ac:dyDescent="0.2">
      <c r="A27" s="22" t="s">
        <v>42</v>
      </c>
      <c r="B27" s="23" t="s">
        <v>69</v>
      </c>
      <c r="C27" s="23" t="s">
        <v>70</v>
      </c>
      <c r="D27" s="22" t="s">
        <v>44</v>
      </c>
      <c r="E27" s="24" t="s">
        <v>71</v>
      </c>
      <c r="F27" s="25" t="s">
        <v>46</v>
      </c>
      <c r="G27" s="26">
        <v>99.72</v>
      </c>
      <c r="H27" s="27">
        <v>0</v>
      </c>
      <c r="I27" s="27">
        <f>ROUND(ROUND(H27,2)*ROUND(G27,3),2)</f>
        <v>0</v>
      </c>
      <c r="O27">
        <f>(I27*21)/100</f>
        <v>0</v>
      </c>
      <c r="P27" t="s">
        <v>10</v>
      </c>
    </row>
    <row r="28" spans="1:16" ht="25.5" x14ac:dyDescent="0.2">
      <c r="A28" s="28" t="s">
        <v>47</v>
      </c>
      <c r="E28" s="29" t="s">
        <v>72</v>
      </c>
    </row>
    <row r="29" spans="1:16" x14ac:dyDescent="0.2">
      <c r="A29" s="30" t="s">
        <v>49</v>
      </c>
      <c r="E29" s="31" t="s">
        <v>73</v>
      </c>
    </row>
    <row r="30" spans="1:16" x14ac:dyDescent="0.2">
      <c r="A30" t="s">
        <v>51</v>
      </c>
      <c r="E30" s="29" t="s">
        <v>73</v>
      </c>
    </row>
    <row r="31" spans="1:16" x14ac:dyDescent="0.2">
      <c r="A31" s="22" t="s">
        <v>42</v>
      </c>
      <c r="B31" s="23" t="s">
        <v>74</v>
      </c>
      <c r="C31" s="23" t="s">
        <v>75</v>
      </c>
      <c r="D31" s="22" t="s">
        <v>44</v>
      </c>
      <c r="E31" s="24" t="s">
        <v>76</v>
      </c>
      <c r="F31" s="25" t="s">
        <v>55</v>
      </c>
      <c r="G31" s="26">
        <v>59.832000000000001</v>
      </c>
      <c r="H31" s="27">
        <v>0</v>
      </c>
      <c r="I31" s="27">
        <f>ROUND(ROUND(H31,2)*ROUND(G31,3),2)</f>
        <v>0</v>
      </c>
      <c r="O31">
        <f>(I31*21)/100</f>
        <v>0</v>
      </c>
      <c r="P31" t="s">
        <v>10</v>
      </c>
    </row>
    <row r="32" spans="1:16" ht="25.5" x14ac:dyDescent="0.2">
      <c r="A32" s="28" t="s">
        <v>47</v>
      </c>
      <c r="E32" s="29" t="s">
        <v>77</v>
      </c>
    </row>
    <row r="33" spans="1:16" ht="51" x14ac:dyDescent="0.2">
      <c r="A33" s="30" t="s">
        <v>49</v>
      </c>
      <c r="E33" s="31" t="s">
        <v>78</v>
      </c>
    </row>
    <row r="34" spans="1:16" ht="51" x14ac:dyDescent="0.2">
      <c r="A34" t="s">
        <v>51</v>
      </c>
      <c r="E34" s="29" t="s">
        <v>79</v>
      </c>
    </row>
    <row r="35" spans="1:16" ht="25.5" x14ac:dyDescent="0.2">
      <c r="A35" s="22" t="s">
        <v>42</v>
      </c>
      <c r="B35" s="23" t="s">
        <v>38</v>
      </c>
      <c r="C35" s="23" t="s">
        <v>80</v>
      </c>
      <c r="D35" s="22" t="s">
        <v>44</v>
      </c>
      <c r="E35" s="24" t="s">
        <v>81</v>
      </c>
      <c r="F35" s="25" t="s">
        <v>55</v>
      </c>
      <c r="G35" s="26">
        <v>40.5</v>
      </c>
      <c r="H35" s="27">
        <v>0</v>
      </c>
      <c r="I35" s="27">
        <f>ROUND(ROUND(H35,2)*ROUND(G35,3),2)</f>
        <v>0</v>
      </c>
      <c r="O35">
        <f>(I35*21)/100</f>
        <v>0</v>
      </c>
      <c r="P35" t="s">
        <v>10</v>
      </c>
    </row>
    <row r="36" spans="1:16" ht="25.5" x14ac:dyDescent="0.2">
      <c r="A36" s="28" t="s">
        <v>47</v>
      </c>
      <c r="E36" s="29" t="s">
        <v>82</v>
      </c>
    </row>
    <row r="37" spans="1:16" ht="51" x14ac:dyDescent="0.2">
      <c r="A37" s="30" t="s">
        <v>49</v>
      </c>
      <c r="E37" s="31" t="s">
        <v>83</v>
      </c>
    </row>
    <row r="38" spans="1:16" ht="89.25" x14ac:dyDescent="0.2">
      <c r="A38" t="s">
        <v>51</v>
      </c>
      <c r="E38" s="29" t="s">
        <v>84</v>
      </c>
    </row>
    <row r="39" spans="1:16" ht="25.5" x14ac:dyDescent="0.2">
      <c r="A39" s="22" t="s">
        <v>42</v>
      </c>
      <c r="B39" s="23" t="s">
        <v>39</v>
      </c>
      <c r="C39" s="23" t="s">
        <v>85</v>
      </c>
      <c r="D39" s="22" t="s">
        <v>44</v>
      </c>
      <c r="E39" s="24" t="s">
        <v>86</v>
      </c>
      <c r="F39" s="25" t="s">
        <v>55</v>
      </c>
      <c r="G39" s="26">
        <v>253.55600000000001</v>
      </c>
      <c r="H39" s="27">
        <v>0</v>
      </c>
      <c r="I39" s="27">
        <f>ROUND(ROUND(H39,2)*ROUND(G39,3),2)</f>
        <v>0</v>
      </c>
      <c r="O39">
        <f>(I39*21)/100</f>
        <v>0</v>
      </c>
      <c r="P39" t="s">
        <v>10</v>
      </c>
    </row>
    <row r="40" spans="1:16" ht="38.25" x14ac:dyDescent="0.2">
      <c r="A40" s="28" t="s">
        <v>47</v>
      </c>
      <c r="E40" s="29" t="s">
        <v>87</v>
      </c>
    </row>
    <row r="41" spans="1:16" ht="76.5" x14ac:dyDescent="0.2">
      <c r="A41" s="30" t="s">
        <v>49</v>
      </c>
      <c r="E41" s="31" t="s">
        <v>88</v>
      </c>
    </row>
    <row r="42" spans="1:16" ht="76.5" x14ac:dyDescent="0.2">
      <c r="A42" t="s">
        <v>51</v>
      </c>
      <c r="E42" s="29" t="s">
        <v>89</v>
      </c>
    </row>
    <row r="43" spans="1:16" x14ac:dyDescent="0.2">
      <c r="A43" s="22" t="s">
        <v>42</v>
      </c>
      <c r="B43" s="23" t="s">
        <v>90</v>
      </c>
      <c r="C43" s="23" t="s">
        <v>91</v>
      </c>
      <c r="D43" s="22" t="s">
        <v>44</v>
      </c>
      <c r="E43" s="24" t="s">
        <v>92</v>
      </c>
      <c r="F43" s="25" t="s">
        <v>55</v>
      </c>
      <c r="G43" s="26">
        <v>40.5</v>
      </c>
      <c r="H43" s="27">
        <v>0</v>
      </c>
      <c r="I43" s="27">
        <f>ROUND(ROUND(H43,2)*ROUND(G43,3),2)</f>
        <v>0</v>
      </c>
      <c r="O43">
        <f>(I43*21)/100</f>
        <v>0</v>
      </c>
      <c r="P43" t="s">
        <v>10</v>
      </c>
    </row>
    <row r="44" spans="1:16" x14ac:dyDescent="0.2">
      <c r="A44" s="28" t="s">
        <v>47</v>
      </c>
      <c r="E44" s="29" t="s">
        <v>93</v>
      </c>
    </row>
    <row r="45" spans="1:16" ht="51" x14ac:dyDescent="0.2">
      <c r="A45" s="30" t="s">
        <v>49</v>
      </c>
      <c r="E45" s="31" t="s">
        <v>83</v>
      </c>
    </row>
    <row r="46" spans="1:16" x14ac:dyDescent="0.2">
      <c r="A46" t="s">
        <v>51</v>
      </c>
      <c r="E46" s="29" t="s">
        <v>73</v>
      </c>
    </row>
    <row r="47" spans="1:16" x14ac:dyDescent="0.2">
      <c r="A47" s="22" t="s">
        <v>42</v>
      </c>
      <c r="B47" s="23" t="s">
        <v>94</v>
      </c>
      <c r="C47" s="23" t="s">
        <v>95</v>
      </c>
      <c r="D47" s="22" t="s">
        <v>44</v>
      </c>
      <c r="E47" s="24" t="s">
        <v>96</v>
      </c>
      <c r="F47" s="25" t="s">
        <v>55</v>
      </c>
      <c r="G47" s="26">
        <v>203.55600000000001</v>
      </c>
      <c r="H47" s="27">
        <v>0</v>
      </c>
      <c r="I47" s="27">
        <f>ROUND(ROUND(H47,2)*ROUND(G47,3),2)</f>
        <v>0</v>
      </c>
      <c r="O47">
        <f>(I47*21)/100</f>
        <v>0</v>
      </c>
      <c r="P47" t="s">
        <v>10</v>
      </c>
    </row>
    <row r="48" spans="1:16" ht="25.5" x14ac:dyDescent="0.2">
      <c r="A48" s="28" t="s">
        <v>47</v>
      </c>
      <c r="E48" s="29" t="s">
        <v>97</v>
      </c>
    </row>
    <row r="49" spans="1:16" ht="63.75" x14ac:dyDescent="0.2">
      <c r="A49" s="30" t="s">
        <v>49</v>
      </c>
      <c r="E49" s="31" t="s">
        <v>98</v>
      </c>
    </row>
    <row r="50" spans="1:16" ht="140.25" x14ac:dyDescent="0.2">
      <c r="A50" t="s">
        <v>51</v>
      </c>
      <c r="E50" s="29" t="s">
        <v>99</v>
      </c>
    </row>
    <row r="51" spans="1:16" x14ac:dyDescent="0.2">
      <c r="A51" s="22" t="s">
        <v>42</v>
      </c>
      <c r="B51" s="23" t="s">
        <v>100</v>
      </c>
      <c r="C51" s="23" t="s">
        <v>101</v>
      </c>
      <c r="D51" s="22" t="s">
        <v>44</v>
      </c>
      <c r="E51" s="24" t="s">
        <v>102</v>
      </c>
      <c r="F51" s="25" t="s">
        <v>55</v>
      </c>
      <c r="G51" s="26">
        <v>203.55600000000001</v>
      </c>
      <c r="H51" s="27">
        <v>0</v>
      </c>
      <c r="I51" s="27">
        <f>ROUND(ROUND(H51,2)*ROUND(G51,3),2)</f>
        <v>0</v>
      </c>
      <c r="O51">
        <f>(I51*21)/100</f>
        <v>0</v>
      </c>
      <c r="P51" t="s">
        <v>10</v>
      </c>
    </row>
    <row r="52" spans="1:16" ht="25.5" x14ac:dyDescent="0.2">
      <c r="A52" s="28" t="s">
        <v>47</v>
      </c>
      <c r="E52" s="29" t="s">
        <v>103</v>
      </c>
    </row>
    <row r="53" spans="1:16" ht="63.75" x14ac:dyDescent="0.2">
      <c r="A53" s="30" t="s">
        <v>49</v>
      </c>
      <c r="E53" s="31" t="s">
        <v>104</v>
      </c>
    </row>
    <row r="54" spans="1:16" ht="165.75" x14ac:dyDescent="0.2">
      <c r="A54" t="s">
        <v>51</v>
      </c>
      <c r="E54" s="29" t="s">
        <v>105</v>
      </c>
    </row>
    <row r="55" spans="1:16" x14ac:dyDescent="0.2">
      <c r="A55" s="22" t="s">
        <v>42</v>
      </c>
      <c r="B55" s="23" t="s">
        <v>106</v>
      </c>
      <c r="C55" s="23" t="s">
        <v>107</v>
      </c>
      <c r="D55" s="22" t="s">
        <v>44</v>
      </c>
      <c r="E55" s="24" t="s">
        <v>108</v>
      </c>
      <c r="F55" s="25" t="s">
        <v>55</v>
      </c>
      <c r="G55" s="26">
        <v>20.25</v>
      </c>
      <c r="H55" s="27">
        <v>0</v>
      </c>
      <c r="I55" s="27">
        <f>ROUND(ROUND(H55,2)*ROUND(G55,3),2)</f>
        <v>0</v>
      </c>
      <c r="O55">
        <f>(I55*21)/100</f>
        <v>0</v>
      </c>
      <c r="P55" t="s">
        <v>10</v>
      </c>
    </row>
    <row r="56" spans="1:16" ht="25.5" x14ac:dyDescent="0.2">
      <c r="A56" s="28" t="s">
        <v>47</v>
      </c>
      <c r="E56" s="29" t="s">
        <v>109</v>
      </c>
    </row>
    <row r="57" spans="1:16" ht="51" x14ac:dyDescent="0.2">
      <c r="A57" s="30" t="s">
        <v>49</v>
      </c>
      <c r="E57" s="31" t="s">
        <v>110</v>
      </c>
    </row>
    <row r="58" spans="1:16" x14ac:dyDescent="0.2">
      <c r="A58" t="s">
        <v>51</v>
      </c>
      <c r="E58" s="29" t="s">
        <v>73</v>
      </c>
    </row>
    <row r="59" spans="1:16" x14ac:dyDescent="0.2">
      <c r="A59" s="22" t="s">
        <v>42</v>
      </c>
      <c r="B59" s="23" t="s">
        <v>111</v>
      </c>
      <c r="C59" s="23" t="s">
        <v>112</v>
      </c>
      <c r="D59" s="22" t="s">
        <v>44</v>
      </c>
      <c r="E59" s="24" t="s">
        <v>113</v>
      </c>
      <c r="F59" s="25" t="s">
        <v>55</v>
      </c>
      <c r="G59" s="26">
        <v>50</v>
      </c>
      <c r="H59" s="27">
        <v>0</v>
      </c>
      <c r="I59" s="27">
        <f>ROUND(ROUND(H59,2)*ROUND(G59,3),2)</f>
        <v>0</v>
      </c>
      <c r="O59">
        <f>(I59*21)/100</f>
        <v>0</v>
      </c>
      <c r="P59" t="s">
        <v>10</v>
      </c>
    </row>
    <row r="60" spans="1:16" ht="25.5" x14ac:dyDescent="0.2">
      <c r="A60" s="28" t="s">
        <v>47</v>
      </c>
      <c r="E60" s="29" t="s">
        <v>114</v>
      </c>
    </row>
    <row r="61" spans="1:16" ht="51" x14ac:dyDescent="0.2">
      <c r="A61" s="30" t="s">
        <v>49</v>
      </c>
      <c r="E61" s="31" t="s">
        <v>115</v>
      </c>
    </row>
    <row r="62" spans="1:16" ht="255" x14ac:dyDescent="0.2">
      <c r="A62" t="s">
        <v>51</v>
      </c>
      <c r="E62" s="29" t="s">
        <v>116</v>
      </c>
    </row>
    <row r="63" spans="1:16" ht="25.5" x14ac:dyDescent="0.2">
      <c r="A63" s="22" t="s">
        <v>42</v>
      </c>
      <c r="B63" s="23" t="s">
        <v>117</v>
      </c>
      <c r="C63" s="23" t="s">
        <v>118</v>
      </c>
      <c r="D63" s="22" t="s">
        <v>44</v>
      </c>
      <c r="E63" s="24" t="s">
        <v>119</v>
      </c>
      <c r="F63" s="25" t="s">
        <v>46</v>
      </c>
      <c r="G63" s="26">
        <v>135</v>
      </c>
      <c r="H63" s="27">
        <v>0</v>
      </c>
      <c r="I63" s="27">
        <f>ROUND(ROUND(H63,2)*ROUND(G63,3),2)</f>
        <v>0</v>
      </c>
      <c r="O63">
        <f>(I63*21)/100</f>
        <v>0</v>
      </c>
      <c r="P63" t="s">
        <v>10</v>
      </c>
    </row>
    <row r="64" spans="1:16" ht="25.5" x14ac:dyDescent="0.2">
      <c r="A64" s="28" t="s">
        <v>47</v>
      </c>
      <c r="E64" s="29" t="s">
        <v>120</v>
      </c>
    </row>
    <row r="65" spans="1:18" ht="51" x14ac:dyDescent="0.2">
      <c r="A65" s="30" t="s">
        <v>49</v>
      </c>
      <c r="E65" s="31" t="s">
        <v>121</v>
      </c>
    </row>
    <row r="66" spans="1:18" x14ac:dyDescent="0.2">
      <c r="A66" t="s">
        <v>51</v>
      </c>
      <c r="E66" s="29" t="s">
        <v>73</v>
      </c>
    </row>
    <row r="67" spans="1:18" ht="12.75" customHeight="1" x14ac:dyDescent="0.2">
      <c r="A67" s="3" t="s">
        <v>40</v>
      </c>
      <c r="B67" s="3"/>
      <c r="C67" s="32" t="s">
        <v>10</v>
      </c>
      <c r="D67" s="3"/>
      <c r="E67" s="20" t="s">
        <v>122</v>
      </c>
      <c r="F67" s="3"/>
      <c r="G67" s="3"/>
      <c r="H67" s="3"/>
      <c r="I67" s="33">
        <f>0+Q67</f>
        <v>0</v>
      </c>
      <c r="O67">
        <f>0+R67</f>
        <v>0</v>
      </c>
      <c r="Q67">
        <f>0+I68+I72+I76+I80+I84+I88+I92+I96</f>
        <v>0</v>
      </c>
      <c r="R67">
        <f>0+O68+O72+O76+O80+O84+O88+O92+O96</f>
        <v>0</v>
      </c>
    </row>
    <row r="68" spans="1:18" x14ac:dyDescent="0.2">
      <c r="A68" s="22" t="s">
        <v>42</v>
      </c>
      <c r="B68" s="23" t="s">
        <v>123</v>
      </c>
      <c r="C68" s="23" t="s">
        <v>124</v>
      </c>
      <c r="D68" s="22" t="s">
        <v>44</v>
      </c>
      <c r="E68" s="24" t="s">
        <v>125</v>
      </c>
      <c r="F68" s="25" t="s">
        <v>46</v>
      </c>
      <c r="G68" s="26">
        <v>195.66399999999999</v>
      </c>
      <c r="H68" s="27">
        <v>0</v>
      </c>
      <c r="I68" s="27">
        <f>ROUND(ROUND(H68,2)*ROUND(G68,3),2)</f>
        <v>0</v>
      </c>
      <c r="O68">
        <f>(I68*21)/100</f>
        <v>0</v>
      </c>
      <c r="P68" t="s">
        <v>10</v>
      </c>
    </row>
    <row r="69" spans="1:18" ht="25.5" x14ac:dyDescent="0.2">
      <c r="A69" s="28" t="s">
        <v>47</v>
      </c>
      <c r="E69" s="29" t="s">
        <v>126</v>
      </c>
    </row>
    <row r="70" spans="1:18" ht="63.75" x14ac:dyDescent="0.2">
      <c r="A70" s="30" t="s">
        <v>49</v>
      </c>
      <c r="E70" s="31" t="s">
        <v>127</v>
      </c>
    </row>
    <row r="71" spans="1:18" ht="76.5" x14ac:dyDescent="0.2">
      <c r="A71" t="s">
        <v>51</v>
      </c>
      <c r="E71" s="29" t="s">
        <v>128</v>
      </c>
    </row>
    <row r="72" spans="1:18" x14ac:dyDescent="0.2">
      <c r="A72" s="22" t="s">
        <v>42</v>
      </c>
      <c r="B72" s="23" t="s">
        <v>129</v>
      </c>
      <c r="C72" s="23" t="s">
        <v>130</v>
      </c>
      <c r="D72" s="22" t="s">
        <v>44</v>
      </c>
      <c r="E72" s="24" t="s">
        <v>131</v>
      </c>
      <c r="F72" s="25" t="s">
        <v>55</v>
      </c>
      <c r="G72" s="26">
        <v>62.292999999999999</v>
      </c>
      <c r="H72" s="27">
        <v>0</v>
      </c>
      <c r="I72" s="27">
        <f>ROUND(ROUND(H72,2)*ROUND(G72,3),2)</f>
        <v>0</v>
      </c>
      <c r="O72">
        <f>(I72*21)/100</f>
        <v>0</v>
      </c>
      <c r="P72" t="s">
        <v>10</v>
      </c>
    </row>
    <row r="73" spans="1:18" ht="25.5" x14ac:dyDescent="0.2">
      <c r="A73" s="28" t="s">
        <v>47</v>
      </c>
      <c r="E73" s="29" t="s">
        <v>132</v>
      </c>
    </row>
    <row r="74" spans="1:18" ht="89.25" x14ac:dyDescent="0.2">
      <c r="A74" s="30" t="s">
        <v>49</v>
      </c>
      <c r="E74" s="31" t="s">
        <v>133</v>
      </c>
    </row>
    <row r="75" spans="1:18" ht="63.75" x14ac:dyDescent="0.2">
      <c r="A75" t="s">
        <v>51</v>
      </c>
      <c r="E75" s="29" t="s">
        <v>134</v>
      </c>
    </row>
    <row r="76" spans="1:18" x14ac:dyDescent="0.2">
      <c r="A76" s="22" t="s">
        <v>42</v>
      </c>
      <c r="B76" s="23" t="s">
        <v>135</v>
      </c>
      <c r="C76" s="23" t="s">
        <v>136</v>
      </c>
      <c r="D76" s="22" t="s">
        <v>44</v>
      </c>
      <c r="E76" s="24" t="s">
        <v>137</v>
      </c>
      <c r="F76" s="25" t="s">
        <v>55</v>
      </c>
      <c r="G76" s="26">
        <v>6.6479999999999997</v>
      </c>
      <c r="H76" s="27">
        <v>0</v>
      </c>
      <c r="I76" s="27">
        <f>ROUND(ROUND(H76,2)*ROUND(G76,3),2)</f>
        <v>0</v>
      </c>
      <c r="O76">
        <f>(I76*21)/100</f>
        <v>0</v>
      </c>
      <c r="P76" t="s">
        <v>10</v>
      </c>
    </row>
    <row r="77" spans="1:18" x14ac:dyDescent="0.2">
      <c r="A77" s="28" t="s">
        <v>47</v>
      </c>
      <c r="E77" s="29" t="s">
        <v>138</v>
      </c>
    </row>
    <row r="78" spans="1:18" ht="51" x14ac:dyDescent="0.2">
      <c r="A78" s="30" t="s">
        <v>49</v>
      </c>
      <c r="E78" s="31" t="s">
        <v>139</v>
      </c>
    </row>
    <row r="79" spans="1:18" ht="89.25" x14ac:dyDescent="0.2">
      <c r="A79" t="s">
        <v>51</v>
      </c>
      <c r="E79" s="29" t="s">
        <v>140</v>
      </c>
    </row>
    <row r="80" spans="1:18" x14ac:dyDescent="0.2">
      <c r="A80" s="22" t="s">
        <v>42</v>
      </c>
      <c r="B80" s="23" t="s">
        <v>141</v>
      </c>
      <c r="C80" s="23" t="s">
        <v>142</v>
      </c>
      <c r="D80" s="22" t="s">
        <v>44</v>
      </c>
      <c r="E80" s="24" t="s">
        <v>143</v>
      </c>
      <c r="F80" s="25" t="s">
        <v>55</v>
      </c>
      <c r="G80" s="26">
        <v>16.440000000000001</v>
      </c>
      <c r="H80" s="27">
        <v>0</v>
      </c>
      <c r="I80" s="27">
        <f>ROUND(ROUND(H80,2)*ROUND(G80,3),2)</f>
        <v>0</v>
      </c>
      <c r="O80">
        <f>(I80*21)/100</f>
        <v>0</v>
      </c>
      <c r="P80" t="s">
        <v>10</v>
      </c>
    </row>
    <row r="81" spans="1:16" ht="25.5" x14ac:dyDescent="0.2">
      <c r="A81" s="28" t="s">
        <v>47</v>
      </c>
      <c r="E81" s="29" t="s">
        <v>144</v>
      </c>
    </row>
    <row r="82" spans="1:16" ht="51" x14ac:dyDescent="0.2">
      <c r="A82" s="30" t="s">
        <v>49</v>
      </c>
      <c r="E82" s="31" t="s">
        <v>145</v>
      </c>
    </row>
    <row r="83" spans="1:16" ht="153" x14ac:dyDescent="0.2">
      <c r="A83" t="s">
        <v>51</v>
      </c>
      <c r="E83" s="29" t="s">
        <v>146</v>
      </c>
    </row>
    <row r="84" spans="1:16" x14ac:dyDescent="0.2">
      <c r="A84" s="22" t="s">
        <v>42</v>
      </c>
      <c r="B84" s="23" t="s">
        <v>147</v>
      </c>
      <c r="C84" s="23" t="s">
        <v>148</v>
      </c>
      <c r="D84" s="22" t="s">
        <v>44</v>
      </c>
      <c r="E84" s="24" t="s">
        <v>149</v>
      </c>
      <c r="F84" s="25" t="s">
        <v>46</v>
      </c>
      <c r="G84" s="26">
        <v>65.760000000000005</v>
      </c>
      <c r="H84" s="27">
        <v>0</v>
      </c>
      <c r="I84" s="27">
        <f>ROUND(ROUND(H84,2)*ROUND(G84,3),2)</f>
        <v>0</v>
      </c>
      <c r="O84">
        <f>(I84*21)/100</f>
        <v>0</v>
      </c>
      <c r="P84" t="s">
        <v>10</v>
      </c>
    </row>
    <row r="85" spans="1:16" x14ac:dyDescent="0.2">
      <c r="A85" s="28" t="s">
        <v>47</v>
      </c>
      <c r="E85" s="29" t="s">
        <v>150</v>
      </c>
    </row>
    <row r="86" spans="1:16" ht="51" x14ac:dyDescent="0.2">
      <c r="A86" s="30" t="s">
        <v>49</v>
      </c>
      <c r="E86" s="31" t="s">
        <v>151</v>
      </c>
    </row>
    <row r="87" spans="1:16" ht="38.25" x14ac:dyDescent="0.2">
      <c r="A87" t="s">
        <v>51</v>
      </c>
      <c r="E87" s="29" t="s">
        <v>152</v>
      </c>
    </row>
    <row r="88" spans="1:16" x14ac:dyDescent="0.2">
      <c r="A88" s="22" t="s">
        <v>42</v>
      </c>
      <c r="B88" s="23" t="s">
        <v>153</v>
      </c>
      <c r="C88" s="23" t="s">
        <v>154</v>
      </c>
      <c r="D88" s="22" t="s">
        <v>44</v>
      </c>
      <c r="E88" s="24" t="s">
        <v>155</v>
      </c>
      <c r="F88" s="25" t="s">
        <v>46</v>
      </c>
      <c r="G88" s="26">
        <v>65.760000000000005</v>
      </c>
      <c r="H88" s="27">
        <v>0</v>
      </c>
      <c r="I88" s="27">
        <f>ROUND(ROUND(H88,2)*ROUND(G88,3),2)</f>
        <v>0</v>
      </c>
      <c r="O88">
        <f>(I88*21)/100</f>
        <v>0</v>
      </c>
      <c r="P88" t="s">
        <v>10</v>
      </c>
    </row>
    <row r="89" spans="1:16" x14ac:dyDescent="0.2">
      <c r="A89" s="28" t="s">
        <v>47</v>
      </c>
      <c r="E89" s="29" t="s">
        <v>156</v>
      </c>
    </row>
    <row r="90" spans="1:16" x14ac:dyDescent="0.2">
      <c r="A90" s="30" t="s">
        <v>49</v>
      </c>
      <c r="E90" s="31" t="s">
        <v>73</v>
      </c>
    </row>
    <row r="91" spans="1:16" ht="38.25" x14ac:dyDescent="0.2">
      <c r="A91" t="s">
        <v>51</v>
      </c>
      <c r="E91" s="29" t="s">
        <v>152</v>
      </c>
    </row>
    <row r="92" spans="1:16" x14ac:dyDescent="0.2">
      <c r="A92" s="22" t="s">
        <v>42</v>
      </c>
      <c r="B92" s="23" t="s">
        <v>157</v>
      </c>
      <c r="C92" s="23" t="s">
        <v>158</v>
      </c>
      <c r="D92" s="22" t="s">
        <v>44</v>
      </c>
      <c r="E92" s="24" t="s">
        <v>159</v>
      </c>
      <c r="F92" s="25" t="s">
        <v>160</v>
      </c>
      <c r="G92" s="26">
        <v>0.65800000000000003</v>
      </c>
      <c r="H92" s="27">
        <v>0</v>
      </c>
      <c r="I92" s="27">
        <f>ROUND(ROUND(H92,2)*ROUND(G92,3),2)</f>
        <v>0</v>
      </c>
      <c r="O92">
        <f>(I92*21)/100</f>
        <v>0</v>
      </c>
      <c r="P92" t="s">
        <v>10</v>
      </c>
    </row>
    <row r="93" spans="1:16" x14ac:dyDescent="0.2">
      <c r="A93" s="28" t="s">
        <v>47</v>
      </c>
      <c r="E93" s="29" t="s">
        <v>161</v>
      </c>
    </row>
    <row r="94" spans="1:16" ht="51" x14ac:dyDescent="0.2">
      <c r="A94" s="30" t="s">
        <v>49</v>
      </c>
      <c r="E94" s="31" t="s">
        <v>162</v>
      </c>
    </row>
    <row r="95" spans="1:16" ht="25.5" x14ac:dyDescent="0.2">
      <c r="A95" t="s">
        <v>51</v>
      </c>
      <c r="E95" s="29" t="s">
        <v>163</v>
      </c>
    </row>
    <row r="96" spans="1:16" x14ac:dyDescent="0.2">
      <c r="A96" s="22" t="s">
        <v>42</v>
      </c>
      <c r="B96" s="23" t="s">
        <v>164</v>
      </c>
      <c r="C96" s="23" t="s">
        <v>165</v>
      </c>
      <c r="D96" s="22" t="s">
        <v>44</v>
      </c>
      <c r="E96" s="24" t="s">
        <v>166</v>
      </c>
      <c r="F96" s="25" t="s">
        <v>46</v>
      </c>
      <c r="G96" s="26">
        <v>215.23</v>
      </c>
      <c r="H96" s="27">
        <v>0</v>
      </c>
      <c r="I96" s="27">
        <f>ROUND(ROUND(H96,2)*ROUND(G96,3),2)</f>
        <v>0</v>
      </c>
      <c r="O96">
        <f>(I96*21)/100</f>
        <v>0</v>
      </c>
      <c r="P96" t="s">
        <v>10</v>
      </c>
    </row>
    <row r="97" spans="1:18" x14ac:dyDescent="0.2">
      <c r="A97" s="28" t="s">
        <v>47</v>
      </c>
      <c r="E97" s="29" t="s">
        <v>166</v>
      </c>
    </row>
    <row r="98" spans="1:18" x14ac:dyDescent="0.2">
      <c r="A98" s="30" t="s">
        <v>49</v>
      </c>
      <c r="E98" s="31" t="s">
        <v>73</v>
      </c>
    </row>
    <row r="99" spans="1:18" x14ac:dyDescent="0.2">
      <c r="A99" t="s">
        <v>51</v>
      </c>
      <c r="E99" s="29" t="s">
        <v>73</v>
      </c>
    </row>
    <row r="100" spans="1:18" ht="12.75" customHeight="1" x14ac:dyDescent="0.2">
      <c r="A100" s="3" t="s">
        <v>40</v>
      </c>
      <c r="B100" s="3"/>
      <c r="C100" s="32" t="s">
        <v>167</v>
      </c>
      <c r="D100" s="3"/>
      <c r="E100" s="20" t="s">
        <v>168</v>
      </c>
      <c r="F100" s="3"/>
      <c r="G100" s="3"/>
      <c r="H100" s="3"/>
      <c r="I100" s="33">
        <f>0+Q100</f>
        <v>0</v>
      </c>
      <c r="O100">
        <f>0+R100</f>
        <v>0</v>
      </c>
      <c r="Q100">
        <f>0+I101+I105+I109</f>
        <v>0</v>
      </c>
      <c r="R100">
        <f>0+O101+O105+O109</f>
        <v>0</v>
      </c>
    </row>
    <row r="101" spans="1:18" ht="25.5" x14ac:dyDescent="0.2">
      <c r="A101" s="22" t="s">
        <v>42</v>
      </c>
      <c r="B101" s="23" t="s">
        <v>169</v>
      </c>
      <c r="C101" s="23" t="s">
        <v>170</v>
      </c>
      <c r="D101" s="22" t="s">
        <v>44</v>
      </c>
      <c r="E101" s="24" t="s">
        <v>171</v>
      </c>
      <c r="F101" s="25" t="s">
        <v>172</v>
      </c>
      <c r="G101" s="26">
        <v>175.8</v>
      </c>
      <c r="H101" s="27">
        <v>0</v>
      </c>
      <c r="I101" s="27">
        <f>ROUND(ROUND(H101,2)*ROUND(G101,3),2)</f>
        <v>0</v>
      </c>
      <c r="O101">
        <f>(I101*21)/100</f>
        <v>0</v>
      </c>
      <c r="P101" t="s">
        <v>10</v>
      </c>
    </row>
    <row r="102" spans="1:18" ht="38.25" x14ac:dyDescent="0.2">
      <c r="A102" s="28" t="s">
        <v>47</v>
      </c>
      <c r="E102" s="29" t="s">
        <v>173</v>
      </c>
    </row>
    <row r="103" spans="1:18" ht="51" x14ac:dyDescent="0.2">
      <c r="A103" s="30" t="s">
        <v>49</v>
      </c>
      <c r="E103" s="31" t="s">
        <v>174</v>
      </c>
    </row>
    <row r="104" spans="1:18" x14ac:dyDescent="0.2">
      <c r="A104" t="s">
        <v>51</v>
      </c>
      <c r="E104" s="29" t="s">
        <v>73</v>
      </c>
    </row>
    <row r="105" spans="1:18" x14ac:dyDescent="0.2">
      <c r="A105" s="22" t="s">
        <v>42</v>
      </c>
      <c r="B105" s="23" t="s">
        <v>175</v>
      </c>
      <c r="C105" s="23" t="s">
        <v>176</v>
      </c>
      <c r="D105" s="22" t="s">
        <v>44</v>
      </c>
      <c r="E105" s="24" t="s">
        <v>177</v>
      </c>
      <c r="F105" s="25" t="s">
        <v>178</v>
      </c>
      <c r="G105" s="26">
        <v>36</v>
      </c>
      <c r="H105" s="27">
        <v>0</v>
      </c>
      <c r="I105" s="27">
        <f>ROUND(ROUND(H105,2)*ROUND(G105,3),2)</f>
        <v>0</v>
      </c>
      <c r="O105">
        <f>(I105*21)/100</f>
        <v>0</v>
      </c>
      <c r="P105" t="s">
        <v>10</v>
      </c>
    </row>
    <row r="106" spans="1:18" x14ac:dyDescent="0.2">
      <c r="A106" s="28" t="s">
        <v>47</v>
      </c>
      <c r="E106" s="29" t="s">
        <v>177</v>
      </c>
    </row>
    <row r="107" spans="1:18" x14ac:dyDescent="0.2">
      <c r="A107" s="30" t="s">
        <v>49</v>
      </c>
      <c r="E107" s="31" t="s">
        <v>73</v>
      </c>
    </row>
    <row r="108" spans="1:18" x14ac:dyDescent="0.2">
      <c r="A108" t="s">
        <v>51</v>
      </c>
      <c r="E108" s="29" t="s">
        <v>73</v>
      </c>
    </row>
    <row r="109" spans="1:18" x14ac:dyDescent="0.2">
      <c r="A109" s="22" t="s">
        <v>42</v>
      </c>
      <c r="B109" s="23" t="s">
        <v>179</v>
      </c>
      <c r="C109" s="23" t="s">
        <v>180</v>
      </c>
      <c r="D109" s="22" t="s">
        <v>44</v>
      </c>
      <c r="E109" s="24" t="s">
        <v>181</v>
      </c>
      <c r="F109" s="25" t="s">
        <v>182</v>
      </c>
      <c r="G109" s="26">
        <v>175.8</v>
      </c>
      <c r="H109" s="27">
        <v>0</v>
      </c>
      <c r="I109" s="27">
        <f>ROUND(ROUND(H109,2)*ROUND(G109,3),2)</f>
        <v>0</v>
      </c>
      <c r="O109">
        <f>(I109*21)/100</f>
        <v>0</v>
      </c>
      <c r="P109" t="s">
        <v>10</v>
      </c>
    </row>
    <row r="110" spans="1:18" x14ac:dyDescent="0.2">
      <c r="A110" s="28" t="s">
        <v>47</v>
      </c>
      <c r="E110" s="29" t="s">
        <v>181</v>
      </c>
    </row>
    <row r="111" spans="1:18" x14ac:dyDescent="0.2">
      <c r="A111" s="30" t="s">
        <v>49</v>
      </c>
      <c r="E111" s="31" t="s">
        <v>73</v>
      </c>
    </row>
    <row r="112" spans="1:18" x14ac:dyDescent="0.2">
      <c r="A112" t="s">
        <v>51</v>
      </c>
      <c r="E112" s="29" t="s">
        <v>73</v>
      </c>
    </row>
    <row r="113" spans="1:18" ht="12.75" customHeight="1" x14ac:dyDescent="0.2">
      <c r="A113" s="3" t="s">
        <v>40</v>
      </c>
      <c r="B113" s="3"/>
      <c r="C113" s="32" t="s">
        <v>37</v>
      </c>
      <c r="D113" s="3"/>
      <c r="E113" s="20" t="s">
        <v>183</v>
      </c>
      <c r="F113" s="3"/>
      <c r="G113" s="3"/>
      <c r="H113" s="3"/>
      <c r="I113" s="33">
        <f>0+Q113</f>
        <v>0</v>
      </c>
      <c r="O113">
        <f>0+R113</f>
        <v>0</v>
      </c>
      <c r="Q113">
        <f>0+I114+I118+I122</f>
        <v>0</v>
      </c>
      <c r="R113">
        <f>0+O114+O118+O122</f>
        <v>0</v>
      </c>
    </row>
    <row r="114" spans="1:18" x14ac:dyDescent="0.2">
      <c r="A114" s="22" t="s">
        <v>42</v>
      </c>
      <c r="B114" s="23" t="s">
        <v>184</v>
      </c>
      <c r="C114" s="23" t="s">
        <v>185</v>
      </c>
      <c r="D114" s="22" t="s">
        <v>44</v>
      </c>
      <c r="E114" s="24" t="s">
        <v>186</v>
      </c>
      <c r="F114" s="25" t="s">
        <v>46</v>
      </c>
      <c r="G114" s="26">
        <v>1.83</v>
      </c>
      <c r="H114" s="27">
        <v>0</v>
      </c>
      <c r="I114" s="27">
        <f>ROUND(ROUND(H114,2)*ROUND(G114,3),2)</f>
        <v>0</v>
      </c>
      <c r="O114">
        <f>(I114*21)/100</f>
        <v>0</v>
      </c>
      <c r="P114" t="s">
        <v>10</v>
      </c>
    </row>
    <row r="115" spans="1:18" ht="25.5" x14ac:dyDescent="0.2">
      <c r="A115" s="28" t="s">
        <v>47</v>
      </c>
      <c r="E115" s="29" t="s">
        <v>187</v>
      </c>
    </row>
    <row r="116" spans="1:18" ht="51" x14ac:dyDescent="0.2">
      <c r="A116" s="30" t="s">
        <v>49</v>
      </c>
      <c r="E116" s="31" t="s">
        <v>188</v>
      </c>
    </row>
    <row r="117" spans="1:18" x14ac:dyDescent="0.2">
      <c r="A117" t="s">
        <v>51</v>
      </c>
      <c r="E117" s="29" t="s">
        <v>73</v>
      </c>
    </row>
    <row r="118" spans="1:18" ht="25.5" x14ac:dyDescent="0.2">
      <c r="A118" s="22" t="s">
        <v>42</v>
      </c>
      <c r="B118" s="23" t="s">
        <v>189</v>
      </c>
      <c r="C118" s="23" t="s">
        <v>190</v>
      </c>
      <c r="D118" s="22" t="s">
        <v>44</v>
      </c>
      <c r="E118" s="24" t="s">
        <v>191</v>
      </c>
      <c r="F118" s="25" t="s">
        <v>46</v>
      </c>
      <c r="G118" s="26">
        <v>1.83</v>
      </c>
      <c r="H118" s="27">
        <v>0</v>
      </c>
      <c r="I118" s="27">
        <f>ROUND(ROUND(H118,2)*ROUND(G118,3),2)</f>
        <v>0</v>
      </c>
      <c r="O118">
        <f>(I118*21)/100</f>
        <v>0</v>
      </c>
      <c r="P118" t="s">
        <v>10</v>
      </c>
    </row>
    <row r="119" spans="1:18" ht="25.5" x14ac:dyDescent="0.2">
      <c r="A119" s="28" t="s">
        <v>47</v>
      </c>
      <c r="E119" s="29" t="s">
        <v>192</v>
      </c>
    </row>
    <row r="120" spans="1:18" ht="51" x14ac:dyDescent="0.2">
      <c r="A120" s="30" t="s">
        <v>49</v>
      </c>
      <c r="E120" s="31" t="s">
        <v>193</v>
      </c>
    </row>
    <row r="121" spans="1:18" x14ac:dyDescent="0.2">
      <c r="A121" t="s">
        <v>51</v>
      </c>
      <c r="E121" s="29" t="s">
        <v>73</v>
      </c>
    </row>
    <row r="122" spans="1:18" x14ac:dyDescent="0.2">
      <c r="A122" s="22" t="s">
        <v>42</v>
      </c>
      <c r="B122" s="23" t="s">
        <v>194</v>
      </c>
      <c r="C122" s="23" t="s">
        <v>195</v>
      </c>
      <c r="D122" s="22" t="s">
        <v>44</v>
      </c>
      <c r="E122" s="24" t="s">
        <v>196</v>
      </c>
      <c r="F122" s="25" t="s">
        <v>172</v>
      </c>
      <c r="G122" s="26">
        <v>6.1</v>
      </c>
      <c r="H122" s="27">
        <v>0</v>
      </c>
      <c r="I122" s="27">
        <f>ROUND(ROUND(H122,2)*ROUND(G122,3),2)</f>
        <v>0</v>
      </c>
      <c r="O122">
        <f>(I122*21)/100</f>
        <v>0</v>
      </c>
      <c r="P122" t="s">
        <v>10</v>
      </c>
    </row>
    <row r="123" spans="1:18" ht="25.5" x14ac:dyDescent="0.2">
      <c r="A123" s="28" t="s">
        <v>47</v>
      </c>
      <c r="E123" s="29" t="s">
        <v>197</v>
      </c>
    </row>
    <row r="124" spans="1:18" ht="51" x14ac:dyDescent="0.2">
      <c r="A124" s="30" t="s">
        <v>49</v>
      </c>
      <c r="E124" s="31" t="s">
        <v>198</v>
      </c>
    </row>
    <row r="125" spans="1:18" x14ac:dyDescent="0.2">
      <c r="A125" t="s">
        <v>51</v>
      </c>
      <c r="E125" s="29" t="s">
        <v>73</v>
      </c>
    </row>
    <row r="126" spans="1:18" ht="12.75" customHeight="1" x14ac:dyDescent="0.2">
      <c r="A126" s="3" t="s">
        <v>40</v>
      </c>
      <c r="B126" s="3"/>
      <c r="C126" s="32" t="s">
        <v>199</v>
      </c>
      <c r="D126" s="3"/>
      <c r="E126" s="20" t="s">
        <v>200</v>
      </c>
      <c r="F126" s="3"/>
      <c r="G126" s="3"/>
      <c r="H126" s="3"/>
      <c r="I126" s="33">
        <f>0+Q126</f>
        <v>0</v>
      </c>
      <c r="O126">
        <f>0+R126</f>
        <v>0</v>
      </c>
      <c r="Q126">
        <f>0+I127+I131+I135+I139+I143+I147+I151</f>
        <v>0</v>
      </c>
      <c r="R126">
        <f>0+O127+O131+O135+O139+O143+O147+O151</f>
        <v>0</v>
      </c>
    </row>
    <row r="127" spans="1:18" x14ac:dyDescent="0.2">
      <c r="A127" s="22" t="s">
        <v>42</v>
      </c>
      <c r="B127" s="23" t="s">
        <v>201</v>
      </c>
      <c r="C127" s="23" t="s">
        <v>202</v>
      </c>
      <c r="D127" s="22" t="s">
        <v>44</v>
      </c>
      <c r="E127" s="24" t="s">
        <v>203</v>
      </c>
      <c r="F127" s="25" t="s">
        <v>172</v>
      </c>
      <c r="G127" s="26">
        <v>12</v>
      </c>
      <c r="H127" s="27">
        <v>0</v>
      </c>
      <c r="I127" s="27">
        <f>ROUND(ROUND(H127,2)*ROUND(G127,3),2)</f>
        <v>0</v>
      </c>
      <c r="O127">
        <f>(I127*21)/100</f>
        <v>0</v>
      </c>
      <c r="P127" t="s">
        <v>10</v>
      </c>
    </row>
    <row r="128" spans="1:18" ht="25.5" x14ac:dyDescent="0.2">
      <c r="A128" s="28" t="s">
        <v>47</v>
      </c>
      <c r="E128" s="29" t="s">
        <v>204</v>
      </c>
    </row>
    <row r="129" spans="1:16" ht="51" x14ac:dyDescent="0.2">
      <c r="A129" s="30" t="s">
        <v>49</v>
      </c>
      <c r="E129" s="31" t="s">
        <v>205</v>
      </c>
    </row>
    <row r="130" spans="1:16" ht="51" x14ac:dyDescent="0.2">
      <c r="A130" t="s">
        <v>51</v>
      </c>
      <c r="E130" s="29" t="s">
        <v>206</v>
      </c>
    </row>
    <row r="131" spans="1:16" ht="25.5" x14ac:dyDescent="0.2">
      <c r="A131" s="22" t="s">
        <v>42</v>
      </c>
      <c r="B131" s="23" t="s">
        <v>207</v>
      </c>
      <c r="C131" s="23" t="s">
        <v>208</v>
      </c>
      <c r="D131" s="22" t="s">
        <v>44</v>
      </c>
      <c r="E131" s="24" t="s">
        <v>209</v>
      </c>
      <c r="F131" s="25" t="s">
        <v>172</v>
      </c>
      <c r="G131" s="26">
        <v>25.1</v>
      </c>
      <c r="H131" s="27">
        <v>0</v>
      </c>
      <c r="I131" s="27">
        <f>ROUND(ROUND(H131,2)*ROUND(G131,3),2)</f>
        <v>0</v>
      </c>
      <c r="O131">
        <f>(I131*21)/100</f>
        <v>0</v>
      </c>
      <c r="P131" t="s">
        <v>10</v>
      </c>
    </row>
    <row r="132" spans="1:16" ht="25.5" x14ac:dyDescent="0.2">
      <c r="A132" s="28" t="s">
        <v>47</v>
      </c>
      <c r="E132" s="29" t="s">
        <v>210</v>
      </c>
    </row>
    <row r="133" spans="1:16" ht="51" x14ac:dyDescent="0.2">
      <c r="A133" s="30" t="s">
        <v>49</v>
      </c>
      <c r="E133" s="31" t="s">
        <v>211</v>
      </c>
    </row>
    <row r="134" spans="1:16" x14ac:dyDescent="0.2">
      <c r="A134" t="s">
        <v>51</v>
      </c>
      <c r="E134" s="29" t="s">
        <v>73</v>
      </c>
    </row>
    <row r="135" spans="1:16" ht="25.5" x14ac:dyDescent="0.2">
      <c r="A135" s="22" t="s">
        <v>42</v>
      </c>
      <c r="B135" s="23" t="s">
        <v>212</v>
      </c>
      <c r="C135" s="23" t="s">
        <v>213</v>
      </c>
      <c r="D135" s="22" t="s">
        <v>44</v>
      </c>
      <c r="E135" s="24" t="s">
        <v>214</v>
      </c>
      <c r="F135" s="25" t="s">
        <v>172</v>
      </c>
      <c r="G135" s="26">
        <v>25.1</v>
      </c>
      <c r="H135" s="27">
        <v>0</v>
      </c>
      <c r="I135" s="27">
        <f>ROUND(ROUND(H135,2)*ROUND(G135,3),2)</f>
        <v>0</v>
      </c>
      <c r="O135">
        <f>(I135*21)/100</f>
        <v>0</v>
      </c>
      <c r="P135" t="s">
        <v>10</v>
      </c>
    </row>
    <row r="136" spans="1:16" ht="25.5" x14ac:dyDescent="0.2">
      <c r="A136" s="28" t="s">
        <v>47</v>
      </c>
      <c r="E136" s="29" t="s">
        <v>215</v>
      </c>
    </row>
    <row r="137" spans="1:16" ht="51" x14ac:dyDescent="0.2">
      <c r="A137" s="30" t="s">
        <v>49</v>
      </c>
      <c r="E137" s="31" t="s">
        <v>216</v>
      </c>
    </row>
    <row r="138" spans="1:16" x14ac:dyDescent="0.2">
      <c r="A138" t="s">
        <v>51</v>
      </c>
      <c r="E138" s="29" t="s">
        <v>73</v>
      </c>
    </row>
    <row r="139" spans="1:16" ht="25.5" x14ac:dyDescent="0.2">
      <c r="A139" s="22" t="s">
        <v>42</v>
      </c>
      <c r="B139" s="23" t="s">
        <v>217</v>
      </c>
      <c r="C139" s="23" t="s">
        <v>218</v>
      </c>
      <c r="D139" s="22" t="s">
        <v>44</v>
      </c>
      <c r="E139" s="24" t="s">
        <v>219</v>
      </c>
      <c r="F139" s="25" t="s">
        <v>172</v>
      </c>
      <c r="G139" s="26">
        <v>25.1</v>
      </c>
      <c r="H139" s="27">
        <v>0</v>
      </c>
      <c r="I139" s="27">
        <f>ROUND(ROUND(H139,2)*ROUND(G139,3),2)</f>
        <v>0</v>
      </c>
      <c r="O139">
        <f>(I139*21)/100</f>
        <v>0</v>
      </c>
      <c r="P139" t="s">
        <v>10</v>
      </c>
    </row>
    <row r="140" spans="1:16" ht="25.5" x14ac:dyDescent="0.2">
      <c r="A140" s="28" t="s">
        <v>47</v>
      </c>
      <c r="E140" s="29" t="s">
        <v>220</v>
      </c>
    </row>
    <row r="141" spans="1:16" ht="51" x14ac:dyDescent="0.2">
      <c r="A141" s="30" t="s">
        <v>49</v>
      </c>
      <c r="E141" s="31" t="s">
        <v>221</v>
      </c>
    </row>
    <row r="142" spans="1:16" x14ac:dyDescent="0.2">
      <c r="A142" t="s">
        <v>51</v>
      </c>
      <c r="E142" s="29" t="s">
        <v>73</v>
      </c>
    </row>
    <row r="143" spans="1:16" x14ac:dyDescent="0.2">
      <c r="A143" s="22" t="s">
        <v>42</v>
      </c>
      <c r="B143" s="23" t="s">
        <v>222</v>
      </c>
      <c r="C143" s="23" t="s">
        <v>223</v>
      </c>
      <c r="D143" s="22" t="s">
        <v>44</v>
      </c>
      <c r="E143" s="24" t="s">
        <v>224</v>
      </c>
      <c r="F143" s="25" t="s">
        <v>172</v>
      </c>
      <c r="G143" s="26">
        <v>12</v>
      </c>
      <c r="H143" s="27">
        <v>0</v>
      </c>
      <c r="I143" s="27">
        <f>ROUND(ROUND(H143,2)*ROUND(G143,3),2)</f>
        <v>0</v>
      </c>
      <c r="O143">
        <f>(I143*21)/100</f>
        <v>0</v>
      </c>
      <c r="P143" t="s">
        <v>10</v>
      </c>
    </row>
    <row r="144" spans="1:16" ht="25.5" x14ac:dyDescent="0.2">
      <c r="A144" s="28" t="s">
        <v>47</v>
      </c>
      <c r="E144" s="29" t="s">
        <v>225</v>
      </c>
    </row>
    <row r="145" spans="1:18" ht="38.25" x14ac:dyDescent="0.2">
      <c r="A145" s="30" t="s">
        <v>49</v>
      </c>
      <c r="E145" s="31" t="s">
        <v>226</v>
      </c>
    </row>
    <row r="146" spans="1:18" x14ac:dyDescent="0.2">
      <c r="A146" t="s">
        <v>51</v>
      </c>
      <c r="E146" s="29" t="s">
        <v>73</v>
      </c>
    </row>
    <row r="147" spans="1:18" ht="25.5" x14ac:dyDescent="0.2">
      <c r="A147" s="22" t="s">
        <v>42</v>
      </c>
      <c r="B147" s="23" t="s">
        <v>227</v>
      </c>
      <c r="C147" s="23" t="s">
        <v>228</v>
      </c>
      <c r="D147" s="22" t="s">
        <v>44</v>
      </c>
      <c r="E147" s="24" t="s">
        <v>229</v>
      </c>
      <c r="F147" s="25" t="s">
        <v>172</v>
      </c>
      <c r="G147" s="26">
        <v>6.4</v>
      </c>
      <c r="H147" s="27">
        <v>0</v>
      </c>
      <c r="I147" s="27">
        <f>ROUND(ROUND(H147,2)*ROUND(G147,3),2)</f>
        <v>0</v>
      </c>
      <c r="O147">
        <f>(I147*21)/100</f>
        <v>0</v>
      </c>
      <c r="P147" t="s">
        <v>10</v>
      </c>
    </row>
    <row r="148" spans="1:18" ht="25.5" x14ac:dyDescent="0.2">
      <c r="A148" s="28" t="s">
        <v>47</v>
      </c>
      <c r="E148" s="29" t="s">
        <v>230</v>
      </c>
    </row>
    <row r="149" spans="1:18" ht="38.25" x14ac:dyDescent="0.2">
      <c r="A149" s="30" t="s">
        <v>49</v>
      </c>
      <c r="E149" s="31" t="s">
        <v>231</v>
      </c>
    </row>
    <row r="150" spans="1:18" x14ac:dyDescent="0.2">
      <c r="A150" t="s">
        <v>51</v>
      </c>
      <c r="E150" s="29" t="s">
        <v>73</v>
      </c>
    </row>
    <row r="151" spans="1:18" x14ac:dyDescent="0.2">
      <c r="A151" s="22" t="s">
        <v>42</v>
      </c>
      <c r="B151" s="23" t="s">
        <v>232</v>
      </c>
      <c r="C151" s="23" t="s">
        <v>233</v>
      </c>
      <c r="D151" s="22" t="s">
        <v>44</v>
      </c>
      <c r="E151" s="24" t="s">
        <v>234</v>
      </c>
      <c r="F151" s="25" t="s">
        <v>160</v>
      </c>
      <c r="G151" s="26">
        <v>0.36899999999999999</v>
      </c>
      <c r="H151" s="27">
        <v>0</v>
      </c>
      <c r="I151" s="27">
        <f>ROUND(ROUND(H151,2)*ROUND(G151,3),2)</f>
        <v>0</v>
      </c>
      <c r="O151">
        <f>(I151*21)/100</f>
        <v>0</v>
      </c>
      <c r="P151" t="s">
        <v>10</v>
      </c>
    </row>
    <row r="152" spans="1:18" ht="25.5" x14ac:dyDescent="0.2">
      <c r="A152" s="28" t="s">
        <v>47</v>
      </c>
      <c r="E152" s="29" t="s">
        <v>235</v>
      </c>
    </row>
    <row r="153" spans="1:18" x14ac:dyDescent="0.2">
      <c r="A153" s="30" t="s">
        <v>49</v>
      </c>
      <c r="E153" s="31" t="s">
        <v>73</v>
      </c>
    </row>
    <row r="154" spans="1:18" ht="127.5" x14ac:dyDescent="0.2">
      <c r="A154" t="s">
        <v>51</v>
      </c>
      <c r="E154" s="29" t="s">
        <v>236</v>
      </c>
    </row>
    <row r="155" spans="1:18" ht="12.75" customHeight="1" x14ac:dyDescent="0.2">
      <c r="A155" s="3" t="s">
        <v>40</v>
      </c>
      <c r="B155" s="3"/>
      <c r="C155" s="32" t="s">
        <v>237</v>
      </c>
      <c r="D155" s="3"/>
      <c r="E155" s="20" t="s">
        <v>238</v>
      </c>
      <c r="F155" s="3"/>
      <c r="G155" s="3"/>
      <c r="H155" s="3"/>
      <c r="I155" s="33">
        <f>0+Q155</f>
        <v>0</v>
      </c>
      <c r="O155">
        <f>0+R155</f>
        <v>0</v>
      </c>
      <c r="Q155">
        <f>0+I156+I160+I164</f>
        <v>0</v>
      </c>
      <c r="R155">
        <f>0+O156+O160+O164</f>
        <v>0</v>
      </c>
    </row>
    <row r="156" spans="1:18" ht="25.5" x14ac:dyDescent="0.2">
      <c r="A156" s="22" t="s">
        <v>42</v>
      </c>
      <c r="B156" s="23" t="s">
        <v>239</v>
      </c>
      <c r="C156" s="23" t="s">
        <v>240</v>
      </c>
      <c r="D156" s="22" t="s">
        <v>44</v>
      </c>
      <c r="E156" s="24" t="s">
        <v>241</v>
      </c>
      <c r="F156" s="25" t="s">
        <v>178</v>
      </c>
      <c r="G156" s="26">
        <v>3</v>
      </c>
      <c r="H156" s="27">
        <v>0</v>
      </c>
      <c r="I156" s="27">
        <f>ROUND(ROUND(H156,2)*ROUND(G156,3),2)</f>
        <v>0</v>
      </c>
      <c r="O156">
        <f>(I156*21)/100</f>
        <v>0</v>
      </c>
      <c r="P156" t="s">
        <v>10</v>
      </c>
    </row>
    <row r="157" spans="1:18" ht="25.5" x14ac:dyDescent="0.2">
      <c r="A157" s="28" t="s">
        <v>47</v>
      </c>
      <c r="E157" s="29" t="s">
        <v>241</v>
      </c>
    </row>
    <row r="158" spans="1:18" x14ac:dyDescent="0.2">
      <c r="A158" s="30" t="s">
        <v>49</v>
      </c>
      <c r="E158" s="31" t="s">
        <v>73</v>
      </c>
    </row>
    <row r="159" spans="1:18" x14ac:dyDescent="0.2">
      <c r="A159" t="s">
        <v>51</v>
      </c>
      <c r="E159" s="29" t="s">
        <v>73</v>
      </c>
    </row>
    <row r="160" spans="1:18" x14ac:dyDescent="0.2">
      <c r="A160" s="22" t="s">
        <v>42</v>
      </c>
      <c r="B160" s="23" t="s">
        <v>242</v>
      </c>
      <c r="C160" s="23" t="s">
        <v>243</v>
      </c>
      <c r="D160" s="22" t="s">
        <v>44</v>
      </c>
      <c r="E160" s="24" t="s">
        <v>244</v>
      </c>
      <c r="F160" s="25" t="s">
        <v>178</v>
      </c>
      <c r="G160" s="26">
        <v>3</v>
      </c>
      <c r="H160" s="27">
        <v>0</v>
      </c>
      <c r="I160" s="27">
        <f>ROUND(ROUND(H160,2)*ROUND(G160,3),2)</f>
        <v>0</v>
      </c>
      <c r="O160">
        <f>(I160*21)/100</f>
        <v>0</v>
      </c>
      <c r="P160" t="s">
        <v>10</v>
      </c>
    </row>
    <row r="161" spans="1:18" ht="25.5" x14ac:dyDescent="0.2">
      <c r="A161" s="28" t="s">
        <v>47</v>
      </c>
      <c r="E161" s="29" t="s">
        <v>245</v>
      </c>
    </row>
    <row r="162" spans="1:18" ht="38.25" x14ac:dyDescent="0.2">
      <c r="A162" s="30" t="s">
        <v>49</v>
      </c>
      <c r="E162" s="31" t="s">
        <v>246</v>
      </c>
    </row>
    <row r="163" spans="1:18" ht="216.75" x14ac:dyDescent="0.2">
      <c r="A163" t="s">
        <v>51</v>
      </c>
      <c r="E163" s="29" t="s">
        <v>247</v>
      </c>
    </row>
    <row r="164" spans="1:18" x14ac:dyDescent="0.2">
      <c r="A164" s="22" t="s">
        <v>42</v>
      </c>
      <c r="B164" s="23" t="s">
        <v>248</v>
      </c>
      <c r="C164" s="23" t="s">
        <v>249</v>
      </c>
      <c r="D164" s="22" t="s">
        <v>44</v>
      </c>
      <c r="E164" s="24" t="s">
        <v>250</v>
      </c>
      <c r="F164" s="25" t="s">
        <v>160</v>
      </c>
      <c r="G164" s="26">
        <v>8.0000000000000002E-3</v>
      </c>
      <c r="H164" s="27">
        <v>0</v>
      </c>
      <c r="I164" s="27">
        <f>ROUND(ROUND(H164,2)*ROUND(G164,3),2)</f>
        <v>0</v>
      </c>
      <c r="O164">
        <f>(I164*21)/100</f>
        <v>0</v>
      </c>
      <c r="P164" t="s">
        <v>10</v>
      </c>
    </row>
    <row r="165" spans="1:18" ht="25.5" x14ac:dyDescent="0.2">
      <c r="A165" s="28" t="s">
        <v>47</v>
      </c>
      <c r="E165" s="29" t="s">
        <v>251</v>
      </c>
    </row>
    <row r="166" spans="1:18" x14ac:dyDescent="0.2">
      <c r="A166" s="30" t="s">
        <v>49</v>
      </c>
      <c r="E166" s="31" t="s">
        <v>73</v>
      </c>
    </row>
    <row r="167" spans="1:18" ht="127.5" x14ac:dyDescent="0.2">
      <c r="A167" t="s">
        <v>51</v>
      </c>
      <c r="E167" s="29" t="s">
        <v>252</v>
      </c>
    </row>
    <row r="168" spans="1:18" ht="12.75" customHeight="1" x14ac:dyDescent="0.2">
      <c r="A168" s="3" t="s">
        <v>40</v>
      </c>
      <c r="B168" s="3"/>
      <c r="C168" s="32" t="s">
        <v>253</v>
      </c>
      <c r="D168" s="3"/>
      <c r="E168" s="20" t="s">
        <v>254</v>
      </c>
      <c r="F168" s="3"/>
      <c r="G168" s="3"/>
      <c r="H168" s="3"/>
      <c r="I168" s="33">
        <f>0+Q168</f>
        <v>0</v>
      </c>
      <c r="O168">
        <f>0+R168</f>
        <v>0</v>
      </c>
      <c r="Q168">
        <f>0+I169</f>
        <v>0</v>
      </c>
      <c r="R168">
        <f>0+O169</f>
        <v>0</v>
      </c>
    </row>
    <row r="169" spans="1:18" x14ac:dyDescent="0.2">
      <c r="A169" s="22" t="s">
        <v>42</v>
      </c>
      <c r="B169" s="23" t="s">
        <v>255</v>
      </c>
      <c r="C169" s="23" t="s">
        <v>256</v>
      </c>
      <c r="D169" s="22" t="s">
        <v>44</v>
      </c>
      <c r="E169" s="24" t="s">
        <v>257</v>
      </c>
      <c r="F169" s="25" t="s">
        <v>46</v>
      </c>
      <c r="G169" s="26">
        <v>10.288</v>
      </c>
      <c r="H169" s="27">
        <v>0</v>
      </c>
      <c r="I169" s="27">
        <f>ROUND(ROUND(H169,2)*ROUND(G169,3),2)</f>
        <v>0</v>
      </c>
      <c r="O169">
        <f>(I169*21)/100</f>
        <v>0</v>
      </c>
      <c r="P169" t="s">
        <v>10</v>
      </c>
    </row>
    <row r="170" spans="1:18" x14ac:dyDescent="0.2">
      <c r="A170" s="28" t="s">
        <v>47</v>
      </c>
      <c r="E170" s="29" t="s">
        <v>258</v>
      </c>
    </row>
    <row r="171" spans="1:18" ht="89.25" x14ac:dyDescent="0.2">
      <c r="A171" s="30" t="s">
        <v>49</v>
      </c>
      <c r="E171" s="31" t="s">
        <v>259</v>
      </c>
    </row>
    <row r="172" spans="1:18" x14ac:dyDescent="0.2">
      <c r="A172" t="s">
        <v>51</v>
      </c>
      <c r="E172" s="29" t="s">
        <v>73</v>
      </c>
    </row>
    <row r="173" spans="1:18" ht="12.75" customHeight="1" x14ac:dyDescent="0.2">
      <c r="A173" s="3" t="s">
        <v>40</v>
      </c>
      <c r="B173" s="3"/>
      <c r="C173" s="32" t="s">
        <v>38</v>
      </c>
      <c r="D173" s="3"/>
      <c r="E173" s="20" t="s">
        <v>260</v>
      </c>
      <c r="F173" s="3"/>
      <c r="G173" s="3"/>
      <c r="H173" s="3"/>
      <c r="I173" s="33">
        <f>0+Q173</f>
        <v>0</v>
      </c>
      <c r="O173">
        <f>0+R173</f>
        <v>0</v>
      </c>
      <c r="Q173">
        <f>0+I174+I178+I182+I186+I190</f>
        <v>0</v>
      </c>
      <c r="R173">
        <f>0+O174+O178+O182+O186+O190</f>
        <v>0</v>
      </c>
    </row>
    <row r="174" spans="1:18" x14ac:dyDescent="0.2">
      <c r="A174" s="22" t="s">
        <v>42</v>
      </c>
      <c r="B174" s="23" t="s">
        <v>10</v>
      </c>
      <c r="C174" s="23" t="s">
        <v>261</v>
      </c>
      <c r="D174" s="22" t="s">
        <v>44</v>
      </c>
      <c r="E174" s="24" t="s">
        <v>262</v>
      </c>
      <c r="F174" s="25" t="s">
        <v>160</v>
      </c>
      <c r="G174" s="26">
        <v>0.21299999999999999</v>
      </c>
      <c r="H174" s="27">
        <v>0</v>
      </c>
      <c r="I174" s="27">
        <f>ROUND(ROUND(H174,2)*ROUND(G174,3),2)</f>
        <v>0</v>
      </c>
      <c r="O174">
        <f>(I174*21)/100</f>
        <v>0</v>
      </c>
      <c r="P174" t="s">
        <v>10</v>
      </c>
    </row>
    <row r="175" spans="1:18" x14ac:dyDescent="0.2">
      <c r="A175" s="28" t="s">
        <v>47</v>
      </c>
      <c r="E175" s="29" t="s">
        <v>262</v>
      </c>
    </row>
    <row r="176" spans="1:18" ht="63.75" x14ac:dyDescent="0.2">
      <c r="A176" s="30" t="s">
        <v>49</v>
      </c>
      <c r="E176" s="31" t="s">
        <v>263</v>
      </c>
    </row>
    <row r="177" spans="1:16" x14ac:dyDescent="0.2">
      <c r="A177" t="s">
        <v>51</v>
      </c>
      <c r="E177" s="29" t="s">
        <v>73</v>
      </c>
    </row>
    <row r="178" spans="1:16" x14ac:dyDescent="0.2">
      <c r="A178" s="22" t="s">
        <v>42</v>
      </c>
      <c r="B178" s="23" t="s">
        <v>36</v>
      </c>
      <c r="C178" s="23" t="s">
        <v>264</v>
      </c>
      <c r="D178" s="22" t="s">
        <v>44</v>
      </c>
      <c r="E178" s="24" t="s">
        <v>265</v>
      </c>
      <c r="F178" s="25" t="s">
        <v>160</v>
      </c>
      <c r="G178" s="26">
        <v>0.113</v>
      </c>
      <c r="H178" s="27">
        <v>0</v>
      </c>
      <c r="I178" s="27">
        <f>ROUND(ROUND(H178,2)*ROUND(G178,3),2)</f>
        <v>0</v>
      </c>
      <c r="O178">
        <f>(I178*21)/100</f>
        <v>0</v>
      </c>
      <c r="P178" t="s">
        <v>10</v>
      </c>
    </row>
    <row r="179" spans="1:16" x14ac:dyDescent="0.2">
      <c r="A179" s="28" t="s">
        <v>47</v>
      </c>
      <c r="E179" s="29" t="s">
        <v>265</v>
      </c>
    </row>
    <row r="180" spans="1:16" ht="63.75" x14ac:dyDescent="0.2">
      <c r="A180" s="30" t="s">
        <v>49</v>
      </c>
      <c r="E180" s="31" t="s">
        <v>266</v>
      </c>
    </row>
    <row r="181" spans="1:16" x14ac:dyDescent="0.2">
      <c r="A181" t="s">
        <v>51</v>
      </c>
      <c r="E181" s="29" t="s">
        <v>73</v>
      </c>
    </row>
    <row r="182" spans="1:16" x14ac:dyDescent="0.2">
      <c r="A182" s="22" t="s">
        <v>42</v>
      </c>
      <c r="B182" s="23" t="s">
        <v>267</v>
      </c>
      <c r="C182" s="23" t="s">
        <v>268</v>
      </c>
      <c r="D182" s="22" t="s">
        <v>44</v>
      </c>
      <c r="E182" s="24" t="s">
        <v>269</v>
      </c>
      <c r="F182" s="25" t="s">
        <v>178</v>
      </c>
      <c r="G182" s="26">
        <v>2</v>
      </c>
      <c r="H182" s="27">
        <v>0</v>
      </c>
      <c r="I182" s="27">
        <f>ROUND(ROUND(H182,2)*ROUND(G182,3),2)</f>
        <v>0</v>
      </c>
      <c r="O182">
        <f>(I182*21)/100</f>
        <v>0</v>
      </c>
      <c r="P182" t="s">
        <v>10</v>
      </c>
    </row>
    <row r="183" spans="1:16" x14ac:dyDescent="0.2">
      <c r="A183" s="28" t="s">
        <v>47</v>
      </c>
      <c r="E183" s="29" t="s">
        <v>269</v>
      </c>
    </row>
    <row r="184" spans="1:16" x14ac:dyDescent="0.2">
      <c r="A184" s="30" t="s">
        <v>49</v>
      </c>
      <c r="E184" s="31" t="s">
        <v>73</v>
      </c>
    </row>
    <row r="185" spans="1:16" x14ac:dyDescent="0.2">
      <c r="A185" t="s">
        <v>51</v>
      </c>
      <c r="E185" s="29" t="s">
        <v>73</v>
      </c>
    </row>
    <row r="186" spans="1:16" x14ac:dyDescent="0.2">
      <c r="A186" s="22" t="s">
        <v>42</v>
      </c>
      <c r="B186" s="23" t="s">
        <v>270</v>
      </c>
      <c r="C186" s="23" t="s">
        <v>271</v>
      </c>
      <c r="D186" s="22" t="s">
        <v>44</v>
      </c>
      <c r="E186" s="24" t="s">
        <v>272</v>
      </c>
      <c r="F186" s="25" t="s">
        <v>178</v>
      </c>
      <c r="G186" s="26">
        <v>2</v>
      </c>
      <c r="H186" s="27">
        <v>0</v>
      </c>
      <c r="I186" s="27">
        <f>ROUND(ROUND(H186,2)*ROUND(G186,3),2)</f>
        <v>0</v>
      </c>
      <c r="O186">
        <f>(I186*21)/100</f>
        <v>0</v>
      </c>
      <c r="P186" t="s">
        <v>10</v>
      </c>
    </row>
    <row r="187" spans="1:16" x14ac:dyDescent="0.2">
      <c r="A187" s="28" t="s">
        <v>47</v>
      </c>
      <c r="E187" s="29" t="s">
        <v>273</v>
      </c>
    </row>
    <row r="188" spans="1:16" x14ac:dyDescent="0.2">
      <c r="A188" s="30" t="s">
        <v>49</v>
      </c>
      <c r="E188" s="31" t="s">
        <v>73</v>
      </c>
    </row>
    <row r="189" spans="1:16" ht="102" x14ac:dyDescent="0.2">
      <c r="A189" t="s">
        <v>51</v>
      </c>
      <c r="E189" s="29" t="s">
        <v>274</v>
      </c>
    </row>
    <row r="190" spans="1:16" x14ac:dyDescent="0.2">
      <c r="A190" s="22" t="s">
        <v>42</v>
      </c>
      <c r="B190" s="23" t="s">
        <v>275</v>
      </c>
      <c r="C190" s="23" t="s">
        <v>276</v>
      </c>
      <c r="D190" s="22" t="s">
        <v>44</v>
      </c>
      <c r="E190" s="24" t="s">
        <v>277</v>
      </c>
      <c r="F190" s="25" t="s">
        <v>160</v>
      </c>
      <c r="G190" s="26">
        <v>0.29699999999999999</v>
      </c>
      <c r="H190" s="27">
        <v>0</v>
      </c>
      <c r="I190" s="27">
        <f>ROUND(ROUND(H190,2)*ROUND(G190,3),2)</f>
        <v>0</v>
      </c>
      <c r="O190">
        <f>(I190*21)/100</f>
        <v>0</v>
      </c>
      <c r="P190" t="s">
        <v>10</v>
      </c>
    </row>
    <row r="191" spans="1:16" ht="25.5" x14ac:dyDescent="0.2">
      <c r="A191" s="28" t="s">
        <v>47</v>
      </c>
      <c r="E191" s="29" t="s">
        <v>278</v>
      </c>
    </row>
    <row r="192" spans="1:16" x14ac:dyDescent="0.2">
      <c r="A192" s="30" t="s">
        <v>49</v>
      </c>
      <c r="E192" s="31" t="s">
        <v>73</v>
      </c>
    </row>
    <row r="193" spans="1:18" ht="38.25" x14ac:dyDescent="0.2">
      <c r="A193" t="s">
        <v>51</v>
      </c>
      <c r="E193" s="29" t="s">
        <v>279</v>
      </c>
    </row>
    <row r="194" spans="1:18" ht="12.75" customHeight="1" x14ac:dyDescent="0.2">
      <c r="A194" s="3" t="s">
        <v>40</v>
      </c>
      <c r="B194" s="3"/>
      <c r="C194" s="32" t="s">
        <v>280</v>
      </c>
      <c r="D194" s="3"/>
      <c r="E194" s="20" t="s">
        <v>281</v>
      </c>
      <c r="F194" s="3"/>
      <c r="G194" s="3"/>
      <c r="H194" s="3"/>
      <c r="I194" s="33">
        <f>0+Q194</f>
        <v>0</v>
      </c>
      <c r="O194">
        <f>0+R194</f>
        <v>0</v>
      </c>
      <c r="Q194">
        <f>0+I195</f>
        <v>0</v>
      </c>
      <c r="R194">
        <f>0+O195</f>
        <v>0</v>
      </c>
    </row>
    <row r="195" spans="1:18" ht="25.5" x14ac:dyDescent="0.2">
      <c r="A195" s="22" t="s">
        <v>42</v>
      </c>
      <c r="B195" s="23" t="s">
        <v>282</v>
      </c>
      <c r="C195" s="23" t="s">
        <v>283</v>
      </c>
      <c r="D195" s="22" t="s">
        <v>44</v>
      </c>
      <c r="E195" s="24" t="s">
        <v>284</v>
      </c>
      <c r="F195" s="25" t="s">
        <v>160</v>
      </c>
      <c r="G195" s="26">
        <v>276.40100000000001</v>
      </c>
      <c r="H195" s="27">
        <v>0</v>
      </c>
      <c r="I195" s="27">
        <f>ROUND(ROUND(H195,2)*ROUND(G195,3),2)</f>
        <v>0</v>
      </c>
      <c r="O195">
        <f>(I195*21)/100</f>
        <v>0</v>
      </c>
      <c r="P195" t="s">
        <v>10</v>
      </c>
    </row>
    <row r="196" spans="1:18" ht="25.5" x14ac:dyDescent="0.2">
      <c r="A196" s="28" t="s">
        <v>47</v>
      </c>
      <c r="E196" s="29" t="s">
        <v>284</v>
      </c>
    </row>
    <row r="197" spans="1:18" ht="51" x14ac:dyDescent="0.2">
      <c r="A197" s="30" t="s">
        <v>49</v>
      </c>
      <c r="E197" s="31" t="s">
        <v>285</v>
      </c>
    </row>
    <row r="198" spans="1:18" x14ac:dyDescent="0.2">
      <c r="A198" t="s">
        <v>51</v>
      </c>
      <c r="E198" s="29" t="s">
        <v>73</v>
      </c>
    </row>
    <row r="199" spans="1:18" ht="12.75" customHeight="1" x14ac:dyDescent="0.2">
      <c r="A199" s="3" t="s">
        <v>40</v>
      </c>
      <c r="B199" s="3"/>
      <c r="C199" s="32" t="s">
        <v>286</v>
      </c>
      <c r="D199" s="3"/>
      <c r="E199" s="20" t="s">
        <v>287</v>
      </c>
      <c r="F199" s="3"/>
      <c r="G199" s="3"/>
      <c r="H199" s="3"/>
      <c r="I199" s="33">
        <f>0+Q199</f>
        <v>0</v>
      </c>
      <c r="O199">
        <f>0+R199</f>
        <v>0</v>
      </c>
      <c r="Q199">
        <f>0+I200</f>
        <v>0</v>
      </c>
      <c r="R199">
        <f>0+O200</f>
        <v>0</v>
      </c>
    </row>
    <row r="200" spans="1:18" x14ac:dyDescent="0.2">
      <c r="A200" s="22" t="s">
        <v>42</v>
      </c>
      <c r="B200" s="23" t="s">
        <v>288</v>
      </c>
      <c r="C200" s="23" t="s">
        <v>289</v>
      </c>
      <c r="D200" s="22" t="s">
        <v>44</v>
      </c>
      <c r="E200" s="24" t="s">
        <v>290</v>
      </c>
      <c r="F200" s="25" t="s">
        <v>160</v>
      </c>
      <c r="G200" s="26">
        <v>181.68600000000001</v>
      </c>
      <c r="H200" s="27">
        <v>0</v>
      </c>
      <c r="I200" s="27">
        <f>ROUND(ROUND(H200,2)*ROUND(G200,3),2)</f>
        <v>0</v>
      </c>
      <c r="O200">
        <f>(I200*21)/100</f>
        <v>0</v>
      </c>
      <c r="P200" t="s">
        <v>10</v>
      </c>
    </row>
    <row r="201" spans="1:18" ht="38.25" x14ac:dyDescent="0.2">
      <c r="A201" s="28" t="s">
        <v>47</v>
      </c>
      <c r="E201" s="29" t="s">
        <v>291</v>
      </c>
    </row>
    <row r="202" spans="1:18" x14ac:dyDescent="0.2">
      <c r="A202" s="30" t="s">
        <v>49</v>
      </c>
      <c r="E202" s="31" t="s">
        <v>73</v>
      </c>
    </row>
    <row r="203" spans="1:18" ht="76.5" x14ac:dyDescent="0.2">
      <c r="A203" t="s">
        <v>51</v>
      </c>
      <c r="E203" s="29" t="s">
        <v>292</v>
      </c>
    </row>
    <row r="204" spans="1:18" ht="12.75" customHeight="1" x14ac:dyDescent="0.2">
      <c r="A204" s="3" t="s">
        <v>40</v>
      </c>
      <c r="B204" s="3"/>
      <c r="C204" s="32" t="s">
        <v>293</v>
      </c>
      <c r="D204" s="3"/>
      <c r="E204" s="20" t="s">
        <v>294</v>
      </c>
      <c r="F204" s="3"/>
      <c r="G204" s="3"/>
      <c r="H204" s="3"/>
      <c r="I204" s="33">
        <f>0+Q204</f>
        <v>0</v>
      </c>
      <c r="O204">
        <f>0+R204</f>
        <v>0</v>
      </c>
      <c r="Q204">
        <f>0+I205</f>
        <v>0</v>
      </c>
      <c r="R204">
        <f>0+O205</f>
        <v>0</v>
      </c>
    </row>
    <row r="205" spans="1:18" x14ac:dyDescent="0.2">
      <c r="A205" s="22" t="s">
        <v>42</v>
      </c>
      <c r="B205" s="23" t="s">
        <v>295</v>
      </c>
      <c r="C205" s="23" t="s">
        <v>296</v>
      </c>
      <c r="D205" s="22" t="s">
        <v>44</v>
      </c>
      <c r="E205" s="24" t="s">
        <v>297</v>
      </c>
      <c r="F205" s="25" t="s">
        <v>178</v>
      </c>
      <c r="G205" s="26">
        <v>1</v>
      </c>
      <c r="H205" s="27">
        <v>0</v>
      </c>
      <c r="I205" s="27">
        <f>ROUND(ROUND(H205,2)*ROUND(G205,3),2)</f>
        <v>0</v>
      </c>
      <c r="O205">
        <f>(I205*21)/100</f>
        <v>0</v>
      </c>
      <c r="P205" t="s">
        <v>10</v>
      </c>
    </row>
    <row r="206" spans="1:18" x14ac:dyDescent="0.2">
      <c r="A206" s="28" t="s">
        <v>47</v>
      </c>
      <c r="E206" s="29" t="s">
        <v>297</v>
      </c>
    </row>
    <row r="207" spans="1:18" x14ac:dyDescent="0.2">
      <c r="A207" s="30" t="s">
        <v>49</v>
      </c>
      <c r="E207" s="31" t="s">
        <v>73</v>
      </c>
    </row>
    <row r="208" spans="1:18" x14ac:dyDescent="0.2">
      <c r="A208" t="s">
        <v>51</v>
      </c>
      <c r="E208" s="29" t="s">
        <v>73</v>
      </c>
    </row>
  </sheetData>
  <mergeCells count="12">
    <mergeCell ref="E7:E8"/>
    <mergeCell ref="F7:F8"/>
    <mergeCell ref="G7:G8"/>
    <mergeCell ref="H7:I7"/>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01-15-02_SO 01-15-02 A</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2020-10-17T09:08:50Z</dcterms:created>
  <dcterms:modified xsi:type="dcterms:W3CDTF">2020-10-17T09:08:51Z</dcterms:modified>
</cp:coreProperties>
</file>