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3_SO 01-15-03 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8" i="1" l="1"/>
  <c r="O358" i="1" s="1"/>
  <c r="R357" i="1" s="1"/>
  <c r="O357" i="1" s="1"/>
  <c r="Q357" i="1"/>
  <c r="I357" i="1" s="1"/>
  <c r="I353" i="1"/>
  <c r="Q352" i="1" s="1"/>
  <c r="I352" i="1" s="1"/>
  <c r="O348" i="1"/>
  <c r="I348" i="1"/>
  <c r="I344" i="1"/>
  <c r="O344" i="1" s="1"/>
  <c r="I340" i="1"/>
  <c r="O340" i="1" s="1"/>
  <c r="I336" i="1"/>
  <c r="O336" i="1" s="1"/>
  <c r="O332" i="1"/>
  <c r="I332" i="1"/>
  <c r="Q331" i="1"/>
  <c r="I331" i="1" s="1"/>
  <c r="I327" i="1"/>
  <c r="O327" i="1" s="1"/>
  <c r="O323" i="1"/>
  <c r="I323" i="1"/>
  <c r="I319" i="1"/>
  <c r="O319" i="1" s="1"/>
  <c r="I315" i="1"/>
  <c r="O315" i="1" s="1"/>
  <c r="I311" i="1"/>
  <c r="O311" i="1" s="1"/>
  <c r="O307" i="1"/>
  <c r="I307" i="1"/>
  <c r="I303" i="1"/>
  <c r="Q298" i="1" s="1"/>
  <c r="I298" i="1" s="1"/>
  <c r="I299" i="1"/>
  <c r="O299" i="1" s="1"/>
  <c r="I294" i="1"/>
  <c r="O294" i="1" s="1"/>
  <c r="I290" i="1"/>
  <c r="O290" i="1" s="1"/>
  <c r="I286" i="1"/>
  <c r="O286" i="1" s="1"/>
  <c r="R285" i="1" s="1"/>
  <c r="O285" i="1" s="1"/>
  <c r="I281" i="1"/>
  <c r="O281" i="1" s="1"/>
  <c r="I277" i="1"/>
  <c r="O277" i="1" s="1"/>
  <c r="O273" i="1"/>
  <c r="I273" i="1"/>
  <c r="I269" i="1"/>
  <c r="Q264" i="1" s="1"/>
  <c r="I264" i="1" s="1"/>
  <c r="I265" i="1"/>
  <c r="O265" i="1" s="1"/>
  <c r="I260" i="1"/>
  <c r="O260" i="1" s="1"/>
  <c r="I256" i="1"/>
  <c r="O256" i="1" s="1"/>
  <c r="I252" i="1"/>
  <c r="O252" i="1" s="1"/>
  <c r="O248" i="1"/>
  <c r="I248" i="1"/>
  <c r="I244" i="1"/>
  <c r="O244" i="1" s="1"/>
  <c r="I240" i="1"/>
  <c r="O240" i="1" s="1"/>
  <c r="I236" i="1"/>
  <c r="O236" i="1" s="1"/>
  <c r="O232" i="1"/>
  <c r="I232" i="1"/>
  <c r="I228" i="1"/>
  <c r="O228" i="1" s="1"/>
  <c r="I224" i="1"/>
  <c r="O224" i="1" s="1"/>
  <c r="I220" i="1"/>
  <c r="O220" i="1" s="1"/>
  <c r="O216" i="1"/>
  <c r="I216" i="1"/>
  <c r="I212" i="1"/>
  <c r="Q207" i="1" s="1"/>
  <c r="I207" i="1" s="1"/>
  <c r="I208" i="1"/>
  <c r="O208" i="1" s="1"/>
  <c r="I203" i="1"/>
  <c r="Q202" i="1" s="1"/>
  <c r="I202" i="1" s="1"/>
  <c r="O198" i="1"/>
  <c r="I198" i="1"/>
  <c r="I194" i="1"/>
  <c r="O194" i="1" s="1"/>
  <c r="I190" i="1"/>
  <c r="O190" i="1" s="1"/>
  <c r="I186" i="1"/>
  <c r="O186" i="1" s="1"/>
  <c r="O182" i="1"/>
  <c r="I182" i="1"/>
  <c r="I178" i="1"/>
  <c r="Q177" i="1" s="1"/>
  <c r="I177" i="1" s="1"/>
  <c r="O173" i="1"/>
  <c r="I173" i="1"/>
  <c r="I169" i="1"/>
  <c r="O169" i="1" s="1"/>
  <c r="I165" i="1"/>
  <c r="O165" i="1" s="1"/>
  <c r="I161" i="1"/>
  <c r="O161" i="1" s="1"/>
  <c r="O157" i="1"/>
  <c r="I157" i="1"/>
  <c r="I153" i="1"/>
  <c r="O153" i="1" s="1"/>
  <c r="I149" i="1"/>
  <c r="O149" i="1" s="1"/>
  <c r="I145" i="1"/>
  <c r="O145" i="1" s="1"/>
  <c r="I140" i="1"/>
  <c r="O140" i="1" s="1"/>
  <c r="I136" i="1"/>
  <c r="O136" i="1" s="1"/>
  <c r="R135" i="1" s="1"/>
  <c r="O135" i="1" s="1"/>
  <c r="I131" i="1"/>
  <c r="O131" i="1" s="1"/>
  <c r="I127" i="1"/>
  <c r="O127" i="1" s="1"/>
  <c r="I122" i="1"/>
  <c r="O122" i="1" s="1"/>
  <c r="I118" i="1"/>
  <c r="O118" i="1" s="1"/>
  <c r="O114" i="1"/>
  <c r="I114" i="1"/>
  <c r="I110" i="1"/>
  <c r="Q109" i="1" s="1"/>
  <c r="I109" i="1" s="1"/>
  <c r="O105" i="1"/>
  <c r="I105" i="1"/>
  <c r="I101" i="1"/>
  <c r="O101" i="1" s="1"/>
  <c r="I97" i="1"/>
  <c r="O97" i="1" s="1"/>
  <c r="I93" i="1"/>
  <c r="O93" i="1" s="1"/>
  <c r="O89" i="1"/>
  <c r="I89" i="1"/>
  <c r="I85" i="1"/>
  <c r="Q80" i="1" s="1"/>
  <c r="I80" i="1" s="1"/>
  <c r="I81" i="1"/>
  <c r="O81" i="1" s="1"/>
  <c r="I76" i="1"/>
  <c r="O76" i="1" s="1"/>
  <c r="I72" i="1"/>
  <c r="O72" i="1" s="1"/>
  <c r="I68" i="1"/>
  <c r="O68" i="1" s="1"/>
  <c r="O64" i="1"/>
  <c r="I64" i="1"/>
  <c r="I60" i="1"/>
  <c r="O60" i="1" s="1"/>
  <c r="I56" i="1"/>
  <c r="O56" i="1" s="1"/>
  <c r="I52" i="1"/>
  <c r="O52" i="1" s="1"/>
  <c r="I47" i="1"/>
  <c r="O47" i="1" s="1"/>
  <c r="I43" i="1"/>
  <c r="O43" i="1" s="1"/>
  <c r="O39" i="1"/>
  <c r="I39" i="1"/>
  <c r="I35" i="1"/>
  <c r="O35" i="1" s="1"/>
  <c r="I31" i="1"/>
  <c r="O31" i="1" s="1"/>
  <c r="I27" i="1"/>
  <c r="O27" i="1" s="1"/>
  <c r="O23" i="1"/>
  <c r="I23" i="1"/>
  <c r="I19" i="1"/>
  <c r="O19" i="1" s="1"/>
  <c r="I15" i="1"/>
  <c r="O15" i="1" s="1"/>
  <c r="I11" i="1"/>
  <c r="O11" i="1" s="1"/>
  <c r="R10" i="1" l="1"/>
  <c r="O10" i="1" s="1"/>
  <c r="R207" i="1"/>
  <c r="O207" i="1" s="1"/>
  <c r="R126" i="1"/>
  <c r="O126" i="1" s="1"/>
  <c r="R264" i="1"/>
  <c r="O264" i="1" s="1"/>
  <c r="R298" i="1"/>
  <c r="O298" i="1" s="1"/>
  <c r="R51" i="1"/>
  <c r="O51" i="1" s="1"/>
  <c r="R80" i="1"/>
  <c r="O80" i="1" s="1"/>
  <c r="R144" i="1"/>
  <c r="O144" i="1" s="1"/>
  <c r="R331" i="1"/>
  <c r="O331" i="1" s="1"/>
  <c r="O85" i="1"/>
  <c r="O110" i="1"/>
  <c r="R109" i="1" s="1"/>
  <c r="O109" i="1" s="1"/>
  <c r="O178" i="1"/>
  <c r="R177" i="1" s="1"/>
  <c r="O177" i="1" s="1"/>
  <c r="O203" i="1"/>
  <c r="R202" i="1" s="1"/>
  <c r="O202" i="1" s="1"/>
  <c r="O212" i="1"/>
  <c r="O269" i="1"/>
  <c r="O303" i="1"/>
  <c r="O353" i="1"/>
  <c r="R352" i="1" s="1"/>
  <c r="O352" i="1" s="1"/>
  <c r="Q10" i="1"/>
  <c r="I10" i="1" s="1"/>
  <c r="Q51" i="1"/>
  <c r="I51" i="1" s="1"/>
  <c r="Q126" i="1"/>
  <c r="I126" i="1" s="1"/>
  <c r="Q135" i="1"/>
  <c r="I135" i="1" s="1"/>
  <c r="Q144" i="1"/>
  <c r="I144" i="1" s="1"/>
  <c r="Q285" i="1"/>
  <c r="I285" i="1" s="1"/>
  <c r="I3" i="1" l="1"/>
  <c r="O2" i="1"/>
</calcChain>
</file>

<file path=xl/sharedStrings.xml><?xml version="1.0" encoding="utf-8"?>
<sst xmlns="http://schemas.openxmlformats.org/spreadsheetml/2006/main" count="1187" uniqueCount="462">
  <si>
    <t>ASPE10</t>
  </si>
  <si>
    <t>Firma: SUDOP BRNO, spol. s r.o.</t>
  </si>
  <si>
    <t>3</t>
  </si>
  <si>
    <t>Soupis prací objektu</t>
  </si>
  <si>
    <t>S</t>
  </si>
  <si>
    <t xml:space="preserve">Stavba: </t>
  </si>
  <si>
    <t>20047</t>
  </si>
  <si>
    <t>Zvýšení trakčního výkonu TNS Čebín "_SOUPIS_PRACI"</t>
  </si>
  <si>
    <t>SO 01-15-03 A</t>
  </si>
  <si>
    <t>0,00</t>
  </si>
  <si>
    <t>2</t>
  </si>
  <si>
    <t>O</t>
  </si>
  <si>
    <t>Objekt:</t>
  </si>
  <si>
    <t>D.2.2</t>
  </si>
  <si>
    <t>Pozemní objekty</t>
  </si>
  <si>
    <t>15,00</t>
  </si>
  <si>
    <t>O1</t>
  </si>
  <si>
    <t>SO 01-15-03</t>
  </si>
  <si>
    <t>TNS Čebín,  technologická budova - stavební úpravy</t>
  </si>
  <si>
    <t>21,00</t>
  </si>
  <si>
    <t>O2</t>
  </si>
  <si>
    <t>Rozpočet:</t>
  </si>
  <si>
    <t>TNS Čebín,  technologická budova - stavební úpravy, část A - architekt.řeš.</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</si>
  <si>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</si>
  <si>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</si>
  <si>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</si>
  <si>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</si>
  <si>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</si>
  <si>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</si>
  <si>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</si>
  <si>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</si>
  <si>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</si>
  <si>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</si>
  <si>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</si>
  <si>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</si>
  <si>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</si>
  <si>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</si>
  <si>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</si>
  <si>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</si>
  <si>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</si>
  <si>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</si>
  <si>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</si>
  <si>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</si>
  <si>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131151201</t>
  </si>
  <si>
    <t>90</t>
  </si>
  <si>
    <t>Hloubení jam zapažených v hornině třídy těžitelnosti I, skupiny 1 a 2 objem do 20 m3 strojně</t>
  </si>
  <si>
    <t>M3</t>
  </si>
  <si>
    <t>PP</t>
  </si>
  <si>
    <t>Hloubení zapažených jam a zářezů strojně s urovnáním dna do předepsaného profilu a spádu v hornině třídy těžitelnosti I skupiny 1 a 2 do 20 m3</t>
  </si>
  <si>
    <t>VV</t>
  </si>
  <si>
    <t>Viz PD D.2.3.2_SO 01-15-03_01-10 
Zemní práce - jáma (dl * š * v) 
(5.00*2.00)*1.60=16,000 [A] 
Celkem: A=16,000 [B]</t>
  </si>
  <si>
    <t>TS</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</si>
  <si>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</si>
  <si>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132154201</t>
  </si>
  <si>
    <t>Hloubení zapažených rýh š do 2000 mm v hornině třídy těžitelnosti I, skupiny 1 a 2 objem do 20 m3</t>
  </si>
  <si>
    <t>Hloubení zapažených rýh šířky přes 800 do 2 000 mm strojně s urovnáním dna do předepsaného profilu a spádu v hornině třídy těžitelnosti I skupiny 1 a 2 do 20 m3</t>
  </si>
  <si>
    <t>Viz PD D.2.3.2_SO 01-15-03_01-10 
Zemní práce - rýhy (dl * š * v) 
(3.90)*(1.20+0.60*2)*0.30=2,808 [A] 
Celkem: A=2,808 [B]</t>
  </si>
  <si>
    <t>1. V cenách jsou započteny i náklady na případné nutné přemístění výkopku ve výkopišti na vzdálenost do 3 m a na přehození výkopku na přilehlém terénu na vzdálenost do 3 m od osy rýhy nebo naložení na dopravní prostředek.</t>
  </si>
  <si>
    <t>132211401</t>
  </si>
  <si>
    <t>Hloubená vykopávka pod základy v hornině třídy těžitelnosti I, skupiny 3 ručně</t>
  </si>
  <si>
    <t>Hloubená vykopávka pod základy ručně s přehozením výkopku na vzdálenost 3 m nebo s naložením na dopravní prostředek v hornině třídy těžitelnosti I skupiny 3</t>
  </si>
  <si>
    <t>Viz PD D.2.3.2_SO 01-15-03_01-10 
Podchycení základu - výkop (dl * š * v) 
(3.00)*1.00*2.00=6,000 [A] 
Celkem: A=6,000 [B]</t>
  </si>
  <si>
    <t>1. V cenách jsou započteny náklady na přehození výkopku na vzdálenost 3 m nebo naložení na dopravní prostředek.  
2. V ceně nejsou započteny náklady na podchycení základového zdiva.</t>
  </si>
  <si>
    <t>151101101</t>
  </si>
  <si>
    <t>Zřízení příložného pažení a rozepření stěn rýh hl do 2 m</t>
  </si>
  <si>
    <t>m2</t>
  </si>
  <si>
    <t>Zřízení pažení a rozepření stěn rýh pro podzemní vedení příložné pro jakoukoliv mezerovitost, hloubky do 2 m</t>
  </si>
  <si>
    <t>Viz PD D.2.2.1_SO 01-15-03_01-10 
Zemní práce - rýhy, pažení (dl * v * p) 
(3.90)*0.30*2=2,340 [A] 
(1.00+3.00+1.00)*2.00=10,000 [B] 
Celkem: A+B=12,340 [C]</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</si>
  <si>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</si>
  <si>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</si>
  <si>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</si>
  <si>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</si>
  <si>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
  </si>
  <si>
    <t>151401501</t>
  </si>
  <si>
    <t>Přepažování rozepření při pažení příložném hl do 4 m</t>
  </si>
  <si>
    <t>Přepažování rozepření zapažených stěn výkopů při pažení příložném, hloubky do 4 m</t>
  </si>
  <si>
    <t>Viz PD D.2.2.1_SO 01-15-03_01-10 
Zemní práce - přepažení (obj) 
(2.808)=2,808 [A] 
(6)=6,000 [B] 
Celkem: A+B=8,808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</si>
  <si>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</si>
  <si>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7</t>
  </si>
  <si>
    <t>162251102</t>
  </si>
  <si>
    <t>Vodorovné přemístění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</si>
  <si>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</si>
  <si>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Viz PD D.2.3.2_SO 01-15-03_01-10 
Zemní práce - přesun po staveništi (předpokládaný obj) 
(6)=6,000 [A] 
(16)=16,000 [B] 
(2.808)=2,808 [C] 
(14)=14,000 [D] 
Celkem: A+B+C+D=38,808 [E]</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</si>
  <si>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</si>
  <si>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8</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</si>
  <si>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</si>
  <si>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</si>
  <si>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</si>
  <si>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01-15-03_01-10 
Zemní práce - nakládání (předpokládaný obj) 
(6)=6,000 [A] 
(16)=16,000 [B] 
(2.808)=2,808 [C] 
Celkem: A+B+C=24,808 [D]</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</si>
  <si>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</si>
  <si>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</si>
  <si>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</si>
  <si>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</si>
  <si>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01-15-03_01-10 
Zemní práce - uložení na staveništi (předpokládaný obj) 
(6)=6,000 [A] 
(16)=16,000 [B] 
(2.808)=2,808 [C] 
Celkem: A+B+C=24,808 [D]</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</si>
  <si>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</si>
  <si>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</si>
  <si>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</si>
  <si>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</si>
  <si>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01-15-03_01-10 
Zemní práce - obsyp (předpokládaný obj) 
14.0=14,000 [A] 
Celkem: A=14,000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</si>
  <si>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</si>
  <si>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</si>
  <si>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11</t>
  </si>
  <si>
    <t>271532213</t>
  </si>
  <si>
    <t>Podsyp pod základové konstrukce se zhutněním z hrubého kameniva frakce 8 až 16 mm</t>
  </si>
  <si>
    <t>Podsyp pod základové konstrukce se zhutněním a urovnáním povrchu z kameniva hrubého, frakce 8 - 16 mm</t>
  </si>
  <si>
    <t>Viz PD D.2.3.2_SO 01-15-03_01-10 
Základy - podsyp (dl * š * v) 
(2.10*1.25)*0.20=0,525 [A] 
Celkem: A=0,525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</si>
  <si>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</si>
  <si>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12</t>
  </si>
  <si>
    <t>271572211</t>
  </si>
  <si>
    <t>Podsyp pod základové konstrukce se zhutněním z netříděného štěrkopísku</t>
  </si>
  <si>
    <t>Podsyp pod základové konstrukce se zhutněním a urovnáním povrchu ze štěrkopísku netříděného</t>
  </si>
  <si>
    <t>Viz PD D.2.3.2_SO 01-15-03_01-10 
Základy - podsyp (dl * š * v) 
(2.10*1.25)*0.10=0,263 [A] 
Celkem: A=0,263 [B]</t>
  </si>
  <si>
    <t>13</t>
  </si>
  <si>
    <t>274321411</t>
  </si>
  <si>
    <t>Základové pasy ze ŽB bez zvýšených nároků na prostředí tř. C 20/25</t>
  </si>
  <si>
    <t>Základy z betonu železového (bez výztuže) pasy z betonu bez zvláštních nároků na prostředí tř. C 20/25</t>
  </si>
  <si>
    <t>Viz PD D.2.3.2_SO 01-15-03_01-10 
Základy - pasy (dl * š * v) 
(3.90+1.57)*1.20*0.50=3,282 [A] 
(1.25+1.25)*0.25*0.40=0,250 [B] 
Celkem: A+B=3,532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</si>
  <si>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</si>
  <si>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14</t>
  </si>
  <si>
    <t>274351121</t>
  </si>
  <si>
    <t>Zřízení bednění základových pasů rovného</t>
  </si>
  <si>
    <t>Bednění základů pasů rovné zřízení</t>
  </si>
  <si>
    <t>Viz PD D.2.3.2_SO 01-15-03_01-10 
Základy - pasy, bednění (dl * v * p) 
(3.90+1.57)*0.60*2=6,564 [A] 
(1.25+1.25)*0.50*2=2,500 [B] 
Celkem: A+B=9,064 [C]</t>
  </si>
  <si>
    <t>1. Ceny jsou určeny pro bednění ve volném prostranství, ve volných nebo zapažených jamách, rýhách a šachtách.  
2. Kruhové nebo obloukové bednění poloměru do 1 m se oceňuje individuálně.</t>
  </si>
  <si>
    <t>15</t>
  </si>
  <si>
    <t>274351122</t>
  </si>
  <si>
    <t>Odstranění bednění základových pasů rovného</t>
  </si>
  <si>
    <t>Bednění základů pasů rovné odstranění</t>
  </si>
  <si>
    <t>16</t>
  </si>
  <si>
    <t>274361821</t>
  </si>
  <si>
    <t>Výztuž základových pásů betonářskou ocelí 10 505 (R)</t>
  </si>
  <si>
    <t>T</t>
  </si>
  <si>
    <t>Výztuž základů pasů z betonářské oceli 10 505 (R) nebo BSt 500</t>
  </si>
  <si>
    <t>Viz PD D.2.3.2_SO 01-15-03_01-10 
Základy - pasy, výztuž (obj * m) (m = 40,0 kg/m3) 
(3.532)*40.0/1000=0,141 [A] 
Celkem: A=0,141 [B]</t>
  </si>
  <si>
    <t>1. Ceny platí pro desky rovné, snáběhy, hřibové nebo upnuté do žeber včetně výztuže těchto žeber.</t>
  </si>
  <si>
    <t>17</t>
  </si>
  <si>
    <t>279311115</t>
  </si>
  <si>
    <t>Postupné podbetonování základového zdiva prostým betonem tř. C 20/25</t>
  </si>
  <si>
    <t>Postupné podbetonování základového zdiva  jakékoliv tloušťky, bez výkopu, bez zapažení a bednění, prostým betonem tř. C 20/25</t>
  </si>
  <si>
    <t>Viz PD D.2.3.2_SO 01-15-03_01-10 
Podchycení základu - beton (dl * š * v) 
(3.00)*0.50*1.00=1,500 [A] 
Celkem: A=1,500 [B]</t>
  </si>
  <si>
    <t>Svislé a kompletní konstrukce</t>
  </si>
  <si>
    <t>21</t>
  </si>
  <si>
    <t>310239211</t>
  </si>
  <si>
    <t>Zazdívka otvorů pl do 4 m2 ve zdivu nadzákladovém cihlami pálenými na MVC</t>
  </si>
  <si>
    <t>Zazdívka otvorů ve zdivu nadzákladovém cihlami pálenými  plochy přes 1 m2 do 4 m2 na maltu vápenocementovou</t>
  </si>
  <si>
    <t>Viz PD D.2.3.2_SO 01-15-03_01-10 
Zazdění otvoru (dl * š * v) 
1.PP 
(1.38)*0.33*1.60=0,729 [A] 
Celkem: A=0,729 [B]</t>
  </si>
  <si>
    <t>22</t>
  </si>
  <si>
    <t>317141442</t>
  </si>
  <si>
    <t>Překlad plochý z pórobetonu š 150 mm dl přes 1200 do 1300 mm</t>
  </si>
  <si>
    <t>KUS</t>
  </si>
  <si>
    <t>Překlady ploché prefabrikované z pórobetonu osazené do tenkého maltového lože, včetně slepení dvou překladů vedle sebe po celé délce boční plochy, výšky překladu do 200 mm šířky 150 mm, délky překladu přes 1200 do 1300 mm</t>
  </si>
  <si>
    <t>1. Vcenách jsou započteny náklady na:  
a) dodání a uložení překladu předepsané délky, včetně podmazání ložné plochy tenkovrstvou maltou,  
b) montážní podepření plochých překladů tak, aby světlá vzdálenost mezi podporou a okrajem otvoru nebo mezi podporami byla maximálně 1,25 m.  
2. Množství jednotek se určuje vkusech překladů podle šířky a světlosti otvoru.</t>
  </si>
  <si>
    <t>23</t>
  </si>
  <si>
    <t>341321410</t>
  </si>
  <si>
    <t>Stěny nosné ze ŽB tř. C 25/30</t>
  </si>
  <si>
    <t>Stěny a příčky z betonu železového (bez výztuže) nosné tř. C 25/30</t>
  </si>
  <si>
    <t>Viz PD D.2.3.2_SO 01-15-03_01-10 
ŽB stěna (dl * š * v) 
(3.75+1.50)*0.25*1.38=1,811 [A] 
Celkem: A=1,811 [B]</t>
  </si>
  <si>
    <t>24</t>
  </si>
  <si>
    <t>341351111</t>
  </si>
  <si>
    <t>Zřízení oboustranného bednění nosných stěn</t>
  </si>
  <si>
    <t>Bednění stěn a příček nosných rovné oboustranné za každou stranu zřízení</t>
  </si>
  <si>
    <t>Viz PD D.2.3.2_SO 01-15-03_01-10 
ŽB stěna - bednění (dl * v * p) 
(3.75+1.50)*1.50*2=15,750 [A] 
Celkem: A=15,750 [B]</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</si>
  <si>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</si>
  <si>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25</t>
  </si>
  <si>
    <t>341351112</t>
  </si>
  <si>
    <t>Odstranění oboustranného bednění nosných stěn</t>
  </si>
  <si>
    <t>Bednění stěn a příček nosných rovné oboustranné za každou stranu odstranění</t>
  </si>
  <si>
    <t>26</t>
  </si>
  <si>
    <t>341361821</t>
  </si>
  <si>
    <t>Výztuž stěn betonářskou ocelí 10 505</t>
  </si>
  <si>
    <t>Výztuž stěn a příček nosných svislých nebo šikmých, rovných nebo oblých z betonářské oceli 10 505 (R) nebo BSt 500</t>
  </si>
  <si>
    <t>Viz PD D.2.3.2_SO 01-15-03_01-10 
ŽB stěna - výztuž (obj * m) (m = 120,0 kg/m3) 
(1.811)*120.0/1000=0,217 [A] 
Celkem: A=0,217 [B]</t>
  </si>
  <si>
    <t>27</t>
  </si>
  <si>
    <t>342272245</t>
  </si>
  <si>
    <t>Příčka z pórobetonových hladkých tvárnic na tenkovrstvou maltu tl 150 mm</t>
  </si>
  <si>
    <t>Příčky z pórobetonových tvárnic hladkých na tenké maltové lože objemová hmotnost do 500 kg/m3, tloušťka příčky 150 mm</t>
  </si>
  <si>
    <t>Viz PD D.2.3.2_SO 01-15-03_01-10 
Příčka (dl * v) - otvory (š * v) 
1.PP 
(7.52)*2.10=15,792 [A] 
-(1.0*2.0)=-2,000 [B] 
Celkem: A+B=13,792 [C]</t>
  </si>
  <si>
    <t>Vodorovné konstrukce</t>
  </si>
  <si>
    <t>28</t>
  </si>
  <si>
    <t>430321414</t>
  </si>
  <si>
    <t>Schodišťová konstrukce a rampa ze ŽB tř. C 25/30</t>
  </si>
  <si>
    <t>Schodišťové konstrukce a rampy z betonu železového (bez výztuže)  stupně, schodnice, ramena, podesty s nosníky tř. C 25/30</t>
  </si>
  <si>
    <t>Viz PD D.2.3.2_SO 01-15-03_01-10 
ŽB schodiště (obj) 
0.60=0,600 [A] 
Celkem: A=0,600 [B]</t>
  </si>
  <si>
    <t>29</t>
  </si>
  <si>
    <t>430361821</t>
  </si>
  <si>
    <t>Výztuž schodišťové konstrukce a rampy betonářskou ocelí 10 505</t>
  </si>
  <si>
    <t>Výztuž schodišťových konstrukcí a ramp  stupňů, schodnic, ramen, podest s nosníky z betonářské oceli 10 505 (R) nebo BSt 500</t>
  </si>
  <si>
    <t>Viz PD D.2.3.2_SO 01-15-03_01-10 
ŽB schodiště - výztuž (obj * m) (m = 120,0 kg/m3) 
(0.6)*120.0/1000=0,072 [A] 
Celkem: A=0,072 [B]</t>
  </si>
  <si>
    <t>30</t>
  </si>
  <si>
    <t>434351141</t>
  </si>
  <si>
    <t>Zřízení bednění stupňů přímočarých schodišť</t>
  </si>
  <si>
    <t>Bednění stupňů  betonovaných na podstupňové desce nebo na terénu půdorysně přímočarých zřízení</t>
  </si>
  <si>
    <t>Viz PD D.2.3.2_SO 01-15-03_01-10 
ŽB schodiště - bednění (dl * š) 
(1.25*6)*(0.20+0.30)=3,750 [A] 
Celkem: A=3,750 [B]</t>
  </si>
  <si>
    <t>1. Množství měrných jednotek bednění stupňů se určuje v m2 plochy stupnic a podstupnic.</t>
  </si>
  <si>
    <t>31</t>
  </si>
  <si>
    <t>434351142</t>
  </si>
  <si>
    <t>Odstranění bednění stupňů přímočarých schodišť</t>
  </si>
  <si>
    <t>Bednění stupňů  betonovaných na podstupňové desce nebo na terénu půdorysně přímočarých odstranění</t>
  </si>
  <si>
    <t>Komunikace pozemní</t>
  </si>
  <si>
    <t>34</t>
  </si>
  <si>
    <t>59245030</t>
  </si>
  <si>
    <t>dlažba tvar čtverec betonová 200x200x80mm přírodní</t>
  </si>
  <si>
    <t>35</t>
  </si>
  <si>
    <t>596811120</t>
  </si>
  <si>
    <t>Kladení betonové dlažby komunikací pro pěší do lože z kameniva vel do 0,09 m2 plochy do 50 m2</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</si>
  <si>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</si>
  <si>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Viz PD D.2.3.2_SO 01-15-03_01-10 
Souvrství podlahy - dlažba (pl) 
1.PP - místnost (schodiště) 
2.62=2,620 [A] 
Celkem: A=2,620 [B]</t>
  </si>
  <si>
    <t>1. Vcenách jsou započteny i náklady na dodání hmot pro lože a na dodání materiálu pro výplň spár.  
2. Vcenách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t>
  </si>
  <si>
    <t>Úpravy povrchů, podlahy a osazování výplní</t>
  </si>
  <si>
    <t>36</t>
  </si>
  <si>
    <t>612142001</t>
  </si>
  <si>
    <t>Potažení vnitřních stěn sklovláknitým pletivem vtlačeným do tenkovrstvé hmoty</t>
  </si>
  <si>
    <t>Potažení vnitřních ploch pletivem  v ploše nebo pruzích, na plném podkladu sklovláknitým vtlačením do tmelu stěn</t>
  </si>
  <si>
    <t>Viz PD D.2.3.2_SO 01-15-03_01-10 
Příčka - perlinka (dl * v) - otvory (š * v) 
1.PP 
(7.52)*2.10*2=31,584 [A] 
-(1.0*2.0)*2=-4,000 [B] 
Celkem: A+B=27,584 [C]</t>
  </si>
  <si>
    <t>1. Vcenách -2001 jsou započteny i náklady na tmel.</t>
  </si>
  <si>
    <t>37</t>
  </si>
  <si>
    <t>632451031</t>
  </si>
  <si>
    <t>Vyrovnávací potěr tl do 20 mm z MC 15 provedený v ploše</t>
  </si>
  <si>
    <t>Potěr cementový vyrovnávací z malty (MC-15) v ploše o průměrné (střední) tl. od 10 do 20 mm</t>
  </si>
  <si>
    <t>Viz PD D.2.3.2_SO 01-15-03_01-10 
Souvrství podlahy - potěr (pl) 
1.PP - místnost (001; 002) 
(64.29)=64,290 [A] 
1.NP - místnost (101; 108) 
(23.81)=23,810 [B] 
1.NP - místnost (107; 110; 113) 
(102.85)=102,850 [C] 
Celkem: A+B+C=190,950 [D]</t>
  </si>
  <si>
    <t>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t>
  </si>
  <si>
    <t>766</t>
  </si>
  <si>
    <t>Konstrukce truhlářské</t>
  </si>
  <si>
    <t>38</t>
  </si>
  <si>
    <t>766000O1</t>
  </si>
  <si>
    <t>D+M O1 dveře ocelové vstupní 1700x2040 mm vč. doplňků a povrchové úpravy (dle PD)</t>
  </si>
  <si>
    <t>KPL</t>
  </si>
  <si>
    <t>39</t>
  </si>
  <si>
    <t>766000O2</t>
  </si>
  <si>
    <t>D+M O2 dveře ocelové 1400x1970 mm vč. zárubně, kování, doplňků a povrchové úpravy (dle PD)</t>
  </si>
  <si>
    <t>40</t>
  </si>
  <si>
    <t>766000O3</t>
  </si>
  <si>
    <t>D+M O3 dveře ocelové 900x1970 mm vč. zárubně, kování, doplňků a povrchové úpravy (dle PD)</t>
  </si>
  <si>
    <t>41</t>
  </si>
  <si>
    <t>766000O4</t>
  </si>
  <si>
    <t>D+M O4 dveře ocelové 900x1970 mm vč. zárubně, kování, doplňků a povrchové úpravy (dle PD)</t>
  </si>
  <si>
    <t>42</t>
  </si>
  <si>
    <t>766000O5</t>
  </si>
  <si>
    <t>D+M O5 dveře ocelové 900x1970 mm vč. zárubně, kování, doplňků a povrchové úpravy (dle PD)</t>
  </si>
  <si>
    <t>43</t>
  </si>
  <si>
    <t>766111820</t>
  </si>
  <si>
    <t>Demontáž truhlářských stěn dřevěných plných</t>
  </si>
  <si>
    <t>Demontáž dřevěných stěn  plných</t>
  </si>
  <si>
    <t>Viz PD D.2.3.2_SO 01-15-03_01-10 
Vybourání stěn (dl * v) 
1.PP 
(7.52)*2.10=15,792 [A] 
Celkem: A=15,792 [B]</t>
  </si>
  <si>
    <t>1. Demontáž stěn záchodových se oceňuje cenou -1820.  
2. V cenách je započtena demontáž lišt i vysklení.</t>
  </si>
  <si>
    <t>44</t>
  </si>
  <si>
    <t>766221811</t>
  </si>
  <si>
    <t>Demontáž celodřevěného samonosného schodiště</t>
  </si>
  <si>
    <t>m</t>
  </si>
  <si>
    <t>Demontáž schodů celodřevěných  samonosných</t>
  </si>
  <si>
    <t>Viz PD D.2.3.2_SO 01-15-03_01-10 
Vybourání schodiště (dl) 
2.00=2,000 [A] 
Celkem: A=2,000 [B]</t>
  </si>
  <si>
    <t>45</t>
  </si>
  <si>
    <t>766411821</t>
  </si>
  <si>
    <t>Demontáž truhlářského obložení stěn z palubek</t>
  </si>
  <si>
    <t>Demontáž obložení stěn  palubkami</t>
  </si>
  <si>
    <t>Viz PD D.2.3.2_SO 01-15-03_01-10 
Vybourání obložení stěn (dl * v) 
1.PP 
(3.57)*2.10=7,497 [A] 
Celkem: A=7,497 [B]</t>
  </si>
  <si>
    <t>1. Cenami nelze oceňovat demontáž obložení stěn výšky přes 2,5 m; tyto práce se oceňují cenami souboru cen 766 42-18 Demontáž obložení podhledů.</t>
  </si>
  <si>
    <t>767</t>
  </si>
  <si>
    <t>Konstrukce zámečnické</t>
  </si>
  <si>
    <t>46</t>
  </si>
  <si>
    <t>767000X1</t>
  </si>
  <si>
    <t>D+M ocelové zábradlí výšky 1000 mm vč. kotvení a povrchové úpravy (dle PD)</t>
  </si>
  <si>
    <t>47</t>
  </si>
  <si>
    <t>767000X2</t>
  </si>
  <si>
    <t>D+M kabelové kanály 300x300 mm vč. vybetonování, plechového krytu, povrchové úpravy a doplňků (dle PD)</t>
  </si>
  <si>
    <t>48</t>
  </si>
  <si>
    <t>767000X3</t>
  </si>
  <si>
    <t>D+M zákryt kabelového kanálu vč. povrchové úpravy (dle PD)</t>
  </si>
  <si>
    <t>49</t>
  </si>
  <si>
    <t>767000X4</t>
  </si>
  <si>
    <t>D+M ocelový poklop 1000x1000 mm vč. povrchové úpravy (dle PD)</t>
  </si>
  <si>
    <t>50</t>
  </si>
  <si>
    <t>767000X5</t>
  </si>
  <si>
    <t>D+M ocelové schodiště vč. povrchové úpravy (dle PD)</t>
  </si>
  <si>
    <t>51</t>
  </si>
  <si>
    <t>767000X6</t>
  </si>
  <si>
    <t>D+M obložení kabelových lávek cementotřískovou deskou vč. kotvení (dle PD)</t>
  </si>
  <si>
    <t>771</t>
  </si>
  <si>
    <t>Podlahy z dlaždic</t>
  </si>
  <si>
    <t>52</t>
  </si>
  <si>
    <t>771571810</t>
  </si>
  <si>
    <t>Demontáž podlah z dlaždic keramických kladených do malty</t>
  </si>
  <si>
    <t>Viz PD D.2.3.2_SO 01-15-03_01-10 
Vybourání podlahy (pl) 
1.NP - místnost (101) 
(5.24)=5,240 [A] 
Celkem: A=5,240 [B]</t>
  </si>
  <si>
    <t>776</t>
  </si>
  <si>
    <t>Podlahy povlakové</t>
  </si>
  <si>
    <t>18</t>
  </si>
  <si>
    <t>284102X1</t>
  </si>
  <si>
    <t>podlahová krytina antistatická PVC (předepsaná cena 500 Kč)</t>
  </si>
  <si>
    <t>19</t>
  </si>
  <si>
    <t>28411003</t>
  </si>
  <si>
    <t>lišta soklová PVC 30x30mm</t>
  </si>
  <si>
    <t>20</t>
  </si>
  <si>
    <t>284110X1</t>
  </si>
  <si>
    <t>podlahová krytina homogenní PVC (předepsaná cena 400 Kč)</t>
  </si>
  <si>
    <t>33</t>
  </si>
  <si>
    <t>553431100</t>
  </si>
  <si>
    <t>profil přechodový Al narážecí 30mm stříbro</t>
  </si>
  <si>
    <t>53</t>
  </si>
  <si>
    <t>776111311</t>
  </si>
  <si>
    <t>Vysátí podkladu povlakových podlah</t>
  </si>
  <si>
    <t>Příprava podkladu vysátí podlah</t>
  </si>
  <si>
    <t>Viz PD D.2.3.2_SO 01-15-03_01-10 
Souvrství podlahy - PVC, příprava (pl) 
1.NP - místnost (101; 108) 
(23.81)=23,810 [A] 
1.NP - místnost (107; 110; 113) 
(102.85)=102,850 [B] 
Celkem: A+B=126,660 [C]</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</si>
  <si>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</si>
  <si>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54</t>
  </si>
  <si>
    <t>776121111</t>
  </si>
  <si>
    <t>Vodou ředitelná penetrace savého podkladu povlakových podlah ředěná v poměru 1:3</t>
  </si>
  <si>
    <t>Příprava podkladu penetrace vodou ředitelná na savý podklad (válečkováním) ředěná v poměru 1:3 podlah</t>
  </si>
  <si>
    <t>Viz PD D.2.3.2_SO 01-15-03_01-10 
Souvrství podlahy - PVC, penetrace (pl) 
1.NP - místnost (101; 108) 
(23.81)=23,810 [A] 
1.NP - místnost (107; 110; 113) 
(102.85)=102,850 [B] 
Celkem: A+B=126,660 [C]</t>
  </si>
  <si>
    <t>55</t>
  </si>
  <si>
    <t>776141112</t>
  </si>
  <si>
    <t>Vyrovnání podkladu povlakových podlah stěrkou pevnosti 20 MPa tl 5 mm</t>
  </si>
  <si>
    <t>Příprava podkladu vyrovnání samonivelační stěrkou podlah min.pevnosti 20 MPa, tloušťky přes 3 do 5 mm</t>
  </si>
  <si>
    <t>Viz PD D.2.3.2_SO 01-15-03_01-10 
Souvrství podlahy - PVC, vyrovnání (pl) 
1.NP - místnost (101; 108) 
(23.81)=23,810 [A] 
1.NP - místnost (107; 110; 113) 
(102.85)=102,850 [B] 
Celkem: A+B=126,660 [C]</t>
  </si>
  <si>
    <t>56</t>
  </si>
  <si>
    <t>776201811</t>
  </si>
  <si>
    <t>Demontáž lepených povlakových podlah bez podložky ručně</t>
  </si>
  <si>
    <t>Demontáž povlakových podlahovin lepených ručně bez podložky</t>
  </si>
  <si>
    <t>Viz PD D.2.3.2_SO 01-15-03_01-10 
Vybourání podlahy (pl) 
1.NP - místnost (107; 108; 110; 113) 
(21.25)+(18.02)+(14.84)+(66.48)=120,590 [A] 
Celkem: A=120,590 [B]</t>
  </si>
  <si>
    <t>57</t>
  </si>
  <si>
    <t>776221111</t>
  </si>
  <si>
    <t>Lepení pásů z PVC standardním lepidlem</t>
  </si>
  <si>
    <t>Montáž podlahovin z PVC lepením standardním lepidlem z pásů standardních</t>
  </si>
  <si>
    <t>Viz PD D.2.3.2_SO 01-15-03_01-10 
Souvrství podlahy - PVC (pl) 
1.NP - místnost (101; 108) 
(5.47)+(18.34)=23,810 [A] 
Celkem: A=23,810 [B]</t>
  </si>
  <si>
    <t>58</t>
  </si>
  <si>
    <t>776221121</t>
  </si>
  <si>
    <t>Lepení elektrostaticky vodivých pásů z PVC standardním lepidlem</t>
  </si>
  <si>
    <t>Montáž podlahovin z PVC lepením standardním lepidlem z pásů elektrostaticky vodivých</t>
  </si>
  <si>
    <t>Viz PD D.2.3.2_SO 01-15-03_01-10 
Souvrství podlahy - anti PVC (pl) 
1.NP - místnost (107; 110; 113) 
(21.53)+(14.84)+(66.48)=102,850 [A] 
Celkem: A=102,850 [B]</t>
  </si>
  <si>
    <t>59</t>
  </si>
  <si>
    <t>776411111</t>
  </si>
  <si>
    <t>Montáž obvodových soklíků výšky do 80 mm</t>
  </si>
  <si>
    <t>Montáž soklíků lepením obvodových, výšky do 80 mm</t>
  </si>
  <si>
    <t>Viz PD D.2.3.2_SO 01-15-03_01-10 
Souvrství podlahy - PVC, sokl (dl) 
1.NP - místnost (101; 108) 
(9.72)+(24.08)=33,800 [A] 
1.NP - místnost (107; 110; 113) 
(18.98)+(15.46)+(32.72)=67,160 [B] 
Celkem: A+B=100,960 [C]</t>
  </si>
  <si>
    <t>60</t>
  </si>
  <si>
    <t>776421312</t>
  </si>
  <si>
    <t>Montáž přechodových šroubovaných lišt</t>
  </si>
  <si>
    <t>Montáž lišt přechodových šroubovaných</t>
  </si>
  <si>
    <t>Viz PD D.2.3.2_SO 01-15-03_01-10 
Souvrství podlahy - přechodová lišta (dl) 
1.NP - místnost (101; 108) 
(0.80*2+0.90+1.50)+(0.90*4+1.30+1.40)=10,300 [A] 
Celkem: A=10,300 [B]</t>
  </si>
  <si>
    <t>78</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</si>
  <si>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</si>
  <si>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</si>
  <si>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</si>
  <si>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</si>
  <si>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79</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</si>
  <si>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</si>
  <si>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</si>
  <si>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</si>
  <si>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783</t>
  </si>
  <si>
    <t>Dokončovací práce - nátěry</t>
  </si>
  <si>
    <t>61</t>
  </si>
  <si>
    <t>783901453</t>
  </si>
  <si>
    <t>Vysátí betonových podlah před provedením nátěru</t>
  </si>
  <si>
    <t>Příprava podkladu betonových podlah před provedením nátěru vysátím</t>
  </si>
  <si>
    <t>Viz PD D.2.3.2_SO 01-15-03_01-10 
Souvrství podlahy - epoxid, příprava (pl) 
1.PP - místnost (001; 002) 
(64.29)=64,290 [A] 
Celkem: A=64,290 [B]</t>
  </si>
  <si>
    <t>62</t>
  </si>
  <si>
    <t>783932171</t>
  </si>
  <si>
    <t>Celoplošné vyrovnání betonové podlahy cementovou stěrkou tloušťky do 3 mm</t>
  </si>
  <si>
    <t>Vyrovnání podkladu betonových podlah celoplošně, tloušťky do 3 mm modifikovanou cementovou stěrkou</t>
  </si>
  <si>
    <t>Viz PD D.2.3.2_SO 01-15-03_01-10 
Souvrství podlahy - epoxid, vyrovnání (pl) 
1.PP - místnost (001; 002) 
(64.29)=64,290 [A] 
Celkem: A=64,290 [B]</t>
  </si>
  <si>
    <t>63</t>
  </si>
  <si>
    <t>783933151</t>
  </si>
  <si>
    <t>Penetrační epoxidový nátěr hladkých betonových podlah</t>
  </si>
  <si>
    <t>Penetrační nátěr betonových podlah hladkých (z pohledového nebo gletovaného betonu, stěrky apod.) epoxidový</t>
  </si>
  <si>
    <t>Viz PD D.2.3.2_SO 01-15-03_01-10 
Souvrství podlahy - epoxid, penetrace (pl) 
1.PP - místnost (001; 002) 
(64.29)=64,290 [A] 
Celkem: A=64,290 [B]</t>
  </si>
  <si>
    <t>64</t>
  </si>
  <si>
    <t>783937163</t>
  </si>
  <si>
    <t>Krycí dvojnásobný epoxidový rozpouštědlový nátěr betonové podlahy</t>
  </si>
  <si>
    <t>Krycí (uzavírací) nátěr betonových podlah dvojnásobný epoxidový rozpouštědlový</t>
  </si>
  <si>
    <t>Viz PD D.2.3.2_SO 01-15-03_01-10 
Souvrství podlahy - epoxid (pl) 
1.PP - místnost (001; 002) 
(38.24)+(26.05)=64,290 [A] 
Celkem: A=64,290 [B]</t>
  </si>
  <si>
    <t>65</t>
  </si>
  <si>
    <t>783997151</t>
  </si>
  <si>
    <t>Příplatek k cenám krycího nátěru betonové podlahy za protiskluznou úpravu</t>
  </si>
  <si>
    <t>Krycí (uzavírací) nátěr betonových podlah Příplatek k cenám za provedení protiskluzné vrstvy prosypem křemičitým pískem nebo skleněnými kuličkami</t>
  </si>
  <si>
    <t>784</t>
  </si>
  <si>
    <t>Dokončovací práce - malby a tapety</t>
  </si>
  <si>
    <t>66</t>
  </si>
  <si>
    <t>784111001</t>
  </si>
  <si>
    <t>Oprášení (ometení ) podkladu v místnostech výšky do 3,80 m</t>
  </si>
  <si>
    <t>Oprášení (ometení) podkladu v místnostech výšky do 3,80 m</t>
  </si>
  <si>
    <t>Viz PD D.2.3.2_SO 01-15-03_01-10 
Malba stropu - příprava (pl) 
1.PP - místnost (001; 002) 
1.NP - místnost (101; 107; 108; 110; 113) 
Malba stěn - příprava (pl) 
1.PP - místnost (001; 002) 
1.NP - místnost (101; 107; 108; 110; 113) 
(637.891)=637,891 [A] 
Celkem: A=637,891 [B]</t>
  </si>
  <si>
    <t>67</t>
  </si>
  <si>
    <t>784181121</t>
  </si>
  <si>
    <t>Hloubková jednonásobná penetrace podkladu v místnostech výšky do 3,80 m</t>
  </si>
  <si>
    <t>Penetrace podkladu jednonásobná hloubková v místnostech výšky do 3,80 m</t>
  </si>
  <si>
    <t>Viz PD D.2.3.2_SO 01-15-03_01-10 
Malba stropu - penetrace (pl) 
1.PP - místnost (001; 002) 
1.NP - místnost (101; 107; 108; 110; 113) 
Malba stěn - penetrace (pl) 
1.PP - místnost (001; 002) 
1.NP - místnost (101; 107; 108; 110; 113) 
(637.891)=637,891 [A] 
Celkem: A=637,891 [B]</t>
  </si>
  <si>
    <t>68</t>
  </si>
  <si>
    <t>784211101</t>
  </si>
  <si>
    <t>Dvojnásobné bílé malby ze směsí za mokra výborně otěruvzdorných v místnostech výšky do 3,80 m</t>
  </si>
  <si>
    <t>Malby z malířských směsí otěruvzdorných za mokra dvojnásobné, bílé za mokra otěruvzdorné výborně v místnostech výšky do 3,80 m</t>
  </si>
  <si>
    <t>Viz PD D.2.3.2_SO 01-15-03_01-10 
Malba stropu (pl) 
1.PP - místnost (001; 002) 
(38.24)+(26.05)=64,290 [A] 
1.NP - místnost (101; 107; 108; 110; 113) 
(5.47)+(21.53)+(18.34)+(14.84)+(66.48)=126,660 [B] 
Malba stěn (dl * v) 
1.PP - místnost (001; 002) 
((25.21)+(24.16))*2.10=103,677 [C] 
1.NP - místnost (101; 107; 108; 110; 113) 
((9.72)+(18.98)+(24.08)+(15.46)+(32.72))*3.40=343,264 [D] 
Celkem: A+B+C+D=637,891 [E]</t>
  </si>
  <si>
    <t>Ostatní konstrukce a práce, bourání</t>
  </si>
  <si>
    <t>32</t>
  </si>
  <si>
    <t>44932114</t>
  </si>
  <si>
    <t>přístroj hasicí ruční práškový PG 6 LE</t>
  </si>
  <si>
    <t>69</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</si>
  <si>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</si>
  <si>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</si>
  <si>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</si>
  <si>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</si>
  <si>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70</t>
  </si>
  <si>
    <t>965046111</t>
  </si>
  <si>
    <t>Broušení stávajících betonových podlah úběr do 3 mm</t>
  </si>
  <si>
    <t>Viz PD D.2.3.2_SO 01-15-03_01-10 
Ubroušení podlahy (pl) 
1.PP - místnost (001; 002) 
(38.07)+(25.53)=63,600 [A] 
1.NP - místnost (101; 107; 108; 110; 113) 
(5.24)+(21.25)+(18.02)+(14.84)+(66.48)=125,830 [B] 
Celkem: A+B=189,430 [C]</t>
  </si>
  <si>
    <t>1. Ceny jsou určeny pro zbroušení podlah před pokládkou zpevňovacích nátěrů, odfrézování zaolejovaných vrstev, odstranění starých nátěrů, lepidel dlažby, vyrovnání povrchu – odstranění nerovností, zarovnání nerovností vokolí dilatačních spar.</t>
  </si>
  <si>
    <t>71</t>
  </si>
  <si>
    <t>965046119</t>
  </si>
  <si>
    <t>Příplatek k broušení stávajících betonových podlah za každý další 1 mm úběru</t>
  </si>
  <si>
    <t>Broušení stávajících betonových podlah Příplatek k ceně za každý další 1 mm úběru</t>
  </si>
  <si>
    <t>Viz PD D.2.3.2_SO 01-15-03_01-10 
Ubroušení podlahy (pl * p) 
1.PP - místnost (001; 002) 
((38.07)+(25.53))*17=1 081,200 [A] 
1.NP - místnost (101; 107; 108; 110; 113) 
((5.24)+(21.25)+(18.02)+(14.84)+(66.48))*17=2 139,110 [B] 
Celkem: A+B=3 220,310 [C]</t>
  </si>
  <si>
    <t>72</t>
  </si>
  <si>
    <t>968072455</t>
  </si>
  <si>
    <t>Vybourání kovových dveřních zárubní pl do 2 m2</t>
  </si>
  <si>
    <t>Vybourání kovových rámů oken s křídly, dveřních zárubní, vrat, stěn, ostění nebo obkladů  dveřních zárubní, plochy do 2 m2</t>
  </si>
  <si>
    <t>Viz PD D.2.3.2_SO 01-15-03_01-10 
Vybourání zárubní (dl * v * p) 
1.NP 
(1.00*2.02)*3=6,060 [A] 
Celkem: A=6,060 [B]</t>
  </si>
  <si>
    <t>1. V cenách -2244 až -2559 jsou započteny i náklady na vyvěšení křídel.  
2. Cenou -2641 se oceňuje i vybourání nosné ocelové konstrukce pro sádrokartonové příčky.</t>
  </si>
  <si>
    <t>73</t>
  </si>
  <si>
    <t>968072456</t>
  </si>
  <si>
    <t>Vybourání kovových dveřních zárubní pl přes 2 m2</t>
  </si>
  <si>
    <t>Vybourání kovových rámů oken s křídly, dveřních zárubní, vrat, stěn, ostění nebo obkladů  dveřních zárubní, plochy přes 2 m2</t>
  </si>
  <si>
    <t>Viz PD D.2.3.2_SO 01-15-03_01-10 
Vybourání zárubní (dl * v * p) 
1.PP 
1.70*2.04=3,468 [A] 
1.NP 
1.30*2.15=2,795 [B] 
Celkem: A+B=6,263 [C]</t>
  </si>
  <si>
    <t>74</t>
  </si>
  <si>
    <t>971033451</t>
  </si>
  <si>
    <t>Vybourání otvorů ve zdivu cihelném pl do 0,25 m2 na MVC nebo MV tl do 450 mm</t>
  </si>
  <si>
    <t>Vybourání otvorů ve zdivu základovém nebo nadzákladovém z cihel, tvárnic, příčkovek  z cihel pálených na maltu vápennou nebo vápenocementovou plochy do 0,25 m2, tl. do 450 mm</t>
  </si>
  <si>
    <t>Viz PD D.2.3.2_SO 01-15-03_01-10 
Vybourání otvoru (p) 
6=6,000 [A] 
Celkem: A=6,000 [B]</t>
  </si>
  <si>
    <t>75</t>
  </si>
  <si>
    <t>972054491</t>
  </si>
  <si>
    <t>Vybourání otvorů v ŽB stropech nebo klenbách pl do 1 m2 tl přes 80 mm</t>
  </si>
  <si>
    <t>Vybourání otvorů ve stropech nebo klenbách železobetonových  bez odstranění podlahy a násypu, plochy do 1 m2, tl. přes 80 mm</t>
  </si>
  <si>
    <t>Viz PD D.2.3.2_SO 01-15-03_01-10 
Vybourání otvoru (dl * š * v * p) 
(0.40*0.30)*0.34*7+(0.60*0.30)*0.34*5=0,592 [A] 
Celkem: A=0,592 [B]</t>
  </si>
  <si>
    <t>990</t>
  </si>
  <si>
    <t>Likvidace odpadů vč. dopravy</t>
  </si>
  <si>
    <t>80</t>
  </si>
  <si>
    <t>R015111</t>
  </si>
  <si>
    <t>POPLATKY ZA LIKVIDACI ODPADŮ NEKONTAMINOVANÝCH - 17 05 04 VYTĚŽENÉ ZEMINY A HORNINY - I. TŘÍDA TĚŽITELNOSTI VČETNĚ DOPRAVY</t>
  </si>
  <si>
    <t>Viz PD D.2.3.2_SO 01-15-03_01-10 
Zemní práce - skládkovné (předpokládaný obj) 
((16)+(2.808)-(14))*1.8=8,654 [A] 
Celkem: A=8,654 [B]</t>
  </si>
  <si>
    <t>81</t>
  </si>
  <si>
    <t>R015121</t>
  </si>
  <si>
    <t>POPLATKY ZA LIKVIDACI ODPADŮ NEKONTAMINOVANÝCH - 17 09 04 SMĚSNÉ STAVEBNÍ A DEMOLIČNÍ ODPADY Z INTERIÉRŮ BUDOV, VČETNĚ DOPRAVY</t>
  </si>
  <si>
    <t>82</t>
  </si>
  <si>
    <t>R015140</t>
  </si>
  <si>
    <t>POPLATKY ZA LIKVIDACI ODPADŮ NEKONTAMINOVANÝCH - 17 01 01 BETON Z DEMOLIC OBJEKTŮ, ZÁKLADŮ TV, KŮLY A SLOUPY VČETNĚ DOPRAVY</t>
  </si>
  <si>
    <t>83</t>
  </si>
  <si>
    <t>R015170</t>
  </si>
  <si>
    <t>POPLATKY ZA LIKVIDACI ODPADŮ NEKONTAMINOVANÝCH - 17 02 01 DŘEVO PO STAVEBNÍM POUŽITÍ, Z DEMOLIC VČETNĚ DOPRAVY</t>
  </si>
  <si>
    <t>84</t>
  </si>
  <si>
    <t>R015810</t>
  </si>
  <si>
    <t>POPLATKY ZA LIKVIDACI ODPADŮ NEKONTAMINOVANÝCH - 17 04 05 - ŽELEZNÝ A OCELOVÝ ŠROT, VČETNĚ DOPRAVY</t>
  </si>
  <si>
    <t>997</t>
  </si>
  <si>
    <t>Přesun sutě</t>
  </si>
  <si>
    <t>76</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</si>
  <si>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</si>
  <si>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</si>
  <si>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</si>
  <si>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</si>
  <si>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998</t>
  </si>
  <si>
    <t>Přesun hmot</t>
  </si>
  <si>
    <t>77</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</si>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</sst>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R361"/>
  <sheetViews>
    <sheetView tabSelected="1"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0+O10+O51+O80+O109+O126+O135+O144+O177+O202+O207+O264+O285+O298+O331+O352+O357</f>
        <v>0</v>
      </c>
      <c r="P2" t="s">
        <v>2</v>
      </c>
    </row>
    <row r="3" spans="1:18" ht="15" customHeight="1" x14ac:dyDescent="0.25">
      <c r="A3" t="s">
        <v>4</v>
      </c>
      <c r="B3" s="4" t="s">
        <v>5</v>
      </c>
      <c r="C3" s="5" t="s">
        <v>6</v>
      </c>
      <c r="D3" s="6"/>
      <c r="E3" s="7" t="s">
        <v>7</v>
      </c>
      <c r="F3" s="1"/>
      <c r="G3" s="8"/>
      <c r="H3" s="9" t="s">
        <v>8</v>
      </c>
      <c r="I3" s="10">
        <f>0+I10+I51+I80+I109+I126+I135+I144+I177+I202+I207+I264+I285+I298+I331+I352+I357</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4" t="s">
        <v>12</v>
      </c>
      <c r="C5" s="5" t="s">
        <v>17</v>
      </c>
      <c r="D5" s="6"/>
      <c r="E5" s="7" t="s">
        <v>18</v>
      </c>
      <c r="F5" s="1"/>
      <c r="G5" s="1"/>
      <c r="H5" s="1"/>
      <c r="I5" s="1"/>
      <c r="O5" t="s">
        <v>19</v>
      </c>
      <c r="P5" t="s">
        <v>10</v>
      </c>
    </row>
    <row r="6" spans="1:18" ht="12.75" customHeight="1" x14ac:dyDescent="0.25">
      <c r="A6" t="s">
        <v>20</v>
      </c>
      <c r="B6" s="12" t="s">
        <v>21</v>
      </c>
      <c r="C6" s="13" t="s">
        <v>8</v>
      </c>
      <c r="D6" s="14"/>
      <c r="E6" s="15" t="s">
        <v>22</v>
      </c>
      <c r="F6" s="3"/>
      <c r="G6" s="3"/>
      <c r="H6" s="3"/>
      <c r="I6" s="3"/>
    </row>
    <row r="7" spans="1:18" ht="12.75" customHeight="1" x14ac:dyDescent="0.2">
      <c r="A7" s="16" t="s">
        <v>23</v>
      </c>
      <c r="B7" s="16" t="s">
        <v>24</v>
      </c>
      <c r="C7" s="16" t="s">
        <v>25</v>
      </c>
      <c r="D7" s="16" t="s">
        <v>26</v>
      </c>
      <c r="E7" s="16" t="s">
        <v>27</v>
      </c>
      <c r="F7" s="16" t="s">
        <v>28</v>
      </c>
      <c r="G7" s="16" t="s">
        <v>29</v>
      </c>
      <c r="H7" s="16" t="s">
        <v>30</v>
      </c>
      <c r="I7" s="16"/>
    </row>
    <row r="8" spans="1:18" ht="12.75" customHeight="1" x14ac:dyDescent="0.2">
      <c r="A8" s="16"/>
      <c r="B8" s="16"/>
      <c r="C8" s="16"/>
      <c r="D8" s="16"/>
      <c r="E8" s="16"/>
      <c r="F8" s="16"/>
      <c r="G8" s="16"/>
      <c r="H8" s="17" t="s">
        <v>31</v>
      </c>
      <c r="I8" s="17" t="s">
        <v>32</v>
      </c>
    </row>
    <row r="9" spans="1:18" ht="12.75" customHeight="1" x14ac:dyDescent="0.2">
      <c r="A9" s="17" t="s">
        <v>33</v>
      </c>
      <c r="B9" s="17" t="s">
        <v>34</v>
      </c>
      <c r="C9" s="17" t="s">
        <v>10</v>
      </c>
      <c r="D9" s="17" t="s">
        <v>2</v>
      </c>
      <c r="E9" s="17" t="s">
        <v>35</v>
      </c>
      <c r="F9" s="17" t="s">
        <v>36</v>
      </c>
      <c r="G9" s="17" t="s">
        <v>37</v>
      </c>
      <c r="H9" s="17" t="s">
        <v>38</v>
      </c>
      <c r="I9" s="17" t="s">
        <v>39</v>
      </c>
    </row>
    <row r="10" spans="1:18" ht="12.75" customHeight="1" x14ac:dyDescent="0.2">
      <c r="A10" s="18" t="s">
        <v>40</v>
      </c>
      <c r="B10" s="18"/>
      <c r="C10" s="19" t="s">
        <v>34</v>
      </c>
      <c r="D10" s="18"/>
      <c r="E10" s="20" t="s">
        <v>41</v>
      </c>
      <c r="F10" s="18"/>
      <c r="G10" s="18"/>
      <c r="H10" s="18"/>
      <c r="I10" s="21">
        <f>0+Q10</f>
        <v>0</v>
      </c>
      <c r="O10">
        <f>0+R10</f>
        <v>0</v>
      </c>
      <c r="Q10">
        <f>0+I11+I15+I19+I23+I27+I31+I35+I39+I43+I47</f>
        <v>0</v>
      </c>
      <c r="R10">
        <f>0+O11+O15+O19+O23+O27+O31+O35+O39+O43+O47</f>
        <v>0</v>
      </c>
    </row>
    <row r="11" spans="1:18" ht="25.5" x14ac:dyDescent="0.2">
      <c r="A11" s="22" t="s">
        <v>42</v>
      </c>
      <c r="B11" s="23" t="s">
        <v>34</v>
      </c>
      <c r="C11" s="23" t="s">
        <v>43</v>
      </c>
      <c r="D11" s="22" t="s">
        <v>44</v>
      </c>
      <c r="E11" s="24" t="s">
        <v>45</v>
      </c>
      <c r="F11" s="25" t="s">
        <v>46</v>
      </c>
      <c r="G11" s="26">
        <v>16</v>
      </c>
      <c r="H11" s="27">
        <v>0</v>
      </c>
      <c r="I11" s="27">
        <f>ROUND(ROUND(H11,2)*ROUND(G11,3),2)</f>
        <v>0</v>
      </c>
      <c r="O11">
        <f>(I11*21)/100</f>
        <v>0</v>
      </c>
      <c r="P11" t="s">
        <v>10</v>
      </c>
    </row>
    <row r="12" spans="1:18" ht="25.5" x14ac:dyDescent="0.2">
      <c r="A12" s="28" t="s">
        <v>47</v>
      </c>
      <c r="E12" s="29" t="s">
        <v>48</v>
      </c>
    </row>
    <row r="13" spans="1:18" ht="51" x14ac:dyDescent="0.2">
      <c r="A13" s="30" t="s">
        <v>49</v>
      </c>
      <c r="E13" s="31" t="s">
        <v>50</v>
      </c>
    </row>
    <row r="14" spans="1:18" ht="76.5" x14ac:dyDescent="0.2">
      <c r="A14" t="s">
        <v>51</v>
      </c>
      <c r="E14" s="29" t="s">
        <v>52</v>
      </c>
    </row>
    <row r="15" spans="1:18" ht="25.5" x14ac:dyDescent="0.2">
      <c r="A15" s="22" t="s">
        <v>42</v>
      </c>
      <c r="B15" s="23" t="s">
        <v>10</v>
      </c>
      <c r="C15" s="23" t="s">
        <v>53</v>
      </c>
      <c r="D15" s="22" t="s">
        <v>44</v>
      </c>
      <c r="E15" s="24" t="s">
        <v>54</v>
      </c>
      <c r="F15" s="25" t="s">
        <v>46</v>
      </c>
      <c r="G15" s="26">
        <v>2.8079999999999998</v>
      </c>
      <c r="H15" s="27">
        <v>0</v>
      </c>
      <c r="I15" s="27">
        <f>ROUND(ROUND(H15,2)*ROUND(G15,3),2)</f>
        <v>0</v>
      </c>
      <c r="O15">
        <f>(I15*21)/100</f>
        <v>0</v>
      </c>
      <c r="P15" t="s">
        <v>10</v>
      </c>
    </row>
    <row r="16" spans="1:18" ht="25.5" x14ac:dyDescent="0.2">
      <c r="A16" s="28" t="s">
        <v>47</v>
      </c>
      <c r="E16" s="29" t="s">
        <v>55</v>
      </c>
    </row>
    <row r="17" spans="1:16" ht="51" x14ac:dyDescent="0.2">
      <c r="A17" s="30" t="s">
        <v>49</v>
      </c>
      <c r="E17" s="31" t="s">
        <v>56</v>
      </c>
    </row>
    <row r="18" spans="1:16" ht="38.25" x14ac:dyDescent="0.2">
      <c r="A18" t="s">
        <v>51</v>
      </c>
      <c r="E18" s="29" t="s">
        <v>57</v>
      </c>
    </row>
    <row r="19" spans="1:16" x14ac:dyDescent="0.2">
      <c r="A19" s="22" t="s">
        <v>42</v>
      </c>
      <c r="B19" s="23" t="s">
        <v>2</v>
      </c>
      <c r="C19" s="23" t="s">
        <v>58</v>
      </c>
      <c r="D19" s="22" t="s">
        <v>44</v>
      </c>
      <c r="E19" s="24" t="s">
        <v>59</v>
      </c>
      <c r="F19" s="25" t="s">
        <v>46</v>
      </c>
      <c r="G19" s="26">
        <v>6</v>
      </c>
      <c r="H19" s="27">
        <v>0</v>
      </c>
      <c r="I19" s="27">
        <f>ROUND(ROUND(H19,2)*ROUND(G19,3),2)</f>
        <v>0</v>
      </c>
      <c r="O19">
        <f>(I19*21)/100</f>
        <v>0</v>
      </c>
      <c r="P19" t="s">
        <v>10</v>
      </c>
    </row>
    <row r="20" spans="1:16" ht="25.5" x14ac:dyDescent="0.2">
      <c r="A20" s="28" t="s">
        <v>47</v>
      </c>
      <c r="E20" s="29" t="s">
        <v>60</v>
      </c>
    </row>
    <row r="21" spans="1:16" ht="51" x14ac:dyDescent="0.2">
      <c r="A21" s="30" t="s">
        <v>49</v>
      </c>
      <c r="E21" s="31" t="s">
        <v>61</v>
      </c>
    </row>
    <row r="22" spans="1:16" ht="38.25" x14ac:dyDescent="0.2">
      <c r="A22" t="s">
        <v>51</v>
      </c>
      <c r="E22" s="29" t="s">
        <v>62</v>
      </c>
    </row>
    <row r="23" spans="1:16" x14ac:dyDescent="0.2">
      <c r="A23" s="22" t="s">
        <v>42</v>
      </c>
      <c r="B23" s="23" t="s">
        <v>35</v>
      </c>
      <c r="C23" s="23" t="s">
        <v>63</v>
      </c>
      <c r="D23" s="22" t="s">
        <v>44</v>
      </c>
      <c r="E23" s="24" t="s">
        <v>64</v>
      </c>
      <c r="F23" s="25" t="s">
        <v>65</v>
      </c>
      <c r="G23" s="26">
        <v>12.34</v>
      </c>
      <c r="H23" s="27">
        <v>0</v>
      </c>
      <c r="I23" s="27">
        <f>ROUND(ROUND(H23,2)*ROUND(G23,3),2)</f>
        <v>0</v>
      </c>
      <c r="O23">
        <f>(I23*21)/100</f>
        <v>0</v>
      </c>
      <c r="P23" t="s">
        <v>10</v>
      </c>
    </row>
    <row r="24" spans="1:16" ht="25.5" x14ac:dyDescent="0.2">
      <c r="A24" s="28" t="s">
        <v>47</v>
      </c>
      <c r="E24" s="29" t="s">
        <v>66</v>
      </c>
    </row>
    <row r="25" spans="1:16" ht="63.75" x14ac:dyDescent="0.2">
      <c r="A25" s="30" t="s">
        <v>49</v>
      </c>
      <c r="E25" s="31" t="s">
        <v>67</v>
      </c>
    </row>
    <row r="26" spans="1:16" ht="178.5" x14ac:dyDescent="0.2">
      <c r="A26" t="s">
        <v>51</v>
      </c>
      <c r="E26" s="29" t="s">
        <v>68</v>
      </c>
    </row>
    <row r="27" spans="1:16" x14ac:dyDescent="0.2">
      <c r="A27" s="22" t="s">
        <v>42</v>
      </c>
      <c r="B27" s="23" t="s">
        <v>36</v>
      </c>
      <c r="C27" s="23" t="s">
        <v>69</v>
      </c>
      <c r="D27" s="22" t="s">
        <v>44</v>
      </c>
      <c r="E27" s="24" t="s">
        <v>70</v>
      </c>
      <c r="F27" s="25" t="s">
        <v>65</v>
      </c>
      <c r="G27" s="26">
        <v>12.34</v>
      </c>
      <c r="H27" s="27">
        <v>0</v>
      </c>
      <c r="I27" s="27">
        <f>ROUND(ROUND(H27,2)*ROUND(G27,3),2)</f>
        <v>0</v>
      </c>
      <c r="O27">
        <f>(I27*21)/100</f>
        <v>0</v>
      </c>
      <c r="P27" t="s">
        <v>10</v>
      </c>
    </row>
    <row r="28" spans="1:16" ht="25.5" x14ac:dyDescent="0.2">
      <c r="A28" s="28" t="s">
        <v>47</v>
      </c>
      <c r="E28" s="29" t="s">
        <v>71</v>
      </c>
    </row>
    <row r="29" spans="1:16" x14ac:dyDescent="0.2">
      <c r="A29" s="30" t="s">
        <v>49</v>
      </c>
      <c r="E29" s="31" t="s">
        <v>72</v>
      </c>
    </row>
    <row r="30" spans="1:16" x14ac:dyDescent="0.2">
      <c r="A30" t="s">
        <v>51</v>
      </c>
      <c r="E30" s="29" t="s">
        <v>72</v>
      </c>
    </row>
    <row r="31" spans="1:16" x14ac:dyDescent="0.2">
      <c r="A31" s="22" t="s">
        <v>42</v>
      </c>
      <c r="B31" s="23" t="s">
        <v>37</v>
      </c>
      <c r="C31" s="23" t="s">
        <v>73</v>
      </c>
      <c r="D31" s="22" t="s">
        <v>44</v>
      </c>
      <c r="E31" s="24" t="s">
        <v>74</v>
      </c>
      <c r="F31" s="25" t="s">
        <v>46</v>
      </c>
      <c r="G31" s="26">
        <v>8.8079999999999998</v>
      </c>
      <c r="H31" s="27">
        <v>0</v>
      </c>
      <c r="I31" s="27">
        <f>ROUND(ROUND(H31,2)*ROUND(G31,3),2)</f>
        <v>0</v>
      </c>
      <c r="O31">
        <f>(I31*21)/100</f>
        <v>0</v>
      </c>
      <c r="P31" t="s">
        <v>10</v>
      </c>
    </row>
    <row r="32" spans="1:16" ht="25.5" x14ac:dyDescent="0.2">
      <c r="A32" s="28" t="s">
        <v>47</v>
      </c>
      <c r="E32" s="29" t="s">
        <v>75</v>
      </c>
    </row>
    <row r="33" spans="1:16" ht="63.75" x14ac:dyDescent="0.2">
      <c r="A33" s="30" t="s">
        <v>49</v>
      </c>
      <c r="E33" s="31" t="s">
        <v>76</v>
      </c>
    </row>
    <row r="34" spans="1:16" ht="51" x14ac:dyDescent="0.2">
      <c r="A34" t="s">
        <v>51</v>
      </c>
      <c r="E34" s="29" t="s">
        <v>77</v>
      </c>
    </row>
    <row r="35" spans="1:16" ht="25.5" x14ac:dyDescent="0.2">
      <c r="A35" s="22" t="s">
        <v>42</v>
      </c>
      <c r="B35" s="23" t="s">
        <v>78</v>
      </c>
      <c r="C35" s="23" t="s">
        <v>79</v>
      </c>
      <c r="D35" s="22" t="s">
        <v>44</v>
      </c>
      <c r="E35" s="24" t="s">
        <v>80</v>
      </c>
      <c r="F35" s="25" t="s">
        <v>46</v>
      </c>
      <c r="G35" s="26">
        <v>38.808</v>
      </c>
      <c r="H35" s="27">
        <v>0</v>
      </c>
      <c r="I35" s="27">
        <f>ROUND(ROUND(H35,2)*ROUND(G35,3),2)</f>
        <v>0</v>
      </c>
      <c r="O35">
        <f>(I35*21)/100</f>
        <v>0</v>
      </c>
      <c r="P35" t="s">
        <v>10</v>
      </c>
    </row>
    <row r="36" spans="1:16" ht="38.25" x14ac:dyDescent="0.2">
      <c r="A36" s="28" t="s">
        <v>47</v>
      </c>
      <c r="E36" s="29" t="s">
        <v>81</v>
      </c>
    </row>
    <row r="37" spans="1:16" ht="89.25" x14ac:dyDescent="0.2">
      <c r="A37" s="30" t="s">
        <v>49</v>
      </c>
      <c r="E37" s="31" t="s">
        <v>82</v>
      </c>
    </row>
    <row r="38" spans="1:16" ht="76.5" x14ac:dyDescent="0.2">
      <c r="A38" t="s">
        <v>51</v>
      </c>
      <c r="E38" s="29" t="s">
        <v>83</v>
      </c>
    </row>
    <row r="39" spans="1:16" x14ac:dyDescent="0.2">
      <c r="A39" s="22" t="s">
        <v>42</v>
      </c>
      <c r="B39" s="23" t="s">
        <v>84</v>
      </c>
      <c r="C39" s="23" t="s">
        <v>85</v>
      </c>
      <c r="D39" s="22" t="s">
        <v>44</v>
      </c>
      <c r="E39" s="24" t="s">
        <v>86</v>
      </c>
      <c r="F39" s="25" t="s">
        <v>46</v>
      </c>
      <c r="G39" s="26">
        <v>24.808</v>
      </c>
      <c r="H39" s="27">
        <v>0</v>
      </c>
      <c r="I39" s="27">
        <f>ROUND(ROUND(H39,2)*ROUND(G39,3),2)</f>
        <v>0</v>
      </c>
      <c r="O39">
        <f>(I39*21)/100</f>
        <v>0</v>
      </c>
      <c r="P39" t="s">
        <v>10</v>
      </c>
    </row>
    <row r="40" spans="1:16" ht="25.5" x14ac:dyDescent="0.2">
      <c r="A40" s="28" t="s">
        <v>47</v>
      </c>
      <c r="E40" s="29" t="s">
        <v>87</v>
      </c>
    </row>
    <row r="41" spans="1:16" ht="76.5" x14ac:dyDescent="0.2">
      <c r="A41" s="30" t="s">
        <v>49</v>
      </c>
      <c r="E41" s="31" t="s">
        <v>88</v>
      </c>
    </row>
    <row r="42" spans="1:16" ht="140.25" x14ac:dyDescent="0.2">
      <c r="A42" t="s">
        <v>51</v>
      </c>
      <c r="E42" s="29" t="s">
        <v>89</v>
      </c>
    </row>
    <row r="43" spans="1:16" x14ac:dyDescent="0.2">
      <c r="A43" s="22" t="s">
        <v>42</v>
      </c>
      <c r="B43" s="23" t="s">
        <v>38</v>
      </c>
      <c r="C43" s="23" t="s">
        <v>90</v>
      </c>
      <c r="D43" s="22" t="s">
        <v>44</v>
      </c>
      <c r="E43" s="24" t="s">
        <v>91</v>
      </c>
      <c r="F43" s="25" t="s">
        <v>46</v>
      </c>
      <c r="G43" s="26">
        <v>24.808</v>
      </c>
      <c r="H43" s="27">
        <v>0</v>
      </c>
      <c r="I43" s="27">
        <f>ROUND(ROUND(H43,2)*ROUND(G43,3),2)</f>
        <v>0</v>
      </c>
      <c r="O43">
        <f>(I43*21)/100</f>
        <v>0</v>
      </c>
      <c r="P43" t="s">
        <v>10</v>
      </c>
    </row>
    <row r="44" spans="1:16" ht="25.5" x14ac:dyDescent="0.2">
      <c r="A44" s="28" t="s">
        <v>47</v>
      </c>
      <c r="E44" s="29" t="s">
        <v>92</v>
      </c>
    </row>
    <row r="45" spans="1:16" ht="76.5" x14ac:dyDescent="0.2">
      <c r="A45" s="30" t="s">
        <v>49</v>
      </c>
      <c r="E45" s="31" t="s">
        <v>93</v>
      </c>
    </row>
    <row r="46" spans="1:16" ht="165.75" x14ac:dyDescent="0.2">
      <c r="A46" t="s">
        <v>51</v>
      </c>
      <c r="E46" s="29" t="s">
        <v>94</v>
      </c>
    </row>
    <row r="47" spans="1:16" x14ac:dyDescent="0.2">
      <c r="A47" s="22" t="s">
        <v>42</v>
      </c>
      <c r="B47" s="23" t="s">
        <v>39</v>
      </c>
      <c r="C47" s="23" t="s">
        <v>95</v>
      </c>
      <c r="D47" s="22" t="s">
        <v>44</v>
      </c>
      <c r="E47" s="24" t="s">
        <v>96</v>
      </c>
      <c r="F47" s="25" t="s">
        <v>46</v>
      </c>
      <c r="G47" s="26">
        <v>14</v>
      </c>
      <c r="H47" s="27">
        <v>0</v>
      </c>
      <c r="I47" s="27">
        <f>ROUND(ROUND(H47,2)*ROUND(G47,3),2)</f>
        <v>0</v>
      </c>
      <c r="O47">
        <f>(I47*21)/100</f>
        <v>0</v>
      </c>
      <c r="P47" t="s">
        <v>10</v>
      </c>
    </row>
    <row r="48" spans="1:16" ht="25.5" x14ac:dyDescent="0.2">
      <c r="A48" s="28" t="s">
        <v>47</v>
      </c>
      <c r="E48" s="29" t="s">
        <v>97</v>
      </c>
    </row>
    <row r="49" spans="1:18" ht="51" x14ac:dyDescent="0.2">
      <c r="A49" s="30" t="s">
        <v>49</v>
      </c>
      <c r="E49" s="31" t="s">
        <v>98</v>
      </c>
    </row>
    <row r="50" spans="1:18" ht="255" x14ac:dyDescent="0.2">
      <c r="A50" t="s">
        <v>51</v>
      </c>
      <c r="E50" s="29" t="s">
        <v>99</v>
      </c>
    </row>
    <row r="51" spans="1:18" ht="12.75" customHeight="1" x14ac:dyDescent="0.2">
      <c r="A51" s="3" t="s">
        <v>40</v>
      </c>
      <c r="B51" s="3"/>
      <c r="C51" s="32" t="s">
        <v>10</v>
      </c>
      <c r="D51" s="3"/>
      <c r="E51" s="20" t="s">
        <v>100</v>
      </c>
      <c r="F51" s="3"/>
      <c r="G51" s="3"/>
      <c r="H51" s="3"/>
      <c r="I51" s="33">
        <f>0+Q51</f>
        <v>0</v>
      </c>
      <c r="O51">
        <f>0+R51</f>
        <v>0</v>
      </c>
      <c r="Q51">
        <f>0+I52+I56+I60+I64+I68+I72+I76</f>
        <v>0</v>
      </c>
      <c r="R51">
        <f>0+O52+O56+O60+O64+O68+O72+O76</f>
        <v>0</v>
      </c>
    </row>
    <row r="52" spans="1:18" ht="25.5" x14ac:dyDescent="0.2">
      <c r="A52" s="22" t="s">
        <v>42</v>
      </c>
      <c r="B52" s="23" t="s">
        <v>101</v>
      </c>
      <c r="C52" s="23" t="s">
        <v>102</v>
      </c>
      <c r="D52" s="22" t="s">
        <v>44</v>
      </c>
      <c r="E52" s="24" t="s">
        <v>103</v>
      </c>
      <c r="F52" s="25" t="s">
        <v>46</v>
      </c>
      <c r="G52" s="26">
        <v>0.52500000000000002</v>
      </c>
      <c r="H52" s="27">
        <v>0</v>
      </c>
      <c r="I52" s="27">
        <f>ROUND(ROUND(H52,2)*ROUND(G52,3),2)</f>
        <v>0</v>
      </c>
      <c r="O52">
        <f>(I52*21)/100</f>
        <v>0</v>
      </c>
      <c r="P52" t="s">
        <v>10</v>
      </c>
    </row>
    <row r="53" spans="1:18" ht="25.5" x14ac:dyDescent="0.2">
      <c r="A53" s="28" t="s">
        <v>47</v>
      </c>
      <c r="E53" s="29" t="s">
        <v>104</v>
      </c>
    </row>
    <row r="54" spans="1:18" ht="51" x14ac:dyDescent="0.2">
      <c r="A54" s="30" t="s">
        <v>49</v>
      </c>
      <c r="E54" s="31" t="s">
        <v>105</v>
      </c>
    </row>
    <row r="55" spans="1:18" ht="63.75" x14ac:dyDescent="0.2">
      <c r="A55" t="s">
        <v>51</v>
      </c>
      <c r="E55" s="29" t="s">
        <v>106</v>
      </c>
    </row>
    <row r="56" spans="1:18" x14ac:dyDescent="0.2">
      <c r="A56" s="22" t="s">
        <v>42</v>
      </c>
      <c r="B56" s="23" t="s">
        <v>107</v>
      </c>
      <c r="C56" s="23" t="s">
        <v>108</v>
      </c>
      <c r="D56" s="22" t="s">
        <v>44</v>
      </c>
      <c r="E56" s="24" t="s">
        <v>109</v>
      </c>
      <c r="F56" s="25" t="s">
        <v>46</v>
      </c>
      <c r="G56" s="26">
        <v>0.26300000000000001</v>
      </c>
      <c r="H56" s="27">
        <v>0</v>
      </c>
      <c r="I56" s="27">
        <f>ROUND(ROUND(H56,2)*ROUND(G56,3),2)</f>
        <v>0</v>
      </c>
      <c r="O56">
        <f>(I56*21)/100</f>
        <v>0</v>
      </c>
      <c r="P56" t="s">
        <v>10</v>
      </c>
    </row>
    <row r="57" spans="1:18" ht="25.5" x14ac:dyDescent="0.2">
      <c r="A57" s="28" t="s">
        <v>47</v>
      </c>
      <c r="E57" s="29" t="s">
        <v>110</v>
      </c>
    </row>
    <row r="58" spans="1:18" ht="51" x14ac:dyDescent="0.2">
      <c r="A58" s="30" t="s">
        <v>49</v>
      </c>
      <c r="E58" s="31" t="s">
        <v>111</v>
      </c>
    </row>
    <row r="59" spans="1:18" ht="63.75" x14ac:dyDescent="0.2">
      <c r="A59" t="s">
        <v>51</v>
      </c>
      <c r="E59" s="29" t="s">
        <v>106</v>
      </c>
    </row>
    <row r="60" spans="1:18" x14ac:dyDescent="0.2">
      <c r="A60" s="22" t="s">
        <v>42</v>
      </c>
      <c r="B60" s="23" t="s">
        <v>112</v>
      </c>
      <c r="C60" s="23" t="s">
        <v>113</v>
      </c>
      <c r="D60" s="22" t="s">
        <v>44</v>
      </c>
      <c r="E60" s="24" t="s">
        <v>114</v>
      </c>
      <c r="F60" s="25" t="s">
        <v>46</v>
      </c>
      <c r="G60" s="26">
        <v>3.532</v>
      </c>
      <c r="H60" s="27">
        <v>0</v>
      </c>
      <c r="I60" s="27">
        <f>ROUND(ROUND(H60,2)*ROUND(G60,3),2)</f>
        <v>0</v>
      </c>
      <c r="O60">
        <f>(I60*21)/100</f>
        <v>0</v>
      </c>
      <c r="P60" t="s">
        <v>10</v>
      </c>
    </row>
    <row r="61" spans="1:18" ht="25.5" x14ac:dyDescent="0.2">
      <c r="A61" s="28" t="s">
        <v>47</v>
      </c>
      <c r="E61" s="29" t="s">
        <v>115</v>
      </c>
    </row>
    <row r="62" spans="1:18" ht="63.75" x14ac:dyDescent="0.2">
      <c r="A62" s="30" t="s">
        <v>49</v>
      </c>
      <c r="E62" s="31" t="s">
        <v>116</v>
      </c>
    </row>
    <row r="63" spans="1:18" ht="153" x14ac:dyDescent="0.2">
      <c r="A63" t="s">
        <v>51</v>
      </c>
      <c r="E63" s="29" t="s">
        <v>117</v>
      </c>
    </row>
    <row r="64" spans="1:18" x14ac:dyDescent="0.2">
      <c r="A64" s="22" t="s">
        <v>42</v>
      </c>
      <c r="B64" s="23" t="s">
        <v>118</v>
      </c>
      <c r="C64" s="23" t="s">
        <v>119</v>
      </c>
      <c r="D64" s="22" t="s">
        <v>44</v>
      </c>
      <c r="E64" s="24" t="s">
        <v>120</v>
      </c>
      <c r="F64" s="25" t="s">
        <v>65</v>
      </c>
      <c r="G64" s="26">
        <v>9.0640000000000001</v>
      </c>
      <c r="H64" s="27">
        <v>0</v>
      </c>
      <c r="I64" s="27">
        <f>ROUND(ROUND(H64,2)*ROUND(G64,3),2)</f>
        <v>0</v>
      </c>
      <c r="O64">
        <f>(I64*21)/100</f>
        <v>0</v>
      </c>
      <c r="P64" t="s">
        <v>10</v>
      </c>
    </row>
    <row r="65" spans="1:18" x14ac:dyDescent="0.2">
      <c r="A65" s="28" t="s">
        <v>47</v>
      </c>
      <c r="E65" s="29" t="s">
        <v>121</v>
      </c>
    </row>
    <row r="66" spans="1:18" ht="63.75" x14ac:dyDescent="0.2">
      <c r="A66" s="30" t="s">
        <v>49</v>
      </c>
      <c r="E66" s="31" t="s">
        <v>122</v>
      </c>
    </row>
    <row r="67" spans="1:18" ht="38.25" x14ac:dyDescent="0.2">
      <c r="A67" t="s">
        <v>51</v>
      </c>
      <c r="E67" s="29" t="s">
        <v>123</v>
      </c>
    </row>
    <row r="68" spans="1:18" x14ac:dyDescent="0.2">
      <c r="A68" s="22" t="s">
        <v>42</v>
      </c>
      <c r="B68" s="23" t="s">
        <v>124</v>
      </c>
      <c r="C68" s="23" t="s">
        <v>125</v>
      </c>
      <c r="D68" s="22" t="s">
        <v>44</v>
      </c>
      <c r="E68" s="24" t="s">
        <v>126</v>
      </c>
      <c r="F68" s="25" t="s">
        <v>65</v>
      </c>
      <c r="G68" s="26">
        <v>9.0640000000000001</v>
      </c>
      <c r="H68" s="27">
        <v>0</v>
      </c>
      <c r="I68" s="27">
        <f>ROUND(ROUND(H68,2)*ROUND(G68,3),2)</f>
        <v>0</v>
      </c>
      <c r="O68">
        <f>(I68*21)/100</f>
        <v>0</v>
      </c>
      <c r="P68" t="s">
        <v>10</v>
      </c>
    </row>
    <row r="69" spans="1:18" x14ac:dyDescent="0.2">
      <c r="A69" s="28" t="s">
        <v>47</v>
      </c>
      <c r="E69" s="29" t="s">
        <v>127</v>
      </c>
    </row>
    <row r="70" spans="1:18" x14ac:dyDescent="0.2">
      <c r="A70" s="30" t="s">
        <v>49</v>
      </c>
      <c r="E70" s="31" t="s">
        <v>72</v>
      </c>
    </row>
    <row r="71" spans="1:18" ht="38.25" x14ac:dyDescent="0.2">
      <c r="A71" t="s">
        <v>51</v>
      </c>
      <c r="E71" s="29" t="s">
        <v>123</v>
      </c>
    </row>
    <row r="72" spans="1:18" x14ac:dyDescent="0.2">
      <c r="A72" s="22" t="s">
        <v>42</v>
      </c>
      <c r="B72" s="23" t="s">
        <v>128</v>
      </c>
      <c r="C72" s="23" t="s">
        <v>129</v>
      </c>
      <c r="D72" s="22" t="s">
        <v>44</v>
      </c>
      <c r="E72" s="24" t="s">
        <v>130</v>
      </c>
      <c r="F72" s="25" t="s">
        <v>131</v>
      </c>
      <c r="G72" s="26">
        <v>0.14099999999999999</v>
      </c>
      <c r="H72" s="27">
        <v>0</v>
      </c>
      <c r="I72" s="27">
        <f>ROUND(ROUND(H72,2)*ROUND(G72,3),2)</f>
        <v>0</v>
      </c>
      <c r="O72">
        <f>(I72*21)/100</f>
        <v>0</v>
      </c>
      <c r="P72" t="s">
        <v>10</v>
      </c>
    </row>
    <row r="73" spans="1:18" x14ac:dyDescent="0.2">
      <c r="A73" s="28" t="s">
        <v>47</v>
      </c>
      <c r="E73" s="29" t="s">
        <v>132</v>
      </c>
    </row>
    <row r="74" spans="1:18" ht="51" x14ac:dyDescent="0.2">
      <c r="A74" s="30" t="s">
        <v>49</v>
      </c>
      <c r="E74" s="31" t="s">
        <v>133</v>
      </c>
    </row>
    <row r="75" spans="1:18" ht="25.5" x14ac:dyDescent="0.2">
      <c r="A75" t="s">
        <v>51</v>
      </c>
      <c r="E75" s="29" t="s">
        <v>134</v>
      </c>
    </row>
    <row r="76" spans="1:18" x14ac:dyDescent="0.2">
      <c r="A76" s="22" t="s">
        <v>42</v>
      </c>
      <c r="B76" s="23" t="s">
        <v>135</v>
      </c>
      <c r="C76" s="23" t="s">
        <v>136</v>
      </c>
      <c r="D76" s="22" t="s">
        <v>44</v>
      </c>
      <c r="E76" s="24" t="s">
        <v>137</v>
      </c>
      <c r="F76" s="25" t="s">
        <v>46</v>
      </c>
      <c r="G76" s="26">
        <v>1.5</v>
      </c>
      <c r="H76" s="27">
        <v>0</v>
      </c>
      <c r="I76" s="27">
        <f>ROUND(ROUND(H76,2)*ROUND(G76,3),2)</f>
        <v>0</v>
      </c>
      <c r="O76">
        <f>(I76*21)/100</f>
        <v>0</v>
      </c>
      <c r="P76" t="s">
        <v>10</v>
      </c>
    </row>
    <row r="77" spans="1:18" ht="25.5" x14ac:dyDescent="0.2">
      <c r="A77" s="28" t="s">
        <v>47</v>
      </c>
      <c r="E77" s="29" t="s">
        <v>138</v>
      </c>
    </row>
    <row r="78" spans="1:18" ht="51" x14ac:dyDescent="0.2">
      <c r="A78" s="30" t="s">
        <v>49</v>
      </c>
      <c r="E78" s="31" t="s">
        <v>139</v>
      </c>
    </row>
    <row r="79" spans="1:18" x14ac:dyDescent="0.2">
      <c r="A79" t="s">
        <v>51</v>
      </c>
      <c r="E79" s="29" t="s">
        <v>72</v>
      </c>
    </row>
    <row r="80" spans="1:18" ht="12.75" customHeight="1" x14ac:dyDescent="0.2">
      <c r="A80" s="3" t="s">
        <v>40</v>
      </c>
      <c r="B80" s="3"/>
      <c r="C80" s="32" t="s">
        <v>2</v>
      </c>
      <c r="D80" s="3"/>
      <c r="E80" s="20" t="s">
        <v>140</v>
      </c>
      <c r="F80" s="3"/>
      <c r="G80" s="3"/>
      <c r="H80" s="3"/>
      <c r="I80" s="33">
        <f>0+Q80</f>
        <v>0</v>
      </c>
      <c r="O80">
        <f>0+R80</f>
        <v>0</v>
      </c>
      <c r="Q80">
        <f>0+I81+I85+I89+I93+I97+I101+I105</f>
        <v>0</v>
      </c>
      <c r="R80">
        <f>0+O81+O85+O89+O93+O97+O101+O105</f>
        <v>0</v>
      </c>
    </row>
    <row r="81" spans="1:16" x14ac:dyDescent="0.2">
      <c r="A81" s="22" t="s">
        <v>42</v>
      </c>
      <c r="B81" s="23" t="s">
        <v>141</v>
      </c>
      <c r="C81" s="23" t="s">
        <v>142</v>
      </c>
      <c r="D81" s="22" t="s">
        <v>44</v>
      </c>
      <c r="E81" s="24" t="s">
        <v>143</v>
      </c>
      <c r="F81" s="25" t="s">
        <v>46</v>
      </c>
      <c r="G81" s="26">
        <v>0.72899999999999998</v>
      </c>
      <c r="H81" s="27">
        <v>0</v>
      </c>
      <c r="I81" s="27">
        <f>ROUND(ROUND(H81,2)*ROUND(G81,3),2)</f>
        <v>0</v>
      </c>
      <c r="O81">
        <f>(I81*21)/100</f>
        <v>0</v>
      </c>
      <c r="P81" t="s">
        <v>10</v>
      </c>
    </row>
    <row r="82" spans="1:16" ht="25.5" x14ac:dyDescent="0.2">
      <c r="A82" s="28" t="s">
        <v>47</v>
      </c>
      <c r="E82" s="29" t="s">
        <v>144</v>
      </c>
    </row>
    <row r="83" spans="1:16" ht="63.75" x14ac:dyDescent="0.2">
      <c r="A83" s="30" t="s">
        <v>49</v>
      </c>
      <c r="E83" s="31" t="s">
        <v>145</v>
      </c>
    </row>
    <row r="84" spans="1:16" x14ac:dyDescent="0.2">
      <c r="A84" t="s">
        <v>51</v>
      </c>
      <c r="E84" s="29" t="s">
        <v>72</v>
      </c>
    </row>
    <row r="85" spans="1:16" x14ac:dyDescent="0.2">
      <c r="A85" s="22" t="s">
        <v>42</v>
      </c>
      <c r="B85" s="23" t="s">
        <v>146</v>
      </c>
      <c r="C85" s="23" t="s">
        <v>147</v>
      </c>
      <c r="D85" s="22" t="s">
        <v>44</v>
      </c>
      <c r="E85" s="24" t="s">
        <v>148</v>
      </c>
      <c r="F85" s="25" t="s">
        <v>149</v>
      </c>
      <c r="G85" s="26">
        <v>1</v>
      </c>
      <c r="H85" s="27">
        <v>0</v>
      </c>
      <c r="I85" s="27">
        <f>ROUND(ROUND(H85,2)*ROUND(G85,3),2)</f>
        <v>0</v>
      </c>
      <c r="O85">
        <f>(I85*21)/100</f>
        <v>0</v>
      </c>
      <c r="P85" t="s">
        <v>10</v>
      </c>
    </row>
    <row r="86" spans="1:16" ht="38.25" x14ac:dyDescent="0.2">
      <c r="A86" s="28" t="s">
        <v>47</v>
      </c>
      <c r="E86" s="29" t="s">
        <v>150</v>
      </c>
    </row>
    <row r="87" spans="1:16" x14ac:dyDescent="0.2">
      <c r="A87" s="30" t="s">
        <v>49</v>
      </c>
      <c r="E87" s="31" t="s">
        <v>72</v>
      </c>
    </row>
    <row r="88" spans="1:16" ht="76.5" x14ac:dyDescent="0.2">
      <c r="A88" t="s">
        <v>51</v>
      </c>
      <c r="E88" s="29" t="s">
        <v>151</v>
      </c>
    </row>
    <row r="89" spans="1:16" x14ac:dyDescent="0.2">
      <c r="A89" s="22" t="s">
        <v>42</v>
      </c>
      <c r="B89" s="23" t="s">
        <v>152</v>
      </c>
      <c r="C89" s="23" t="s">
        <v>153</v>
      </c>
      <c r="D89" s="22" t="s">
        <v>44</v>
      </c>
      <c r="E89" s="24" t="s">
        <v>154</v>
      </c>
      <c r="F89" s="25" t="s">
        <v>46</v>
      </c>
      <c r="G89" s="26">
        <v>1.8109999999999999</v>
      </c>
      <c r="H89" s="27">
        <v>0</v>
      </c>
      <c r="I89" s="27">
        <f>ROUND(ROUND(H89,2)*ROUND(G89,3),2)</f>
        <v>0</v>
      </c>
      <c r="O89">
        <f>(I89*21)/100</f>
        <v>0</v>
      </c>
      <c r="P89" t="s">
        <v>10</v>
      </c>
    </row>
    <row r="90" spans="1:16" x14ac:dyDescent="0.2">
      <c r="A90" s="28" t="s">
        <v>47</v>
      </c>
      <c r="E90" s="29" t="s">
        <v>155</v>
      </c>
    </row>
    <row r="91" spans="1:16" ht="51" x14ac:dyDescent="0.2">
      <c r="A91" s="30" t="s">
        <v>49</v>
      </c>
      <c r="E91" s="31" t="s">
        <v>156</v>
      </c>
    </row>
    <row r="92" spans="1:16" x14ac:dyDescent="0.2">
      <c r="A92" t="s">
        <v>51</v>
      </c>
      <c r="E92" s="29" t="s">
        <v>72</v>
      </c>
    </row>
    <row r="93" spans="1:16" x14ac:dyDescent="0.2">
      <c r="A93" s="22" t="s">
        <v>42</v>
      </c>
      <c r="B93" s="23" t="s">
        <v>157</v>
      </c>
      <c r="C93" s="23" t="s">
        <v>158</v>
      </c>
      <c r="D93" s="22" t="s">
        <v>44</v>
      </c>
      <c r="E93" s="24" t="s">
        <v>159</v>
      </c>
      <c r="F93" s="25" t="s">
        <v>65</v>
      </c>
      <c r="G93" s="26">
        <v>15.75</v>
      </c>
      <c r="H93" s="27">
        <v>0</v>
      </c>
      <c r="I93" s="27">
        <f>ROUND(ROUND(H93,2)*ROUND(G93,3),2)</f>
        <v>0</v>
      </c>
      <c r="O93">
        <f>(I93*21)/100</f>
        <v>0</v>
      </c>
      <c r="P93" t="s">
        <v>10</v>
      </c>
    </row>
    <row r="94" spans="1:16" x14ac:dyDescent="0.2">
      <c r="A94" s="28" t="s">
        <v>47</v>
      </c>
      <c r="E94" s="29" t="s">
        <v>160</v>
      </c>
    </row>
    <row r="95" spans="1:16" ht="51" x14ac:dyDescent="0.2">
      <c r="A95" s="30" t="s">
        <v>49</v>
      </c>
      <c r="E95" s="31" t="s">
        <v>161</v>
      </c>
    </row>
    <row r="96" spans="1:16" ht="114.75" x14ac:dyDescent="0.2">
      <c r="A96" t="s">
        <v>51</v>
      </c>
      <c r="E96" s="29" t="s">
        <v>162</v>
      </c>
    </row>
    <row r="97" spans="1:18" x14ac:dyDescent="0.2">
      <c r="A97" s="22" t="s">
        <v>42</v>
      </c>
      <c r="B97" s="23" t="s">
        <v>163</v>
      </c>
      <c r="C97" s="23" t="s">
        <v>164</v>
      </c>
      <c r="D97" s="22" t="s">
        <v>44</v>
      </c>
      <c r="E97" s="24" t="s">
        <v>165</v>
      </c>
      <c r="F97" s="25" t="s">
        <v>65</v>
      </c>
      <c r="G97" s="26">
        <v>15.75</v>
      </c>
      <c r="H97" s="27">
        <v>0</v>
      </c>
      <c r="I97" s="27">
        <f>ROUND(ROUND(H97,2)*ROUND(G97,3),2)</f>
        <v>0</v>
      </c>
      <c r="O97">
        <f>(I97*21)/100</f>
        <v>0</v>
      </c>
      <c r="P97" t="s">
        <v>10</v>
      </c>
    </row>
    <row r="98" spans="1:18" x14ac:dyDescent="0.2">
      <c r="A98" s="28" t="s">
        <v>47</v>
      </c>
      <c r="E98" s="29" t="s">
        <v>166</v>
      </c>
    </row>
    <row r="99" spans="1:18" x14ac:dyDescent="0.2">
      <c r="A99" s="30" t="s">
        <v>49</v>
      </c>
      <c r="E99" s="31" t="s">
        <v>72</v>
      </c>
    </row>
    <row r="100" spans="1:18" ht="114.75" x14ac:dyDescent="0.2">
      <c r="A100" t="s">
        <v>51</v>
      </c>
      <c r="E100" s="29" t="s">
        <v>162</v>
      </c>
    </row>
    <row r="101" spans="1:18" x14ac:dyDescent="0.2">
      <c r="A101" s="22" t="s">
        <v>42</v>
      </c>
      <c r="B101" s="23" t="s">
        <v>167</v>
      </c>
      <c r="C101" s="23" t="s">
        <v>168</v>
      </c>
      <c r="D101" s="22" t="s">
        <v>44</v>
      </c>
      <c r="E101" s="24" t="s">
        <v>169</v>
      </c>
      <c r="F101" s="25" t="s">
        <v>131</v>
      </c>
      <c r="G101" s="26">
        <v>0.217</v>
      </c>
      <c r="H101" s="27">
        <v>0</v>
      </c>
      <c r="I101" s="27">
        <f>ROUND(ROUND(H101,2)*ROUND(G101,3),2)</f>
        <v>0</v>
      </c>
      <c r="O101">
        <f>(I101*21)/100</f>
        <v>0</v>
      </c>
      <c r="P101" t="s">
        <v>10</v>
      </c>
    </row>
    <row r="102" spans="1:18" ht="25.5" x14ac:dyDescent="0.2">
      <c r="A102" s="28" t="s">
        <v>47</v>
      </c>
      <c r="E102" s="29" t="s">
        <v>170</v>
      </c>
    </row>
    <row r="103" spans="1:18" ht="51" x14ac:dyDescent="0.2">
      <c r="A103" s="30" t="s">
        <v>49</v>
      </c>
      <c r="E103" s="31" t="s">
        <v>171</v>
      </c>
    </row>
    <row r="104" spans="1:18" x14ac:dyDescent="0.2">
      <c r="A104" t="s">
        <v>51</v>
      </c>
      <c r="E104" s="29" t="s">
        <v>72</v>
      </c>
    </row>
    <row r="105" spans="1:18" x14ac:dyDescent="0.2">
      <c r="A105" s="22" t="s">
        <v>42</v>
      </c>
      <c r="B105" s="23" t="s">
        <v>172</v>
      </c>
      <c r="C105" s="23" t="s">
        <v>173</v>
      </c>
      <c r="D105" s="22" t="s">
        <v>44</v>
      </c>
      <c r="E105" s="24" t="s">
        <v>174</v>
      </c>
      <c r="F105" s="25" t="s">
        <v>65</v>
      </c>
      <c r="G105" s="26">
        <v>13.792</v>
      </c>
      <c r="H105" s="27">
        <v>0</v>
      </c>
      <c r="I105" s="27">
        <f>ROUND(ROUND(H105,2)*ROUND(G105,3),2)</f>
        <v>0</v>
      </c>
      <c r="O105">
        <f>(I105*21)/100</f>
        <v>0</v>
      </c>
      <c r="P105" t="s">
        <v>10</v>
      </c>
    </row>
    <row r="106" spans="1:18" ht="25.5" x14ac:dyDescent="0.2">
      <c r="A106" s="28" t="s">
        <v>47</v>
      </c>
      <c r="E106" s="29" t="s">
        <v>175</v>
      </c>
    </row>
    <row r="107" spans="1:18" ht="76.5" x14ac:dyDescent="0.2">
      <c r="A107" s="30" t="s">
        <v>49</v>
      </c>
      <c r="E107" s="31" t="s">
        <v>176</v>
      </c>
    </row>
    <row r="108" spans="1:18" x14ac:dyDescent="0.2">
      <c r="A108" t="s">
        <v>51</v>
      </c>
      <c r="E108" s="29" t="s">
        <v>72</v>
      </c>
    </row>
    <row r="109" spans="1:18" ht="12.75" customHeight="1" x14ac:dyDescent="0.2">
      <c r="A109" s="3" t="s">
        <v>40</v>
      </c>
      <c r="B109" s="3"/>
      <c r="C109" s="32" t="s">
        <v>35</v>
      </c>
      <c r="D109" s="3"/>
      <c r="E109" s="20" t="s">
        <v>177</v>
      </c>
      <c r="F109" s="3"/>
      <c r="G109" s="3"/>
      <c r="H109" s="3"/>
      <c r="I109" s="33">
        <f>0+Q109</f>
        <v>0</v>
      </c>
      <c r="O109">
        <f>0+R109</f>
        <v>0</v>
      </c>
      <c r="Q109">
        <f>0+I110+I114+I118+I122</f>
        <v>0</v>
      </c>
      <c r="R109">
        <f>0+O110+O114+O118+O122</f>
        <v>0</v>
      </c>
    </row>
    <row r="110" spans="1:18" x14ac:dyDescent="0.2">
      <c r="A110" s="22" t="s">
        <v>42</v>
      </c>
      <c r="B110" s="23" t="s">
        <v>178</v>
      </c>
      <c r="C110" s="23" t="s">
        <v>179</v>
      </c>
      <c r="D110" s="22" t="s">
        <v>44</v>
      </c>
      <c r="E110" s="24" t="s">
        <v>180</v>
      </c>
      <c r="F110" s="25" t="s">
        <v>46</v>
      </c>
      <c r="G110" s="26">
        <v>0.6</v>
      </c>
      <c r="H110" s="27">
        <v>0</v>
      </c>
      <c r="I110" s="27">
        <f>ROUND(ROUND(H110,2)*ROUND(G110,3),2)</f>
        <v>0</v>
      </c>
      <c r="O110">
        <f>(I110*21)/100</f>
        <v>0</v>
      </c>
      <c r="P110" t="s">
        <v>10</v>
      </c>
    </row>
    <row r="111" spans="1:18" ht="25.5" x14ac:dyDescent="0.2">
      <c r="A111" s="28" t="s">
        <v>47</v>
      </c>
      <c r="E111" s="29" t="s">
        <v>181</v>
      </c>
    </row>
    <row r="112" spans="1:18" ht="51" x14ac:dyDescent="0.2">
      <c r="A112" s="30" t="s">
        <v>49</v>
      </c>
      <c r="E112" s="31" t="s">
        <v>182</v>
      </c>
    </row>
    <row r="113" spans="1:18" x14ac:dyDescent="0.2">
      <c r="A113" t="s">
        <v>51</v>
      </c>
      <c r="E113" s="29" t="s">
        <v>72</v>
      </c>
    </row>
    <row r="114" spans="1:18" x14ac:dyDescent="0.2">
      <c r="A114" s="22" t="s">
        <v>42</v>
      </c>
      <c r="B114" s="23" t="s">
        <v>183</v>
      </c>
      <c r="C114" s="23" t="s">
        <v>184</v>
      </c>
      <c r="D114" s="22" t="s">
        <v>44</v>
      </c>
      <c r="E114" s="24" t="s">
        <v>185</v>
      </c>
      <c r="F114" s="25" t="s">
        <v>131</v>
      </c>
      <c r="G114" s="26">
        <v>7.1999999999999995E-2</v>
      </c>
      <c r="H114" s="27">
        <v>0</v>
      </c>
      <c r="I114" s="27">
        <f>ROUND(ROUND(H114,2)*ROUND(G114,3),2)</f>
        <v>0</v>
      </c>
      <c r="O114">
        <f>(I114*21)/100</f>
        <v>0</v>
      </c>
      <c r="P114" t="s">
        <v>10</v>
      </c>
    </row>
    <row r="115" spans="1:18" ht="25.5" x14ac:dyDescent="0.2">
      <c r="A115" s="28" t="s">
        <v>47</v>
      </c>
      <c r="E115" s="29" t="s">
        <v>186</v>
      </c>
    </row>
    <row r="116" spans="1:18" ht="51" x14ac:dyDescent="0.2">
      <c r="A116" s="30" t="s">
        <v>49</v>
      </c>
      <c r="E116" s="31" t="s">
        <v>187</v>
      </c>
    </row>
    <row r="117" spans="1:18" x14ac:dyDescent="0.2">
      <c r="A117" t="s">
        <v>51</v>
      </c>
      <c r="E117" s="29" t="s">
        <v>72</v>
      </c>
    </row>
    <row r="118" spans="1:18" x14ac:dyDescent="0.2">
      <c r="A118" s="22" t="s">
        <v>42</v>
      </c>
      <c r="B118" s="23" t="s">
        <v>188</v>
      </c>
      <c r="C118" s="23" t="s">
        <v>189</v>
      </c>
      <c r="D118" s="22" t="s">
        <v>44</v>
      </c>
      <c r="E118" s="24" t="s">
        <v>190</v>
      </c>
      <c r="F118" s="25" t="s">
        <v>65</v>
      </c>
      <c r="G118" s="26">
        <v>3.75</v>
      </c>
      <c r="H118" s="27">
        <v>0</v>
      </c>
      <c r="I118" s="27">
        <f>ROUND(ROUND(H118,2)*ROUND(G118,3),2)</f>
        <v>0</v>
      </c>
      <c r="O118">
        <f>(I118*21)/100</f>
        <v>0</v>
      </c>
      <c r="P118" t="s">
        <v>10</v>
      </c>
    </row>
    <row r="119" spans="1:18" ht="25.5" x14ac:dyDescent="0.2">
      <c r="A119" s="28" t="s">
        <v>47</v>
      </c>
      <c r="E119" s="29" t="s">
        <v>191</v>
      </c>
    </row>
    <row r="120" spans="1:18" ht="51" x14ac:dyDescent="0.2">
      <c r="A120" s="30" t="s">
        <v>49</v>
      </c>
      <c r="E120" s="31" t="s">
        <v>192</v>
      </c>
    </row>
    <row r="121" spans="1:18" ht="25.5" x14ac:dyDescent="0.2">
      <c r="A121" t="s">
        <v>51</v>
      </c>
      <c r="E121" s="29" t="s">
        <v>193</v>
      </c>
    </row>
    <row r="122" spans="1:18" x14ac:dyDescent="0.2">
      <c r="A122" s="22" t="s">
        <v>42</v>
      </c>
      <c r="B122" s="23" t="s">
        <v>194</v>
      </c>
      <c r="C122" s="23" t="s">
        <v>195</v>
      </c>
      <c r="D122" s="22" t="s">
        <v>44</v>
      </c>
      <c r="E122" s="24" t="s">
        <v>196</v>
      </c>
      <c r="F122" s="25" t="s">
        <v>65</v>
      </c>
      <c r="G122" s="26">
        <v>3.75</v>
      </c>
      <c r="H122" s="27">
        <v>0</v>
      </c>
      <c r="I122" s="27">
        <f>ROUND(ROUND(H122,2)*ROUND(G122,3),2)</f>
        <v>0</v>
      </c>
      <c r="O122">
        <f>(I122*21)/100</f>
        <v>0</v>
      </c>
      <c r="P122" t="s">
        <v>10</v>
      </c>
    </row>
    <row r="123" spans="1:18" ht="25.5" x14ac:dyDescent="0.2">
      <c r="A123" s="28" t="s">
        <v>47</v>
      </c>
      <c r="E123" s="29" t="s">
        <v>197</v>
      </c>
    </row>
    <row r="124" spans="1:18" x14ac:dyDescent="0.2">
      <c r="A124" s="30" t="s">
        <v>49</v>
      </c>
      <c r="E124" s="31" t="s">
        <v>72</v>
      </c>
    </row>
    <row r="125" spans="1:18" ht="25.5" x14ac:dyDescent="0.2">
      <c r="A125" t="s">
        <v>51</v>
      </c>
      <c r="E125" s="29" t="s">
        <v>193</v>
      </c>
    </row>
    <row r="126" spans="1:18" ht="12.75" customHeight="1" x14ac:dyDescent="0.2">
      <c r="A126" s="3" t="s">
        <v>40</v>
      </c>
      <c r="B126" s="3"/>
      <c r="C126" s="32" t="s">
        <v>36</v>
      </c>
      <c r="D126" s="3"/>
      <c r="E126" s="20" t="s">
        <v>198</v>
      </c>
      <c r="F126" s="3"/>
      <c r="G126" s="3"/>
      <c r="H126" s="3"/>
      <c r="I126" s="33">
        <f>0+Q126</f>
        <v>0</v>
      </c>
      <c r="O126">
        <f>0+R126</f>
        <v>0</v>
      </c>
      <c r="Q126">
        <f>0+I127+I131</f>
        <v>0</v>
      </c>
      <c r="R126">
        <f>0+O127+O131</f>
        <v>0</v>
      </c>
    </row>
    <row r="127" spans="1:18" x14ac:dyDescent="0.2">
      <c r="A127" s="22" t="s">
        <v>42</v>
      </c>
      <c r="B127" s="23" t="s">
        <v>199</v>
      </c>
      <c r="C127" s="23" t="s">
        <v>200</v>
      </c>
      <c r="D127" s="22" t="s">
        <v>44</v>
      </c>
      <c r="E127" s="24" t="s">
        <v>201</v>
      </c>
      <c r="F127" s="25" t="s">
        <v>65</v>
      </c>
      <c r="G127" s="26">
        <v>2.8820000000000001</v>
      </c>
      <c r="H127" s="27">
        <v>0</v>
      </c>
      <c r="I127" s="27">
        <f>ROUND(ROUND(H127,2)*ROUND(G127,3),2)</f>
        <v>0</v>
      </c>
      <c r="O127">
        <f>(I127*21)/100</f>
        <v>0</v>
      </c>
      <c r="P127" t="s">
        <v>10</v>
      </c>
    </row>
    <row r="128" spans="1:18" x14ac:dyDescent="0.2">
      <c r="A128" s="28" t="s">
        <v>47</v>
      </c>
      <c r="E128" s="29" t="s">
        <v>201</v>
      </c>
    </row>
    <row r="129" spans="1:18" x14ac:dyDescent="0.2">
      <c r="A129" s="30" t="s">
        <v>49</v>
      </c>
      <c r="E129" s="31" t="s">
        <v>72</v>
      </c>
    </row>
    <row r="130" spans="1:18" x14ac:dyDescent="0.2">
      <c r="A130" t="s">
        <v>51</v>
      </c>
      <c r="E130" s="29" t="s">
        <v>72</v>
      </c>
    </row>
    <row r="131" spans="1:18" ht="25.5" x14ac:dyDescent="0.2">
      <c r="A131" s="22" t="s">
        <v>42</v>
      </c>
      <c r="B131" s="23" t="s">
        <v>202</v>
      </c>
      <c r="C131" s="23" t="s">
        <v>203</v>
      </c>
      <c r="D131" s="22" t="s">
        <v>44</v>
      </c>
      <c r="E131" s="24" t="s">
        <v>204</v>
      </c>
      <c r="F131" s="25" t="s">
        <v>65</v>
      </c>
      <c r="G131" s="26">
        <v>2.62</v>
      </c>
      <c r="H131" s="27">
        <v>0</v>
      </c>
      <c r="I131" s="27">
        <f>ROUND(ROUND(H131,2)*ROUND(G131,3),2)</f>
        <v>0</v>
      </c>
      <c r="O131">
        <f>(I131*21)/100</f>
        <v>0</v>
      </c>
      <c r="P131" t="s">
        <v>10</v>
      </c>
    </row>
    <row r="132" spans="1:18" ht="51" x14ac:dyDescent="0.2">
      <c r="A132" s="28" t="s">
        <v>47</v>
      </c>
      <c r="E132" s="29" t="s">
        <v>205</v>
      </c>
    </row>
    <row r="133" spans="1:18" ht="63.75" x14ac:dyDescent="0.2">
      <c r="A133" s="30" t="s">
        <v>49</v>
      </c>
      <c r="E133" s="31" t="s">
        <v>206</v>
      </c>
    </row>
    <row r="134" spans="1:18" ht="114.75" x14ac:dyDescent="0.2">
      <c r="A134" t="s">
        <v>51</v>
      </c>
      <c r="E134" s="29" t="s">
        <v>207</v>
      </c>
    </row>
    <row r="135" spans="1:18" ht="12.75" customHeight="1" x14ac:dyDescent="0.2">
      <c r="A135" s="3" t="s">
        <v>40</v>
      </c>
      <c r="B135" s="3"/>
      <c r="C135" s="32" t="s">
        <v>37</v>
      </c>
      <c r="D135" s="3"/>
      <c r="E135" s="20" t="s">
        <v>208</v>
      </c>
      <c r="F135" s="3"/>
      <c r="G135" s="3"/>
      <c r="H135" s="3"/>
      <c r="I135" s="33">
        <f>0+Q135</f>
        <v>0</v>
      </c>
      <c r="O135">
        <f>0+R135</f>
        <v>0</v>
      </c>
      <c r="Q135">
        <f>0+I136+I140</f>
        <v>0</v>
      </c>
      <c r="R135">
        <f>0+O136+O140</f>
        <v>0</v>
      </c>
    </row>
    <row r="136" spans="1:18" x14ac:dyDescent="0.2">
      <c r="A136" s="22" t="s">
        <v>42</v>
      </c>
      <c r="B136" s="23" t="s">
        <v>209</v>
      </c>
      <c r="C136" s="23" t="s">
        <v>210</v>
      </c>
      <c r="D136" s="22" t="s">
        <v>44</v>
      </c>
      <c r="E136" s="24" t="s">
        <v>211</v>
      </c>
      <c r="F136" s="25" t="s">
        <v>65</v>
      </c>
      <c r="G136" s="26">
        <v>27.584</v>
      </c>
      <c r="H136" s="27">
        <v>0</v>
      </c>
      <c r="I136" s="27">
        <f>ROUND(ROUND(H136,2)*ROUND(G136,3),2)</f>
        <v>0</v>
      </c>
      <c r="O136">
        <f>(I136*21)/100</f>
        <v>0</v>
      </c>
      <c r="P136" t="s">
        <v>10</v>
      </c>
    </row>
    <row r="137" spans="1:18" ht="25.5" x14ac:dyDescent="0.2">
      <c r="A137" s="28" t="s">
        <v>47</v>
      </c>
      <c r="E137" s="29" t="s">
        <v>212</v>
      </c>
    </row>
    <row r="138" spans="1:18" ht="76.5" x14ac:dyDescent="0.2">
      <c r="A138" s="30" t="s">
        <v>49</v>
      </c>
      <c r="E138" s="31" t="s">
        <v>213</v>
      </c>
    </row>
    <row r="139" spans="1:18" x14ac:dyDescent="0.2">
      <c r="A139" t="s">
        <v>51</v>
      </c>
      <c r="E139" s="29" t="s">
        <v>214</v>
      </c>
    </row>
    <row r="140" spans="1:18" x14ac:dyDescent="0.2">
      <c r="A140" s="22" t="s">
        <v>42</v>
      </c>
      <c r="B140" s="23" t="s">
        <v>215</v>
      </c>
      <c r="C140" s="23" t="s">
        <v>216</v>
      </c>
      <c r="D140" s="22" t="s">
        <v>44</v>
      </c>
      <c r="E140" s="24" t="s">
        <v>217</v>
      </c>
      <c r="F140" s="25" t="s">
        <v>65</v>
      </c>
      <c r="G140" s="26">
        <v>190.95</v>
      </c>
      <c r="H140" s="27">
        <v>0</v>
      </c>
      <c r="I140" s="27">
        <f>ROUND(ROUND(H140,2)*ROUND(G140,3),2)</f>
        <v>0</v>
      </c>
      <c r="O140">
        <f>(I140*21)/100</f>
        <v>0</v>
      </c>
      <c r="P140" t="s">
        <v>10</v>
      </c>
    </row>
    <row r="141" spans="1:18" ht="25.5" x14ac:dyDescent="0.2">
      <c r="A141" s="28" t="s">
        <v>47</v>
      </c>
      <c r="E141" s="29" t="s">
        <v>218</v>
      </c>
    </row>
    <row r="142" spans="1:18" ht="114.75" x14ac:dyDescent="0.2">
      <c r="A142" s="30" t="s">
        <v>49</v>
      </c>
      <c r="E142" s="31" t="s">
        <v>219</v>
      </c>
    </row>
    <row r="143" spans="1:18" ht="51" x14ac:dyDescent="0.2">
      <c r="A143" t="s">
        <v>51</v>
      </c>
      <c r="E143" s="29" t="s">
        <v>220</v>
      </c>
    </row>
    <row r="144" spans="1:18" ht="12.75" customHeight="1" x14ac:dyDescent="0.2">
      <c r="A144" s="3" t="s">
        <v>40</v>
      </c>
      <c r="B144" s="3"/>
      <c r="C144" s="32" t="s">
        <v>221</v>
      </c>
      <c r="D144" s="3"/>
      <c r="E144" s="20" t="s">
        <v>222</v>
      </c>
      <c r="F144" s="3"/>
      <c r="G144" s="3"/>
      <c r="H144" s="3"/>
      <c r="I144" s="33">
        <f>0+Q144</f>
        <v>0</v>
      </c>
      <c r="O144">
        <f>0+R144</f>
        <v>0</v>
      </c>
      <c r="Q144">
        <f>0+I145+I149+I153+I157+I161+I165+I169+I173</f>
        <v>0</v>
      </c>
      <c r="R144">
        <f>0+O145+O149+O153+O157+O161+O165+O169+O173</f>
        <v>0</v>
      </c>
    </row>
    <row r="145" spans="1:16" ht="25.5" x14ac:dyDescent="0.2">
      <c r="A145" s="22" t="s">
        <v>42</v>
      </c>
      <c r="B145" s="23" t="s">
        <v>223</v>
      </c>
      <c r="C145" s="23" t="s">
        <v>224</v>
      </c>
      <c r="D145" s="22" t="s">
        <v>44</v>
      </c>
      <c r="E145" s="24" t="s">
        <v>225</v>
      </c>
      <c r="F145" s="25" t="s">
        <v>226</v>
      </c>
      <c r="G145" s="26">
        <v>1</v>
      </c>
      <c r="H145" s="27">
        <v>0</v>
      </c>
      <c r="I145" s="27">
        <f>ROUND(ROUND(H145,2)*ROUND(G145,3),2)</f>
        <v>0</v>
      </c>
      <c r="O145">
        <f>(I145*21)/100</f>
        <v>0</v>
      </c>
      <c r="P145" t="s">
        <v>10</v>
      </c>
    </row>
    <row r="146" spans="1:16" ht="25.5" x14ac:dyDescent="0.2">
      <c r="A146" s="28" t="s">
        <v>47</v>
      </c>
      <c r="E146" s="29" t="s">
        <v>225</v>
      </c>
    </row>
    <row r="147" spans="1:16" x14ac:dyDescent="0.2">
      <c r="A147" s="30" t="s">
        <v>49</v>
      </c>
      <c r="E147" s="31" t="s">
        <v>72</v>
      </c>
    </row>
    <row r="148" spans="1:16" x14ac:dyDescent="0.2">
      <c r="A148" t="s">
        <v>51</v>
      </c>
      <c r="E148" s="29" t="s">
        <v>72</v>
      </c>
    </row>
    <row r="149" spans="1:16" ht="25.5" x14ac:dyDescent="0.2">
      <c r="A149" s="22" t="s">
        <v>42</v>
      </c>
      <c r="B149" s="23" t="s">
        <v>227</v>
      </c>
      <c r="C149" s="23" t="s">
        <v>228</v>
      </c>
      <c r="D149" s="22" t="s">
        <v>44</v>
      </c>
      <c r="E149" s="24" t="s">
        <v>229</v>
      </c>
      <c r="F149" s="25" t="s">
        <v>226</v>
      </c>
      <c r="G149" s="26">
        <v>1</v>
      </c>
      <c r="H149" s="27">
        <v>0</v>
      </c>
      <c r="I149" s="27">
        <f>ROUND(ROUND(H149,2)*ROUND(G149,3),2)</f>
        <v>0</v>
      </c>
      <c r="O149">
        <f>(I149*21)/100</f>
        <v>0</v>
      </c>
      <c r="P149" t="s">
        <v>10</v>
      </c>
    </row>
    <row r="150" spans="1:16" ht="25.5" x14ac:dyDescent="0.2">
      <c r="A150" s="28" t="s">
        <v>47</v>
      </c>
      <c r="E150" s="29" t="s">
        <v>229</v>
      </c>
    </row>
    <row r="151" spans="1:16" x14ac:dyDescent="0.2">
      <c r="A151" s="30" t="s">
        <v>49</v>
      </c>
      <c r="E151" s="31" t="s">
        <v>72</v>
      </c>
    </row>
    <row r="152" spans="1:16" x14ac:dyDescent="0.2">
      <c r="A152" t="s">
        <v>51</v>
      </c>
      <c r="E152" s="29" t="s">
        <v>72</v>
      </c>
    </row>
    <row r="153" spans="1:16" ht="25.5" x14ac:dyDescent="0.2">
      <c r="A153" s="22" t="s">
        <v>42</v>
      </c>
      <c r="B153" s="23" t="s">
        <v>230</v>
      </c>
      <c r="C153" s="23" t="s">
        <v>231</v>
      </c>
      <c r="D153" s="22" t="s">
        <v>44</v>
      </c>
      <c r="E153" s="24" t="s">
        <v>232</v>
      </c>
      <c r="F153" s="25" t="s">
        <v>226</v>
      </c>
      <c r="G153" s="26">
        <v>1</v>
      </c>
      <c r="H153" s="27">
        <v>0</v>
      </c>
      <c r="I153" s="27">
        <f>ROUND(ROUND(H153,2)*ROUND(G153,3),2)</f>
        <v>0</v>
      </c>
      <c r="O153">
        <f>(I153*21)/100</f>
        <v>0</v>
      </c>
      <c r="P153" t="s">
        <v>10</v>
      </c>
    </row>
    <row r="154" spans="1:16" ht="25.5" x14ac:dyDescent="0.2">
      <c r="A154" s="28" t="s">
        <v>47</v>
      </c>
      <c r="E154" s="29" t="s">
        <v>232</v>
      </c>
    </row>
    <row r="155" spans="1:16" x14ac:dyDescent="0.2">
      <c r="A155" s="30" t="s">
        <v>49</v>
      </c>
      <c r="E155" s="31" t="s">
        <v>72</v>
      </c>
    </row>
    <row r="156" spans="1:16" x14ac:dyDescent="0.2">
      <c r="A156" t="s">
        <v>51</v>
      </c>
      <c r="E156" s="29" t="s">
        <v>72</v>
      </c>
    </row>
    <row r="157" spans="1:16" ht="25.5" x14ac:dyDescent="0.2">
      <c r="A157" s="22" t="s">
        <v>42</v>
      </c>
      <c r="B157" s="23" t="s">
        <v>233</v>
      </c>
      <c r="C157" s="23" t="s">
        <v>234</v>
      </c>
      <c r="D157" s="22" t="s">
        <v>44</v>
      </c>
      <c r="E157" s="24" t="s">
        <v>235</v>
      </c>
      <c r="F157" s="25" t="s">
        <v>226</v>
      </c>
      <c r="G157" s="26">
        <v>2</v>
      </c>
      <c r="H157" s="27">
        <v>0</v>
      </c>
      <c r="I157" s="27">
        <f>ROUND(ROUND(H157,2)*ROUND(G157,3),2)</f>
        <v>0</v>
      </c>
      <c r="O157">
        <f>(I157*21)/100</f>
        <v>0</v>
      </c>
      <c r="P157" t="s">
        <v>10</v>
      </c>
    </row>
    <row r="158" spans="1:16" ht="25.5" x14ac:dyDescent="0.2">
      <c r="A158" s="28" t="s">
        <v>47</v>
      </c>
      <c r="E158" s="29" t="s">
        <v>235</v>
      </c>
    </row>
    <row r="159" spans="1:16" x14ac:dyDescent="0.2">
      <c r="A159" s="30" t="s">
        <v>49</v>
      </c>
      <c r="E159" s="31" t="s">
        <v>72</v>
      </c>
    </row>
    <row r="160" spans="1:16" x14ac:dyDescent="0.2">
      <c r="A160" t="s">
        <v>51</v>
      </c>
      <c r="E160" s="29" t="s">
        <v>72</v>
      </c>
    </row>
    <row r="161" spans="1:16" ht="25.5" x14ac:dyDescent="0.2">
      <c r="A161" s="22" t="s">
        <v>42</v>
      </c>
      <c r="B161" s="23" t="s">
        <v>236</v>
      </c>
      <c r="C161" s="23" t="s">
        <v>237</v>
      </c>
      <c r="D161" s="22" t="s">
        <v>44</v>
      </c>
      <c r="E161" s="24" t="s">
        <v>238</v>
      </c>
      <c r="F161" s="25" t="s">
        <v>226</v>
      </c>
      <c r="G161" s="26">
        <v>1</v>
      </c>
      <c r="H161" s="27">
        <v>0</v>
      </c>
      <c r="I161" s="27">
        <f>ROUND(ROUND(H161,2)*ROUND(G161,3),2)</f>
        <v>0</v>
      </c>
      <c r="O161">
        <f>(I161*21)/100</f>
        <v>0</v>
      </c>
      <c r="P161" t="s">
        <v>10</v>
      </c>
    </row>
    <row r="162" spans="1:16" ht="25.5" x14ac:dyDescent="0.2">
      <c r="A162" s="28" t="s">
        <v>47</v>
      </c>
      <c r="E162" s="29" t="s">
        <v>238</v>
      </c>
    </row>
    <row r="163" spans="1:16" x14ac:dyDescent="0.2">
      <c r="A163" s="30" t="s">
        <v>49</v>
      </c>
      <c r="E163" s="31" t="s">
        <v>72</v>
      </c>
    </row>
    <row r="164" spans="1:16" x14ac:dyDescent="0.2">
      <c r="A164" t="s">
        <v>51</v>
      </c>
      <c r="E164" s="29" t="s">
        <v>72</v>
      </c>
    </row>
    <row r="165" spans="1:16" x14ac:dyDescent="0.2">
      <c r="A165" s="22" t="s">
        <v>42</v>
      </c>
      <c r="B165" s="23" t="s">
        <v>239</v>
      </c>
      <c r="C165" s="23" t="s">
        <v>240</v>
      </c>
      <c r="D165" s="22" t="s">
        <v>44</v>
      </c>
      <c r="E165" s="24" t="s">
        <v>241</v>
      </c>
      <c r="F165" s="25" t="s">
        <v>65</v>
      </c>
      <c r="G165" s="26">
        <v>15.792</v>
      </c>
      <c r="H165" s="27">
        <v>0</v>
      </c>
      <c r="I165" s="27">
        <f>ROUND(ROUND(H165,2)*ROUND(G165,3),2)</f>
        <v>0</v>
      </c>
      <c r="O165">
        <f>(I165*21)/100</f>
        <v>0</v>
      </c>
      <c r="P165" t="s">
        <v>10</v>
      </c>
    </row>
    <row r="166" spans="1:16" x14ac:dyDescent="0.2">
      <c r="A166" s="28" t="s">
        <v>47</v>
      </c>
      <c r="E166" s="29" t="s">
        <v>242</v>
      </c>
    </row>
    <row r="167" spans="1:16" ht="63.75" x14ac:dyDescent="0.2">
      <c r="A167" s="30" t="s">
        <v>49</v>
      </c>
      <c r="E167" s="31" t="s">
        <v>243</v>
      </c>
    </row>
    <row r="168" spans="1:16" ht="25.5" x14ac:dyDescent="0.2">
      <c r="A168" t="s">
        <v>51</v>
      </c>
      <c r="E168" s="29" t="s">
        <v>244</v>
      </c>
    </row>
    <row r="169" spans="1:16" x14ac:dyDescent="0.2">
      <c r="A169" s="22" t="s">
        <v>42</v>
      </c>
      <c r="B169" s="23" t="s">
        <v>245</v>
      </c>
      <c r="C169" s="23" t="s">
        <v>246</v>
      </c>
      <c r="D169" s="22" t="s">
        <v>44</v>
      </c>
      <c r="E169" s="24" t="s">
        <v>247</v>
      </c>
      <c r="F169" s="25" t="s">
        <v>248</v>
      </c>
      <c r="G169" s="26">
        <v>2</v>
      </c>
      <c r="H169" s="27">
        <v>0</v>
      </c>
      <c r="I169" s="27">
        <f>ROUND(ROUND(H169,2)*ROUND(G169,3),2)</f>
        <v>0</v>
      </c>
      <c r="O169">
        <f>(I169*21)/100</f>
        <v>0</v>
      </c>
      <c r="P169" t="s">
        <v>10</v>
      </c>
    </row>
    <row r="170" spans="1:16" x14ac:dyDescent="0.2">
      <c r="A170" s="28" t="s">
        <v>47</v>
      </c>
      <c r="E170" s="29" t="s">
        <v>249</v>
      </c>
    </row>
    <row r="171" spans="1:16" ht="51" x14ac:dyDescent="0.2">
      <c r="A171" s="30" t="s">
        <v>49</v>
      </c>
      <c r="E171" s="31" t="s">
        <v>250</v>
      </c>
    </row>
    <row r="172" spans="1:16" x14ac:dyDescent="0.2">
      <c r="A172" t="s">
        <v>51</v>
      </c>
      <c r="E172" s="29" t="s">
        <v>72</v>
      </c>
    </row>
    <row r="173" spans="1:16" x14ac:dyDescent="0.2">
      <c r="A173" s="22" t="s">
        <v>42</v>
      </c>
      <c r="B173" s="23" t="s">
        <v>251</v>
      </c>
      <c r="C173" s="23" t="s">
        <v>252</v>
      </c>
      <c r="D173" s="22" t="s">
        <v>44</v>
      </c>
      <c r="E173" s="24" t="s">
        <v>253</v>
      </c>
      <c r="F173" s="25" t="s">
        <v>65</v>
      </c>
      <c r="G173" s="26">
        <v>7.4969999999999999</v>
      </c>
      <c r="H173" s="27">
        <v>0</v>
      </c>
      <c r="I173" s="27">
        <f>ROUND(ROUND(H173,2)*ROUND(G173,3),2)</f>
        <v>0</v>
      </c>
      <c r="O173">
        <f>(I173*21)/100</f>
        <v>0</v>
      </c>
      <c r="P173" t="s">
        <v>10</v>
      </c>
    </row>
    <row r="174" spans="1:16" x14ac:dyDescent="0.2">
      <c r="A174" s="28" t="s">
        <v>47</v>
      </c>
      <c r="E174" s="29" t="s">
        <v>254</v>
      </c>
    </row>
    <row r="175" spans="1:16" ht="63.75" x14ac:dyDescent="0.2">
      <c r="A175" s="30" t="s">
        <v>49</v>
      </c>
      <c r="E175" s="31" t="s">
        <v>255</v>
      </c>
    </row>
    <row r="176" spans="1:16" ht="25.5" x14ac:dyDescent="0.2">
      <c r="A176" t="s">
        <v>51</v>
      </c>
      <c r="E176" s="29" t="s">
        <v>256</v>
      </c>
    </row>
    <row r="177" spans="1:18" ht="12.75" customHeight="1" x14ac:dyDescent="0.2">
      <c r="A177" s="3" t="s">
        <v>40</v>
      </c>
      <c r="B177" s="3"/>
      <c r="C177" s="32" t="s">
        <v>257</v>
      </c>
      <c r="D177" s="3"/>
      <c r="E177" s="20" t="s">
        <v>258</v>
      </c>
      <c r="F177" s="3"/>
      <c r="G177" s="3"/>
      <c r="H177" s="3"/>
      <c r="I177" s="33">
        <f>0+Q177</f>
        <v>0</v>
      </c>
      <c r="O177">
        <f>0+R177</f>
        <v>0</v>
      </c>
      <c r="Q177">
        <f>0+I178+I182+I186+I190+I194+I198</f>
        <v>0</v>
      </c>
      <c r="R177">
        <f>0+O178+O182+O186+O190+O194+O198</f>
        <v>0</v>
      </c>
    </row>
    <row r="178" spans="1:18" x14ac:dyDescent="0.2">
      <c r="A178" s="22" t="s">
        <v>42</v>
      </c>
      <c r="B178" s="23" t="s">
        <v>259</v>
      </c>
      <c r="C178" s="23" t="s">
        <v>260</v>
      </c>
      <c r="D178" s="22" t="s">
        <v>44</v>
      </c>
      <c r="E178" s="24" t="s">
        <v>261</v>
      </c>
      <c r="F178" s="25" t="s">
        <v>248</v>
      </c>
      <c r="G178" s="26">
        <v>4.8499999999999996</v>
      </c>
      <c r="H178" s="27">
        <v>0</v>
      </c>
      <c r="I178" s="27">
        <f>ROUND(ROUND(H178,2)*ROUND(G178,3),2)</f>
        <v>0</v>
      </c>
      <c r="O178">
        <f>(I178*21)/100</f>
        <v>0</v>
      </c>
      <c r="P178" t="s">
        <v>10</v>
      </c>
    </row>
    <row r="179" spans="1:18" x14ac:dyDescent="0.2">
      <c r="A179" s="28" t="s">
        <v>47</v>
      </c>
      <c r="E179" s="29" t="s">
        <v>261</v>
      </c>
    </row>
    <row r="180" spans="1:18" x14ac:dyDescent="0.2">
      <c r="A180" s="30" t="s">
        <v>49</v>
      </c>
      <c r="E180" s="31" t="s">
        <v>72</v>
      </c>
    </row>
    <row r="181" spans="1:18" x14ac:dyDescent="0.2">
      <c r="A181" t="s">
        <v>51</v>
      </c>
      <c r="E181" s="29" t="s">
        <v>72</v>
      </c>
    </row>
    <row r="182" spans="1:18" ht="25.5" x14ac:dyDescent="0.2">
      <c r="A182" s="22" t="s">
        <v>42</v>
      </c>
      <c r="B182" s="23" t="s">
        <v>262</v>
      </c>
      <c r="C182" s="23" t="s">
        <v>263</v>
      </c>
      <c r="D182" s="22" t="s">
        <v>44</v>
      </c>
      <c r="E182" s="24" t="s">
        <v>264</v>
      </c>
      <c r="F182" s="25" t="s">
        <v>248</v>
      </c>
      <c r="G182" s="26">
        <v>15.7</v>
      </c>
      <c r="H182" s="27">
        <v>0</v>
      </c>
      <c r="I182" s="27">
        <f>ROUND(ROUND(H182,2)*ROUND(G182,3),2)</f>
        <v>0</v>
      </c>
      <c r="O182">
        <f>(I182*21)/100</f>
        <v>0</v>
      </c>
      <c r="P182" t="s">
        <v>10</v>
      </c>
    </row>
    <row r="183" spans="1:18" ht="25.5" x14ac:dyDescent="0.2">
      <c r="A183" s="28" t="s">
        <v>47</v>
      </c>
      <c r="E183" s="29" t="s">
        <v>264</v>
      </c>
    </row>
    <row r="184" spans="1:18" x14ac:dyDescent="0.2">
      <c r="A184" s="30" t="s">
        <v>49</v>
      </c>
      <c r="E184" s="31" t="s">
        <v>72</v>
      </c>
    </row>
    <row r="185" spans="1:18" x14ac:dyDescent="0.2">
      <c r="A185" t="s">
        <v>51</v>
      </c>
      <c r="E185" s="29" t="s">
        <v>72</v>
      </c>
    </row>
    <row r="186" spans="1:18" x14ac:dyDescent="0.2">
      <c r="A186" s="22" t="s">
        <v>42</v>
      </c>
      <c r="B186" s="23" t="s">
        <v>265</v>
      </c>
      <c r="C186" s="23" t="s">
        <v>266</v>
      </c>
      <c r="D186" s="22" t="s">
        <v>44</v>
      </c>
      <c r="E186" s="24" t="s">
        <v>267</v>
      </c>
      <c r="F186" s="25" t="s">
        <v>248</v>
      </c>
      <c r="G186" s="26">
        <v>4.46</v>
      </c>
      <c r="H186" s="27">
        <v>0</v>
      </c>
      <c r="I186" s="27">
        <f>ROUND(ROUND(H186,2)*ROUND(G186,3),2)</f>
        <v>0</v>
      </c>
      <c r="O186">
        <f>(I186*21)/100</f>
        <v>0</v>
      </c>
      <c r="P186" t="s">
        <v>10</v>
      </c>
    </row>
    <row r="187" spans="1:18" x14ac:dyDescent="0.2">
      <c r="A187" s="28" t="s">
        <v>47</v>
      </c>
      <c r="E187" s="29" t="s">
        <v>267</v>
      </c>
    </row>
    <row r="188" spans="1:18" x14ac:dyDescent="0.2">
      <c r="A188" s="30" t="s">
        <v>49</v>
      </c>
      <c r="E188" s="31" t="s">
        <v>72</v>
      </c>
    </row>
    <row r="189" spans="1:18" x14ac:dyDescent="0.2">
      <c r="A189" t="s">
        <v>51</v>
      </c>
      <c r="E189" s="29" t="s">
        <v>72</v>
      </c>
    </row>
    <row r="190" spans="1:18" x14ac:dyDescent="0.2">
      <c r="A190" s="22" t="s">
        <v>42</v>
      </c>
      <c r="B190" s="23" t="s">
        <v>268</v>
      </c>
      <c r="C190" s="23" t="s">
        <v>269</v>
      </c>
      <c r="D190" s="22" t="s">
        <v>44</v>
      </c>
      <c r="E190" s="24" t="s">
        <v>270</v>
      </c>
      <c r="F190" s="25" t="s">
        <v>226</v>
      </c>
      <c r="G190" s="26">
        <v>1</v>
      </c>
      <c r="H190" s="27">
        <v>0</v>
      </c>
      <c r="I190" s="27">
        <f>ROUND(ROUND(H190,2)*ROUND(G190,3),2)</f>
        <v>0</v>
      </c>
      <c r="O190">
        <f>(I190*21)/100</f>
        <v>0</v>
      </c>
      <c r="P190" t="s">
        <v>10</v>
      </c>
    </row>
    <row r="191" spans="1:18" x14ac:dyDescent="0.2">
      <c r="A191" s="28" t="s">
        <v>47</v>
      </c>
      <c r="E191" s="29" t="s">
        <v>270</v>
      </c>
    </row>
    <row r="192" spans="1:18" x14ac:dyDescent="0.2">
      <c r="A192" s="30" t="s">
        <v>49</v>
      </c>
      <c r="E192" s="31" t="s">
        <v>72</v>
      </c>
    </row>
    <row r="193" spans="1:18" x14ac:dyDescent="0.2">
      <c r="A193" t="s">
        <v>51</v>
      </c>
      <c r="E193" s="29" t="s">
        <v>72</v>
      </c>
    </row>
    <row r="194" spans="1:18" x14ac:dyDescent="0.2">
      <c r="A194" s="22" t="s">
        <v>42</v>
      </c>
      <c r="B194" s="23" t="s">
        <v>271</v>
      </c>
      <c r="C194" s="23" t="s">
        <v>272</v>
      </c>
      <c r="D194" s="22" t="s">
        <v>44</v>
      </c>
      <c r="E194" s="24" t="s">
        <v>273</v>
      </c>
      <c r="F194" s="25" t="s">
        <v>226</v>
      </c>
      <c r="G194" s="26">
        <v>1</v>
      </c>
      <c r="H194" s="27">
        <v>0</v>
      </c>
      <c r="I194" s="27">
        <f>ROUND(ROUND(H194,2)*ROUND(G194,3),2)</f>
        <v>0</v>
      </c>
      <c r="O194">
        <f>(I194*21)/100</f>
        <v>0</v>
      </c>
      <c r="P194" t="s">
        <v>10</v>
      </c>
    </row>
    <row r="195" spans="1:18" x14ac:dyDescent="0.2">
      <c r="A195" s="28" t="s">
        <v>47</v>
      </c>
      <c r="E195" s="29" t="s">
        <v>273</v>
      </c>
    </row>
    <row r="196" spans="1:18" x14ac:dyDescent="0.2">
      <c r="A196" s="30" t="s">
        <v>49</v>
      </c>
      <c r="E196" s="31" t="s">
        <v>72</v>
      </c>
    </row>
    <row r="197" spans="1:18" x14ac:dyDescent="0.2">
      <c r="A197" t="s">
        <v>51</v>
      </c>
      <c r="E197" s="29" t="s">
        <v>72</v>
      </c>
    </row>
    <row r="198" spans="1:18" x14ac:dyDescent="0.2">
      <c r="A198" s="22" t="s">
        <v>42</v>
      </c>
      <c r="B198" s="23" t="s">
        <v>274</v>
      </c>
      <c r="C198" s="23" t="s">
        <v>275</v>
      </c>
      <c r="D198" s="22" t="s">
        <v>44</v>
      </c>
      <c r="E198" s="24" t="s">
        <v>276</v>
      </c>
      <c r="F198" s="25" t="s">
        <v>248</v>
      </c>
      <c r="G198" s="26">
        <v>3.5</v>
      </c>
      <c r="H198" s="27">
        <v>0</v>
      </c>
      <c r="I198" s="27">
        <f>ROUND(ROUND(H198,2)*ROUND(G198,3),2)</f>
        <v>0</v>
      </c>
      <c r="O198">
        <f>(I198*21)/100</f>
        <v>0</v>
      </c>
      <c r="P198" t="s">
        <v>10</v>
      </c>
    </row>
    <row r="199" spans="1:18" x14ac:dyDescent="0.2">
      <c r="A199" s="28" t="s">
        <v>47</v>
      </c>
      <c r="E199" s="29" t="s">
        <v>276</v>
      </c>
    </row>
    <row r="200" spans="1:18" x14ac:dyDescent="0.2">
      <c r="A200" s="30" t="s">
        <v>49</v>
      </c>
      <c r="E200" s="31" t="s">
        <v>72</v>
      </c>
    </row>
    <row r="201" spans="1:18" x14ac:dyDescent="0.2">
      <c r="A201" t="s">
        <v>51</v>
      </c>
      <c r="E201" s="29" t="s">
        <v>72</v>
      </c>
    </row>
    <row r="202" spans="1:18" ht="12.75" customHeight="1" x14ac:dyDescent="0.2">
      <c r="A202" s="3" t="s">
        <v>40</v>
      </c>
      <c r="B202" s="3"/>
      <c r="C202" s="32" t="s">
        <v>277</v>
      </c>
      <c r="D202" s="3"/>
      <c r="E202" s="20" t="s">
        <v>278</v>
      </c>
      <c r="F202" s="3"/>
      <c r="G202" s="3"/>
      <c r="H202" s="3"/>
      <c r="I202" s="33">
        <f>0+Q202</f>
        <v>0</v>
      </c>
      <c r="O202">
        <f>0+R202</f>
        <v>0</v>
      </c>
      <c r="Q202">
        <f>0+I203</f>
        <v>0</v>
      </c>
      <c r="R202">
        <f>0+O203</f>
        <v>0</v>
      </c>
    </row>
    <row r="203" spans="1:18" x14ac:dyDescent="0.2">
      <c r="A203" s="22" t="s">
        <v>42</v>
      </c>
      <c r="B203" s="23" t="s">
        <v>279</v>
      </c>
      <c r="C203" s="23" t="s">
        <v>280</v>
      </c>
      <c r="D203" s="22" t="s">
        <v>44</v>
      </c>
      <c r="E203" s="24" t="s">
        <v>281</v>
      </c>
      <c r="F203" s="25" t="s">
        <v>65</v>
      </c>
      <c r="G203" s="26">
        <v>5.24</v>
      </c>
      <c r="H203" s="27">
        <v>0</v>
      </c>
      <c r="I203" s="27">
        <f>ROUND(ROUND(H203,2)*ROUND(G203,3),2)</f>
        <v>0</v>
      </c>
      <c r="O203">
        <f>(I203*21)/100</f>
        <v>0</v>
      </c>
      <c r="P203" t="s">
        <v>10</v>
      </c>
    </row>
    <row r="204" spans="1:18" x14ac:dyDescent="0.2">
      <c r="A204" s="28" t="s">
        <v>47</v>
      </c>
      <c r="E204" s="29" t="s">
        <v>281</v>
      </c>
    </row>
    <row r="205" spans="1:18" ht="63.75" x14ac:dyDescent="0.2">
      <c r="A205" s="30" t="s">
        <v>49</v>
      </c>
      <c r="E205" s="31" t="s">
        <v>282</v>
      </c>
    </row>
    <row r="206" spans="1:18" x14ac:dyDescent="0.2">
      <c r="A206" t="s">
        <v>51</v>
      </c>
      <c r="E206" s="29" t="s">
        <v>72</v>
      </c>
    </row>
    <row r="207" spans="1:18" ht="12.75" customHeight="1" x14ac:dyDescent="0.2">
      <c r="A207" s="3" t="s">
        <v>40</v>
      </c>
      <c r="B207" s="3"/>
      <c r="C207" s="32" t="s">
        <v>283</v>
      </c>
      <c r="D207" s="3"/>
      <c r="E207" s="20" t="s">
        <v>284</v>
      </c>
      <c r="F207" s="3"/>
      <c r="G207" s="3"/>
      <c r="H207" s="3"/>
      <c r="I207" s="33">
        <f>0+Q207</f>
        <v>0</v>
      </c>
      <c r="O207">
        <f>0+R207</f>
        <v>0</v>
      </c>
      <c r="Q207">
        <f>0+I208+I212+I216+I220+I224+I228+I232+I236+I240+I244+I248+I252+I256+I260</f>
        <v>0</v>
      </c>
      <c r="R207">
        <f>0+O208+O212+O216+O220+O224+O228+O232+O236+O240+O244+O248+O252+O256+O260</f>
        <v>0</v>
      </c>
    </row>
    <row r="208" spans="1:18" x14ac:dyDescent="0.2">
      <c r="A208" s="22" t="s">
        <v>42</v>
      </c>
      <c r="B208" s="23" t="s">
        <v>285</v>
      </c>
      <c r="C208" s="23" t="s">
        <v>286</v>
      </c>
      <c r="D208" s="22" t="s">
        <v>44</v>
      </c>
      <c r="E208" s="24" t="s">
        <v>287</v>
      </c>
      <c r="F208" s="25" t="s">
        <v>65</v>
      </c>
      <c r="G208" s="26">
        <v>113.13500000000001</v>
      </c>
      <c r="H208" s="27">
        <v>0</v>
      </c>
      <c r="I208" s="27">
        <f>ROUND(ROUND(H208,2)*ROUND(G208,3),2)</f>
        <v>0</v>
      </c>
      <c r="O208">
        <f>(I208*21)/100</f>
        <v>0</v>
      </c>
      <c r="P208" t="s">
        <v>10</v>
      </c>
    </row>
    <row r="209" spans="1:16" x14ac:dyDescent="0.2">
      <c r="A209" s="28" t="s">
        <v>47</v>
      </c>
      <c r="E209" s="29" t="s">
        <v>287</v>
      </c>
    </row>
    <row r="210" spans="1:16" x14ac:dyDescent="0.2">
      <c r="A210" s="30" t="s">
        <v>49</v>
      </c>
      <c r="E210" s="31" t="s">
        <v>72</v>
      </c>
    </row>
    <row r="211" spans="1:16" x14ac:dyDescent="0.2">
      <c r="A211" t="s">
        <v>51</v>
      </c>
      <c r="E211" s="29" t="s">
        <v>72</v>
      </c>
    </row>
    <row r="212" spans="1:16" x14ac:dyDescent="0.2">
      <c r="A212" s="22" t="s">
        <v>42</v>
      </c>
      <c r="B212" s="23" t="s">
        <v>288</v>
      </c>
      <c r="C212" s="23" t="s">
        <v>289</v>
      </c>
      <c r="D212" s="22" t="s">
        <v>44</v>
      </c>
      <c r="E212" s="24" t="s">
        <v>290</v>
      </c>
      <c r="F212" s="25" t="s">
        <v>248</v>
      </c>
      <c r="G212" s="26">
        <v>100.96</v>
      </c>
      <c r="H212" s="27">
        <v>0</v>
      </c>
      <c r="I212" s="27">
        <f>ROUND(ROUND(H212,2)*ROUND(G212,3),2)</f>
        <v>0</v>
      </c>
      <c r="O212">
        <f>(I212*21)/100</f>
        <v>0</v>
      </c>
      <c r="P212" t="s">
        <v>10</v>
      </c>
    </row>
    <row r="213" spans="1:16" x14ac:dyDescent="0.2">
      <c r="A213" s="28" t="s">
        <v>47</v>
      </c>
      <c r="E213" s="29" t="s">
        <v>290</v>
      </c>
    </row>
    <row r="214" spans="1:16" x14ac:dyDescent="0.2">
      <c r="A214" s="30" t="s">
        <v>49</v>
      </c>
      <c r="E214" s="31" t="s">
        <v>72</v>
      </c>
    </row>
    <row r="215" spans="1:16" x14ac:dyDescent="0.2">
      <c r="A215" t="s">
        <v>51</v>
      </c>
      <c r="E215" s="29" t="s">
        <v>72</v>
      </c>
    </row>
    <row r="216" spans="1:16" x14ac:dyDescent="0.2">
      <c r="A216" s="22" t="s">
        <v>42</v>
      </c>
      <c r="B216" s="23" t="s">
        <v>291</v>
      </c>
      <c r="C216" s="23" t="s">
        <v>292</v>
      </c>
      <c r="D216" s="22" t="s">
        <v>44</v>
      </c>
      <c r="E216" s="24" t="s">
        <v>293</v>
      </c>
      <c r="F216" s="25" t="s">
        <v>65</v>
      </c>
      <c r="G216" s="26">
        <v>26.190999999999999</v>
      </c>
      <c r="H216" s="27">
        <v>0</v>
      </c>
      <c r="I216" s="27">
        <f>ROUND(ROUND(H216,2)*ROUND(G216,3),2)</f>
        <v>0</v>
      </c>
      <c r="O216">
        <f>(I216*21)/100</f>
        <v>0</v>
      </c>
      <c r="P216" t="s">
        <v>10</v>
      </c>
    </row>
    <row r="217" spans="1:16" x14ac:dyDescent="0.2">
      <c r="A217" s="28" t="s">
        <v>47</v>
      </c>
      <c r="E217" s="29" t="s">
        <v>293</v>
      </c>
    </row>
    <row r="218" spans="1:16" x14ac:dyDescent="0.2">
      <c r="A218" s="30" t="s">
        <v>49</v>
      </c>
      <c r="E218" s="31" t="s">
        <v>72</v>
      </c>
    </row>
    <row r="219" spans="1:16" x14ac:dyDescent="0.2">
      <c r="A219" t="s">
        <v>51</v>
      </c>
      <c r="E219" s="29" t="s">
        <v>72</v>
      </c>
    </row>
    <row r="220" spans="1:16" x14ac:dyDescent="0.2">
      <c r="A220" s="22" t="s">
        <v>42</v>
      </c>
      <c r="B220" s="23" t="s">
        <v>294</v>
      </c>
      <c r="C220" s="23" t="s">
        <v>295</v>
      </c>
      <c r="D220" s="22" t="s">
        <v>44</v>
      </c>
      <c r="E220" s="24" t="s">
        <v>296</v>
      </c>
      <c r="F220" s="25" t="s">
        <v>248</v>
      </c>
      <c r="G220" s="26">
        <v>11.33</v>
      </c>
      <c r="H220" s="27">
        <v>0</v>
      </c>
      <c r="I220" s="27">
        <f>ROUND(ROUND(H220,2)*ROUND(G220,3),2)</f>
        <v>0</v>
      </c>
      <c r="O220">
        <f>(I220*21)/100</f>
        <v>0</v>
      </c>
      <c r="P220" t="s">
        <v>10</v>
      </c>
    </row>
    <row r="221" spans="1:16" x14ac:dyDescent="0.2">
      <c r="A221" s="28" t="s">
        <v>47</v>
      </c>
      <c r="E221" s="29" t="s">
        <v>296</v>
      </c>
    </row>
    <row r="222" spans="1:16" x14ac:dyDescent="0.2">
      <c r="A222" s="30" t="s">
        <v>49</v>
      </c>
      <c r="E222" s="31" t="s">
        <v>72</v>
      </c>
    </row>
    <row r="223" spans="1:16" x14ac:dyDescent="0.2">
      <c r="A223" t="s">
        <v>51</v>
      </c>
      <c r="E223" s="29" t="s">
        <v>72</v>
      </c>
    </row>
    <row r="224" spans="1:16" x14ac:dyDescent="0.2">
      <c r="A224" s="22" t="s">
        <v>42</v>
      </c>
      <c r="B224" s="23" t="s">
        <v>297</v>
      </c>
      <c r="C224" s="23" t="s">
        <v>298</v>
      </c>
      <c r="D224" s="22" t="s">
        <v>44</v>
      </c>
      <c r="E224" s="24" t="s">
        <v>299</v>
      </c>
      <c r="F224" s="25" t="s">
        <v>65</v>
      </c>
      <c r="G224" s="26">
        <v>126.66</v>
      </c>
      <c r="H224" s="27">
        <v>0</v>
      </c>
      <c r="I224" s="27">
        <f>ROUND(ROUND(H224,2)*ROUND(G224,3),2)</f>
        <v>0</v>
      </c>
      <c r="O224">
        <f>(I224*21)/100</f>
        <v>0</v>
      </c>
      <c r="P224" t="s">
        <v>10</v>
      </c>
    </row>
    <row r="225" spans="1:16" x14ac:dyDescent="0.2">
      <c r="A225" s="28" t="s">
        <v>47</v>
      </c>
      <c r="E225" s="29" t="s">
        <v>300</v>
      </c>
    </row>
    <row r="226" spans="1:16" ht="89.25" x14ac:dyDescent="0.2">
      <c r="A226" s="30" t="s">
        <v>49</v>
      </c>
      <c r="E226" s="31" t="s">
        <v>301</v>
      </c>
    </row>
    <row r="227" spans="1:16" ht="76.5" x14ac:dyDescent="0.2">
      <c r="A227" t="s">
        <v>51</v>
      </c>
      <c r="E227" s="29" t="s">
        <v>302</v>
      </c>
    </row>
    <row r="228" spans="1:16" ht="25.5" x14ac:dyDescent="0.2">
      <c r="A228" s="22" t="s">
        <v>42</v>
      </c>
      <c r="B228" s="23" t="s">
        <v>303</v>
      </c>
      <c r="C228" s="23" t="s">
        <v>304</v>
      </c>
      <c r="D228" s="22" t="s">
        <v>44</v>
      </c>
      <c r="E228" s="24" t="s">
        <v>305</v>
      </c>
      <c r="F228" s="25" t="s">
        <v>65</v>
      </c>
      <c r="G228" s="26">
        <v>126.66</v>
      </c>
      <c r="H228" s="27">
        <v>0</v>
      </c>
      <c r="I228" s="27">
        <f>ROUND(ROUND(H228,2)*ROUND(G228,3),2)</f>
        <v>0</v>
      </c>
      <c r="O228">
        <f>(I228*21)/100</f>
        <v>0</v>
      </c>
      <c r="P228" t="s">
        <v>10</v>
      </c>
    </row>
    <row r="229" spans="1:16" ht="25.5" x14ac:dyDescent="0.2">
      <c r="A229" s="28" t="s">
        <v>47</v>
      </c>
      <c r="E229" s="29" t="s">
        <v>306</v>
      </c>
    </row>
    <row r="230" spans="1:16" ht="89.25" x14ac:dyDescent="0.2">
      <c r="A230" s="30" t="s">
        <v>49</v>
      </c>
      <c r="E230" s="31" t="s">
        <v>307</v>
      </c>
    </row>
    <row r="231" spans="1:16" ht="76.5" x14ac:dyDescent="0.2">
      <c r="A231" t="s">
        <v>51</v>
      </c>
      <c r="E231" s="29" t="s">
        <v>302</v>
      </c>
    </row>
    <row r="232" spans="1:16" x14ac:dyDescent="0.2">
      <c r="A232" s="22" t="s">
        <v>42</v>
      </c>
      <c r="B232" s="23" t="s">
        <v>308</v>
      </c>
      <c r="C232" s="23" t="s">
        <v>309</v>
      </c>
      <c r="D232" s="22" t="s">
        <v>44</v>
      </c>
      <c r="E232" s="24" t="s">
        <v>310</v>
      </c>
      <c r="F232" s="25" t="s">
        <v>65</v>
      </c>
      <c r="G232" s="26">
        <v>126.66</v>
      </c>
      <c r="H232" s="27">
        <v>0</v>
      </c>
      <c r="I232" s="27">
        <f>ROUND(ROUND(H232,2)*ROUND(G232,3),2)</f>
        <v>0</v>
      </c>
      <c r="O232">
        <f>(I232*21)/100</f>
        <v>0</v>
      </c>
      <c r="P232" t="s">
        <v>10</v>
      </c>
    </row>
    <row r="233" spans="1:16" ht="25.5" x14ac:dyDescent="0.2">
      <c r="A233" s="28" t="s">
        <v>47</v>
      </c>
      <c r="E233" s="29" t="s">
        <v>311</v>
      </c>
    </row>
    <row r="234" spans="1:16" ht="89.25" x14ac:dyDescent="0.2">
      <c r="A234" s="30" t="s">
        <v>49</v>
      </c>
      <c r="E234" s="31" t="s">
        <v>312</v>
      </c>
    </row>
    <row r="235" spans="1:16" ht="76.5" x14ac:dyDescent="0.2">
      <c r="A235" t="s">
        <v>51</v>
      </c>
      <c r="E235" s="29" t="s">
        <v>302</v>
      </c>
    </row>
    <row r="236" spans="1:16" x14ac:dyDescent="0.2">
      <c r="A236" s="22" t="s">
        <v>42</v>
      </c>
      <c r="B236" s="23" t="s">
        <v>313</v>
      </c>
      <c r="C236" s="23" t="s">
        <v>314</v>
      </c>
      <c r="D236" s="22" t="s">
        <v>44</v>
      </c>
      <c r="E236" s="24" t="s">
        <v>315</v>
      </c>
      <c r="F236" s="25" t="s">
        <v>65</v>
      </c>
      <c r="G236" s="26">
        <v>120.59</v>
      </c>
      <c r="H236" s="27">
        <v>0</v>
      </c>
      <c r="I236" s="27">
        <f>ROUND(ROUND(H236,2)*ROUND(G236,3),2)</f>
        <v>0</v>
      </c>
      <c r="O236">
        <f>(I236*21)/100</f>
        <v>0</v>
      </c>
      <c r="P236" t="s">
        <v>10</v>
      </c>
    </row>
    <row r="237" spans="1:16" x14ac:dyDescent="0.2">
      <c r="A237" s="28" t="s">
        <v>47</v>
      </c>
      <c r="E237" s="29" t="s">
        <v>316</v>
      </c>
    </row>
    <row r="238" spans="1:16" ht="63.75" x14ac:dyDescent="0.2">
      <c r="A238" s="30" t="s">
        <v>49</v>
      </c>
      <c r="E238" s="31" t="s">
        <v>317</v>
      </c>
    </row>
    <row r="239" spans="1:16" x14ac:dyDescent="0.2">
      <c r="A239" t="s">
        <v>51</v>
      </c>
      <c r="E239" s="29" t="s">
        <v>72</v>
      </c>
    </row>
    <row r="240" spans="1:16" x14ac:dyDescent="0.2">
      <c r="A240" s="22" t="s">
        <v>42</v>
      </c>
      <c r="B240" s="23" t="s">
        <v>318</v>
      </c>
      <c r="C240" s="23" t="s">
        <v>319</v>
      </c>
      <c r="D240" s="22" t="s">
        <v>44</v>
      </c>
      <c r="E240" s="24" t="s">
        <v>320</v>
      </c>
      <c r="F240" s="25" t="s">
        <v>65</v>
      </c>
      <c r="G240" s="26">
        <v>23.81</v>
      </c>
      <c r="H240" s="27">
        <v>0</v>
      </c>
      <c r="I240" s="27">
        <f>ROUND(ROUND(H240,2)*ROUND(G240,3),2)</f>
        <v>0</v>
      </c>
      <c r="O240">
        <f>(I240*21)/100</f>
        <v>0</v>
      </c>
      <c r="P240" t="s">
        <v>10</v>
      </c>
    </row>
    <row r="241" spans="1:16" x14ac:dyDescent="0.2">
      <c r="A241" s="28" t="s">
        <v>47</v>
      </c>
      <c r="E241" s="29" t="s">
        <v>321</v>
      </c>
    </row>
    <row r="242" spans="1:16" ht="63.75" x14ac:dyDescent="0.2">
      <c r="A242" s="30" t="s">
        <v>49</v>
      </c>
      <c r="E242" s="31" t="s">
        <v>322</v>
      </c>
    </row>
    <row r="243" spans="1:16" x14ac:dyDescent="0.2">
      <c r="A243" t="s">
        <v>51</v>
      </c>
      <c r="E243" s="29" t="s">
        <v>72</v>
      </c>
    </row>
    <row r="244" spans="1:16" x14ac:dyDescent="0.2">
      <c r="A244" s="22" t="s">
        <v>42</v>
      </c>
      <c r="B244" s="23" t="s">
        <v>323</v>
      </c>
      <c r="C244" s="23" t="s">
        <v>324</v>
      </c>
      <c r="D244" s="22" t="s">
        <v>44</v>
      </c>
      <c r="E244" s="24" t="s">
        <v>325</v>
      </c>
      <c r="F244" s="25" t="s">
        <v>65</v>
      </c>
      <c r="G244" s="26">
        <v>102.85</v>
      </c>
      <c r="H244" s="27">
        <v>0</v>
      </c>
      <c r="I244" s="27">
        <f>ROUND(ROUND(H244,2)*ROUND(G244,3),2)</f>
        <v>0</v>
      </c>
      <c r="O244">
        <f>(I244*21)/100</f>
        <v>0</v>
      </c>
      <c r="P244" t="s">
        <v>10</v>
      </c>
    </row>
    <row r="245" spans="1:16" ht="25.5" x14ac:dyDescent="0.2">
      <c r="A245" s="28" t="s">
        <v>47</v>
      </c>
      <c r="E245" s="29" t="s">
        <v>326</v>
      </c>
    </row>
    <row r="246" spans="1:16" ht="63.75" x14ac:dyDescent="0.2">
      <c r="A246" s="30" t="s">
        <v>49</v>
      </c>
      <c r="E246" s="31" t="s">
        <v>327</v>
      </c>
    </row>
    <row r="247" spans="1:16" x14ac:dyDescent="0.2">
      <c r="A247" t="s">
        <v>51</v>
      </c>
      <c r="E247" s="29" t="s">
        <v>72</v>
      </c>
    </row>
    <row r="248" spans="1:16" x14ac:dyDescent="0.2">
      <c r="A248" s="22" t="s">
        <v>42</v>
      </c>
      <c r="B248" s="23" t="s">
        <v>328</v>
      </c>
      <c r="C248" s="23" t="s">
        <v>329</v>
      </c>
      <c r="D248" s="22" t="s">
        <v>44</v>
      </c>
      <c r="E248" s="24" t="s">
        <v>330</v>
      </c>
      <c r="F248" s="25" t="s">
        <v>248</v>
      </c>
      <c r="G248" s="26">
        <v>100.96</v>
      </c>
      <c r="H248" s="27">
        <v>0</v>
      </c>
      <c r="I248" s="27">
        <f>ROUND(ROUND(H248,2)*ROUND(G248,3),2)</f>
        <v>0</v>
      </c>
      <c r="O248">
        <f>(I248*21)/100</f>
        <v>0</v>
      </c>
      <c r="P248" t="s">
        <v>10</v>
      </c>
    </row>
    <row r="249" spans="1:16" x14ac:dyDescent="0.2">
      <c r="A249" s="28" t="s">
        <v>47</v>
      </c>
      <c r="E249" s="29" t="s">
        <v>331</v>
      </c>
    </row>
    <row r="250" spans="1:16" ht="89.25" x14ac:dyDescent="0.2">
      <c r="A250" s="30" t="s">
        <v>49</v>
      </c>
      <c r="E250" s="31" t="s">
        <v>332</v>
      </c>
    </row>
    <row r="251" spans="1:16" x14ac:dyDescent="0.2">
      <c r="A251" t="s">
        <v>51</v>
      </c>
      <c r="E251" s="29" t="s">
        <v>72</v>
      </c>
    </row>
    <row r="252" spans="1:16" x14ac:dyDescent="0.2">
      <c r="A252" s="22" t="s">
        <v>42</v>
      </c>
      <c r="B252" s="23" t="s">
        <v>333</v>
      </c>
      <c r="C252" s="23" t="s">
        <v>334</v>
      </c>
      <c r="D252" s="22" t="s">
        <v>44</v>
      </c>
      <c r="E252" s="24" t="s">
        <v>335</v>
      </c>
      <c r="F252" s="25" t="s">
        <v>248</v>
      </c>
      <c r="G252" s="26">
        <v>10.3</v>
      </c>
      <c r="H252" s="27">
        <v>0</v>
      </c>
      <c r="I252" s="27">
        <f>ROUND(ROUND(H252,2)*ROUND(G252,3),2)</f>
        <v>0</v>
      </c>
      <c r="O252">
        <f>(I252*21)/100</f>
        <v>0</v>
      </c>
      <c r="P252" t="s">
        <v>10</v>
      </c>
    </row>
    <row r="253" spans="1:16" x14ac:dyDescent="0.2">
      <c r="A253" s="28" t="s">
        <v>47</v>
      </c>
      <c r="E253" s="29" t="s">
        <v>336</v>
      </c>
    </row>
    <row r="254" spans="1:16" ht="63.75" x14ac:dyDescent="0.2">
      <c r="A254" s="30" t="s">
        <v>49</v>
      </c>
      <c r="E254" s="31" t="s">
        <v>337</v>
      </c>
    </row>
    <row r="255" spans="1:16" x14ac:dyDescent="0.2">
      <c r="A255" t="s">
        <v>51</v>
      </c>
      <c r="E255" s="29" t="s">
        <v>72</v>
      </c>
    </row>
    <row r="256" spans="1:16" x14ac:dyDescent="0.2">
      <c r="A256" s="22" t="s">
        <v>42</v>
      </c>
      <c r="B256" s="23" t="s">
        <v>338</v>
      </c>
      <c r="C256" s="23" t="s">
        <v>339</v>
      </c>
      <c r="D256" s="22" t="s">
        <v>44</v>
      </c>
      <c r="E256" s="24" t="s">
        <v>340</v>
      </c>
      <c r="F256" s="25" t="s">
        <v>131</v>
      </c>
      <c r="G256" s="26">
        <v>1.4279999999999999</v>
      </c>
      <c r="H256" s="27">
        <v>0</v>
      </c>
      <c r="I256" s="27">
        <f>ROUND(ROUND(H256,2)*ROUND(G256,3),2)</f>
        <v>0</v>
      </c>
      <c r="O256">
        <f>(I256*21)/100</f>
        <v>0</v>
      </c>
      <c r="P256" t="s">
        <v>10</v>
      </c>
    </row>
    <row r="257" spans="1:18" ht="25.5" x14ac:dyDescent="0.2">
      <c r="A257" s="28" t="s">
        <v>47</v>
      </c>
      <c r="E257" s="29" t="s">
        <v>341</v>
      </c>
    </row>
    <row r="258" spans="1:18" x14ac:dyDescent="0.2">
      <c r="A258" s="30" t="s">
        <v>49</v>
      </c>
      <c r="E258" s="31" t="s">
        <v>72</v>
      </c>
    </row>
    <row r="259" spans="1:18" ht="127.5" x14ac:dyDescent="0.2">
      <c r="A259" t="s">
        <v>51</v>
      </c>
      <c r="E259" s="29" t="s">
        <v>342</v>
      </c>
    </row>
    <row r="260" spans="1:18" x14ac:dyDescent="0.2">
      <c r="A260" s="22" t="s">
        <v>42</v>
      </c>
      <c r="B260" s="23" t="s">
        <v>343</v>
      </c>
      <c r="C260" s="23" t="s">
        <v>344</v>
      </c>
      <c r="D260" s="22" t="s">
        <v>44</v>
      </c>
      <c r="E260" s="24" t="s">
        <v>345</v>
      </c>
      <c r="F260" s="25" t="s">
        <v>131</v>
      </c>
      <c r="G260" s="26">
        <v>1.4279999999999999</v>
      </c>
      <c r="H260" s="27">
        <v>0</v>
      </c>
      <c r="I260" s="27">
        <f>ROUND(ROUND(H260,2)*ROUND(G260,3),2)</f>
        <v>0</v>
      </c>
      <c r="O260">
        <f>(I260*21)/100</f>
        <v>0</v>
      </c>
      <c r="P260" t="s">
        <v>10</v>
      </c>
    </row>
    <row r="261" spans="1:18" ht="38.25" x14ac:dyDescent="0.2">
      <c r="A261" s="28" t="s">
        <v>47</v>
      </c>
      <c r="E261" s="29" t="s">
        <v>346</v>
      </c>
    </row>
    <row r="262" spans="1:18" x14ac:dyDescent="0.2">
      <c r="A262" s="30" t="s">
        <v>49</v>
      </c>
      <c r="E262" s="31" t="s">
        <v>72</v>
      </c>
    </row>
    <row r="263" spans="1:18" ht="127.5" x14ac:dyDescent="0.2">
      <c r="A263" t="s">
        <v>51</v>
      </c>
      <c r="E263" s="29" t="s">
        <v>342</v>
      </c>
    </row>
    <row r="264" spans="1:18" ht="12.75" customHeight="1" x14ac:dyDescent="0.2">
      <c r="A264" s="3" t="s">
        <v>40</v>
      </c>
      <c r="B264" s="3"/>
      <c r="C264" s="32" t="s">
        <v>347</v>
      </c>
      <c r="D264" s="3"/>
      <c r="E264" s="20" t="s">
        <v>348</v>
      </c>
      <c r="F264" s="3"/>
      <c r="G264" s="3"/>
      <c r="H264" s="3"/>
      <c r="I264" s="33">
        <f>0+Q264</f>
        <v>0</v>
      </c>
      <c r="O264">
        <f>0+R264</f>
        <v>0</v>
      </c>
      <c r="Q264">
        <f>0+I265+I269+I273+I277+I281</f>
        <v>0</v>
      </c>
      <c r="R264">
        <f>0+O265+O269+O273+O277+O281</f>
        <v>0</v>
      </c>
    </row>
    <row r="265" spans="1:18" x14ac:dyDescent="0.2">
      <c r="A265" s="22" t="s">
        <v>42</v>
      </c>
      <c r="B265" s="23" t="s">
        <v>349</v>
      </c>
      <c r="C265" s="23" t="s">
        <v>350</v>
      </c>
      <c r="D265" s="22" t="s">
        <v>44</v>
      </c>
      <c r="E265" s="24" t="s">
        <v>351</v>
      </c>
      <c r="F265" s="25" t="s">
        <v>65</v>
      </c>
      <c r="G265" s="26">
        <v>64.290000000000006</v>
      </c>
      <c r="H265" s="27">
        <v>0</v>
      </c>
      <c r="I265" s="27">
        <f>ROUND(ROUND(H265,2)*ROUND(G265,3),2)</f>
        <v>0</v>
      </c>
      <c r="O265">
        <f>(I265*21)/100</f>
        <v>0</v>
      </c>
      <c r="P265" t="s">
        <v>10</v>
      </c>
    </row>
    <row r="266" spans="1:18" x14ac:dyDescent="0.2">
      <c r="A266" s="28" t="s">
        <v>47</v>
      </c>
      <c r="E266" s="29" t="s">
        <v>352</v>
      </c>
    </row>
    <row r="267" spans="1:18" ht="63.75" x14ac:dyDescent="0.2">
      <c r="A267" s="30" t="s">
        <v>49</v>
      </c>
      <c r="E267" s="31" t="s">
        <v>353</v>
      </c>
    </row>
    <row r="268" spans="1:18" x14ac:dyDescent="0.2">
      <c r="A268" t="s">
        <v>51</v>
      </c>
      <c r="E268" s="29" t="s">
        <v>72</v>
      </c>
    </row>
    <row r="269" spans="1:18" x14ac:dyDescent="0.2">
      <c r="A269" s="22" t="s">
        <v>42</v>
      </c>
      <c r="B269" s="23" t="s">
        <v>354</v>
      </c>
      <c r="C269" s="23" t="s">
        <v>355</v>
      </c>
      <c r="D269" s="22" t="s">
        <v>44</v>
      </c>
      <c r="E269" s="24" t="s">
        <v>356</v>
      </c>
      <c r="F269" s="25" t="s">
        <v>65</v>
      </c>
      <c r="G269" s="26">
        <v>64.290000000000006</v>
      </c>
      <c r="H269" s="27">
        <v>0</v>
      </c>
      <c r="I269" s="27">
        <f>ROUND(ROUND(H269,2)*ROUND(G269,3),2)</f>
        <v>0</v>
      </c>
      <c r="O269">
        <f>(I269*21)/100</f>
        <v>0</v>
      </c>
      <c r="P269" t="s">
        <v>10</v>
      </c>
    </row>
    <row r="270" spans="1:18" ht="25.5" x14ac:dyDescent="0.2">
      <c r="A270" s="28" t="s">
        <v>47</v>
      </c>
      <c r="E270" s="29" t="s">
        <v>357</v>
      </c>
    </row>
    <row r="271" spans="1:18" ht="63.75" x14ac:dyDescent="0.2">
      <c r="A271" s="30" t="s">
        <v>49</v>
      </c>
      <c r="E271" s="31" t="s">
        <v>358</v>
      </c>
    </row>
    <row r="272" spans="1:18" x14ac:dyDescent="0.2">
      <c r="A272" t="s">
        <v>51</v>
      </c>
      <c r="E272" s="29" t="s">
        <v>72</v>
      </c>
    </row>
    <row r="273" spans="1:18" x14ac:dyDescent="0.2">
      <c r="A273" s="22" t="s">
        <v>42</v>
      </c>
      <c r="B273" s="23" t="s">
        <v>359</v>
      </c>
      <c r="C273" s="23" t="s">
        <v>360</v>
      </c>
      <c r="D273" s="22" t="s">
        <v>44</v>
      </c>
      <c r="E273" s="24" t="s">
        <v>361</v>
      </c>
      <c r="F273" s="25" t="s">
        <v>65</v>
      </c>
      <c r="G273" s="26">
        <v>64.290000000000006</v>
      </c>
      <c r="H273" s="27">
        <v>0</v>
      </c>
      <c r="I273" s="27">
        <f>ROUND(ROUND(H273,2)*ROUND(G273,3),2)</f>
        <v>0</v>
      </c>
      <c r="O273">
        <f>(I273*21)/100</f>
        <v>0</v>
      </c>
      <c r="P273" t="s">
        <v>10</v>
      </c>
    </row>
    <row r="274" spans="1:18" ht="25.5" x14ac:dyDescent="0.2">
      <c r="A274" s="28" t="s">
        <v>47</v>
      </c>
      <c r="E274" s="29" t="s">
        <v>362</v>
      </c>
    </row>
    <row r="275" spans="1:18" ht="63.75" x14ac:dyDescent="0.2">
      <c r="A275" s="30" t="s">
        <v>49</v>
      </c>
      <c r="E275" s="31" t="s">
        <v>363</v>
      </c>
    </row>
    <row r="276" spans="1:18" x14ac:dyDescent="0.2">
      <c r="A276" t="s">
        <v>51</v>
      </c>
      <c r="E276" s="29" t="s">
        <v>72</v>
      </c>
    </row>
    <row r="277" spans="1:18" x14ac:dyDescent="0.2">
      <c r="A277" s="22" t="s">
        <v>42</v>
      </c>
      <c r="B277" s="23" t="s">
        <v>364</v>
      </c>
      <c r="C277" s="23" t="s">
        <v>365</v>
      </c>
      <c r="D277" s="22" t="s">
        <v>44</v>
      </c>
      <c r="E277" s="24" t="s">
        <v>366</v>
      </c>
      <c r="F277" s="25" t="s">
        <v>65</v>
      </c>
      <c r="G277" s="26">
        <v>64.290000000000006</v>
      </c>
      <c r="H277" s="27">
        <v>0</v>
      </c>
      <c r="I277" s="27">
        <f>ROUND(ROUND(H277,2)*ROUND(G277,3),2)</f>
        <v>0</v>
      </c>
      <c r="O277">
        <f>(I277*21)/100</f>
        <v>0</v>
      </c>
      <c r="P277" t="s">
        <v>10</v>
      </c>
    </row>
    <row r="278" spans="1:18" x14ac:dyDescent="0.2">
      <c r="A278" s="28" t="s">
        <v>47</v>
      </c>
      <c r="E278" s="29" t="s">
        <v>367</v>
      </c>
    </row>
    <row r="279" spans="1:18" ht="63.75" x14ac:dyDescent="0.2">
      <c r="A279" s="30" t="s">
        <v>49</v>
      </c>
      <c r="E279" s="31" t="s">
        <v>368</v>
      </c>
    </row>
    <row r="280" spans="1:18" x14ac:dyDescent="0.2">
      <c r="A280" t="s">
        <v>51</v>
      </c>
      <c r="E280" s="29" t="s">
        <v>72</v>
      </c>
    </row>
    <row r="281" spans="1:18" x14ac:dyDescent="0.2">
      <c r="A281" s="22" t="s">
        <v>42</v>
      </c>
      <c r="B281" s="23" t="s">
        <v>369</v>
      </c>
      <c r="C281" s="23" t="s">
        <v>370</v>
      </c>
      <c r="D281" s="22" t="s">
        <v>44</v>
      </c>
      <c r="E281" s="24" t="s">
        <v>371</v>
      </c>
      <c r="F281" s="25" t="s">
        <v>65</v>
      </c>
      <c r="G281" s="26">
        <v>64.290000000000006</v>
      </c>
      <c r="H281" s="27">
        <v>0</v>
      </c>
      <c r="I281" s="27">
        <f>ROUND(ROUND(H281,2)*ROUND(G281,3),2)</f>
        <v>0</v>
      </c>
      <c r="O281">
        <f>(I281*21)/100</f>
        <v>0</v>
      </c>
      <c r="P281" t="s">
        <v>10</v>
      </c>
    </row>
    <row r="282" spans="1:18" ht="25.5" x14ac:dyDescent="0.2">
      <c r="A282" s="28" t="s">
        <v>47</v>
      </c>
      <c r="E282" s="29" t="s">
        <v>372</v>
      </c>
    </row>
    <row r="283" spans="1:18" x14ac:dyDescent="0.2">
      <c r="A283" s="30" t="s">
        <v>49</v>
      </c>
      <c r="E283" s="31" t="s">
        <v>72</v>
      </c>
    </row>
    <row r="284" spans="1:18" x14ac:dyDescent="0.2">
      <c r="A284" t="s">
        <v>51</v>
      </c>
      <c r="E284" s="29" t="s">
        <v>72</v>
      </c>
    </row>
    <row r="285" spans="1:18" ht="12.75" customHeight="1" x14ac:dyDescent="0.2">
      <c r="A285" s="3" t="s">
        <v>40</v>
      </c>
      <c r="B285" s="3"/>
      <c r="C285" s="32" t="s">
        <v>373</v>
      </c>
      <c r="D285" s="3"/>
      <c r="E285" s="20" t="s">
        <v>374</v>
      </c>
      <c r="F285" s="3"/>
      <c r="G285" s="3"/>
      <c r="H285" s="3"/>
      <c r="I285" s="33">
        <f>0+Q285</f>
        <v>0</v>
      </c>
      <c r="O285">
        <f>0+R285</f>
        <v>0</v>
      </c>
      <c r="Q285">
        <f>0+I286+I290+I294</f>
        <v>0</v>
      </c>
      <c r="R285">
        <f>0+O286+O290+O294</f>
        <v>0</v>
      </c>
    </row>
    <row r="286" spans="1:18" x14ac:dyDescent="0.2">
      <c r="A286" s="22" t="s">
        <v>42</v>
      </c>
      <c r="B286" s="23" t="s">
        <v>375</v>
      </c>
      <c r="C286" s="23" t="s">
        <v>376</v>
      </c>
      <c r="D286" s="22" t="s">
        <v>44</v>
      </c>
      <c r="E286" s="24" t="s">
        <v>377</v>
      </c>
      <c r="F286" s="25" t="s">
        <v>65</v>
      </c>
      <c r="G286" s="26">
        <v>637.89099999999996</v>
      </c>
      <c r="H286" s="27">
        <v>0</v>
      </c>
      <c r="I286" s="27">
        <f>ROUND(ROUND(H286,2)*ROUND(G286,3),2)</f>
        <v>0</v>
      </c>
      <c r="O286">
        <f>(I286*21)/100</f>
        <v>0</v>
      </c>
      <c r="P286" t="s">
        <v>10</v>
      </c>
    </row>
    <row r="287" spans="1:18" x14ac:dyDescent="0.2">
      <c r="A287" s="28" t="s">
        <v>47</v>
      </c>
      <c r="E287" s="29" t="s">
        <v>378</v>
      </c>
    </row>
    <row r="288" spans="1:18" ht="114.75" x14ac:dyDescent="0.2">
      <c r="A288" s="30" t="s">
        <v>49</v>
      </c>
      <c r="E288" s="31" t="s">
        <v>379</v>
      </c>
    </row>
    <row r="289" spans="1:18" x14ac:dyDescent="0.2">
      <c r="A289" t="s">
        <v>51</v>
      </c>
      <c r="E289" s="29" t="s">
        <v>72</v>
      </c>
    </row>
    <row r="290" spans="1:18" x14ac:dyDescent="0.2">
      <c r="A290" s="22" t="s">
        <v>42</v>
      </c>
      <c r="B290" s="23" t="s">
        <v>380</v>
      </c>
      <c r="C290" s="23" t="s">
        <v>381</v>
      </c>
      <c r="D290" s="22" t="s">
        <v>44</v>
      </c>
      <c r="E290" s="24" t="s">
        <v>382</v>
      </c>
      <c r="F290" s="25" t="s">
        <v>65</v>
      </c>
      <c r="G290" s="26">
        <v>637.89099999999996</v>
      </c>
      <c r="H290" s="27">
        <v>0</v>
      </c>
      <c r="I290" s="27">
        <f>ROUND(ROUND(H290,2)*ROUND(G290,3),2)</f>
        <v>0</v>
      </c>
      <c r="O290">
        <f>(I290*21)/100</f>
        <v>0</v>
      </c>
      <c r="P290" t="s">
        <v>10</v>
      </c>
    </row>
    <row r="291" spans="1:18" x14ac:dyDescent="0.2">
      <c r="A291" s="28" t="s">
        <v>47</v>
      </c>
      <c r="E291" s="29" t="s">
        <v>383</v>
      </c>
    </row>
    <row r="292" spans="1:18" ht="114.75" x14ac:dyDescent="0.2">
      <c r="A292" s="30" t="s">
        <v>49</v>
      </c>
      <c r="E292" s="31" t="s">
        <v>384</v>
      </c>
    </row>
    <row r="293" spans="1:18" x14ac:dyDescent="0.2">
      <c r="A293" t="s">
        <v>51</v>
      </c>
      <c r="E293" s="29" t="s">
        <v>72</v>
      </c>
    </row>
    <row r="294" spans="1:18" ht="25.5" x14ac:dyDescent="0.2">
      <c r="A294" s="22" t="s">
        <v>42</v>
      </c>
      <c r="B294" s="23" t="s">
        <v>385</v>
      </c>
      <c r="C294" s="23" t="s">
        <v>386</v>
      </c>
      <c r="D294" s="22" t="s">
        <v>44</v>
      </c>
      <c r="E294" s="24" t="s">
        <v>387</v>
      </c>
      <c r="F294" s="25" t="s">
        <v>65</v>
      </c>
      <c r="G294" s="26">
        <v>637.89099999999996</v>
      </c>
      <c r="H294" s="27">
        <v>0</v>
      </c>
      <c r="I294" s="27">
        <f>ROUND(ROUND(H294,2)*ROUND(G294,3),2)</f>
        <v>0</v>
      </c>
      <c r="O294">
        <f>(I294*21)/100</f>
        <v>0</v>
      </c>
      <c r="P294" t="s">
        <v>10</v>
      </c>
    </row>
    <row r="295" spans="1:18" ht="25.5" x14ac:dyDescent="0.2">
      <c r="A295" s="28" t="s">
        <v>47</v>
      </c>
      <c r="E295" s="29" t="s">
        <v>388</v>
      </c>
    </row>
    <row r="296" spans="1:18" ht="153" x14ac:dyDescent="0.2">
      <c r="A296" s="30" t="s">
        <v>49</v>
      </c>
      <c r="E296" s="31" t="s">
        <v>389</v>
      </c>
    </row>
    <row r="297" spans="1:18" x14ac:dyDescent="0.2">
      <c r="A297" t="s">
        <v>51</v>
      </c>
      <c r="E297" s="29" t="s">
        <v>72</v>
      </c>
    </row>
    <row r="298" spans="1:18" ht="12.75" customHeight="1" x14ac:dyDescent="0.2">
      <c r="A298" s="3" t="s">
        <v>40</v>
      </c>
      <c r="B298" s="3"/>
      <c r="C298" s="32" t="s">
        <v>38</v>
      </c>
      <c r="D298" s="3"/>
      <c r="E298" s="20" t="s">
        <v>390</v>
      </c>
      <c r="F298" s="3"/>
      <c r="G298" s="3"/>
      <c r="H298" s="3"/>
      <c r="I298" s="33">
        <f>0+Q298</f>
        <v>0</v>
      </c>
      <c r="O298">
        <f>0+R298</f>
        <v>0</v>
      </c>
      <c r="Q298">
        <f>0+I299+I303+I307+I311+I315+I319+I323+I327</f>
        <v>0</v>
      </c>
      <c r="R298">
        <f>0+O299+O303+O307+O311+O315+O319+O323+O327</f>
        <v>0</v>
      </c>
    </row>
    <row r="299" spans="1:18" x14ac:dyDescent="0.2">
      <c r="A299" s="22" t="s">
        <v>42</v>
      </c>
      <c r="B299" s="23" t="s">
        <v>391</v>
      </c>
      <c r="C299" s="23" t="s">
        <v>392</v>
      </c>
      <c r="D299" s="22" t="s">
        <v>44</v>
      </c>
      <c r="E299" s="24" t="s">
        <v>393</v>
      </c>
      <c r="F299" s="25" t="s">
        <v>149</v>
      </c>
      <c r="G299" s="26">
        <v>5</v>
      </c>
      <c r="H299" s="27">
        <v>0</v>
      </c>
      <c r="I299" s="27">
        <f>ROUND(ROUND(H299,2)*ROUND(G299,3),2)</f>
        <v>0</v>
      </c>
      <c r="O299">
        <f>(I299*21)/100</f>
        <v>0</v>
      </c>
      <c r="P299" t="s">
        <v>10</v>
      </c>
    </row>
    <row r="300" spans="1:18" x14ac:dyDescent="0.2">
      <c r="A300" s="28" t="s">
        <v>47</v>
      </c>
      <c r="E300" s="29" t="s">
        <v>393</v>
      </c>
    </row>
    <row r="301" spans="1:18" x14ac:dyDescent="0.2">
      <c r="A301" s="30" t="s">
        <v>49</v>
      </c>
      <c r="E301" s="31" t="s">
        <v>72</v>
      </c>
    </row>
    <row r="302" spans="1:18" x14ac:dyDescent="0.2">
      <c r="A302" t="s">
        <v>51</v>
      </c>
      <c r="E302" s="29" t="s">
        <v>72</v>
      </c>
    </row>
    <row r="303" spans="1:18" x14ac:dyDescent="0.2">
      <c r="A303" s="22" t="s">
        <v>42</v>
      </c>
      <c r="B303" s="23" t="s">
        <v>394</v>
      </c>
      <c r="C303" s="23" t="s">
        <v>395</v>
      </c>
      <c r="D303" s="22" t="s">
        <v>44</v>
      </c>
      <c r="E303" s="24" t="s">
        <v>396</v>
      </c>
      <c r="F303" s="25" t="s">
        <v>149</v>
      </c>
      <c r="G303" s="26">
        <v>5</v>
      </c>
      <c r="H303" s="27">
        <v>0</v>
      </c>
      <c r="I303" s="27">
        <f>ROUND(ROUND(H303,2)*ROUND(G303,3),2)</f>
        <v>0</v>
      </c>
      <c r="O303">
        <f>(I303*21)/100</f>
        <v>0</v>
      </c>
      <c r="P303" t="s">
        <v>10</v>
      </c>
    </row>
    <row r="304" spans="1:18" x14ac:dyDescent="0.2">
      <c r="A304" s="28" t="s">
        <v>47</v>
      </c>
      <c r="E304" s="29" t="s">
        <v>397</v>
      </c>
    </row>
    <row r="305" spans="1:16" x14ac:dyDescent="0.2">
      <c r="A305" s="30" t="s">
        <v>49</v>
      </c>
      <c r="E305" s="31" t="s">
        <v>72</v>
      </c>
    </row>
    <row r="306" spans="1:16" ht="102" x14ac:dyDescent="0.2">
      <c r="A306" t="s">
        <v>51</v>
      </c>
      <c r="E306" s="29" t="s">
        <v>398</v>
      </c>
    </row>
    <row r="307" spans="1:16" x14ac:dyDescent="0.2">
      <c r="A307" s="22" t="s">
        <v>42</v>
      </c>
      <c r="B307" s="23" t="s">
        <v>399</v>
      </c>
      <c r="C307" s="23" t="s">
        <v>400</v>
      </c>
      <c r="D307" s="22" t="s">
        <v>44</v>
      </c>
      <c r="E307" s="24" t="s">
        <v>401</v>
      </c>
      <c r="F307" s="25" t="s">
        <v>65</v>
      </c>
      <c r="G307" s="26">
        <v>189.43</v>
      </c>
      <c r="H307" s="27">
        <v>0</v>
      </c>
      <c r="I307" s="27">
        <f>ROUND(ROUND(H307,2)*ROUND(G307,3),2)</f>
        <v>0</v>
      </c>
      <c r="O307">
        <f>(I307*21)/100</f>
        <v>0</v>
      </c>
      <c r="P307" t="s">
        <v>10</v>
      </c>
    </row>
    <row r="308" spans="1:16" x14ac:dyDescent="0.2">
      <c r="A308" s="28" t="s">
        <v>47</v>
      </c>
      <c r="E308" s="29" t="s">
        <v>401</v>
      </c>
    </row>
    <row r="309" spans="1:16" ht="89.25" x14ac:dyDescent="0.2">
      <c r="A309" s="30" t="s">
        <v>49</v>
      </c>
      <c r="E309" s="31" t="s">
        <v>402</v>
      </c>
    </row>
    <row r="310" spans="1:16" ht="51" x14ac:dyDescent="0.2">
      <c r="A310" t="s">
        <v>51</v>
      </c>
      <c r="E310" s="29" t="s">
        <v>403</v>
      </c>
    </row>
    <row r="311" spans="1:16" x14ac:dyDescent="0.2">
      <c r="A311" s="22" t="s">
        <v>42</v>
      </c>
      <c r="B311" s="23" t="s">
        <v>404</v>
      </c>
      <c r="C311" s="23" t="s">
        <v>405</v>
      </c>
      <c r="D311" s="22" t="s">
        <v>44</v>
      </c>
      <c r="E311" s="24" t="s">
        <v>406</v>
      </c>
      <c r="F311" s="25" t="s">
        <v>65</v>
      </c>
      <c r="G311" s="26">
        <v>3220.31</v>
      </c>
      <c r="H311" s="27">
        <v>0</v>
      </c>
      <c r="I311" s="27">
        <f>ROUND(ROUND(H311,2)*ROUND(G311,3),2)</f>
        <v>0</v>
      </c>
      <c r="O311">
        <f>(I311*21)/100</f>
        <v>0</v>
      </c>
      <c r="P311" t="s">
        <v>10</v>
      </c>
    </row>
    <row r="312" spans="1:16" ht="25.5" x14ac:dyDescent="0.2">
      <c r="A312" s="28" t="s">
        <v>47</v>
      </c>
      <c r="E312" s="29" t="s">
        <v>407</v>
      </c>
    </row>
    <row r="313" spans="1:16" ht="89.25" x14ac:dyDescent="0.2">
      <c r="A313" s="30" t="s">
        <v>49</v>
      </c>
      <c r="E313" s="31" t="s">
        <v>408</v>
      </c>
    </row>
    <row r="314" spans="1:16" ht="51" x14ac:dyDescent="0.2">
      <c r="A314" t="s">
        <v>51</v>
      </c>
      <c r="E314" s="29" t="s">
        <v>403</v>
      </c>
    </row>
    <row r="315" spans="1:16" x14ac:dyDescent="0.2">
      <c r="A315" s="22" t="s">
        <v>42</v>
      </c>
      <c r="B315" s="23" t="s">
        <v>409</v>
      </c>
      <c r="C315" s="23" t="s">
        <v>410</v>
      </c>
      <c r="D315" s="22" t="s">
        <v>44</v>
      </c>
      <c r="E315" s="24" t="s">
        <v>411</v>
      </c>
      <c r="F315" s="25" t="s">
        <v>65</v>
      </c>
      <c r="G315" s="26">
        <v>6.06</v>
      </c>
      <c r="H315" s="27">
        <v>0</v>
      </c>
      <c r="I315" s="27">
        <f>ROUND(ROUND(H315,2)*ROUND(G315,3),2)</f>
        <v>0</v>
      </c>
      <c r="O315">
        <f>(I315*21)/100</f>
        <v>0</v>
      </c>
      <c r="P315" t="s">
        <v>10</v>
      </c>
    </row>
    <row r="316" spans="1:16" ht="25.5" x14ac:dyDescent="0.2">
      <c r="A316" s="28" t="s">
        <v>47</v>
      </c>
      <c r="E316" s="29" t="s">
        <v>412</v>
      </c>
    </row>
    <row r="317" spans="1:16" ht="63.75" x14ac:dyDescent="0.2">
      <c r="A317" s="30" t="s">
        <v>49</v>
      </c>
      <c r="E317" s="31" t="s">
        <v>413</v>
      </c>
    </row>
    <row r="318" spans="1:16" ht="38.25" x14ac:dyDescent="0.2">
      <c r="A318" t="s">
        <v>51</v>
      </c>
      <c r="E318" s="29" t="s">
        <v>414</v>
      </c>
    </row>
    <row r="319" spans="1:16" x14ac:dyDescent="0.2">
      <c r="A319" s="22" t="s">
        <v>42</v>
      </c>
      <c r="B319" s="23" t="s">
        <v>415</v>
      </c>
      <c r="C319" s="23" t="s">
        <v>416</v>
      </c>
      <c r="D319" s="22" t="s">
        <v>44</v>
      </c>
      <c r="E319" s="24" t="s">
        <v>417</v>
      </c>
      <c r="F319" s="25" t="s">
        <v>65</v>
      </c>
      <c r="G319" s="26">
        <v>6.2629999999999999</v>
      </c>
      <c r="H319" s="27">
        <v>0</v>
      </c>
      <c r="I319" s="27">
        <f>ROUND(ROUND(H319,2)*ROUND(G319,3),2)</f>
        <v>0</v>
      </c>
      <c r="O319">
        <f>(I319*21)/100</f>
        <v>0</v>
      </c>
      <c r="P319" t="s">
        <v>10</v>
      </c>
    </row>
    <row r="320" spans="1:16" ht="25.5" x14ac:dyDescent="0.2">
      <c r="A320" s="28" t="s">
        <v>47</v>
      </c>
      <c r="E320" s="29" t="s">
        <v>418</v>
      </c>
    </row>
    <row r="321" spans="1:18" ht="89.25" x14ac:dyDescent="0.2">
      <c r="A321" s="30" t="s">
        <v>49</v>
      </c>
      <c r="E321" s="31" t="s">
        <v>419</v>
      </c>
    </row>
    <row r="322" spans="1:18" ht="38.25" x14ac:dyDescent="0.2">
      <c r="A322" t="s">
        <v>51</v>
      </c>
      <c r="E322" s="29" t="s">
        <v>414</v>
      </c>
    </row>
    <row r="323" spans="1:18" x14ac:dyDescent="0.2">
      <c r="A323" s="22" t="s">
        <v>42</v>
      </c>
      <c r="B323" s="23" t="s">
        <v>420</v>
      </c>
      <c r="C323" s="23" t="s">
        <v>421</v>
      </c>
      <c r="D323" s="22" t="s">
        <v>44</v>
      </c>
      <c r="E323" s="24" t="s">
        <v>422</v>
      </c>
      <c r="F323" s="25" t="s">
        <v>149</v>
      </c>
      <c r="G323" s="26">
        <v>6</v>
      </c>
      <c r="H323" s="27">
        <v>0</v>
      </c>
      <c r="I323" s="27">
        <f>ROUND(ROUND(H323,2)*ROUND(G323,3),2)</f>
        <v>0</v>
      </c>
      <c r="O323">
        <f>(I323*21)/100</f>
        <v>0</v>
      </c>
      <c r="P323" t="s">
        <v>10</v>
      </c>
    </row>
    <row r="324" spans="1:18" ht="38.25" x14ac:dyDescent="0.2">
      <c r="A324" s="28" t="s">
        <v>47</v>
      </c>
      <c r="E324" s="29" t="s">
        <v>423</v>
      </c>
    </row>
    <row r="325" spans="1:18" ht="51" x14ac:dyDescent="0.2">
      <c r="A325" s="30" t="s">
        <v>49</v>
      </c>
      <c r="E325" s="31" t="s">
        <v>424</v>
      </c>
    </row>
    <row r="326" spans="1:18" x14ac:dyDescent="0.2">
      <c r="A326" t="s">
        <v>51</v>
      </c>
      <c r="E326" s="29" t="s">
        <v>72</v>
      </c>
    </row>
    <row r="327" spans="1:18" x14ac:dyDescent="0.2">
      <c r="A327" s="22" t="s">
        <v>42</v>
      </c>
      <c r="B327" s="23" t="s">
        <v>425</v>
      </c>
      <c r="C327" s="23" t="s">
        <v>426</v>
      </c>
      <c r="D327" s="22" t="s">
        <v>44</v>
      </c>
      <c r="E327" s="24" t="s">
        <v>427</v>
      </c>
      <c r="F327" s="25" t="s">
        <v>46</v>
      </c>
      <c r="G327" s="26">
        <v>0.59199999999999997</v>
      </c>
      <c r="H327" s="27">
        <v>0</v>
      </c>
      <c r="I327" s="27">
        <f>ROUND(ROUND(H327,2)*ROUND(G327,3),2)</f>
        <v>0</v>
      </c>
      <c r="O327">
        <f>(I327*21)/100</f>
        <v>0</v>
      </c>
      <c r="P327" t="s">
        <v>10</v>
      </c>
    </row>
    <row r="328" spans="1:18" ht="25.5" x14ac:dyDescent="0.2">
      <c r="A328" s="28" t="s">
        <v>47</v>
      </c>
      <c r="E328" s="29" t="s">
        <v>428</v>
      </c>
    </row>
    <row r="329" spans="1:18" ht="51" x14ac:dyDescent="0.2">
      <c r="A329" s="30" t="s">
        <v>49</v>
      </c>
      <c r="E329" s="31" t="s">
        <v>429</v>
      </c>
    </row>
    <row r="330" spans="1:18" x14ac:dyDescent="0.2">
      <c r="A330" t="s">
        <v>51</v>
      </c>
      <c r="E330" s="29" t="s">
        <v>72</v>
      </c>
    </row>
    <row r="331" spans="1:18" ht="12.75" customHeight="1" x14ac:dyDescent="0.2">
      <c r="A331" s="3" t="s">
        <v>40</v>
      </c>
      <c r="B331" s="3"/>
      <c r="C331" s="32" t="s">
        <v>430</v>
      </c>
      <c r="D331" s="3"/>
      <c r="E331" s="20" t="s">
        <v>431</v>
      </c>
      <c r="F331" s="3"/>
      <c r="G331" s="3"/>
      <c r="H331" s="3"/>
      <c r="I331" s="33">
        <f>0+Q331</f>
        <v>0</v>
      </c>
      <c r="O331">
        <f>0+R331</f>
        <v>0</v>
      </c>
      <c r="Q331">
        <f>0+I332+I336+I340+I344+I348</f>
        <v>0</v>
      </c>
      <c r="R331">
        <f>0+O332+O336+O340+O344+O348</f>
        <v>0</v>
      </c>
    </row>
    <row r="332" spans="1:18" ht="25.5" x14ac:dyDescent="0.2">
      <c r="A332" s="22" t="s">
        <v>42</v>
      </c>
      <c r="B332" s="23" t="s">
        <v>432</v>
      </c>
      <c r="C332" s="23" t="s">
        <v>433</v>
      </c>
      <c r="D332" s="22" t="s">
        <v>44</v>
      </c>
      <c r="E332" s="24" t="s">
        <v>434</v>
      </c>
      <c r="F332" s="25" t="s">
        <v>131</v>
      </c>
      <c r="G332" s="26">
        <v>8.6539999999999999</v>
      </c>
      <c r="H332" s="27">
        <v>0</v>
      </c>
      <c r="I332" s="27">
        <f>ROUND(ROUND(H332,2)*ROUND(G332,3),2)</f>
        <v>0</v>
      </c>
      <c r="O332">
        <f>(I332*21)/100</f>
        <v>0</v>
      </c>
      <c r="P332" t="s">
        <v>10</v>
      </c>
    </row>
    <row r="333" spans="1:18" ht="25.5" x14ac:dyDescent="0.2">
      <c r="A333" s="28" t="s">
        <v>47</v>
      </c>
      <c r="E333" s="29" t="s">
        <v>434</v>
      </c>
    </row>
    <row r="334" spans="1:18" ht="51" x14ac:dyDescent="0.2">
      <c r="A334" s="30" t="s">
        <v>49</v>
      </c>
      <c r="E334" s="31" t="s">
        <v>435</v>
      </c>
    </row>
    <row r="335" spans="1:18" x14ac:dyDescent="0.2">
      <c r="A335" t="s">
        <v>51</v>
      </c>
      <c r="E335" s="29" t="s">
        <v>72</v>
      </c>
    </row>
    <row r="336" spans="1:18" ht="38.25" x14ac:dyDescent="0.2">
      <c r="A336" s="22" t="s">
        <v>42</v>
      </c>
      <c r="B336" s="23" t="s">
        <v>436</v>
      </c>
      <c r="C336" s="23" t="s">
        <v>437</v>
      </c>
      <c r="D336" s="22" t="s">
        <v>44</v>
      </c>
      <c r="E336" s="24" t="s">
        <v>438</v>
      </c>
      <c r="F336" s="25" t="s">
        <v>131</v>
      </c>
      <c r="G336" s="26">
        <v>1.978</v>
      </c>
      <c r="H336" s="27">
        <v>0</v>
      </c>
      <c r="I336" s="27">
        <f>ROUND(ROUND(H336,2)*ROUND(G336,3),2)</f>
        <v>0</v>
      </c>
      <c r="O336">
        <f>(I336*21)/100</f>
        <v>0</v>
      </c>
      <c r="P336" t="s">
        <v>10</v>
      </c>
    </row>
    <row r="337" spans="1:18" ht="38.25" x14ac:dyDescent="0.2">
      <c r="A337" s="28" t="s">
        <v>47</v>
      </c>
      <c r="E337" s="29" t="s">
        <v>438</v>
      </c>
    </row>
    <row r="338" spans="1:18" x14ac:dyDescent="0.2">
      <c r="A338" s="30" t="s">
        <v>49</v>
      </c>
      <c r="E338" s="31" t="s">
        <v>72</v>
      </c>
    </row>
    <row r="339" spans="1:18" x14ac:dyDescent="0.2">
      <c r="A339" t="s">
        <v>51</v>
      </c>
      <c r="E339" s="29" t="s">
        <v>72</v>
      </c>
    </row>
    <row r="340" spans="1:18" ht="38.25" x14ac:dyDescent="0.2">
      <c r="A340" s="22" t="s">
        <v>42</v>
      </c>
      <c r="B340" s="23" t="s">
        <v>439</v>
      </c>
      <c r="C340" s="23" t="s">
        <v>440</v>
      </c>
      <c r="D340" s="22" t="s">
        <v>44</v>
      </c>
      <c r="E340" s="24" t="s">
        <v>441</v>
      </c>
      <c r="F340" s="25" t="s">
        <v>131</v>
      </c>
      <c r="G340" s="26">
        <v>1.421</v>
      </c>
      <c r="H340" s="27">
        <v>0</v>
      </c>
      <c r="I340" s="27">
        <f>ROUND(ROUND(H340,2)*ROUND(G340,3),2)</f>
        <v>0</v>
      </c>
      <c r="O340">
        <f>(I340*21)/100</f>
        <v>0</v>
      </c>
      <c r="P340" t="s">
        <v>10</v>
      </c>
    </row>
    <row r="341" spans="1:18" ht="38.25" x14ac:dyDescent="0.2">
      <c r="A341" s="28" t="s">
        <v>47</v>
      </c>
      <c r="E341" s="29" t="s">
        <v>441</v>
      </c>
    </row>
    <row r="342" spans="1:18" x14ac:dyDescent="0.2">
      <c r="A342" s="30" t="s">
        <v>49</v>
      </c>
      <c r="E342" s="31" t="s">
        <v>72</v>
      </c>
    </row>
    <row r="343" spans="1:18" x14ac:dyDescent="0.2">
      <c r="A343" t="s">
        <v>51</v>
      </c>
      <c r="E343" s="29" t="s">
        <v>72</v>
      </c>
    </row>
    <row r="344" spans="1:18" ht="25.5" x14ac:dyDescent="0.2">
      <c r="A344" s="22" t="s">
        <v>42</v>
      </c>
      <c r="B344" s="23" t="s">
        <v>442</v>
      </c>
      <c r="C344" s="23" t="s">
        <v>443</v>
      </c>
      <c r="D344" s="22" t="s">
        <v>44</v>
      </c>
      <c r="E344" s="24" t="s">
        <v>444</v>
      </c>
      <c r="F344" s="25" t="s">
        <v>131</v>
      </c>
      <c r="G344" s="26">
        <v>0.57499999999999996</v>
      </c>
      <c r="H344" s="27">
        <v>0</v>
      </c>
      <c r="I344" s="27">
        <f>ROUND(ROUND(H344,2)*ROUND(G344,3),2)</f>
        <v>0</v>
      </c>
      <c r="O344">
        <f>(I344*21)/100</f>
        <v>0</v>
      </c>
      <c r="P344" t="s">
        <v>10</v>
      </c>
    </row>
    <row r="345" spans="1:18" ht="25.5" x14ac:dyDescent="0.2">
      <c r="A345" s="28" t="s">
        <v>47</v>
      </c>
      <c r="E345" s="29" t="s">
        <v>444</v>
      </c>
    </row>
    <row r="346" spans="1:18" x14ac:dyDescent="0.2">
      <c r="A346" s="30" t="s">
        <v>49</v>
      </c>
      <c r="E346" s="31" t="s">
        <v>72</v>
      </c>
    </row>
    <row r="347" spans="1:18" x14ac:dyDescent="0.2">
      <c r="A347" t="s">
        <v>51</v>
      </c>
      <c r="E347" s="29" t="s">
        <v>72</v>
      </c>
    </row>
    <row r="348" spans="1:18" ht="25.5" x14ac:dyDescent="0.2">
      <c r="A348" s="22" t="s">
        <v>42</v>
      </c>
      <c r="B348" s="23" t="s">
        <v>445</v>
      </c>
      <c r="C348" s="23" t="s">
        <v>446</v>
      </c>
      <c r="D348" s="22" t="s">
        <v>44</v>
      </c>
      <c r="E348" s="24" t="s">
        <v>447</v>
      </c>
      <c r="F348" s="25" t="s">
        <v>131</v>
      </c>
      <c r="G348" s="26">
        <v>0.85599999999999998</v>
      </c>
      <c r="H348" s="27">
        <v>0</v>
      </c>
      <c r="I348" s="27">
        <f>ROUND(ROUND(H348,2)*ROUND(G348,3),2)</f>
        <v>0</v>
      </c>
      <c r="O348">
        <f>(I348*21)/100</f>
        <v>0</v>
      </c>
      <c r="P348" t="s">
        <v>10</v>
      </c>
    </row>
    <row r="349" spans="1:18" ht="25.5" x14ac:dyDescent="0.2">
      <c r="A349" s="28" t="s">
        <v>47</v>
      </c>
      <c r="E349" s="29" t="s">
        <v>447</v>
      </c>
    </row>
    <row r="350" spans="1:18" x14ac:dyDescent="0.2">
      <c r="A350" s="30" t="s">
        <v>49</v>
      </c>
      <c r="E350" s="31" t="s">
        <v>72</v>
      </c>
    </row>
    <row r="351" spans="1:18" x14ac:dyDescent="0.2">
      <c r="A351" t="s">
        <v>51</v>
      </c>
      <c r="E351" s="29" t="s">
        <v>72</v>
      </c>
    </row>
    <row r="352" spans="1:18" ht="12.75" customHeight="1" x14ac:dyDescent="0.2">
      <c r="A352" s="3" t="s">
        <v>40</v>
      </c>
      <c r="B352" s="3"/>
      <c r="C352" s="32" t="s">
        <v>448</v>
      </c>
      <c r="D352" s="3"/>
      <c r="E352" s="20" t="s">
        <v>449</v>
      </c>
      <c r="F352" s="3"/>
      <c r="G352" s="3"/>
      <c r="H352" s="3"/>
      <c r="I352" s="33">
        <f>0+Q352</f>
        <v>0</v>
      </c>
      <c r="O352">
        <f>0+R352</f>
        <v>0</v>
      </c>
      <c r="Q352">
        <f>0+I353</f>
        <v>0</v>
      </c>
      <c r="R352">
        <f>0+O353</f>
        <v>0</v>
      </c>
    </row>
    <row r="353" spans="1:18" x14ac:dyDescent="0.2">
      <c r="A353" s="22" t="s">
        <v>42</v>
      </c>
      <c r="B353" s="23" t="s">
        <v>450</v>
      </c>
      <c r="C353" s="23" t="s">
        <v>451</v>
      </c>
      <c r="D353" s="22" t="s">
        <v>44</v>
      </c>
      <c r="E353" s="24" t="s">
        <v>452</v>
      </c>
      <c r="F353" s="25" t="s">
        <v>131</v>
      </c>
      <c r="G353" s="26">
        <v>4.83</v>
      </c>
      <c r="H353" s="27">
        <v>0</v>
      </c>
      <c r="I353" s="27">
        <f>ROUND(ROUND(H353,2)*ROUND(G353,3),2)</f>
        <v>0</v>
      </c>
      <c r="O353">
        <f>(I353*21)/100</f>
        <v>0</v>
      </c>
      <c r="P353" t="s">
        <v>10</v>
      </c>
    </row>
    <row r="354" spans="1:18" ht="25.5" x14ac:dyDescent="0.2">
      <c r="A354" s="28" t="s">
        <v>47</v>
      </c>
      <c r="E354" s="29" t="s">
        <v>453</v>
      </c>
    </row>
    <row r="355" spans="1:18" x14ac:dyDescent="0.2">
      <c r="A355" s="30" t="s">
        <v>49</v>
      </c>
      <c r="E355" s="31" t="s">
        <v>72</v>
      </c>
    </row>
    <row r="356" spans="1:18" ht="25.5" x14ac:dyDescent="0.2">
      <c r="A356" t="s">
        <v>51</v>
      </c>
      <c r="E356" s="29" t="s">
        <v>454</v>
      </c>
    </row>
    <row r="357" spans="1:18" ht="12.75" customHeight="1" x14ac:dyDescent="0.2">
      <c r="A357" s="3" t="s">
        <v>40</v>
      </c>
      <c r="B357" s="3"/>
      <c r="C357" s="32" t="s">
        <v>455</v>
      </c>
      <c r="D357" s="3"/>
      <c r="E357" s="20" t="s">
        <v>456</v>
      </c>
      <c r="F357" s="3"/>
      <c r="G357" s="3"/>
      <c r="H357" s="3"/>
      <c r="I357" s="33">
        <f>0+Q357</f>
        <v>0</v>
      </c>
      <c r="O357">
        <f>0+R357</f>
        <v>0</v>
      </c>
      <c r="Q357">
        <f>0+I358</f>
        <v>0</v>
      </c>
      <c r="R357">
        <f>0+O358</f>
        <v>0</v>
      </c>
    </row>
    <row r="358" spans="1:18" x14ac:dyDescent="0.2">
      <c r="A358" s="22" t="s">
        <v>42</v>
      </c>
      <c r="B358" s="23" t="s">
        <v>457</v>
      </c>
      <c r="C358" s="23" t="s">
        <v>458</v>
      </c>
      <c r="D358" s="22" t="s">
        <v>44</v>
      </c>
      <c r="E358" s="24" t="s">
        <v>459</v>
      </c>
      <c r="F358" s="25" t="s">
        <v>131</v>
      </c>
      <c r="G358" s="26">
        <v>33.298999999999999</v>
      </c>
      <c r="H358" s="27">
        <v>0</v>
      </c>
      <c r="I358" s="27">
        <f>ROUND(ROUND(H358,2)*ROUND(G358,3),2)</f>
        <v>0</v>
      </c>
      <c r="O358">
        <f>(I358*21)/100</f>
        <v>0</v>
      </c>
      <c r="P358" t="s">
        <v>10</v>
      </c>
    </row>
    <row r="359" spans="1:18" ht="38.25" x14ac:dyDescent="0.2">
      <c r="A359" s="28" t="s">
        <v>47</v>
      </c>
      <c r="E359" s="29" t="s">
        <v>460</v>
      </c>
    </row>
    <row r="360" spans="1:18" x14ac:dyDescent="0.2">
      <c r="A360" s="30" t="s">
        <v>49</v>
      </c>
      <c r="E360" s="31" t="s">
        <v>72</v>
      </c>
    </row>
    <row r="361" spans="1:18" ht="76.5" x14ac:dyDescent="0.2">
      <c r="A361" t="s">
        <v>51</v>
      </c>
      <c r="E361" s="29" t="s">
        <v>461</v>
      </c>
    </row>
  </sheetData>
  <mergeCells count="12">
    <mergeCell ref="E7:E8"/>
    <mergeCell ref="F7:F8"/>
    <mergeCell ref="G7:G8"/>
    <mergeCell ref="H7:I7"/>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01-15-03_SO 01-15-03 A</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2020-10-17T09:08:51Z</dcterms:created>
  <dcterms:modified xsi:type="dcterms:W3CDTF">2020-10-17T09:08:51Z</dcterms:modified>
</cp:coreProperties>
</file>