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5"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21" i="1" l="1"/>
  <c r="O321" i="1" s="1"/>
  <c r="I317" i="1"/>
  <c r="O317" i="1" s="1"/>
  <c r="O313" i="1"/>
  <c r="I313" i="1"/>
  <c r="I309" i="1"/>
  <c r="O309" i="1" s="1"/>
  <c r="I305" i="1"/>
  <c r="O305" i="1" s="1"/>
  <c r="I301" i="1"/>
  <c r="O301" i="1" s="1"/>
  <c r="I296" i="1"/>
  <c r="O296" i="1" s="1"/>
  <c r="I292" i="1"/>
  <c r="O292" i="1" s="1"/>
  <c r="I287" i="1"/>
  <c r="O287" i="1" s="1"/>
  <c r="R286" i="1" s="1"/>
  <c r="O286" i="1" s="1"/>
  <c r="Q286" i="1"/>
  <c r="I286" i="1" s="1"/>
  <c r="I282" i="1"/>
  <c r="O282" i="1" s="1"/>
  <c r="I278" i="1"/>
  <c r="O278" i="1" s="1"/>
  <c r="I274" i="1"/>
  <c r="O274" i="1" s="1"/>
  <c r="I269" i="1"/>
  <c r="O269" i="1" s="1"/>
  <c r="I265" i="1"/>
  <c r="O265" i="1" s="1"/>
  <c r="O261" i="1"/>
  <c r="I261" i="1"/>
  <c r="I257" i="1"/>
  <c r="O257" i="1" s="1"/>
  <c r="I253" i="1"/>
  <c r="O253" i="1" s="1"/>
  <c r="I249" i="1"/>
  <c r="O249" i="1" s="1"/>
  <c r="O245" i="1"/>
  <c r="I245" i="1"/>
  <c r="I241" i="1"/>
  <c r="O241" i="1" s="1"/>
  <c r="I237" i="1"/>
  <c r="O237" i="1" s="1"/>
  <c r="I233" i="1"/>
  <c r="O233" i="1" s="1"/>
  <c r="O229" i="1"/>
  <c r="I229" i="1"/>
  <c r="I225" i="1"/>
  <c r="O225" i="1" s="1"/>
  <c r="I221" i="1"/>
  <c r="O221" i="1" s="1"/>
  <c r="I217" i="1"/>
  <c r="O217" i="1" s="1"/>
  <c r="I212" i="1"/>
  <c r="O212" i="1" s="1"/>
  <c r="I208" i="1"/>
  <c r="O208" i="1" s="1"/>
  <c r="O204" i="1"/>
  <c r="I204" i="1"/>
  <c r="I200" i="1"/>
  <c r="Q195" i="1" s="1"/>
  <c r="I195" i="1" s="1"/>
  <c r="I196" i="1"/>
  <c r="O196" i="1" s="1"/>
  <c r="I191" i="1"/>
  <c r="Q190" i="1" s="1"/>
  <c r="I190" i="1" s="1"/>
  <c r="O186" i="1"/>
  <c r="I186" i="1"/>
  <c r="I182" i="1"/>
  <c r="Q177" i="1" s="1"/>
  <c r="I177" i="1" s="1"/>
  <c r="I178" i="1"/>
  <c r="O178" i="1" s="1"/>
  <c r="I173" i="1"/>
  <c r="O173" i="1" s="1"/>
  <c r="I169" i="1"/>
  <c r="O169" i="1" s="1"/>
  <c r="I165" i="1"/>
  <c r="O165" i="1" s="1"/>
  <c r="O161" i="1"/>
  <c r="I161" i="1"/>
  <c r="I157" i="1"/>
  <c r="O157" i="1" s="1"/>
  <c r="I153" i="1"/>
  <c r="O153" i="1" s="1"/>
  <c r="I149" i="1"/>
  <c r="O149" i="1" s="1"/>
  <c r="O145" i="1"/>
  <c r="I145" i="1"/>
  <c r="I141" i="1"/>
  <c r="Q140" i="1" s="1"/>
  <c r="I140" i="1" s="1"/>
  <c r="O136" i="1"/>
  <c r="I136" i="1"/>
  <c r="I132" i="1"/>
  <c r="O132" i="1" s="1"/>
  <c r="I128" i="1"/>
  <c r="O128" i="1" s="1"/>
  <c r="I124" i="1"/>
  <c r="O124" i="1" s="1"/>
  <c r="O120" i="1"/>
  <c r="I120" i="1"/>
  <c r="I116" i="1"/>
  <c r="O116" i="1" s="1"/>
  <c r="I112" i="1"/>
  <c r="O112" i="1" s="1"/>
  <c r="I108" i="1"/>
  <c r="O108" i="1" s="1"/>
  <c r="O104" i="1"/>
  <c r="R103" i="1" s="1"/>
  <c r="O103" i="1" s="1"/>
  <c r="I104" i="1"/>
  <c r="Q103" i="1"/>
  <c r="I103" i="1" s="1"/>
  <c r="I99" i="1"/>
  <c r="O99" i="1" s="1"/>
  <c r="O95" i="1"/>
  <c r="R94" i="1" s="1"/>
  <c r="O94" i="1" s="1"/>
  <c r="I95" i="1"/>
  <c r="Q94" i="1"/>
  <c r="I94" i="1" s="1"/>
  <c r="I90" i="1"/>
  <c r="O90" i="1" s="1"/>
  <c r="O86" i="1"/>
  <c r="I86" i="1"/>
  <c r="I82" i="1"/>
  <c r="O82" i="1" s="1"/>
  <c r="I78" i="1"/>
  <c r="O78" i="1" s="1"/>
  <c r="I74" i="1"/>
  <c r="O74" i="1" s="1"/>
  <c r="O70" i="1"/>
  <c r="I70" i="1"/>
  <c r="I66" i="1"/>
  <c r="O66" i="1" s="1"/>
  <c r="I62" i="1"/>
  <c r="O62" i="1" s="1"/>
  <c r="I58" i="1"/>
  <c r="O58" i="1" s="1"/>
  <c r="O54" i="1"/>
  <c r="I54" i="1"/>
  <c r="I50" i="1"/>
  <c r="O50" i="1" s="1"/>
  <c r="I46" i="1"/>
  <c r="O46" i="1" s="1"/>
  <c r="I42" i="1"/>
  <c r="O42" i="1" s="1"/>
  <c r="O38" i="1"/>
  <c r="I38" i="1"/>
  <c r="I34" i="1"/>
  <c r="O34" i="1" s="1"/>
  <c r="I30" i="1"/>
  <c r="O30" i="1" s="1"/>
  <c r="I26" i="1"/>
  <c r="O26" i="1" s="1"/>
  <c r="O22" i="1"/>
  <c r="I22" i="1"/>
  <c r="I18" i="1"/>
  <c r="O18" i="1" s="1"/>
  <c r="I14" i="1"/>
  <c r="O14" i="1" s="1"/>
  <c r="I10" i="1"/>
  <c r="O10" i="1" s="1"/>
  <c r="R9" i="1" s="1"/>
  <c r="O9" i="1" s="1"/>
  <c r="R216" i="1" l="1"/>
  <c r="O216" i="1" s="1"/>
  <c r="R300" i="1"/>
  <c r="O300" i="1" s="1"/>
  <c r="R273" i="1"/>
  <c r="O273" i="1" s="1"/>
  <c r="R195" i="1"/>
  <c r="O195" i="1" s="1"/>
  <c r="R177" i="1"/>
  <c r="O177" i="1" s="1"/>
  <c r="R291" i="1"/>
  <c r="O291" i="1" s="1"/>
  <c r="O141" i="1"/>
  <c r="R140" i="1" s="1"/>
  <c r="O140" i="1" s="1"/>
  <c r="O2" i="1" s="1"/>
  <c r="O182" i="1"/>
  <c r="O191" i="1"/>
  <c r="R190" i="1" s="1"/>
  <c r="O190" i="1" s="1"/>
  <c r="O200" i="1"/>
  <c r="Q9" i="1"/>
  <c r="I9" i="1" s="1"/>
  <c r="Q216" i="1"/>
  <c r="I216" i="1" s="1"/>
  <c r="Q273" i="1"/>
  <c r="I273" i="1" s="1"/>
  <c r="Q291" i="1"/>
  <c r="I291" i="1" s="1"/>
  <c r="Q300" i="1"/>
  <c r="I300" i="1" s="1"/>
  <c r="I3" i="1" l="1"/>
</calcChain>
</file>

<file path=xl/sharedStrings.xml><?xml version="1.0" encoding="utf-8"?>
<sst xmlns="http://schemas.openxmlformats.org/spreadsheetml/2006/main" count="1067" uniqueCount="422">
  <si>
    <t>ASPE10</t>
  </si>
  <si>
    <t>Firma: SUDOP BRNO, spol. s r.o.</t>
  </si>
  <si>
    <t>3</t>
  </si>
  <si>
    <t>Soupis prací objektu</t>
  </si>
  <si>
    <t>S</t>
  </si>
  <si>
    <t xml:space="preserve">Stavba: </t>
  </si>
  <si>
    <t>20047</t>
  </si>
  <si>
    <t>Zvýšení trakčního výkonu TNS Čebín "_SOUPIS_PRACI"</t>
  </si>
  <si>
    <t>SO 01-15-05</t>
  </si>
  <si>
    <t>0,00</t>
  </si>
  <si>
    <t>2</t>
  </si>
  <si>
    <t>O</t>
  </si>
  <si>
    <t>Objekt:</t>
  </si>
  <si>
    <t>D.2.2</t>
  </si>
  <si>
    <t>Pozemní objekty</t>
  </si>
  <si>
    <t>15,00</t>
  </si>
  <si>
    <t>O1</t>
  </si>
  <si>
    <t>Rozpočet:</t>
  </si>
  <si>
    <t>TNS Čebín,  kabelové kanály</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</si>
  <si>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</si>
  <si>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</si>
  <si>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</si>
  <si>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</si>
  <si>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</si>
  <si>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</si>
  <si>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</si>
  <si>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</si>
  <si>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</si>
  <si>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</si>
  <si>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</si>
  <si>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</si>
  <si>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</si>
  <si>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</si>
  <si>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</si>
  <si>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</si>
  <si>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</si>
  <si>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</si>
  <si>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</si>
  <si>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</si>
  <si>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</si>
  <si>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00572410</t>
  </si>
  <si>
    <t>90</t>
  </si>
  <si>
    <t>osivo směs travní parková</t>
  </si>
  <si>
    <t>kg</t>
  </si>
  <si>
    <t>PP</t>
  </si>
  <si>
    <t>VV</t>
  </si>
  <si>
    <t/>
  </si>
  <si>
    <t>TS</t>
  </si>
  <si>
    <t>10364100</t>
  </si>
  <si>
    <t>zemina pro terénní úpravy - tříděná</t>
  </si>
  <si>
    <t>T</t>
  </si>
  <si>
    <t>Viz PD D.2.3.2_SO 01-15-05_01-10 
Zemní práce - zásyp, zemina (obj) 
(113.69)=113,690 [A] 
(26.373)=26,373 [B] 
Celkem: A+B=140,063 [C] 
C * 1.8Koeficient množství=252,113 [D]</t>
  </si>
  <si>
    <t>115101201</t>
  </si>
  <si>
    <t>Čerpání vody na dopravní výšku do 10 m průměrný přítok do 500 l/min</t>
  </si>
  <si>
    <t>HOD</t>
  </si>
  <si>
    <t>Čerpání vody na dopravní výšku do 10 m s uvažovaným průměrným přítokem do 500 l/min</t>
  </si>
  <si>
    <t>Viz PD D.2.3.2_SO 01-15-05_01-10 
Čerpání vody (dl * p) (p = 10 hod/m) 
(131.00)*10=1 310,000 [A] 
Celkem: A=1 310,000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</si>
  <si>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</si>
  <si>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121151113</t>
  </si>
  <si>
    <t>Sejmutí ornice plochy do 500 m2 tl vrstvy do 200 mm strojně</t>
  </si>
  <si>
    <t>m2</t>
  </si>
  <si>
    <t>Sejmutí ornice strojně při souvislé ploše přes 100 do 500 m2, tl. vrstvy do 200 mm</t>
  </si>
  <si>
    <t>Viz PD D.2.3.2_SO 01-15-05_01-10 
Zemní práce - sejmutí ornice (dl * š) 
trasa c - KŠ2-terén 
2.00*1.30=2,600 [A] 
trasa d1 - KŠ2-rozvodna 25 kV 
2.00*1.30=2,600 [B] 
trasa d2 - KŠ2-rozvodna 25 kV 
3.00*0.80=2,400 [C] 
trasa d3 - KŠ2-rozvodna 25 kV 
3.00*0.80=2,400 [D] 
trasa e1 - KŠ2-KŠ3 
20.00*1.30=26,000 [E] 
trasa e2 - KŠ2-KŠ3 
20.00*2.30=46,000 [F] 
trasa f1 - stávající kabelovod-KŠ1 
4.00*1.00=4,000 [G] 
trasa f1 - stávající kabelovod-KŠ1 
4.00*1.00=4,000 [H] 
Celkem: A+B+C+D+E+F+G+H=90,000 [I]</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</si>
  <si>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</si>
  <si>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132254204</t>
  </si>
  <si>
    <t>Hloubení zapažených rýh š do 2000 mm v hornině třídy těžitelnosti I, skupiny 3 objem do 500 m3</t>
  </si>
  <si>
    <t>M3</t>
  </si>
  <si>
    <t>Hloubení zapažených rýh šířky přes 800 do 2 000 mm strojně s urovnáním dna do předepsaného profilu a spádu v hornině třídy těžitelnosti I skupiny 3 přes 100 do 500 m3</t>
  </si>
  <si>
    <t>Viz PD D.2.3.2_SO 01-15-05_01-10 
Zemní práce - rýhy (dl * š * v) 
trasa a - KŠ1-TB 
3.00*1.30*1.10=4,290 [A] 
trasa b - KŠ1-KŠ2 
40.00*1.40*2.00=112,000 [B] 
trasa c - KŠ2-terén 
2.00*1.30*1.50=3,900 [C] 
trasa d1 - KŠ2-rozvodna 25 kV 
2.00*1.30*1.50=3,900 [D] 
trasa d2 - KŠ2-rozvodna 25 kV 
6.00*0.80*1.50=7,200 [E] 
trasa d3 - KŠ2-rozvodna 25 kV 
6.00*0.80*0.90=4,320 [F] 
trasa e1 - KŠ2-KŠ3 
30.00*1.30*2.00=78,000 [G] 
trasa e2 - KŠ2-KŠ3 
6.00*1.30*2.00=15,600 [H] 
trasa e3 - KŠ2-KŠ3 
20.00*2.30*2.00=92,000 [I] 
trasa f1 - stávající kabelovod-KŠ1 
8.00*1.00*1.25=10,000 [J] 
trasa f1 - stávající kabelovod-KŠ1 
8.00*1.00*1.25=10,000 [K] 
Celkem: A+B+C+D+E+F+G+H+I+J+K=341,210 [L]</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</si>
  <si>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</si>
  <si>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</si>
  <si>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</si>
  <si>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</si>
  <si>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01-15-05_01-10 
Zemní práce - šachty (dl * š * v) 
KŠ1 
3.45*2.85*2.75=27,039 [A] 
KŠ2 
2.85*2.85*3.20=25,992 [B] 
KŠ3 
2.85*2.85*3.20=25,992 [C] 
Celkem: A+B+C=79,023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</si>
  <si>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</si>
  <si>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7</t>
  </si>
  <si>
    <t>151101101</t>
  </si>
  <si>
    <t>Zřízení příložného pažení a rozepření stěn rýh hl do 2 m</t>
  </si>
  <si>
    <t>Zřízení pažení a rozepření stěn rýh pro podzemní vedení příložné pro jakoukoliv mezerovitost, hloubky do 2 m</t>
  </si>
  <si>
    <t>Viz PD D.2.3.2_SO 01-15-05_01-10 
Zemní práce - rýhy, pažení (dl * v * p) 
trasa a - KŠ1-TB 
3.00*1.10*2=6,600 [A] 
trasa b - KŠ1-KŠ2 
40.00*2.00*2=160,000 [B] 
trasa c - KŠ2-terén 
2.00*1.50*2=6,000 [C] 
trasa d1 - KŠ2-rozvodna 25 kV 
2.00*1.50*2=6,000 [D] 
trasa d2 - KŠ2-rozvodna 25 kV 
6.00*1.50*2=18,000 [E] 
trasa d3 - KŠ2-rozvodna 25 kV 
6.00*0.90*2=10,800 [F] 
trasa e1 - KŠ2-KŠ3 
30.00*2.00*2=120,000 [G] 
trasa e2 - KŠ2-KŠ3 
6.00*2.00*2=24,000 [H] 
trasa e3 - KŠ2-KŠ3 
20.00*2.00*2=80,000 [I] 
trasa f1 - stávající kabelovod-KŠ1 
8.00*1.25*2=20,000 [J] 
trasa f1 - stávající kabelovod-KŠ1 
8.00*1.25*2=20,000 [K] 
Zemní práce - šachty, pažení (dl * v) 
KŠ1 
(3.45*2+2.85*2)*2.75=34,650 [L] 
KŠ2 
(2.85*2+2.85*2)*3.20=36,480 [M] 
KŠ3 
(2.85*2+2.85*2)*3.20=36,480 [N] 
Celkem: A+B+C+D+E+F+G+H+I+J+K+L+M+N=579,010 [O]</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</si>
  <si>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</si>
  <si>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8</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</si>
  <si>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</si>
  <si>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</si>
  <si>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</si>
  <si>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</si>
  <si>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</si>
  <si>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</si>
  <si>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01-15-05_01-10 
Zemní práce - přepažení (obj) 
(341.21)=341,210 [A] 
(79.023)=79,023 [B] 
Celkem: A+B=420,233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</si>
  <si>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</si>
  <si>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162206113</t>
  </si>
  <si>
    <t>Vodorovné přemístění do 100 m bez naložení výkopku ze zemin schopných zúrodnění</t>
  </si>
  <si>
    <t>Vodorovné přemístění výkopku bez naložení, avšak se složením  zemin schopných zúrodnění, na vzdálenost přes 50 do 100 m</t>
  </si>
  <si>
    <t>Viz PD D.2.3.2_SO 01-15-05_01-10 
Zemní práce - sejmutí ornice (pl * v) 
(90)*0.15=13,500 [A] 
Zemní práce - rozprostření ornice (pl * v) 
(99.8)*0.15=14,970 [B] 
Celkem: A+B=28,470 [C]</t>
  </si>
  <si>
    <t>1. V cenách jsou započteny i náklady na:  
a) shrnutí výkopku ve výkopišti a hrubé rozhrnutí v násypišti,  
b) udržování sjízdnosti cest uvnitř násypiště i výkopiště, pokud vrcholky nerovností nejsou vyšší než +- 0,5 m,  
c) příplatky za jízdu v terénu uvnitř výkopiště i násypiště.  
2. V cenách nejsou započteny náklady na příplatky za jízdu v terénu mimo výkopiště a násypiště.</t>
  </si>
  <si>
    <t>11</t>
  </si>
  <si>
    <t>162351103</t>
  </si>
  <si>
    <t>Vodorovné přemístění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</si>
  <si>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</si>
  <si>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01-15-05_01-10 
Zemní práce - přesun (obj) 
(341.21)=341,210 [A] 
(79.023)=79,023 [B] 
(113.69)=113,690 [C] 
Celkem: A+B+C=533,923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</si>
  <si>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</si>
  <si>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12</t>
  </si>
  <si>
    <t>167103101</t>
  </si>
  <si>
    <t>Nakládání výkopku ze zemin schopných zúrodnění</t>
  </si>
  <si>
    <t>Nakládání neulehlého výkopku z hromad  zeminy schopné zúrodnění</t>
  </si>
  <si>
    <t>13</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</si>
  <si>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</si>
  <si>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</si>
  <si>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</si>
  <si>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01-15-05_01-10 
Zemní práce - naložení (obj) 
(341.21)=341,210 [A] 
(79.023)=79,023 [B] 
Celkem: A+B=420,233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</si>
  <si>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</si>
  <si>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14</t>
  </si>
  <si>
    <t>171201201</t>
  </si>
  <si>
    <t>Uložení sypaniny na skládky nebo meziskládky</t>
  </si>
  <si>
    <t>Uložení sypaniny na skládky nebo meziskládky bez hutnění s upravením uložené sypaniny do předepsaného tvaru</t>
  </si>
  <si>
    <t>Viz PD D.2.3.2_SO 01-15-05_01-10 
Zemní práce - deponie (obj) 
(341.21)=341,210 [A] 
(79.023)=79,023 [B] 
Celkem: A+B=420,233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</si>
  <si>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</si>
  <si>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15</t>
  </si>
  <si>
    <t>171206111</t>
  </si>
  <si>
    <t>Uložení zemin schopných zúrodnění nebo výsypek do násypů</t>
  </si>
  <si>
    <t>Uložení zemin schopných zúrodnění nebo výsypek do násypů  předepsaných tvarů s urovnáním</t>
  </si>
  <si>
    <t>Viz PD D.2.3.2_SO 01-15-05_01-10 
Zemní práce - sejmutí ornice (pl * v) 
(90)*0.15=13,500 [A] 
Celkem: A=13,500 [B]</t>
  </si>
  <si>
    <t>16</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</si>
  <si>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</si>
  <si>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</si>
  <si>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</si>
  <si>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01-15-05_01-10 
Zemní práce - zásyp rýh, zemina (dl * š * v) 
trasa a - KŠ1-TB 
3.00*1.30*0.50=1,950 [A] 
trasa b - KŠ1-KŠ2 
40.00*1.40*0.40=22,400 [B] 
trasa c - KŠ2-terén 
2.00*1.30*0.90=2,340 [C] 
trasa d1 - KŠ2-rozvodna 25 kV 
2.00*1.30*0.90=2,340 [D] 
trasa d2 - KŠ2-rozvodna 25 kV 
6.00*0.80*0.90=4,320 [E] 
trasa d3 - KŠ2-rozvodna 25 kV 
6.00*0.80*0.30=1,440 [F] 
trasa e1 - KŠ2-KŠ3 
30.00*1.30*0.90=35,100 [G] 
trasa e3 - KŠ2-KŠ3 
20.00*2.30*0.90=41,400 [H] 
trasa f1 - stávající kabelovod-KŠ1 
8.00*1.00*0.30=2,400 [I] 
Mezisoučet: A+B+C+D+E+F+G+H+I=113,690 [J] 
Zemní práce - obsyp šachet, zemina (dl * š * v) 
KŠ1 
3.45*2.85*2.75=27,039 [K] 
-(3.10*2.50*2.60)=-20,150 [L] 
KŠ2 
2.85*2.85*3.20=25,992 [M] 
-(2.50*2.50*2.60)=-16,250 [N] 
KŠ3 
2.85*2.85*3.20=25,992 [O] 
-(2.50*2.50*2.60)=-16,250 [P] 
Mezisoučet: K+L+M+N+O+P=26,373 [Q] 
Celkem: A+B+C+D+E+F+G+H+I+K+L+M+N+O+P=140,063 [R]</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</si>
  <si>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</si>
  <si>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</si>
  <si>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</si>
  <si>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</si>
  <si>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</si>
  <si>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01-15-05_01-10 
Zemní práce - zásyp s obsypem (dl * š * v) - kabelovod (dl * š * v * p) 
trasa f1 - stávající kabelovod-KŠ1 
8.00*1.00*0.40=3,200 [A] 
-(4.00*5*3.14159265359*0.055*0.055)=-0,190 [B] 
Mezisoučet: A+B=3,010 [C] 
trasa a - KŠ1-TB 
3.00*1.30*0.50=1,950 [D] 
-(3.00*0.40*0.40*2)=-0,960 [E] 
trasa b - KŠ1-KŠ2 
40.00*1.40*1.00=56,000 [F] 
-(40.00*0.40*0.40*2)=-12,800 [G] 
trasa c - KŠ2-terén 
2.00*1.30*0.50=1,300 [H] 
-(2.00*0.40*0.40*2)=-0,640 [I] 
trasa d1 - KŠ2-rozvodna 25 kV 
2.00*1.30*0.50=1,300 [J] 
-(2.00*0.40*0.40*2)=-0,640 [K] 
trasa d2 - KŠ2-rozvodna 25 kV 
6.00*0.80*0.50=2,400 [L] 
-(6.00*0.40*0.40)=-0,960 [M] 
trasa d3 - KŠ2-rozvodna 25 kV 
6.00*0.80*0.50=2,400 [N] 
-(6.00*0.40*0.40)=-0,960 [O] 
trasa e1 - KŠ2-KŠ3 
30.00*1.30*1.00=39,000 [P] 
-(30.00*0.40*0.40*3)=-14,400 [Q] 
trasa e2 - KŠ2-KŠ3 
6.00*1.30*1.00=7,800 [R] 
-(6.00*0.40*0.40*3)=-2,880 [S] 
trasa e3 - KŠ2-KŠ3 
20.00*2.30*1.00=46,000 [T] 
-(20.00*0.40*0.40*3)=-9,600 [U] 
Mezisoučet: D+E+F+G+H+I+J+K+L+M+N+O+P+Q+R+S+T+U=114,310 [V] 
Celkem: A+B+D+E+F+G+H+I+J+K+L+M+N+O+P+Q+R+S+T+U=117,320 [W]</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</si>
  <si>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</si>
  <si>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18</t>
  </si>
  <si>
    <t>180405111</t>
  </si>
  <si>
    <t>Založení trávníku ve vegetačních prefabrikátech výsevem semene v rovině a ve svahu do 1:5</t>
  </si>
  <si>
    <t>Založení trávníků ve vegetačních dlaždicích nebo prefabrikátech výsevem semene v rovině nebo na svahu do 1:5</t>
  </si>
  <si>
    <t>Viz PD D.2.3.2_SO 01-15-05_01-10 
Zemní práce - rozprostření ornice, trávník (pl) 
(99.8)=99,800 [A] 
Celkem: A=99,800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</si>
  <si>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</si>
  <si>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19</t>
  </si>
  <si>
    <t>181301112</t>
  </si>
  <si>
    <t>Rozprostření ornice tl vrstvy do 200 mm pl přes 500 m2 v rovině nebo ve svahu do 1:5 strojně</t>
  </si>
  <si>
    <t>Rozprostření a urovnání ornice v rovině nebo ve svahu sklonu do 1:5 strojně při souvislé ploše přes 500 m2, tl. vrstvy do 200 mm</t>
  </si>
  <si>
    <t>Viz PD D.2.3.2_SO 01-15-05_01-10 
Zemní práce - rozprostření ornice (dl * š) 
trasa c - KŠ2-terén 
2.00*1.30=2,600 [A] 
trasa d1 - KŠ2-rozvodna 25 kV 
2.00*1.30=2,600 [B] 
trasa d2 - KŠ2-rozvodna 25 kV 
6.00*0.80=4,800 [C] 
trasa d3 - KŠ2-rozvodna 25 kV 
6.00*0.80=4,800 [D] 
trasa e1 - KŠ2-KŠ3 
30.00*1.30=39,000 [E] 
trasa e3 - KŠ2-KŠ3 
20.00*2.30=46,000 [F] 
Celkem: A+B+C+D+E+F=99,800 [G]</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</si>
  <si>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</si>
  <si>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37</t>
  </si>
  <si>
    <t>58337310</t>
  </si>
  <si>
    <t>štěrkopísek frakce 0/4</t>
  </si>
  <si>
    <t>Viz PD D.2.3.2_SO 01-15-05_01-10 
Zemní práce - zásyp s obsypem (obj) 
(3.01)=3,010 [A] 
Celkem: A=3,010 [B] 
B * 1.8Koeficient množství=5,418 [C]</t>
  </si>
  <si>
    <t>38</t>
  </si>
  <si>
    <t>58341364</t>
  </si>
  <si>
    <t>kamenivo drcené drobné frakce 2/4</t>
  </si>
  <si>
    <t>Viz PD D.2.3.2_SO 01-15-05_01-10 
Zemní práce - zásyp s obsypem (obj) 
(114.31)=114,310 [A] 
Celkem: A=114,310 [B] 
B * 1.8Koeficient množství=205,758 [C]</t>
  </si>
  <si>
    <t>Zakládání</t>
  </si>
  <si>
    <t>20</t>
  </si>
  <si>
    <t>271572211</t>
  </si>
  <si>
    <t>Podsyp pod základové konstrukce se zhutněním z netříděného štěrkopísku</t>
  </si>
  <si>
    <t>Podsyp pod základové konstrukce se zhutněním a urovnáním povrchu ze štěrkopísku netříděného</t>
  </si>
  <si>
    <t>Viz PD D.2.3.2_SO 01-15-05_01-10 
Kabelovod - podsyp (dl * š * v) 
trasa a - KŠ1-TB 
3.00*1.30*0.10=0,390 [A] 
trasa b - KŠ1-KŠ2 
30.00*1.40*0.10=4,200 [B] 
trasa c - KŠ2-terén 
2.00*1.30*0.10=0,260 [C] 
trasa d1 - KŠ2-rozvodna 25 kV 
2.00*1.30*0.10=0,260 [D] 
trasa d2 - KŠ2-rozvodna 25 kV 
3.00*0.80*0.10=0,240 [E] 
trasa d3 - KŠ2-rozvodna 25 kV 
3.00*0.80*0.10=0,240 [F] 
trasa e1 - KŠ2-KŠ3 
20.00*1.30*0.10=2,600 [G] 
trasa e3 - KŠ2-KŠ3 
20.00*2.30*0.10=4,600 [H] 
Mezisoučet: A+B+C+D+E+F+G+H=12,790 [I] 
Šachty - podsyp (dl * š * v) 
KŠ1 
3.45*2.85*0.16=1,573 [J] 
KŠ2 
2.85*2.85*0.16=1,300 [K] 
KŠ3 
2.85*2.85*0.16=1,300 [L] 
Mezisoučet: J+K+L=4,173 [M] 
Celkem: A+B+C+D+E+F+G+H+J+K+L=16,963 [N]</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</si>
  <si>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</si>
  <si>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21</t>
  </si>
  <si>
    <t>274313611</t>
  </si>
  <si>
    <t>Základové pásy z betonu tř. C 16/20</t>
  </si>
  <si>
    <t>Základy z betonu prostého pasy betonu kamenem neprokládaného tř. C 16/20</t>
  </si>
  <si>
    <t>Viz PD D.2.3.2_SO 01-15-05_01-10 
Kabelovod - obbetonování (dl * š * v) 
trasa f1 - stávající kabelovod-KŠ1 
4.00*1.00*0.30=1,200 [A] 
Celkem: A=1,200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</si>
  <si>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</si>
  <si>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Svislé a kompletní konstrukce</t>
  </si>
  <si>
    <t>22</t>
  </si>
  <si>
    <t>341321510</t>
  </si>
  <si>
    <t>Stěny nosné ze ŽB tř. C 20/25</t>
  </si>
  <si>
    <t>Stěny a příčky z betonu železového (bez výztuže) nosné tř. C 20/25</t>
  </si>
  <si>
    <t>Viz PD D.2.3.2_SO 01-15-05_01-10 
Případná oprava kabelovodu (obj) 
11.0=11,000 [A] 
Celkem: A=11,000 [B]</t>
  </si>
  <si>
    <t>23</t>
  </si>
  <si>
    <t>341321610</t>
  </si>
  <si>
    <t>Stěny nosné ze ŽB tř. C 30/37</t>
  </si>
  <si>
    <t>Stěny a příčky z betonu železového (bez výztuže) nosné tř. C 30/37</t>
  </si>
  <si>
    <t>Viz PD D.2.3.2_SO 01-15-05_01-10 
Šachty prefabrikované - ŽB krček (dl * š * v) 
KŠ1 
(1.20*2+0.90*2)*0.15*0.30=0,189 [A] 
KŠ2 
(1.20*2+0.90*2)*0.15*0.40=0,252 [B] 
KŠ3 
(1.20*2+0.90*2)*0.15*0.70=0,441 [C] 
Mezisoučet: A+B+C=0,882 [D] 
Zaselepení stávajícího kabelovodu (dl * v * š) 
k5 
(1.55*1.45)*0.15=0,337 [E] 
k6 
(0.80*0.80)*0.15=0,096 [F] 
Mezisoučet: E+F=0,433 [G] 
Celkem: A+B+C+E+F=1,315 [H]</t>
  </si>
  <si>
    <t>24</t>
  </si>
  <si>
    <t>341351111</t>
  </si>
  <si>
    <t>Zřízení oboustranného bednění nosných stěn</t>
  </si>
  <si>
    <t>Bednění stěn a příček nosných rovné oboustranné za každou stranu zřízení</t>
  </si>
  <si>
    <t>Viz PD D.2.3.2_SO 01-15-05_01-10 
Šachty prefabrikované - ŽB krček, bednění (dl * v * p) 
KŠ1 
(1.20*2+0.90*2)*0.40*2=3,360 [A] 
KŠ2 
(1.20*2+0.90*2)*0.50*2=4,200 [B] 
KŠ3 
(1.20*2+0.90*2)*0.80*2=6,720 [C] 
Zaselepení stávajícího kabelovodu - bednění (dl * v * p) 
k5 
(1.55*1.45)*2=4,495 [D] 
k6 
(0.80*0.80)*2=1,280 [E] 
Celkem: A+B+C+D+E=20,055 [F]</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</si>
  <si>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</si>
  <si>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25</t>
  </si>
  <si>
    <t>341351112</t>
  </si>
  <si>
    <t>Odstranění oboustranného bednění nosných stěn</t>
  </si>
  <si>
    <t>Bednění stěn a příček nosných rovné oboustranné za každou stranu odstranění</t>
  </si>
  <si>
    <t>26</t>
  </si>
  <si>
    <t>341361821</t>
  </si>
  <si>
    <t>Výztuž stěn betonářskou ocelí 10 505</t>
  </si>
  <si>
    <t>Výztuž stěn a příček nosných svislých nebo šikmých, rovných nebo oblých z betonářské oceli 10 505 (R) nebo BSt 500</t>
  </si>
  <si>
    <t>Viz PD D.2.3.2_SO 01-15-05_01-10 
Šachty prefabrikované - ŽB krček, výztuž (obj * m) (m = 100,0 kg/m3) 
Š1 - Š3 
(0.882)*100.0/1000=0,088 [A] 
Zaselepení stávajícího kabelovodu - výztuž (obj * m) (m = 100,0 kg/m3) 
k5; k6 
(0.433)*100/1000=0,043 [B] 
Celkem: A+B=0,131 [C]</t>
  </si>
  <si>
    <t>27</t>
  </si>
  <si>
    <t>341362021</t>
  </si>
  <si>
    <t>Výztuž stěn svařovanými sítěmi Kari</t>
  </si>
  <si>
    <t>Výztuž stěn a příček nosných svislých nebo šikmých, rovných nebo oblých ze svařovaných sítí z drátů typu KARI</t>
  </si>
  <si>
    <t>Viz PD D.2.3.2_SO 01-15-05_01-10 
Případná oprava kabelovodu - výztuž (pl * m) (m = 5,40 kg/m2) 
(22.0)*5.40*1.2/1000=0,143 [A] 
Celkem: A=0,143 [B]</t>
  </si>
  <si>
    <t>28</t>
  </si>
  <si>
    <t>388129720</t>
  </si>
  <si>
    <t>Montáž ŽB krycích desek prefabrikovaných kanálů pro IS hmotnosti do 1 t</t>
  </si>
  <si>
    <t>KUS</t>
  </si>
  <si>
    <t>Montáž dílců prefabrikovaných kanálů ze železobetonu pro rozvody  se zalitím spár šířky do 30 mm krycích desek, hmotnosti do 1 t</t>
  </si>
  <si>
    <t>1. Ceny tohoto souboru cen nelze použít pro montáž dílců kanálů ve štolách, tunelech a podchodech.</t>
  </si>
  <si>
    <t>39</t>
  </si>
  <si>
    <t>59385207</t>
  </si>
  <si>
    <t>deska zákrytová energokanálu 119 x 65 x 10 cm</t>
  </si>
  <si>
    <t>zákrytová deska 300x500x50mm (beton C30/37 XF4) 
90=90,000 [A] 
Celkem: A=90,000 [B]</t>
  </si>
  <si>
    <t>40</t>
  </si>
  <si>
    <t>59385208</t>
  </si>
  <si>
    <t>deska zákrytová energokanálu 119 x 80 x 10 cm</t>
  </si>
  <si>
    <t>zákrytová deska 300x1400x100mm (beton C30/37 XF4) 
125=125,000 [A] 
Celkem: A=125,000 [B]</t>
  </si>
  <si>
    <t>Komunikace pozemní</t>
  </si>
  <si>
    <t>29</t>
  </si>
  <si>
    <t>564871114</t>
  </si>
  <si>
    <t>Podklad ze štěrkodrtě ŠD tl. 280 mm</t>
  </si>
  <si>
    <t>Podklad ze štěrkodrti ŠD  s rozprostřením a zhutněním, po zhutnění tl. 280 mm</t>
  </si>
  <si>
    <t>Viz PD D.2.3.2_SO 01-15-05_01-10 
Zpevněná plocha - podklad (pl) 
trasa e2 - KŠ2-KŠ3 
(7.8)=7,800 [A] 
Celkem: A=7,800 [B]</t>
  </si>
  <si>
    <t>30</t>
  </si>
  <si>
    <t>564871116</t>
  </si>
  <si>
    <t>Podklad ze štěrkodrtě ŠD tl. 300 mm</t>
  </si>
  <si>
    <t>Podklad ze štěrkodrti ŠD  s rozprostřením a zhutněním, po zhutnění tl. 300 mm</t>
  </si>
  <si>
    <t>31</t>
  </si>
  <si>
    <t>564952113</t>
  </si>
  <si>
    <t>Podklad z mechanicky zpevněného kameniva MZK tl 170 mm</t>
  </si>
  <si>
    <t>Podklad z mechanicky zpevněného kameniva MZK (minerální beton)  s rozprostřením a s hutněním, po zhutnění tl. 170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</si>
  <si>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</si>
  <si>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32</t>
  </si>
  <si>
    <t>565135101</t>
  </si>
  <si>
    <t>Asfaltový beton vrstva podkladní ACP 16 (obalované kamenivo OKS) tl 50 mm š do 1,5 m</t>
  </si>
  <si>
    <t>Asfaltový beton vrstva podkladní ACP 16 (obalované kamenivo střednězrnné - OKS)  s rozprostřením a zhutněním v pruhu šířky do 1,5 m, po zhutnění tl. 50 mm</t>
  </si>
  <si>
    <t>1. Cenami 565 1.-510 lze oceňovat např. chodníky, úzké cesty a vjezdy v pruhu šířky do 1,5 m jakékoliv délky a jednotlivé plochy velikosti do 10 m2.  
2. ČSN EN 13108-1 připouští pro ACP 16 pouze tl. 50 až 80 mm.</t>
  </si>
  <si>
    <t>33</t>
  </si>
  <si>
    <t>573111112</t>
  </si>
  <si>
    <t>Postřik živičný infiltrační s posypem z asfaltu množství 1 kg/m2</t>
  </si>
  <si>
    <t>Postřik infiltrační PI z asfaltu silničního s posypem kamenivem, v množství 1,00 kg/m2</t>
  </si>
  <si>
    <t>Viz PD D.2.3.2_SO 01-15-05_01-10 
Zpevněná plocha - postřik (pl) 
trasa e2 - KŠ2-KŠ3 
(7.8)=7,800 [A] 
Celkem: A=7,800 [B]</t>
  </si>
  <si>
    <t>34</t>
  </si>
  <si>
    <t>573211109</t>
  </si>
  <si>
    <t>Postřik živičný spojovací z asfaltu v množství 0,50 kg/m2</t>
  </si>
  <si>
    <t>Postřik spojovací PS bez posypu kamenivem z asfaltu silničního, v množství 0,50 kg/m2</t>
  </si>
  <si>
    <t>Viz PD D.2.3.2_SO 01-15-05_01-10 
Zpevněná plocha - postřik (pl * p) 
trasa e2 - KŠ2-KŠ3 
(7.8)*2=15,600 [A] 
Celkem: A=15,600 [B]</t>
  </si>
  <si>
    <t>35</t>
  </si>
  <si>
    <t>577134031</t>
  </si>
  <si>
    <t>Asfaltový beton vrstva obrusná ACO 11 (ABS) tř. I tl 40 mm š do 1,5 m z modifikovaného asfaltu</t>
  </si>
  <si>
    <t>Asfaltový beton vrstva obrusná ACO 11 (ABS)  s rozprostřením a se zhutněním z modifikovaného asfaltu v pruhu šířky do 1,5 m, po zhutnění tl. 40 mm</t>
  </si>
  <si>
    <t>Viz PD D.2.3.2_SO 01-15-05_01-10 
Zpevněná plocha - asfalt (dl * š) 
trasa e2 - KŠ2-KŠ3 
6.00*1.30=7,800 [A] 
Celkem: A=7,800 [B]</t>
  </si>
  <si>
    <t>1. Cenami 577 1.-40 lze oceňovat např. chodníky, úzké cesty a vjezdy v pruhu šířky do 1,5 m jakékoliv délky a jednotlivé plochy velikosti do 10 m2.  
2. ČSN EN 13108-1 připouští pro ACO 11 pouze tl. 35 až 50 mm.</t>
  </si>
  <si>
    <t>36</t>
  </si>
  <si>
    <t>577155032</t>
  </si>
  <si>
    <t>Asfaltový beton vrstva ložní ACL 16 (ABVH) tl 60 mm š do 1,5 m z modifikovaného asfaltu</t>
  </si>
  <si>
    <t>Asfaltový beton vrstva ložní ACL 16 (ABH)  s rozprostřením a zhutněním z modifikovaného asfaltu v pruhu šířky do 1,5 m, po zhutnění tl. 60 mm</t>
  </si>
  <si>
    <t>1. Cenami 577 1.-50 lze oceňovat např. chodníky, úzké cesty a vjezdy v pruhu šířky do 1,5 m jakékoliv délky a jednotlivé plochy velikosti do 10 m2.  
2. ČSN EN 13108-1 připouští pro ACL 16 pouze tl. 50 až 70 mm.</t>
  </si>
  <si>
    <t>47</t>
  </si>
  <si>
    <t>919726201</t>
  </si>
  <si>
    <t>Geotextilie pro vyztužení, separaci a filtraci tkaná z PP podélná pevnost v tahu do 15 kN/m</t>
  </si>
  <si>
    <t>Geotextilie tkaná pro vyztužení, separaci nebo filtraci z polypropylenu, podélná pevnost v tahu do 15 kN/m</t>
  </si>
  <si>
    <t>Viz PD D.2.3.2_SO 01-15-05_01-10 
Zpevněná plocha - separace (pl) 
trasa e2 - KŠ2-KŠ3 
(7.8)=7,800 [A] 
Celkem: A=7,800 [B]</t>
  </si>
  <si>
    <t>1. V cenách jsou započteny i náklady na položení a dodání geotextilie včetně přesahů.</t>
  </si>
  <si>
    <t>Úpravy povrchů, podlahy a osazování výplní</t>
  </si>
  <si>
    <t>41</t>
  </si>
  <si>
    <t>631311133</t>
  </si>
  <si>
    <t>Mazanina tl do 240 mm z betonu prostého bez zvýšených nároků na prostředí tř. C 12/15</t>
  </si>
  <si>
    <t>Mazanina z betonu  prostého bez zvýšených nároků na prostředí tl. přes 120 do 240 mm tř. C 12/15</t>
  </si>
  <si>
    <t>Viz PD D.2.3.2_SO 01-15-05_01-10 
Mazanina (dl * š * v) 
KŠ1 
2.70*2.10*0.15=0,851 [A] 
KŠ2 
2.10*2.10*0.15=0,662 [B] 
KŠ3 
2.10*2.10*0.15=0,662 [C] 
Celkem: A+B+C=2,175 [D]</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</si>
  <si>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</si>
  <si>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42</t>
  </si>
  <si>
    <t>631319013</t>
  </si>
  <si>
    <t>Příplatek k mazanině tl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</si>
  <si>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</si>
  <si>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</si>
  <si>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43</t>
  </si>
  <si>
    <t>631319197</t>
  </si>
  <si>
    <t>Příplatek k mazanině tl do 240 mm za plochu do 5 m2</t>
  </si>
  <si>
    <t>Příplatek k cenám mazanin  za malou plochu do 5 m2 jednotlivě mazanina tl. přes 120 do 240 mm</t>
  </si>
  <si>
    <t>783</t>
  </si>
  <si>
    <t>Dokončovací práce - nátěry</t>
  </si>
  <si>
    <t>44</t>
  </si>
  <si>
    <t>783306809</t>
  </si>
  <si>
    <t>Odstranění nátěru ze zámečnických konstrukcí okartáčováním</t>
  </si>
  <si>
    <t>Odstranění nátěrů ze zámečnických konstrukcí okartáčováním</t>
  </si>
  <si>
    <t>Viz PD D.2.3.2_SO 01-15-05_01-10 
Repase kanálů - očištění výztuže (pl) 
15.0=15,000 [A] 
Celkem: A=15,000 [B]</t>
  </si>
  <si>
    <t>Trubní vedení</t>
  </si>
  <si>
    <t>45</t>
  </si>
  <si>
    <t>899620131</t>
  </si>
  <si>
    <t>Obetonování plastové šachty z polypropylenu betonem prostým tř. C 16/20 otevřený výkop</t>
  </si>
  <si>
    <t>Obetonování plastových šachet z polypropylenu betonem prostým v otevřeném výkopu, beton tř. C 16/20</t>
  </si>
  <si>
    <t>Viz PD D.2.3.2_SO 01-15-05_01-10 
Obetonování multikanálu (dl * š * v) - multikanál (dl * š * v * p) 
trasa a - KŠ1-TB 
(0.60*0.60)*1.00*2=0,720 [A] 
-(0.40*0.40*1.00*2)=-0,320 [B] 
trasa b - KŠ1-KŠ2 
(0.60*0.60)*1.00*2=0,720 [C] 
-(0.40*0.40*1.00*2)=-0,320 [D] 
trasa c - KŠ2-terén 
(0.60*0.60)*1.00*2=0,720 [E] 
-(0.40*0.40*1.00*2)=-0,320 [F] 
trasa d1 - KŠ2-rozvodna 25 kV 
(0.60*0.60)*1.00*2=0,720 [G] 
-(0.40*0.40*1.00*2)=-0,320 [H] 
trasa d2 - KŠ2-rozvodna 25 kV 
(0.60*0.60)*1.00=0,360 [I] 
-(0.40*0.40*1.00)=-0,160 [J] 
trasa d3 - KŠ2-rozvodna 25 kV 
(0.60*0.60)*1.00=0,360 [K] 
-(0.40*0.40*1.00)=-0,160 [L] 
trasa e1 - KŠ2-KŠ3 
(0.60*0.60)*1.00*3=1,080 [M] 
-(0.40*0.40*1.00*3)=-0,480 [N] 
trasa e3 - KŠ2-KŠ3 
(0.60*0.60)*1.00*3=1,080 [O] 
-(0.40*0.40*1.00*3)=-0,480 [P] 
Celkem: A+B+C+D+E+F+G+H+I+J+K+L+M+N+O+P=3,200 [Q]</t>
  </si>
  <si>
    <t>46</t>
  </si>
  <si>
    <t>899722114</t>
  </si>
  <si>
    <t>Krytí potrubí z plastů výstražnou fólií z PVC 40 cm</t>
  </si>
  <si>
    <t>m</t>
  </si>
  <si>
    <t>Krytí potrubí z plastů výstražnou fólií z PVC šířky 40 cm</t>
  </si>
  <si>
    <t>Viz PD D.2.3.2_SO 01-15-05_01-10 
Výstražná fólie (dl * p) 
(131.00)*2=262,000 [A] 
Celkem: A=262,000 [B]</t>
  </si>
  <si>
    <t>65</t>
  </si>
  <si>
    <t>R_K032</t>
  </si>
  <si>
    <t>D+M KŠ1 ŽB prefabrikovaná šachta 3100x2500mm, hl.=2600mm zpevněná plocha / kompozitní vodotěsný uzam. poklop (tř. D 400), výška krčku 150 mm vč. vybavení (dle P</t>
  </si>
  <si>
    <t>D+M KŠ1 ŽB prefabrikovaná šachta 3100x2500mm, hl.=2600mm zpevněná plocha / kompozitní vodotěsný uzam. poklop (tř. D 400), výška krčku 150 mm vč. vybavení (dle PD)</t>
  </si>
  <si>
    <t>66</t>
  </si>
  <si>
    <t>R_K033</t>
  </si>
  <si>
    <t>D+M KŠ2 ŽB prefabrikovaná šachta 2500x2500mm, hl.=2600mm zpevněná plocha / kompozitní vodotěsný uzam. poklop (tř. D 400), výška krčku 600 mm vč. vybavení (dle P</t>
  </si>
  <si>
    <t>D+M KŠ1 ŽB prefabrikovaná šachta 2500x2500mm, hl.=2600mm zpevněná plocha / kompozitní vodotěsný uzam. poklop (tř. D 400), výška krčku 600 mm vč. vybavení (dle PD)</t>
  </si>
  <si>
    <t>67</t>
  </si>
  <si>
    <t>R_K034</t>
  </si>
  <si>
    <t>Ostatní konstrukce a práce, bourání</t>
  </si>
  <si>
    <t>48</t>
  </si>
  <si>
    <t>963015131</t>
  </si>
  <si>
    <t>Demontáž prefabrikovaných krycích desek kanálů, šachet nebo žump do hmotnosti 0,12 t</t>
  </si>
  <si>
    <t>Demontáž prefabrikovaných krycích desek kanálů, šachet nebo žump  hmotnosti do 0,12 t</t>
  </si>
  <si>
    <t>Viz PD D.2.3.2_SO 01-15-05_01-10 
Odstranění zákrytovýceh desek (p) 
trasa k1 
90=90,000 [A] 
trasa k2 
125=125,000 [B] 
trasa k4 
97=97,000 [C] 
trasa k5 
27=27,000 [D] 
trasa k6 
197=197,000 [E] 
Celkem: A+B+C+D+E=536,000 [F]</t>
  </si>
  <si>
    <t>1. V cenách jsou započteny náklady na manipulaci sdeskami do vzdálenosti 8 m od osy kanálu.  
2. V cenách jsou započteny náklady na očistění nebo vysekání betonu kolem závěsných ok pro zachycení háků zvedacího mechanizmu.  
3. V cenách nejsou započteny náklady na odstranění krycí mazaniny, izolace a vyrovnávacího potěru. Tyto stavební práce se oceňují příslušnými cenami této části.</t>
  </si>
  <si>
    <t>49</t>
  </si>
  <si>
    <t>978021111</t>
  </si>
  <si>
    <t>Otlučení (osekání) cementových omítek vnitřních stěn v rozsahu do 5 %</t>
  </si>
  <si>
    <t>Otlučení cementových vnitřních ploch stěn, v rozsahu do 5 %</t>
  </si>
  <si>
    <t>Viz PD D.2.3.2_SO 01-15-05_01-10 
Repase kanálů (dl * š) 
trasa k1 
(25.00)*(0.30*3)=22,500 [A] 
trasa k2 
(35.00)*(0.70+0.80*2)=80,500 [B] 
Celkem: A+B=103,000 [C]</t>
  </si>
  <si>
    <t>50</t>
  </si>
  <si>
    <t>981513114</t>
  </si>
  <si>
    <t>Demolice konstrukcí objektů z betonu železového těžkou mechanizací</t>
  </si>
  <si>
    <t>Demolice konstrukcí objektů  těžkými mechanizačními prostředky konstrukcí ze železobetonu</t>
  </si>
  <si>
    <t>Viz PD D.2.3.2_SO 01-15-05_01-10 
Vybourání kabelové trasy (dl * š * v) 
trasa k4 
(29.00)*(1.15*0.15+0.80*0.15+0.80*0.15)=11,963 [A] 
trasa k5 
(8.00)*(2.15*0.25+1.45*0.30+1.45*0.30)=11,260 [B] 
trasa k6 
(59.00)*(1.10*0.15+0.80*0.15+0.80*0.15)=23,895 [C] 
Celkem: A+B+C=47,118 [D]</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</si>
  <si>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</si>
  <si>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51</t>
  </si>
  <si>
    <t>985131111</t>
  </si>
  <si>
    <t>Očištění ploch stěn, rubu kleneb a podlah tlakovou vodou</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</si>
  <si>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</si>
  <si>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52</t>
  </si>
  <si>
    <t>985311111</t>
  </si>
  <si>
    <t>Reprofilace stěn cementovými sanačními maltami tl 10 mm</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</si>
  <si>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</si>
  <si>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</si>
  <si>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53</t>
  </si>
  <si>
    <t>985311911</t>
  </si>
  <si>
    <t>Příplatek při reprofilaci sanačními maltami za práci ve stísněném prostoru</t>
  </si>
  <si>
    <t>Reprofilace betonu sanačními maltami na cementové bázi ručně Příplatek k cenám za práci ve stísněném prostoru</t>
  </si>
  <si>
    <t>54</t>
  </si>
  <si>
    <t>985312111</t>
  </si>
  <si>
    <t>Stěrka k vyrovnání betonových ploch stěn tl 2 mm</t>
  </si>
  <si>
    <t>Stěrka k vyrovnání ploch reprofilovaného betonu stěn, tloušťky do 2 mm</t>
  </si>
  <si>
    <t>1. Vcenách nejsou započteny náklady na ochranný nátěr, které se oceňují souborem cen 985 32-4 Ochranný nátěr betonu.</t>
  </si>
  <si>
    <t>55</t>
  </si>
  <si>
    <t>985312191</t>
  </si>
  <si>
    <t>Příplatek ke stěrce pro vyrovnání betonových ploch za práci ve stísněném prostoru</t>
  </si>
  <si>
    <t>Stěrka k vyrovnání ploch reprofilovaného betonu Příplatek k cenám za práci ve stísněném prostoru</t>
  </si>
  <si>
    <t>56</t>
  </si>
  <si>
    <t>985321111</t>
  </si>
  <si>
    <t>Ochranný nátěr výztuže na cementové bázi stěn, líce kleneb a podhledů 1 vrstva tl 1 mm</t>
  </si>
  <si>
    <t>Ochranný nátěr betonářské výztuže 1 vrstva tloušťky 1 mm na cementové bázi stěn, líce kleneb a podhledů</t>
  </si>
  <si>
    <t>Viz PD D.2.3.2_SO 01-15-05_01-10 
Repase kanálů (pl) 
15.0=15,000 [A] 
Celkem: A=15,000 [B]</t>
  </si>
  <si>
    <t>1. Množství měrných jednotek se určuje v m2 rozvinuté betonové plochy, na které se výztuž ošetřuje. Je uvažováno 10 bm výztuže na 1 m2 plochy.</t>
  </si>
  <si>
    <t>57</t>
  </si>
  <si>
    <t>985321911</t>
  </si>
  <si>
    <t>Příplatek k cenám ochranného nátěru výztuže za práce ve stísněném prostoru</t>
  </si>
  <si>
    <t>Ochranný nátěr betonářské výztuže Příplatek k cenám za práci ve stísněném prostoru</t>
  </si>
  <si>
    <t>58</t>
  </si>
  <si>
    <t>985323112</t>
  </si>
  <si>
    <t>Spojovací můstek reprofilovaného betonu na cementové bázi tl 2 mm</t>
  </si>
  <si>
    <t>Spojovací můstek reprofilovaného betonu na cementové bázi, tloušťky 2 mm</t>
  </si>
  <si>
    <t>59</t>
  </si>
  <si>
    <t>985323911</t>
  </si>
  <si>
    <t>Příplatek k cenám spojovacího můstku za práci ve stísněném prostoru</t>
  </si>
  <si>
    <t>Spojovací můstek reprofilovaného betonu Příplatek k cenám za práci ve stísněném prostoru</t>
  </si>
  <si>
    <t>60</t>
  </si>
  <si>
    <t>985324221</t>
  </si>
  <si>
    <t>Ochranný akrylátový nátěr betonu dvojnásobný se stěrkou (OS-C)</t>
  </si>
  <si>
    <t>Ochranný nátěr betonu akrylátový dvojnásobný se stěrkou (OS-C)</t>
  </si>
  <si>
    <t>61</t>
  </si>
  <si>
    <t>985324911</t>
  </si>
  <si>
    <t>Příplatek k cenám ochranných nátěrů betonu za práci ve stísněném prostoru</t>
  </si>
  <si>
    <t>Ochranný nátěr betonu Příplatek k cenám za práci ve stísněném prostoru</t>
  </si>
  <si>
    <t>990</t>
  </si>
  <si>
    <t>Likvidace odpadů vč. dopravy</t>
  </si>
  <si>
    <t>74</t>
  </si>
  <si>
    <t>R015111</t>
  </si>
  <si>
    <t>POPLATKY ZA LIKVIDACI ODPADŮ NEKONTAMINOVANÝCH - 17 05 04 VYTĚŽENÉ ZEMINY A HORNINY - I. TŘÍDA TĚŽITELNOSTI VČETNĚ DOPRAVY</t>
  </si>
  <si>
    <t>Viz PD D.2.3.2_SO 01-15-05_01-10 
Zemní práce - skládkovné (předpokládaný obj) 
((341.21)+(79.023))*1.8=756,419 [A] 
Celkem: A=756,419 [B] 
B * 0.8Koeficient množství=605,135 [C]</t>
  </si>
  <si>
    <t>75</t>
  </si>
  <si>
    <t>R015140</t>
  </si>
  <si>
    <t>POPLATKY ZA LIKVIDACI ODPADŮ NEKONTAMINOVANÝCH - 17 01 01 BETON Z DEMOLIC OBJEKTŮ, ZÁKLADŮ TV, KŮLY A SLOUPY VČETNĚ DOPRAVY</t>
  </si>
  <si>
    <t>76</t>
  </si>
  <si>
    <t>R015513</t>
  </si>
  <si>
    <t>POPLATKY ZA LIKVIDACI ODPADŮ NEBEZPEČNÝCH - 17 05 03* ZEMINA Z KOLEJIŠTĚ (VÝHYBKY) LOKÁLNĚ ZNEČIŠTĚNÁ NEBEZPEČNÝMI LÁTKAMI (NAPŘ. As, Pb) - SKLÁDKA S-NO, VČETNĚ</t>
  </si>
  <si>
    <t>POPLATKY ZA LIKVIDACI ODPADŮ NEBEZPEČNÝCH - 17 05 03* ZEMINA Z KOLEJIŠTĚ (VÝHYBKY) LOKÁLNĚ ZNEČIŠTĚNÁ NEBEZPEČNÝMI LÁTKAMI (NAPŘ. As, Pb) - SKLÁDKA S-NO, VČETNĚ DOPRAVY</t>
  </si>
  <si>
    <t>Viz PD D.2.3.2_SO 01-15-05_01-10 
Zemní práce - skládkovné (předpokládaný obj) 
((341.21)+(79.023))*1.8=756,419 [A] 
Celkem: A=756,419 [B] 
B * 0.2Koeficient množství=151,284 [C]</t>
  </si>
  <si>
    <t>997</t>
  </si>
  <si>
    <t>Přesun sutě</t>
  </si>
  <si>
    <t>62</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</si>
  <si>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</si>
  <si>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</si>
  <si>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</si>
  <si>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</si>
  <si>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998</t>
  </si>
  <si>
    <t>Přesun hmot</t>
  </si>
  <si>
    <t>63</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</si>
  <si>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</si>
  <si>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</si>
  <si>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</si>
  <si>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</si>
  <si>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64</t>
  </si>
  <si>
    <t>998276124</t>
  </si>
  <si>
    <t>Příplatek k přesunu hmot pro trubní vedení z trub z plastických hmot za zvětšený přesun do 500 m</t>
  </si>
  <si>
    <t>Přesun hmot pro trubní vedení hloubené z trub z plastických hmot nebo sklolaminátových Příplatek k cenám za zvětšený přesun přes vymezenou největší dopravní vzdálenost do 500 m</t>
  </si>
  <si>
    <t>OST</t>
  </si>
  <si>
    <t>Ostatní</t>
  </si>
  <si>
    <t>68</t>
  </si>
  <si>
    <t>R_OST000X10</t>
  </si>
  <si>
    <t>D+M ucpávky chrániček proti tlakové vodě vč. doplňků (dle PD)</t>
  </si>
  <si>
    <t>69</t>
  </si>
  <si>
    <t>R_OST000X11</t>
  </si>
  <si>
    <t>D+M požární ucpávky EI 60 DP1 (dle PD)</t>
  </si>
  <si>
    <t>70</t>
  </si>
  <si>
    <t>R_OST000X12</t>
  </si>
  <si>
    <t>D+M ucpávky multikanálu proti tlakové vodě vč. doplňků (dle PD)</t>
  </si>
  <si>
    <t>71</t>
  </si>
  <si>
    <t>R_OST000X3</t>
  </si>
  <si>
    <t>D+M těleso kabelovodu z plastu, multikanál, 9x otvor, vodotěsné provedení se sníženou hořlavostí vč. spojovacích prvjů a doplňků (dle PD)</t>
  </si>
  <si>
    <t>72</t>
  </si>
  <si>
    <t>R_OST000X6</t>
  </si>
  <si>
    <t>D+M dvouplášťová korugovaná chránička O110/94mm vč. doplňků (dle PD)</t>
  </si>
  <si>
    <t>73</t>
  </si>
  <si>
    <t>R_OST000X8</t>
  </si>
  <si>
    <t>D+M dvouplášťová korugovaná chránička O160/136mm vč. doplňků (dle 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</si>
</sst>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A1:R324"/>
  <sheetViews>
    <sheetView tabSelected="1"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0+O9+O94+O103+O140+O177+O190+O195+O216+O273+O286+O291+O300</f>
        <v>0</v>
      </c>
      <c r="P2" t="s">
        <v>2</v>
      </c>
    </row>
    <row r="3" spans="1:18" ht="15" customHeight="1" x14ac:dyDescent="0.25">
      <c r="A3" t="s">
        <v>4</v>
      </c>
      <c r="B3" s="4" t="s">
        <v>5</v>
      </c>
      <c r="C3" s="5" t="s">
        <v>6</v>
      </c>
      <c r="D3" s="6"/>
      <c r="E3" s="7" t="s">
        <v>7</v>
      </c>
      <c r="F3" s="1"/>
      <c r="G3" s="8"/>
      <c r="H3" s="9" t="s">
        <v>8</v>
      </c>
      <c r="I3" s="10">
        <f>0+I9+I94+I103+I140+I177+I190+I195+I216+I273+I286+I291+I300</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12" t="s">
        <v>17</v>
      </c>
      <c r="C5" s="13" t="s">
        <v>8</v>
      </c>
      <c r="D5" s="14"/>
      <c r="E5" s="15" t="s">
        <v>18</v>
      </c>
      <c r="F5" s="3"/>
      <c r="G5" s="3"/>
      <c r="H5" s="3"/>
      <c r="I5" s="3"/>
      <c r="O5" t="s">
        <v>19</v>
      </c>
      <c r="P5" t="s">
        <v>10</v>
      </c>
    </row>
    <row r="6" spans="1:18" ht="12.75" customHeight="1" x14ac:dyDescent="0.2">
      <c r="A6" s="16" t="s">
        <v>20</v>
      </c>
      <c r="B6" s="16" t="s">
        <v>21</v>
      </c>
      <c r="C6" s="16" t="s">
        <v>22</v>
      </c>
      <c r="D6" s="16" t="s">
        <v>23</v>
      </c>
      <c r="E6" s="16" t="s">
        <v>24</v>
      </c>
      <c r="F6" s="16" t="s">
        <v>25</v>
      </c>
      <c r="G6" s="16" t="s">
        <v>26</v>
      </c>
      <c r="H6" s="16" t="s">
        <v>27</v>
      </c>
      <c r="I6" s="16"/>
    </row>
    <row r="7" spans="1:18" ht="12.75" customHeight="1" x14ac:dyDescent="0.2">
      <c r="A7" s="16"/>
      <c r="B7" s="16"/>
      <c r="C7" s="16"/>
      <c r="D7" s="16"/>
      <c r="E7" s="16"/>
      <c r="F7" s="16"/>
      <c r="G7" s="16"/>
      <c r="H7" s="17" t="s">
        <v>28</v>
      </c>
      <c r="I7" s="17" t="s">
        <v>29</v>
      </c>
    </row>
    <row r="8" spans="1:18" ht="12.75" customHeight="1" x14ac:dyDescent="0.2">
      <c r="A8" s="17" t="s">
        <v>30</v>
      </c>
      <c r="B8" s="17" t="s">
        <v>31</v>
      </c>
      <c r="C8" s="17" t="s">
        <v>10</v>
      </c>
      <c r="D8" s="17" t="s">
        <v>2</v>
      </c>
      <c r="E8" s="17" t="s">
        <v>32</v>
      </c>
      <c r="F8" s="17" t="s">
        <v>33</v>
      </c>
      <c r="G8" s="17" t="s">
        <v>34</v>
      </c>
      <c r="H8" s="17" t="s">
        <v>35</v>
      </c>
      <c r="I8" s="17" t="s">
        <v>36</v>
      </c>
    </row>
    <row r="9" spans="1:18" ht="12.75" customHeight="1" x14ac:dyDescent="0.2">
      <c r="A9" s="18" t="s">
        <v>37</v>
      </c>
      <c r="B9" s="18"/>
      <c r="C9" s="19" t="s">
        <v>31</v>
      </c>
      <c r="D9" s="18"/>
      <c r="E9" s="20" t="s">
        <v>38</v>
      </c>
      <c r="F9" s="18"/>
      <c r="G9" s="18"/>
      <c r="H9" s="18"/>
      <c r="I9" s="21">
        <f>0+Q9</f>
        <v>0</v>
      </c>
      <c r="O9">
        <f>0+R9</f>
        <v>0</v>
      </c>
      <c r="Q9">
        <f>0+I10+I14+I18+I22+I26+I30+I34+I38+I42+I46+I50+I54+I58+I62+I66+I70+I74+I78+I82+I86+I90</f>
        <v>0</v>
      </c>
      <c r="R9">
        <f>0+O10+O14+O18+O22+O26+O30+O34+O38+O42+O46+O50+O54+O58+O62+O66+O70+O74+O78+O82+O86+O90</f>
        <v>0</v>
      </c>
    </row>
    <row r="10" spans="1:18" x14ac:dyDescent="0.2">
      <c r="A10" s="22" t="s">
        <v>39</v>
      </c>
      <c r="B10" s="23" t="s">
        <v>31</v>
      </c>
      <c r="C10" s="23" t="s">
        <v>40</v>
      </c>
      <c r="D10" s="22" t="s">
        <v>41</v>
      </c>
      <c r="E10" s="24" t="s">
        <v>42</v>
      </c>
      <c r="F10" s="25" t="s">
        <v>43</v>
      </c>
      <c r="G10" s="26">
        <v>1.4970000000000001</v>
      </c>
      <c r="H10" s="27">
        <v>0</v>
      </c>
      <c r="I10" s="27">
        <f>ROUND(ROUND(H10,2)*ROUND(G10,3),2)</f>
        <v>0</v>
      </c>
      <c r="O10">
        <f>(I10*21)/100</f>
        <v>0</v>
      </c>
      <c r="P10" t="s">
        <v>10</v>
      </c>
    </row>
    <row r="11" spans="1:18" x14ac:dyDescent="0.2">
      <c r="A11" s="28" t="s">
        <v>44</v>
      </c>
      <c r="E11" s="29" t="s">
        <v>42</v>
      </c>
    </row>
    <row r="12" spans="1:18" x14ac:dyDescent="0.2">
      <c r="A12" s="30" t="s">
        <v>45</v>
      </c>
      <c r="E12" s="31" t="s">
        <v>46</v>
      </c>
    </row>
    <row r="13" spans="1:18" x14ac:dyDescent="0.2">
      <c r="A13" t="s">
        <v>47</v>
      </c>
      <c r="E13" s="29" t="s">
        <v>46</v>
      </c>
    </row>
    <row r="14" spans="1:18" x14ac:dyDescent="0.2">
      <c r="A14" s="22" t="s">
        <v>39</v>
      </c>
      <c r="B14" s="23" t="s">
        <v>10</v>
      </c>
      <c r="C14" s="23" t="s">
        <v>48</v>
      </c>
      <c r="D14" s="22" t="s">
        <v>41</v>
      </c>
      <c r="E14" s="24" t="s">
        <v>49</v>
      </c>
      <c r="F14" s="25" t="s">
        <v>50</v>
      </c>
      <c r="G14" s="26">
        <v>252.113</v>
      </c>
      <c r="H14" s="27">
        <v>0</v>
      </c>
      <c r="I14" s="27">
        <f>ROUND(ROUND(H14,2)*ROUND(G14,3),2)</f>
        <v>0</v>
      </c>
      <c r="O14">
        <f>(I14*21)/100</f>
        <v>0</v>
      </c>
      <c r="P14" t="s">
        <v>10</v>
      </c>
    </row>
    <row r="15" spans="1:18" x14ac:dyDescent="0.2">
      <c r="A15" s="28" t="s">
        <v>44</v>
      </c>
      <c r="E15" s="29" t="s">
        <v>49</v>
      </c>
    </row>
    <row r="16" spans="1:18" ht="76.5" x14ac:dyDescent="0.2">
      <c r="A16" s="30" t="s">
        <v>45</v>
      </c>
      <c r="E16" s="31" t="s">
        <v>51</v>
      </c>
    </row>
    <row r="17" spans="1:16" x14ac:dyDescent="0.2">
      <c r="A17" t="s">
        <v>47</v>
      </c>
      <c r="E17" s="29" t="s">
        <v>46</v>
      </c>
    </row>
    <row r="18" spans="1:16" x14ac:dyDescent="0.2">
      <c r="A18" s="22" t="s">
        <v>39</v>
      </c>
      <c r="B18" s="23" t="s">
        <v>2</v>
      </c>
      <c r="C18" s="23" t="s">
        <v>52</v>
      </c>
      <c r="D18" s="22" t="s">
        <v>41</v>
      </c>
      <c r="E18" s="24" t="s">
        <v>53</v>
      </c>
      <c r="F18" s="25" t="s">
        <v>54</v>
      </c>
      <c r="G18" s="26">
        <v>1310</v>
      </c>
      <c r="H18" s="27">
        <v>0</v>
      </c>
      <c r="I18" s="27">
        <f>ROUND(ROUND(H18,2)*ROUND(G18,3),2)</f>
        <v>0</v>
      </c>
      <c r="O18">
        <f>(I18*21)/100</f>
        <v>0</v>
      </c>
      <c r="P18" t="s">
        <v>10</v>
      </c>
    </row>
    <row r="19" spans="1:16" ht="25.5" x14ac:dyDescent="0.2">
      <c r="A19" s="28" t="s">
        <v>44</v>
      </c>
      <c r="E19" s="29" t="s">
        <v>55</v>
      </c>
    </row>
    <row r="20" spans="1:16" ht="51" x14ac:dyDescent="0.2">
      <c r="A20" s="30" t="s">
        <v>45</v>
      </c>
      <c r="E20" s="31" t="s">
        <v>56</v>
      </c>
    </row>
    <row r="21" spans="1:16" ht="331.5" x14ac:dyDescent="0.2">
      <c r="A21" t="s">
        <v>47</v>
      </c>
      <c r="E21" s="29" t="s">
        <v>57</v>
      </c>
    </row>
    <row r="22" spans="1:16" x14ac:dyDescent="0.2">
      <c r="A22" s="22" t="s">
        <v>39</v>
      </c>
      <c r="B22" s="23" t="s">
        <v>32</v>
      </c>
      <c r="C22" s="23" t="s">
        <v>58</v>
      </c>
      <c r="D22" s="22" t="s">
        <v>41</v>
      </c>
      <c r="E22" s="24" t="s">
        <v>59</v>
      </c>
      <c r="F22" s="25" t="s">
        <v>60</v>
      </c>
      <c r="G22" s="26">
        <v>90</v>
      </c>
      <c r="H22" s="27">
        <v>0</v>
      </c>
      <c r="I22" s="27">
        <f>ROUND(ROUND(H22,2)*ROUND(G22,3),2)</f>
        <v>0</v>
      </c>
      <c r="O22">
        <f>(I22*21)/100</f>
        <v>0</v>
      </c>
      <c r="P22" t="s">
        <v>10</v>
      </c>
    </row>
    <row r="23" spans="1:16" x14ac:dyDescent="0.2">
      <c r="A23" s="28" t="s">
        <v>44</v>
      </c>
      <c r="E23" s="29" t="s">
        <v>61</v>
      </c>
    </row>
    <row r="24" spans="1:16" ht="242.25" x14ac:dyDescent="0.2">
      <c r="A24" s="30" t="s">
        <v>45</v>
      </c>
      <c r="E24" s="31" t="s">
        <v>62</v>
      </c>
    </row>
    <row r="25" spans="1:16" ht="89.25" x14ac:dyDescent="0.2">
      <c r="A25" t="s">
        <v>47</v>
      </c>
      <c r="E25" s="29" t="s">
        <v>63</v>
      </c>
    </row>
    <row r="26" spans="1:16" ht="25.5" x14ac:dyDescent="0.2">
      <c r="A26" s="22" t="s">
        <v>39</v>
      </c>
      <c r="B26" s="23" t="s">
        <v>33</v>
      </c>
      <c r="C26" s="23" t="s">
        <v>64</v>
      </c>
      <c r="D26" s="22" t="s">
        <v>41</v>
      </c>
      <c r="E26" s="24" t="s">
        <v>65</v>
      </c>
      <c r="F26" s="25" t="s">
        <v>66</v>
      </c>
      <c r="G26" s="26">
        <v>341.21</v>
      </c>
      <c r="H26" s="27">
        <v>0</v>
      </c>
      <c r="I26" s="27">
        <f>ROUND(ROUND(H26,2)*ROUND(G26,3),2)</f>
        <v>0</v>
      </c>
      <c r="O26">
        <f>(I26*21)/100</f>
        <v>0</v>
      </c>
      <c r="P26" t="s">
        <v>10</v>
      </c>
    </row>
    <row r="27" spans="1:16" ht="38.25" x14ac:dyDescent="0.2">
      <c r="A27" s="28" t="s">
        <v>44</v>
      </c>
      <c r="E27" s="29" t="s">
        <v>67</v>
      </c>
    </row>
    <row r="28" spans="1:16" ht="318.75" x14ac:dyDescent="0.2">
      <c r="A28" s="30" t="s">
        <v>45</v>
      </c>
      <c r="E28" s="31" t="s">
        <v>68</v>
      </c>
    </row>
    <row r="29" spans="1:16" ht="38.25" x14ac:dyDescent="0.2">
      <c r="A29" t="s">
        <v>47</v>
      </c>
      <c r="E29" s="29" t="s">
        <v>69</v>
      </c>
    </row>
    <row r="30" spans="1:16" ht="25.5" x14ac:dyDescent="0.2">
      <c r="A30" s="22" t="s">
        <v>39</v>
      </c>
      <c r="B30" s="23" t="s">
        <v>34</v>
      </c>
      <c r="C30" s="23" t="s">
        <v>70</v>
      </c>
      <c r="D30" s="22" t="s">
        <v>41</v>
      </c>
      <c r="E30" s="24" t="s">
        <v>71</v>
      </c>
      <c r="F30" s="25" t="s">
        <v>66</v>
      </c>
      <c r="G30" s="26">
        <v>79.022999999999996</v>
      </c>
      <c r="H30" s="27">
        <v>0</v>
      </c>
      <c r="I30" s="27">
        <f>ROUND(ROUND(H30,2)*ROUND(G30,3),2)</f>
        <v>0</v>
      </c>
      <c r="O30">
        <f>(I30*21)/100</f>
        <v>0</v>
      </c>
      <c r="P30" t="s">
        <v>10</v>
      </c>
    </row>
    <row r="31" spans="1:16" ht="25.5" x14ac:dyDescent="0.2">
      <c r="A31" s="28" t="s">
        <v>44</v>
      </c>
      <c r="E31" s="29" t="s">
        <v>72</v>
      </c>
    </row>
    <row r="32" spans="1:16" ht="114.75" x14ac:dyDescent="0.2">
      <c r="A32" s="30" t="s">
        <v>45</v>
      </c>
      <c r="E32" s="31" t="s">
        <v>73</v>
      </c>
    </row>
    <row r="33" spans="1:16" ht="89.25" x14ac:dyDescent="0.2">
      <c r="A33" t="s">
        <v>47</v>
      </c>
      <c r="E33" s="29" t="s">
        <v>74</v>
      </c>
    </row>
    <row r="34" spans="1:16" x14ac:dyDescent="0.2">
      <c r="A34" s="22" t="s">
        <v>39</v>
      </c>
      <c r="B34" s="23" t="s">
        <v>75</v>
      </c>
      <c r="C34" s="23" t="s">
        <v>76</v>
      </c>
      <c r="D34" s="22" t="s">
        <v>41</v>
      </c>
      <c r="E34" s="24" t="s">
        <v>77</v>
      </c>
      <c r="F34" s="25" t="s">
        <v>60</v>
      </c>
      <c r="G34" s="26">
        <v>579.01</v>
      </c>
      <c r="H34" s="27">
        <v>0</v>
      </c>
      <c r="I34" s="27">
        <f>ROUND(ROUND(H34,2)*ROUND(G34,3),2)</f>
        <v>0</v>
      </c>
      <c r="O34">
        <f>(I34*21)/100</f>
        <v>0</v>
      </c>
      <c r="P34" t="s">
        <v>10</v>
      </c>
    </row>
    <row r="35" spans="1:16" ht="25.5" x14ac:dyDescent="0.2">
      <c r="A35" s="28" t="s">
        <v>44</v>
      </c>
      <c r="E35" s="29" t="s">
        <v>78</v>
      </c>
    </row>
    <row r="36" spans="1:16" ht="408" x14ac:dyDescent="0.2">
      <c r="A36" s="30" t="s">
        <v>45</v>
      </c>
      <c r="E36" s="31" t="s">
        <v>79</v>
      </c>
    </row>
    <row r="37" spans="1:16" ht="178.5" x14ac:dyDescent="0.2">
      <c r="A37" t="s">
        <v>47</v>
      </c>
      <c r="E37" s="29" t="s">
        <v>80</v>
      </c>
    </row>
    <row r="38" spans="1:16" x14ac:dyDescent="0.2">
      <c r="A38" s="22" t="s">
        <v>39</v>
      </c>
      <c r="B38" s="23" t="s">
        <v>81</v>
      </c>
      <c r="C38" s="23" t="s">
        <v>82</v>
      </c>
      <c r="D38" s="22" t="s">
        <v>41</v>
      </c>
      <c r="E38" s="24" t="s">
        <v>83</v>
      </c>
      <c r="F38" s="25" t="s">
        <v>60</v>
      </c>
      <c r="G38" s="26">
        <v>579.01</v>
      </c>
      <c r="H38" s="27">
        <v>0</v>
      </c>
      <c r="I38" s="27">
        <f>ROUND(ROUND(H38,2)*ROUND(G38,3),2)</f>
        <v>0</v>
      </c>
      <c r="O38">
        <f>(I38*21)/100</f>
        <v>0</v>
      </c>
      <c r="P38" t="s">
        <v>10</v>
      </c>
    </row>
    <row r="39" spans="1:16" ht="25.5" x14ac:dyDescent="0.2">
      <c r="A39" s="28" t="s">
        <v>44</v>
      </c>
      <c r="E39" s="29" t="s">
        <v>84</v>
      </c>
    </row>
    <row r="40" spans="1:16" x14ac:dyDescent="0.2">
      <c r="A40" s="30" t="s">
        <v>45</v>
      </c>
      <c r="E40" s="31" t="s">
        <v>46</v>
      </c>
    </row>
    <row r="41" spans="1:16" x14ac:dyDescent="0.2">
      <c r="A41" t="s">
        <v>47</v>
      </c>
      <c r="E41" s="29" t="s">
        <v>46</v>
      </c>
    </row>
    <row r="42" spans="1:16" x14ac:dyDescent="0.2">
      <c r="A42" s="22" t="s">
        <v>39</v>
      </c>
      <c r="B42" s="23" t="s">
        <v>35</v>
      </c>
      <c r="C42" s="23" t="s">
        <v>85</v>
      </c>
      <c r="D42" s="22" t="s">
        <v>41</v>
      </c>
      <c r="E42" s="24" t="s">
        <v>86</v>
      </c>
      <c r="F42" s="25" t="s">
        <v>66</v>
      </c>
      <c r="G42" s="26">
        <v>420.233</v>
      </c>
      <c r="H42" s="27">
        <v>0</v>
      </c>
      <c r="I42" s="27">
        <f>ROUND(ROUND(H42,2)*ROUND(G42,3),2)</f>
        <v>0</v>
      </c>
      <c r="O42">
        <f>(I42*21)/100</f>
        <v>0</v>
      </c>
      <c r="P42" t="s">
        <v>10</v>
      </c>
    </row>
    <row r="43" spans="1:16" ht="25.5" x14ac:dyDescent="0.2">
      <c r="A43" s="28" t="s">
        <v>44</v>
      </c>
      <c r="E43" s="29" t="s">
        <v>87</v>
      </c>
    </row>
    <row r="44" spans="1:16" ht="63.75" x14ac:dyDescent="0.2">
      <c r="A44" s="30" t="s">
        <v>45</v>
      </c>
      <c r="E44" s="31" t="s">
        <v>88</v>
      </c>
    </row>
    <row r="45" spans="1:16" ht="51" x14ac:dyDescent="0.2">
      <c r="A45" t="s">
        <v>47</v>
      </c>
      <c r="E45" s="29" t="s">
        <v>89</v>
      </c>
    </row>
    <row r="46" spans="1:16" ht="25.5" x14ac:dyDescent="0.2">
      <c r="A46" s="22" t="s">
        <v>39</v>
      </c>
      <c r="B46" s="23" t="s">
        <v>36</v>
      </c>
      <c r="C46" s="23" t="s">
        <v>90</v>
      </c>
      <c r="D46" s="22" t="s">
        <v>41</v>
      </c>
      <c r="E46" s="24" t="s">
        <v>91</v>
      </c>
      <c r="F46" s="25" t="s">
        <v>66</v>
      </c>
      <c r="G46" s="26">
        <v>28.47</v>
      </c>
      <c r="H46" s="27">
        <v>0</v>
      </c>
      <c r="I46" s="27">
        <f>ROUND(ROUND(H46,2)*ROUND(G46,3),2)</f>
        <v>0</v>
      </c>
      <c r="O46">
        <f>(I46*21)/100</f>
        <v>0</v>
      </c>
      <c r="P46" t="s">
        <v>10</v>
      </c>
    </row>
    <row r="47" spans="1:16" ht="25.5" x14ac:dyDescent="0.2">
      <c r="A47" s="28" t="s">
        <v>44</v>
      </c>
      <c r="E47" s="29" t="s">
        <v>92</v>
      </c>
    </row>
    <row r="48" spans="1:16" ht="76.5" x14ac:dyDescent="0.2">
      <c r="A48" s="30" t="s">
        <v>45</v>
      </c>
      <c r="E48" s="31" t="s">
        <v>93</v>
      </c>
    </row>
    <row r="49" spans="1:16" ht="89.25" x14ac:dyDescent="0.2">
      <c r="A49" t="s">
        <v>47</v>
      </c>
      <c r="E49" s="29" t="s">
        <v>94</v>
      </c>
    </row>
    <row r="50" spans="1:16" ht="25.5" x14ac:dyDescent="0.2">
      <c r="A50" s="22" t="s">
        <v>39</v>
      </c>
      <c r="B50" s="23" t="s">
        <v>95</v>
      </c>
      <c r="C50" s="23" t="s">
        <v>96</v>
      </c>
      <c r="D50" s="22" t="s">
        <v>41</v>
      </c>
      <c r="E50" s="24" t="s">
        <v>97</v>
      </c>
      <c r="F50" s="25" t="s">
        <v>66</v>
      </c>
      <c r="G50" s="26">
        <v>533.923</v>
      </c>
      <c r="H50" s="27">
        <v>0</v>
      </c>
      <c r="I50" s="27">
        <f>ROUND(ROUND(H50,2)*ROUND(G50,3),2)</f>
        <v>0</v>
      </c>
      <c r="O50">
        <f>(I50*21)/100</f>
        <v>0</v>
      </c>
      <c r="P50" t="s">
        <v>10</v>
      </c>
    </row>
    <row r="51" spans="1:16" ht="38.25" x14ac:dyDescent="0.2">
      <c r="A51" s="28" t="s">
        <v>44</v>
      </c>
      <c r="E51" s="29" t="s">
        <v>98</v>
      </c>
    </row>
    <row r="52" spans="1:16" ht="76.5" x14ac:dyDescent="0.2">
      <c r="A52" s="30" t="s">
        <v>45</v>
      </c>
      <c r="E52" s="31" t="s">
        <v>99</v>
      </c>
    </row>
    <row r="53" spans="1:16" ht="76.5" x14ac:dyDescent="0.2">
      <c r="A53" t="s">
        <v>47</v>
      </c>
      <c r="E53" s="29" t="s">
        <v>100</v>
      </c>
    </row>
    <row r="54" spans="1:16" x14ac:dyDescent="0.2">
      <c r="A54" s="22" t="s">
        <v>39</v>
      </c>
      <c r="B54" s="23" t="s">
        <v>101</v>
      </c>
      <c r="C54" s="23" t="s">
        <v>102</v>
      </c>
      <c r="D54" s="22" t="s">
        <v>41</v>
      </c>
      <c r="E54" s="24" t="s">
        <v>103</v>
      </c>
      <c r="F54" s="25" t="s">
        <v>66</v>
      </c>
      <c r="G54" s="26">
        <v>28.47</v>
      </c>
      <c r="H54" s="27">
        <v>0</v>
      </c>
      <c r="I54" s="27">
        <f>ROUND(ROUND(H54,2)*ROUND(G54,3),2)</f>
        <v>0</v>
      </c>
      <c r="O54">
        <f>(I54*21)/100</f>
        <v>0</v>
      </c>
      <c r="P54" t="s">
        <v>10</v>
      </c>
    </row>
    <row r="55" spans="1:16" x14ac:dyDescent="0.2">
      <c r="A55" s="28" t="s">
        <v>44</v>
      </c>
      <c r="E55" s="29" t="s">
        <v>104</v>
      </c>
    </row>
    <row r="56" spans="1:16" ht="76.5" x14ac:dyDescent="0.2">
      <c r="A56" s="30" t="s">
        <v>45</v>
      </c>
      <c r="E56" s="31" t="s">
        <v>93</v>
      </c>
    </row>
    <row r="57" spans="1:16" x14ac:dyDescent="0.2">
      <c r="A57" t="s">
        <v>47</v>
      </c>
      <c r="E57" s="29" t="s">
        <v>46</v>
      </c>
    </row>
    <row r="58" spans="1:16" x14ac:dyDescent="0.2">
      <c r="A58" s="22" t="s">
        <v>39</v>
      </c>
      <c r="B58" s="23" t="s">
        <v>105</v>
      </c>
      <c r="C58" s="23" t="s">
        <v>106</v>
      </c>
      <c r="D58" s="22" t="s">
        <v>41</v>
      </c>
      <c r="E58" s="24" t="s">
        <v>107</v>
      </c>
      <c r="F58" s="25" t="s">
        <v>66</v>
      </c>
      <c r="G58" s="26">
        <v>420.233</v>
      </c>
      <c r="H58" s="27">
        <v>0</v>
      </c>
      <c r="I58" s="27">
        <f>ROUND(ROUND(H58,2)*ROUND(G58,3),2)</f>
        <v>0</v>
      </c>
      <c r="O58">
        <f>(I58*21)/100</f>
        <v>0</v>
      </c>
      <c r="P58" t="s">
        <v>10</v>
      </c>
    </row>
    <row r="59" spans="1:16" ht="25.5" x14ac:dyDescent="0.2">
      <c r="A59" s="28" t="s">
        <v>44</v>
      </c>
      <c r="E59" s="29" t="s">
        <v>108</v>
      </c>
    </row>
    <row r="60" spans="1:16" ht="63.75" x14ac:dyDescent="0.2">
      <c r="A60" s="30" t="s">
        <v>45</v>
      </c>
      <c r="E60" s="31" t="s">
        <v>109</v>
      </c>
    </row>
    <row r="61" spans="1:16" ht="140.25" x14ac:dyDescent="0.2">
      <c r="A61" t="s">
        <v>47</v>
      </c>
      <c r="E61" s="29" t="s">
        <v>110</v>
      </c>
    </row>
    <row r="62" spans="1:16" x14ac:dyDescent="0.2">
      <c r="A62" s="22" t="s">
        <v>39</v>
      </c>
      <c r="B62" s="23" t="s">
        <v>111</v>
      </c>
      <c r="C62" s="23" t="s">
        <v>112</v>
      </c>
      <c r="D62" s="22" t="s">
        <v>41</v>
      </c>
      <c r="E62" s="24" t="s">
        <v>113</v>
      </c>
      <c r="F62" s="25" t="s">
        <v>66</v>
      </c>
      <c r="G62" s="26">
        <v>420.233</v>
      </c>
      <c r="H62" s="27">
        <v>0</v>
      </c>
      <c r="I62" s="27">
        <f>ROUND(ROUND(H62,2)*ROUND(G62,3),2)</f>
        <v>0</v>
      </c>
      <c r="O62">
        <f>(I62*21)/100</f>
        <v>0</v>
      </c>
      <c r="P62" t="s">
        <v>10</v>
      </c>
    </row>
    <row r="63" spans="1:16" ht="25.5" x14ac:dyDescent="0.2">
      <c r="A63" s="28" t="s">
        <v>44</v>
      </c>
      <c r="E63" s="29" t="s">
        <v>114</v>
      </c>
    </row>
    <row r="64" spans="1:16" ht="63.75" x14ac:dyDescent="0.2">
      <c r="A64" s="30" t="s">
        <v>45</v>
      </c>
      <c r="E64" s="31" t="s">
        <v>115</v>
      </c>
    </row>
    <row r="65" spans="1:16" ht="165.75" x14ac:dyDescent="0.2">
      <c r="A65" t="s">
        <v>47</v>
      </c>
      <c r="E65" s="29" t="s">
        <v>116</v>
      </c>
    </row>
    <row r="66" spans="1:16" x14ac:dyDescent="0.2">
      <c r="A66" s="22" t="s">
        <v>39</v>
      </c>
      <c r="B66" s="23" t="s">
        <v>117</v>
      </c>
      <c r="C66" s="23" t="s">
        <v>118</v>
      </c>
      <c r="D66" s="22" t="s">
        <v>41</v>
      </c>
      <c r="E66" s="24" t="s">
        <v>119</v>
      </c>
      <c r="F66" s="25" t="s">
        <v>66</v>
      </c>
      <c r="G66" s="26">
        <v>13.5</v>
      </c>
      <c r="H66" s="27">
        <v>0</v>
      </c>
      <c r="I66" s="27">
        <f>ROUND(ROUND(H66,2)*ROUND(G66,3),2)</f>
        <v>0</v>
      </c>
      <c r="O66">
        <f>(I66*21)/100</f>
        <v>0</v>
      </c>
      <c r="P66" t="s">
        <v>10</v>
      </c>
    </row>
    <row r="67" spans="1:16" ht="25.5" x14ac:dyDescent="0.2">
      <c r="A67" s="28" t="s">
        <v>44</v>
      </c>
      <c r="E67" s="29" t="s">
        <v>120</v>
      </c>
    </row>
    <row r="68" spans="1:16" ht="51" x14ac:dyDescent="0.2">
      <c r="A68" s="30" t="s">
        <v>45</v>
      </c>
      <c r="E68" s="31" t="s">
        <v>121</v>
      </c>
    </row>
    <row r="69" spans="1:16" x14ac:dyDescent="0.2">
      <c r="A69" t="s">
        <v>47</v>
      </c>
      <c r="E69" s="29" t="s">
        <v>46</v>
      </c>
    </row>
    <row r="70" spans="1:16" x14ac:dyDescent="0.2">
      <c r="A70" s="22" t="s">
        <v>39</v>
      </c>
      <c r="B70" s="23" t="s">
        <v>122</v>
      </c>
      <c r="C70" s="23" t="s">
        <v>123</v>
      </c>
      <c r="D70" s="22" t="s">
        <v>41</v>
      </c>
      <c r="E70" s="24" t="s">
        <v>124</v>
      </c>
      <c r="F70" s="25" t="s">
        <v>66</v>
      </c>
      <c r="G70" s="26">
        <v>140.06299999999999</v>
      </c>
      <c r="H70" s="27">
        <v>0</v>
      </c>
      <c r="I70" s="27">
        <f>ROUND(ROUND(H70,2)*ROUND(G70,3),2)</f>
        <v>0</v>
      </c>
      <c r="O70">
        <f>(I70*21)/100</f>
        <v>0</v>
      </c>
      <c r="P70" t="s">
        <v>10</v>
      </c>
    </row>
    <row r="71" spans="1:16" ht="25.5" x14ac:dyDescent="0.2">
      <c r="A71" s="28" t="s">
        <v>44</v>
      </c>
      <c r="E71" s="29" t="s">
        <v>125</v>
      </c>
    </row>
    <row r="72" spans="1:16" ht="409.5" x14ac:dyDescent="0.2">
      <c r="A72" s="30" t="s">
        <v>45</v>
      </c>
      <c r="E72" s="31" t="s">
        <v>126</v>
      </c>
    </row>
    <row r="73" spans="1:16" ht="255" x14ac:dyDescent="0.2">
      <c r="A73" t="s">
        <v>47</v>
      </c>
      <c r="E73" s="29" t="s">
        <v>127</v>
      </c>
    </row>
    <row r="74" spans="1:16" x14ac:dyDescent="0.2">
      <c r="A74" s="22" t="s">
        <v>39</v>
      </c>
      <c r="B74" s="23" t="s">
        <v>128</v>
      </c>
      <c r="C74" s="23" t="s">
        <v>129</v>
      </c>
      <c r="D74" s="22" t="s">
        <v>41</v>
      </c>
      <c r="E74" s="24" t="s">
        <v>130</v>
      </c>
      <c r="F74" s="25" t="s">
        <v>66</v>
      </c>
      <c r="G74" s="26">
        <v>117.32</v>
      </c>
      <c r="H74" s="27">
        <v>0</v>
      </c>
      <c r="I74" s="27">
        <f>ROUND(ROUND(H74,2)*ROUND(G74,3),2)</f>
        <v>0</v>
      </c>
      <c r="O74">
        <f>(I74*21)/100</f>
        <v>0</v>
      </c>
      <c r="P74" t="s">
        <v>10</v>
      </c>
    </row>
    <row r="75" spans="1:16" ht="38.25" x14ac:dyDescent="0.2">
      <c r="A75" s="28" t="s">
        <v>44</v>
      </c>
      <c r="E75" s="29" t="s">
        <v>131</v>
      </c>
    </row>
    <row r="76" spans="1:16" ht="409.5" x14ac:dyDescent="0.2">
      <c r="A76" s="30" t="s">
        <v>45</v>
      </c>
      <c r="E76" s="31" t="s">
        <v>132</v>
      </c>
    </row>
    <row r="77" spans="1:16" ht="127.5" x14ac:dyDescent="0.2">
      <c r="A77" t="s">
        <v>47</v>
      </c>
      <c r="E77" s="29" t="s">
        <v>133</v>
      </c>
    </row>
    <row r="78" spans="1:16" ht="25.5" x14ac:dyDescent="0.2">
      <c r="A78" s="22" t="s">
        <v>39</v>
      </c>
      <c r="B78" s="23" t="s">
        <v>134</v>
      </c>
      <c r="C78" s="23" t="s">
        <v>135</v>
      </c>
      <c r="D78" s="22" t="s">
        <v>41</v>
      </c>
      <c r="E78" s="24" t="s">
        <v>136</v>
      </c>
      <c r="F78" s="25" t="s">
        <v>60</v>
      </c>
      <c r="G78" s="26">
        <v>99.8</v>
      </c>
      <c r="H78" s="27">
        <v>0</v>
      </c>
      <c r="I78" s="27">
        <f>ROUND(ROUND(H78,2)*ROUND(G78,3),2)</f>
        <v>0</v>
      </c>
      <c r="O78">
        <f>(I78*21)/100</f>
        <v>0</v>
      </c>
      <c r="P78" t="s">
        <v>10</v>
      </c>
    </row>
    <row r="79" spans="1:16" ht="25.5" x14ac:dyDescent="0.2">
      <c r="A79" s="28" t="s">
        <v>44</v>
      </c>
      <c r="E79" s="29" t="s">
        <v>137</v>
      </c>
    </row>
    <row r="80" spans="1:16" ht="51" x14ac:dyDescent="0.2">
      <c r="A80" s="30" t="s">
        <v>45</v>
      </c>
      <c r="E80" s="31" t="s">
        <v>138</v>
      </c>
    </row>
    <row r="81" spans="1:18" ht="127.5" x14ac:dyDescent="0.2">
      <c r="A81" t="s">
        <v>47</v>
      </c>
      <c r="E81" s="29" t="s">
        <v>139</v>
      </c>
    </row>
    <row r="82" spans="1:18" ht="25.5" x14ac:dyDescent="0.2">
      <c r="A82" s="22" t="s">
        <v>39</v>
      </c>
      <c r="B82" s="23" t="s">
        <v>140</v>
      </c>
      <c r="C82" s="23" t="s">
        <v>141</v>
      </c>
      <c r="D82" s="22" t="s">
        <v>41</v>
      </c>
      <c r="E82" s="24" t="s">
        <v>142</v>
      </c>
      <c r="F82" s="25" t="s">
        <v>60</v>
      </c>
      <c r="G82" s="26">
        <v>99.8</v>
      </c>
      <c r="H82" s="27">
        <v>0</v>
      </c>
      <c r="I82" s="27">
        <f>ROUND(ROUND(H82,2)*ROUND(G82,3),2)</f>
        <v>0</v>
      </c>
      <c r="O82">
        <f>(I82*21)/100</f>
        <v>0</v>
      </c>
      <c r="P82" t="s">
        <v>10</v>
      </c>
    </row>
    <row r="83" spans="1:18" ht="25.5" x14ac:dyDescent="0.2">
      <c r="A83" s="28" t="s">
        <v>44</v>
      </c>
      <c r="E83" s="29" t="s">
        <v>143</v>
      </c>
    </row>
    <row r="84" spans="1:18" ht="191.25" x14ac:dyDescent="0.2">
      <c r="A84" s="30" t="s">
        <v>45</v>
      </c>
      <c r="E84" s="31" t="s">
        <v>144</v>
      </c>
    </row>
    <row r="85" spans="1:18" ht="51" x14ac:dyDescent="0.2">
      <c r="A85" t="s">
        <v>47</v>
      </c>
      <c r="E85" s="29" t="s">
        <v>145</v>
      </c>
    </row>
    <row r="86" spans="1:18" x14ac:dyDescent="0.2">
      <c r="A86" s="22" t="s">
        <v>39</v>
      </c>
      <c r="B86" s="23" t="s">
        <v>146</v>
      </c>
      <c r="C86" s="23" t="s">
        <v>147</v>
      </c>
      <c r="D86" s="22" t="s">
        <v>41</v>
      </c>
      <c r="E86" s="24" t="s">
        <v>148</v>
      </c>
      <c r="F86" s="25" t="s">
        <v>50</v>
      </c>
      <c r="G86" s="26">
        <v>5.4180000000000001</v>
      </c>
      <c r="H86" s="27">
        <v>0</v>
      </c>
      <c r="I86" s="27">
        <f>ROUND(ROUND(H86,2)*ROUND(G86,3),2)</f>
        <v>0</v>
      </c>
      <c r="O86">
        <f>(I86*21)/100</f>
        <v>0</v>
      </c>
      <c r="P86" t="s">
        <v>10</v>
      </c>
    </row>
    <row r="87" spans="1:18" x14ac:dyDescent="0.2">
      <c r="A87" s="28" t="s">
        <v>44</v>
      </c>
      <c r="E87" s="29" t="s">
        <v>148</v>
      </c>
    </row>
    <row r="88" spans="1:18" ht="63.75" x14ac:dyDescent="0.2">
      <c r="A88" s="30" t="s">
        <v>45</v>
      </c>
      <c r="E88" s="31" t="s">
        <v>149</v>
      </c>
    </row>
    <row r="89" spans="1:18" x14ac:dyDescent="0.2">
      <c r="A89" t="s">
        <v>47</v>
      </c>
      <c r="E89" s="29" t="s">
        <v>46</v>
      </c>
    </row>
    <row r="90" spans="1:18" x14ac:dyDescent="0.2">
      <c r="A90" s="22" t="s">
        <v>39</v>
      </c>
      <c r="B90" s="23" t="s">
        <v>150</v>
      </c>
      <c r="C90" s="23" t="s">
        <v>151</v>
      </c>
      <c r="D90" s="22" t="s">
        <v>41</v>
      </c>
      <c r="E90" s="24" t="s">
        <v>152</v>
      </c>
      <c r="F90" s="25" t="s">
        <v>50</v>
      </c>
      <c r="G90" s="26">
        <v>205.75800000000001</v>
      </c>
      <c r="H90" s="27">
        <v>0</v>
      </c>
      <c r="I90" s="27">
        <f>ROUND(ROUND(H90,2)*ROUND(G90,3),2)</f>
        <v>0</v>
      </c>
      <c r="O90">
        <f>(I90*21)/100</f>
        <v>0</v>
      </c>
      <c r="P90" t="s">
        <v>10</v>
      </c>
    </row>
    <row r="91" spans="1:18" x14ac:dyDescent="0.2">
      <c r="A91" s="28" t="s">
        <v>44</v>
      </c>
      <c r="E91" s="29" t="s">
        <v>152</v>
      </c>
    </row>
    <row r="92" spans="1:18" ht="63.75" x14ac:dyDescent="0.2">
      <c r="A92" s="30" t="s">
        <v>45</v>
      </c>
      <c r="E92" s="31" t="s">
        <v>153</v>
      </c>
    </row>
    <row r="93" spans="1:18" x14ac:dyDescent="0.2">
      <c r="A93" t="s">
        <v>47</v>
      </c>
      <c r="E93" s="29" t="s">
        <v>46</v>
      </c>
    </row>
    <row r="94" spans="1:18" ht="12.75" customHeight="1" x14ac:dyDescent="0.2">
      <c r="A94" s="3" t="s">
        <v>37</v>
      </c>
      <c r="B94" s="3"/>
      <c r="C94" s="32" t="s">
        <v>10</v>
      </c>
      <c r="D94" s="3"/>
      <c r="E94" s="20" t="s">
        <v>154</v>
      </c>
      <c r="F94" s="3"/>
      <c r="G94" s="3"/>
      <c r="H94" s="3"/>
      <c r="I94" s="33">
        <f>0+Q94</f>
        <v>0</v>
      </c>
      <c r="O94">
        <f>0+R94</f>
        <v>0</v>
      </c>
      <c r="Q94">
        <f>0+I95+I99</f>
        <v>0</v>
      </c>
      <c r="R94">
        <f>0+O95+O99</f>
        <v>0</v>
      </c>
    </row>
    <row r="95" spans="1:18" x14ac:dyDescent="0.2">
      <c r="A95" s="22" t="s">
        <v>39</v>
      </c>
      <c r="B95" s="23" t="s">
        <v>155</v>
      </c>
      <c r="C95" s="23" t="s">
        <v>156</v>
      </c>
      <c r="D95" s="22" t="s">
        <v>41</v>
      </c>
      <c r="E95" s="24" t="s">
        <v>157</v>
      </c>
      <c r="F95" s="25" t="s">
        <v>66</v>
      </c>
      <c r="G95" s="26">
        <v>16.963000000000001</v>
      </c>
      <c r="H95" s="27">
        <v>0</v>
      </c>
      <c r="I95" s="27">
        <f>ROUND(ROUND(H95,2)*ROUND(G95,3),2)</f>
        <v>0</v>
      </c>
      <c r="O95">
        <f>(I95*21)/100</f>
        <v>0</v>
      </c>
      <c r="P95" t="s">
        <v>10</v>
      </c>
    </row>
    <row r="96" spans="1:18" ht="25.5" x14ac:dyDescent="0.2">
      <c r="A96" s="28" t="s">
        <v>44</v>
      </c>
      <c r="E96" s="29" t="s">
        <v>158</v>
      </c>
    </row>
    <row r="97" spans="1:18" ht="357" x14ac:dyDescent="0.2">
      <c r="A97" s="30" t="s">
        <v>45</v>
      </c>
      <c r="E97" s="31" t="s">
        <v>159</v>
      </c>
    </row>
    <row r="98" spans="1:18" ht="63.75" x14ac:dyDescent="0.2">
      <c r="A98" t="s">
        <v>47</v>
      </c>
      <c r="E98" s="29" t="s">
        <v>160</v>
      </c>
    </row>
    <row r="99" spans="1:18" x14ac:dyDescent="0.2">
      <c r="A99" s="22" t="s">
        <v>39</v>
      </c>
      <c r="B99" s="23" t="s">
        <v>161</v>
      </c>
      <c r="C99" s="23" t="s">
        <v>162</v>
      </c>
      <c r="D99" s="22" t="s">
        <v>41</v>
      </c>
      <c r="E99" s="24" t="s">
        <v>163</v>
      </c>
      <c r="F99" s="25" t="s">
        <v>66</v>
      </c>
      <c r="G99" s="26">
        <v>1.2</v>
      </c>
      <c r="H99" s="27">
        <v>0</v>
      </c>
      <c r="I99" s="27">
        <f>ROUND(ROUND(H99,2)*ROUND(G99,3),2)</f>
        <v>0</v>
      </c>
      <c r="O99">
        <f>(I99*21)/100</f>
        <v>0</v>
      </c>
      <c r="P99" t="s">
        <v>10</v>
      </c>
    </row>
    <row r="100" spans="1:18" x14ac:dyDescent="0.2">
      <c r="A100" s="28" t="s">
        <v>44</v>
      </c>
      <c r="E100" s="29" t="s">
        <v>164</v>
      </c>
    </row>
    <row r="101" spans="1:18" ht="63.75" x14ac:dyDescent="0.2">
      <c r="A101" s="30" t="s">
        <v>45</v>
      </c>
      <c r="E101" s="31" t="s">
        <v>165</v>
      </c>
    </row>
    <row r="102" spans="1:18" ht="89.25" x14ac:dyDescent="0.2">
      <c r="A102" t="s">
        <v>47</v>
      </c>
      <c r="E102" s="29" t="s">
        <v>166</v>
      </c>
    </row>
    <row r="103" spans="1:18" ht="12.75" customHeight="1" x14ac:dyDescent="0.2">
      <c r="A103" s="3" t="s">
        <v>37</v>
      </c>
      <c r="B103" s="3"/>
      <c r="C103" s="32" t="s">
        <v>2</v>
      </c>
      <c r="D103" s="3"/>
      <c r="E103" s="20" t="s">
        <v>167</v>
      </c>
      <c r="F103" s="3"/>
      <c r="G103" s="3"/>
      <c r="H103" s="3"/>
      <c r="I103" s="33">
        <f>0+Q103</f>
        <v>0</v>
      </c>
      <c r="O103">
        <f>0+R103</f>
        <v>0</v>
      </c>
      <c r="Q103">
        <f>0+I104+I108+I112+I116+I120+I124+I128+I132+I136</f>
        <v>0</v>
      </c>
      <c r="R103">
        <f>0+O104+O108+O112+O116+O120+O124+O128+O132+O136</f>
        <v>0</v>
      </c>
    </row>
    <row r="104" spans="1:18" x14ac:dyDescent="0.2">
      <c r="A104" s="22" t="s">
        <v>39</v>
      </c>
      <c r="B104" s="23" t="s">
        <v>168</v>
      </c>
      <c r="C104" s="23" t="s">
        <v>169</v>
      </c>
      <c r="D104" s="22" t="s">
        <v>41</v>
      </c>
      <c r="E104" s="24" t="s">
        <v>170</v>
      </c>
      <c r="F104" s="25" t="s">
        <v>66</v>
      </c>
      <c r="G104" s="26">
        <v>11</v>
      </c>
      <c r="H104" s="27">
        <v>0</v>
      </c>
      <c r="I104" s="27">
        <f>ROUND(ROUND(H104,2)*ROUND(G104,3),2)</f>
        <v>0</v>
      </c>
      <c r="O104">
        <f>(I104*21)/100</f>
        <v>0</v>
      </c>
      <c r="P104" t="s">
        <v>10</v>
      </c>
    </row>
    <row r="105" spans="1:18" x14ac:dyDescent="0.2">
      <c r="A105" s="28" t="s">
        <v>44</v>
      </c>
      <c r="E105" s="29" t="s">
        <v>171</v>
      </c>
    </row>
    <row r="106" spans="1:18" ht="51" x14ac:dyDescent="0.2">
      <c r="A106" s="30" t="s">
        <v>45</v>
      </c>
      <c r="E106" s="31" t="s">
        <v>172</v>
      </c>
    </row>
    <row r="107" spans="1:18" x14ac:dyDescent="0.2">
      <c r="A107" t="s">
        <v>47</v>
      </c>
      <c r="E107" s="29" t="s">
        <v>46</v>
      </c>
    </row>
    <row r="108" spans="1:18" x14ac:dyDescent="0.2">
      <c r="A108" s="22" t="s">
        <v>39</v>
      </c>
      <c r="B108" s="23" t="s">
        <v>173</v>
      </c>
      <c r="C108" s="23" t="s">
        <v>174</v>
      </c>
      <c r="D108" s="22" t="s">
        <v>41</v>
      </c>
      <c r="E108" s="24" t="s">
        <v>175</v>
      </c>
      <c r="F108" s="25" t="s">
        <v>66</v>
      </c>
      <c r="G108" s="26">
        <v>1.3149999999999999</v>
      </c>
      <c r="H108" s="27">
        <v>0</v>
      </c>
      <c r="I108" s="27">
        <f>ROUND(ROUND(H108,2)*ROUND(G108,3),2)</f>
        <v>0</v>
      </c>
      <c r="O108">
        <f>(I108*21)/100</f>
        <v>0</v>
      </c>
      <c r="P108" t="s">
        <v>10</v>
      </c>
    </row>
    <row r="109" spans="1:18" x14ac:dyDescent="0.2">
      <c r="A109" s="28" t="s">
        <v>44</v>
      </c>
      <c r="E109" s="29" t="s">
        <v>176</v>
      </c>
    </row>
    <row r="110" spans="1:18" ht="204" x14ac:dyDescent="0.2">
      <c r="A110" s="30" t="s">
        <v>45</v>
      </c>
      <c r="E110" s="31" t="s">
        <v>177</v>
      </c>
    </row>
    <row r="111" spans="1:18" x14ac:dyDescent="0.2">
      <c r="A111" t="s">
        <v>47</v>
      </c>
      <c r="E111" s="29" t="s">
        <v>46</v>
      </c>
    </row>
    <row r="112" spans="1:18" x14ac:dyDescent="0.2">
      <c r="A112" s="22" t="s">
        <v>39</v>
      </c>
      <c r="B112" s="23" t="s">
        <v>178</v>
      </c>
      <c r="C112" s="23" t="s">
        <v>179</v>
      </c>
      <c r="D112" s="22" t="s">
        <v>41</v>
      </c>
      <c r="E112" s="24" t="s">
        <v>180</v>
      </c>
      <c r="F112" s="25" t="s">
        <v>60</v>
      </c>
      <c r="G112" s="26">
        <v>20.055</v>
      </c>
      <c r="H112" s="27">
        <v>0</v>
      </c>
      <c r="I112" s="27">
        <f>ROUND(ROUND(H112,2)*ROUND(G112,3),2)</f>
        <v>0</v>
      </c>
      <c r="O112">
        <f>(I112*21)/100</f>
        <v>0</v>
      </c>
      <c r="P112" t="s">
        <v>10</v>
      </c>
    </row>
    <row r="113" spans="1:16" x14ac:dyDescent="0.2">
      <c r="A113" s="28" t="s">
        <v>44</v>
      </c>
      <c r="E113" s="29" t="s">
        <v>181</v>
      </c>
    </row>
    <row r="114" spans="1:16" ht="178.5" x14ac:dyDescent="0.2">
      <c r="A114" s="30" t="s">
        <v>45</v>
      </c>
      <c r="E114" s="31" t="s">
        <v>182</v>
      </c>
    </row>
    <row r="115" spans="1:16" ht="114.75" x14ac:dyDescent="0.2">
      <c r="A115" t="s">
        <v>47</v>
      </c>
      <c r="E115" s="29" t="s">
        <v>183</v>
      </c>
    </row>
    <row r="116" spans="1:16" x14ac:dyDescent="0.2">
      <c r="A116" s="22" t="s">
        <v>39</v>
      </c>
      <c r="B116" s="23" t="s">
        <v>184</v>
      </c>
      <c r="C116" s="23" t="s">
        <v>185</v>
      </c>
      <c r="D116" s="22" t="s">
        <v>41</v>
      </c>
      <c r="E116" s="24" t="s">
        <v>186</v>
      </c>
      <c r="F116" s="25" t="s">
        <v>60</v>
      </c>
      <c r="G116" s="26">
        <v>20.055</v>
      </c>
      <c r="H116" s="27">
        <v>0</v>
      </c>
      <c r="I116" s="27">
        <f>ROUND(ROUND(H116,2)*ROUND(G116,3),2)</f>
        <v>0</v>
      </c>
      <c r="O116">
        <f>(I116*21)/100</f>
        <v>0</v>
      </c>
      <c r="P116" t="s">
        <v>10</v>
      </c>
    </row>
    <row r="117" spans="1:16" x14ac:dyDescent="0.2">
      <c r="A117" s="28" t="s">
        <v>44</v>
      </c>
      <c r="E117" s="29" t="s">
        <v>187</v>
      </c>
    </row>
    <row r="118" spans="1:16" x14ac:dyDescent="0.2">
      <c r="A118" s="30" t="s">
        <v>45</v>
      </c>
      <c r="E118" s="31" t="s">
        <v>46</v>
      </c>
    </row>
    <row r="119" spans="1:16" ht="114.75" x14ac:dyDescent="0.2">
      <c r="A119" t="s">
        <v>47</v>
      </c>
      <c r="E119" s="29" t="s">
        <v>183</v>
      </c>
    </row>
    <row r="120" spans="1:16" x14ac:dyDescent="0.2">
      <c r="A120" s="22" t="s">
        <v>39</v>
      </c>
      <c r="B120" s="23" t="s">
        <v>188</v>
      </c>
      <c r="C120" s="23" t="s">
        <v>189</v>
      </c>
      <c r="D120" s="22" t="s">
        <v>41</v>
      </c>
      <c r="E120" s="24" t="s">
        <v>190</v>
      </c>
      <c r="F120" s="25" t="s">
        <v>50</v>
      </c>
      <c r="G120" s="26">
        <v>0.13100000000000001</v>
      </c>
      <c r="H120" s="27">
        <v>0</v>
      </c>
      <c r="I120" s="27">
        <f>ROUND(ROUND(H120,2)*ROUND(G120,3),2)</f>
        <v>0</v>
      </c>
      <c r="O120">
        <f>(I120*21)/100</f>
        <v>0</v>
      </c>
      <c r="P120" t="s">
        <v>10</v>
      </c>
    </row>
    <row r="121" spans="1:16" ht="25.5" x14ac:dyDescent="0.2">
      <c r="A121" s="28" t="s">
        <v>44</v>
      </c>
      <c r="E121" s="29" t="s">
        <v>191</v>
      </c>
    </row>
    <row r="122" spans="1:16" ht="102" x14ac:dyDescent="0.2">
      <c r="A122" s="30" t="s">
        <v>45</v>
      </c>
      <c r="E122" s="31" t="s">
        <v>192</v>
      </c>
    </row>
    <row r="123" spans="1:16" x14ac:dyDescent="0.2">
      <c r="A123" t="s">
        <v>47</v>
      </c>
      <c r="E123" s="29" t="s">
        <v>46</v>
      </c>
    </row>
    <row r="124" spans="1:16" x14ac:dyDescent="0.2">
      <c r="A124" s="22" t="s">
        <v>39</v>
      </c>
      <c r="B124" s="23" t="s">
        <v>193</v>
      </c>
      <c r="C124" s="23" t="s">
        <v>194</v>
      </c>
      <c r="D124" s="22" t="s">
        <v>41</v>
      </c>
      <c r="E124" s="24" t="s">
        <v>195</v>
      </c>
      <c r="F124" s="25" t="s">
        <v>50</v>
      </c>
      <c r="G124" s="26">
        <v>0.14299999999999999</v>
      </c>
      <c r="H124" s="27">
        <v>0</v>
      </c>
      <c r="I124" s="27">
        <f>ROUND(ROUND(H124,2)*ROUND(G124,3),2)</f>
        <v>0</v>
      </c>
      <c r="O124">
        <f>(I124*21)/100</f>
        <v>0</v>
      </c>
      <c r="P124" t="s">
        <v>10</v>
      </c>
    </row>
    <row r="125" spans="1:16" ht="25.5" x14ac:dyDescent="0.2">
      <c r="A125" s="28" t="s">
        <v>44</v>
      </c>
      <c r="E125" s="29" t="s">
        <v>196</v>
      </c>
    </row>
    <row r="126" spans="1:16" ht="51" x14ac:dyDescent="0.2">
      <c r="A126" s="30" t="s">
        <v>45</v>
      </c>
      <c r="E126" s="31" t="s">
        <v>197</v>
      </c>
    </row>
    <row r="127" spans="1:16" x14ac:dyDescent="0.2">
      <c r="A127" t="s">
        <v>47</v>
      </c>
      <c r="E127" s="29" t="s">
        <v>46</v>
      </c>
    </row>
    <row r="128" spans="1:16" x14ac:dyDescent="0.2">
      <c r="A128" s="22" t="s">
        <v>39</v>
      </c>
      <c r="B128" s="23" t="s">
        <v>198</v>
      </c>
      <c r="C128" s="23" t="s">
        <v>199</v>
      </c>
      <c r="D128" s="22" t="s">
        <v>41</v>
      </c>
      <c r="E128" s="24" t="s">
        <v>200</v>
      </c>
      <c r="F128" s="25" t="s">
        <v>201</v>
      </c>
      <c r="G128" s="26">
        <v>215</v>
      </c>
      <c r="H128" s="27">
        <v>0</v>
      </c>
      <c r="I128" s="27">
        <f>ROUND(ROUND(H128,2)*ROUND(G128,3),2)</f>
        <v>0</v>
      </c>
      <c r="O128">
        <f>(I128*21)/100</f>
        <v>0</v>
      </c>
      <c r="P128" t="s">
        <v>10</v>
      </c>
    </row>
    <row r="129" spans="1:18" ht="25.5" x14ac:dyDescent="0.2">
      <c r="A129" s="28" t="s">
        <v>44</v>
      </c>
      <c r="E129" s="29" t="s">
        <v>202</v>
      </c>
    </row>
    <row r="130" spans="1:18" x14ac:dyDescent="0.2">
      <c r="A130" s="30" t="s">
        <v>45</v>
      </c>
      <c r="E130" s="31" t="s">
        <v>46</v>
      </c>
    </row>
    <row r="131" spans="1:18" ht="25.5" x14ac:dyDescent="0.2">
      <c r="A131" t="s">
        <v>47</v>
      </c>
      <c r="E131" s="29" t="s">
        <v>203</v>
      </c>
    </row>
    <row r="132" spans="1:18" x14ac:dyDescent="0.2">
      <c r="A132" s="22" t="s">
        <v>39</v>
      </c>
      <c r="B132" s="23" t="s">
        <v>204</v>
      </c>
      <c r="C132" s="23" t="s">
        <v>205</v>
      </c>
      <c r="D132" s="22" t="s">
        <v>41</v>
      </c>
      <c r="E132" s="24" t="s">
        <v>206</v>
      </c>
      <c r="F132" s="25" t="s">
        <v>201</v>
      </c>
      <c r="G132" s="26">
        <v>90</v>
      </c>
      <c r="H132" s="27">
        <v>0</v>
      </c>
      <c r="I132" s="27">
        <f>ROUND(ROUND(H132,2)*ROUND(G132,3),2)</f>
        <v>0</v>
      </c>
      <c r="O132">
        <f>(I132*21)/100</f>
        <v>0</v>
      </c>
      <c r="P132" t="s">
        <v>10</v>
      </c>
    </row>
    <row r="133" spans="1:18" x14ac:dyDescent="0.2">
      <c r="A133" s="28" t="s">
        <v>44</v>
      </c>
      <c r="E133" s="29" t="s">
        <v>206</v>
      </c>
    </row>
    <row r="134" spans="1:18" ht="38.25" x14ac:dyDescent="0.2">
      <c r="A134" s="30" t="s">
        <v>45</v>
      </c>
      <c r="E134" s="31" t="s">
        <v>207</v>
      </c>
    </row>
    <row r="135" spans="1:18" x14ac:dyDescent="0.2">
      <c r="A135" t="s">
        <v>47</v>
      </c>
      <c r="E135" s="29" t="s">
        <v>46</v>
      </c>
    </row>
    <row r="136" spans="1:18" x14ac:dyDescent="0.2">
      <c r="A136" s="22" t="s">
        <v>39</v>
      </c>
      <c r="B136" s="23" t="s">
        <v>208</v>
      </c>
      <c r="C136" s="23" t="s">
        <v>209</v>
      </c>
      <c r="D136" s="22" t="s">
        <v>41</v>
      </c>
      <c r="E136" s="24" t="s">
        <v>210</v>
      </c>
      <c r="F136" s="25" t="s">
        <v>201</v>
      </c>
      <c r="G136" s="26">
        <v>125</v>
      </c>
      <c r="H136" s="27">
        <v>0</v>
      </c>
      <c r="I136" s="27">
        <f>ROUND(ROUND(H136,2)*ROUND(G136,3),2)</f>
        <v>0</v>
      </c>
      <c r="O136">
        <f>(I136*21)/100</f>
        <v>0</v>
      </c>
      <c r="P136" t="s">
        <v>10</v>
      </c>
    </row>
    <row r="137" spans="1:18" x14ac:dyDescent="0.2">
      <c r="A137" s="28" t="s">
        <v>44</v>
      </c>
      <c r="E137" s="29" t="s">
        <v>210</v>
      </c>
    </row>
    <row r="138" spans="1:18" ht="38.25" x14ac:dyDescent="0.2">
      <c r="A138" s="30" t="s">
        <v>45</v>
      </c>
      <c r="E138" s="31" t="s">
        <v>211</v>
      </c>
    </row>
    <row r="139" spans="1:18" x14ac:dyDescent="0.2">
      <c r="A139" t="s">
        <v>47</v>
      </c>
      <c r="E139" s="29" t="s">
        <v>46</v>
      </c>
    </row>
    <row r="140" spans="1:18" ht="12.75" customHeight="1" x14ac:dyDescent="0.2">
      <c r="A140" s="3" t="s">
        <v>37</v>
      </c>
      <c r="B140" s="3"/>
      <c r="C140" s="32" t="s">
        <v>33</v>
      </c>
      <c r="D140" s="3"/>
      <c r="E140" s="20" t="s">
        <v>212</v>
      </c>
      <c r="F140" s="3"/>
      <c r="G140" s="3"/>
      <c r="H140" s="3"/>
      <c r="I140" s="33">
        <f>0+Q140</f>
        <v>0</v>
      </c>
      <c r="O140">
        <f>0+R140</f>
        <v>0</v>
      </c>
      <c r="Q140">
        <f>0+I141+I145+I149+I153+I157+I161+I165+I169+I173</f>
        <v>0</v>
      </c>
      <c r="R140">
        <f>0+O141+O145+O149+O153+O157+O161+O165+O169+O173</f>
        <v>0</v>
      </c>
    </row>
    <row r="141" spans="1:18" x14ac:dyDescent="0.2">
      <c r="A141" s="22" t="s">
        <v>39</v>
      </c>
      <c r="B141" s="23" t="s">
        <v>213</v>
      </c>
      <c r="C141" s="23" t="s">
        <v>214</v>
      </c>
      <c r="D141" s="22" t="s">
        <v>41</v>
      </c>
      <c r="E141" s="24" t="s">
        <v>215</v>
      </c>
      <c r="F141" s="25" t="s">
        <v>60</v>
      </c>
      <c r="G141" s="26">
        <v>7.8</v>
      </c>
      <c r="H141" s="27">
        <v>0</v>
      </c>
      <c r="I141" s="27">
        <f>ROUND(ROUND(H141,2)*ROUND(G141,3),2)</f>
        <v>0</v>
      </c>
      <c r="O141">
        <f>(I141*21)/100</f>
        <v>0</v>
      </c>
      <c r="P141" t="s">
        <v>10</v>
      </c>
    </row>
    <row r="142" spans="1:18" x14ac:dyDescent="0.2">
      <c r="A142" s="28" t="s">
        <v>44</v>
      </c>
      <c r="E142" s="29" t="s">
        <v>216</v>
      </c>
    </row>
    <row r="143" spans="1:18" ht="63.75" x14ac:dyDescent="0.2">
      <c r="A143" s="30" t="s">
        <v>45</v>
      </c>
      <c r="E143" s="31" t="s">
        <v>217</v>
      </c>
    </row>
    <row r="144" spans="1:18" x14ac:dyDescent="0.2">
      <c r="A144" t="s">
        <v>47</v>
      </c>
      <c r="E144" s="29" t="s">
        <v>46</v>
      </c>
    </row>
    <row r="145" spans="1:16" x14ac:dyDescent="0.2">
      <c r="A145" s="22" t="s">
        <v>39</v>
      </c>
      <c r="B145" s="23" t="s">
        <v>218</v>
      </c>
      <c r="C145" s="23" t="s">
        <v>219</v>
      </c>
      <c r="D145" s="22" t="s">
        <v>41</v>
      </c>
      <c r="E145" s="24" t="s">
        <v>220</v>
      </c>
      <c r="F145" s="25" t="s">
        <v>60</v>
      </c>
      <c r="G145" s="26">
        <v>7.8</v>
      </c>
      <c r="H145" s="27">
        <v>0</v>
      </c>
      <c r="I145" s="27">
        <f>ROUND(ROUND(H145,2)*ROUND(G145,3),2)</f>
        <v>0</v>
      </c>
      <c r="O145">
        <f>(I145*21)/100</f>
        <v>0</v>
      </c>
      <c r="P145" t="s">
        <v>10</v>
      </c>
    </row>
    <row r="146" spans="1:16" x14ac:dyDescent="0.2">
      <c r="A146" s="28" t="s">
        <v>44</v>
      </c>
      <c r="E146" s="29" t="s">
        <v>221</v>
      </c>
    </row>
    <row r="147" spans="1:16" ht="63.75" x14ac:dyDescent="0.2">
      <c r="A147" s="30" t="s">
        <v>45</v>
      </c>
      <c r="E147" s="31" t="s">
        <v>217</v>
      </c>
    </row>
    <row r="148" spans="1:16" x14ac:dyDescent="0.2">
      <c r="A148" t="s">
        <v>47</v>
      </c>
      <c r="E148" s="29" t="s">
        <v>46</v>
      </c>
    </row>
    <row r="149" spans="1:16" x14ac:dyDescent="0.2">
      <c r="A149" s="22" t="s">
        <v>39</v>
      </c>
      <c r="B149" s="23" t="s">
        <v>222</v>
      </c>
      <c r="C149" s="23" t="s">
        <v>223</v>
      </c>
      <c r="D149" s="22" t="s">
        <v>41</v>
      </c>
      <c r="E149" s="24" t="s">
        <v>224</v>
      </c>
      <c r="F149" s="25" t="s">
        <v>60</v>
      </c>
      <c r="G149" s="26">
        <v>7.8</v>
      </c>
      <c r="H149" s="27">
        <v>0</v>
      </c>
      <c r="I149" s="27">
        <f>ROUND(ROUND(H149,2)*ROUND(G149,3),2)</f>
        <v>0</v>
      </c>
      <c r="O149">
        <f>(I149*21)/100</f>
        <v>0</v>
      </c>
      <c r="P149" t="s">
        <v>10</v>
      </c>
    </row>
    <row r="150" spans="1:16" ht="25.5" x14ac:dyDescent="0.2">
      <c r="A150" s="28" t="s">
        <v>44</v>
      </c>
      <c r="E150" s="29" t="s">
        <v>225</v>
      </c>
    </row>
    <row r="151" spans="1:16" ht="63.75" x14ac:dyDescent="0.2">
      <c r="A151" s="30" t="s">
        <v>45</v>
      </c>
      <c r="E151" s="31" t="s">
        <v>217</v>
      </c>
    </row>
    <row r="152" spans="1:16" ht="76.5" x14ac:dyDescent="0.2">
      <c r="A152" t="s">
        <v>47</v>
      </c>
      <c r="E152" s="29" t="s">
        <v>226</v>
      </c>
    </row>
    <row r="153" spans="1:16" ht="25.5" x14ac:dyDescent="0.2">
      <c r="A153" s="22" t="s">
        <v>39</v>
      </c>
      <c r="B153" s="23" t="s">
        <v>227</v>
      </c>
      <c r="C153" s="23" t="s">
        <v>228</v>
      </c>
      <c r="D153" s="22" t="s">
        <v>41</v>
      </c>
      <c r="E153" s="24" t="s">
        <v>229</v>
      </c>
      <c r="F153" s="25" t="s">
        <v>60</v>
      </c>
      <c r="G153" s="26">
        <v>7.8</v>
      </c>
      <c r="H153" s="27">
        <v>0</v>
      </c>
      <c r="I153" s="27">
        <f>ROUND(ROUND(H153,2)*ROUND(G153,3),2)</f>
        <v>0</v>
      </c>
      <c r="O153">
        <f>(I153*21)/100</f>
        <v>0</v>
      </c>
      <c r="P153" t="s">
        <v>10</v>
      </c>
    </row>
    <row r="154" spans="1:16" ht="25.5" x14ac:dyDescent="0.2">
      <c r="A154" s="28" t="s">
        <v>44</v>
      </c>
      <c r="E154" s="29" t="s">
        <v>230</v>
      </c>
    </row>
    <row r="155" spans="1:16" ht="63.75" x14ac:dyDescent="0.2">
      <c r="A155" s="30" t="s">
        <v>45</v>
      </c>
      <c r="E155" s="31" t="s">
        <v>217</v>
      </c>
    </row>
    <row r="156" spans="1:16" ht="38.25" x14ac:dyDescent="0.2">
      <c r="A156" t="s">
        <v>47</v>
      </c>
      <c r="E156" s="29" t="s">
        <v>231</v>
      </c>
    </row>
    <row r="157" spans="1:16" x14ac:dyDescent="0.2">
      <c r="A157" s="22" t="s">
        <v>39</v>
      </c>
      <c r="B157" s="23" t="s">
        <v>232</v>
      </c>
      <c r="C157" s="23" t="s">
        <v>233</v>
      </c>
      <c r="D157" s="22" t="s">
        <v>41</v>
      </c>
      <c r="E157" s="24" t="s">
        <v>234</v>
      </c>
      <c r="F157" s="25" t="s">
        <v>60</v>
      </c>
      <c r="G157" s="26">
        <v>7.8</v>
      </c>
      <c r="H157" s="27">
        <v>0</v>
      </c>
      <c r="I157" s="27">
        <f>ROUND(ROUND(H157,2)*ROUND(G157,3),2)</f>
        <v>0</v>
      </c>
      <c r="O157">
        <f>(I157*21)/100</f>
        <v>0</v>
      </c>
      <c r="P157" t="s">
        <v>10</v>
      </c>
    </row>
    <row r="158" spans="1:16" ht="25.5" x14ac:dyDescent="0.2">
      <c r="A158" s="28" t="s">
        <v>44</v>
      </c>
      <c r="E158" s="29" t="s">
        <v>235</v>
      </c>
    </row>
    <row r="159" spans="1:16" ht="63.75" x14ac:dyDescent="0.2">
      <c r="A159" s="30" t="s">
        <v>45</v>
      </c>
      <c r="E159" s="31" t="s">
        <v>236</v>
      </c>
    </row>
    <row r="160" spans="1:16" x14ac:dyDescent="0.2">
      <c r="A160" t="s">
        <v>47</v>
      </c>
      <c r="E160" s="29" t="s">
        <v>46</v>
      </c>
    </row>
    <row r="161" spans="1:16" x14ac:dyDescent="0.2">
      <c r="A161" s="22" t="s">
        <v>39</v>
      </c>
      <c r="B161" s="23" t="s">
        <v>237</v>
      </c>
      <c r="C161" s="23" t="s">
        <v>238</v>
      </c>
      <c r="D161" s="22" t="s">
        <v>41</v>
      </c>
      <c r="E161" s="24" t="s">
        <v>239</v>
      </c>
      <c r="F161" s="25" t="s">
        <v>60</v>
      </c>
      <c r="G161" s="26">
        <v>15.6</v>
      </c>
      <c r="H161" s="27">
        <v>0</v>
      </c>
      <c r="I161" s="27">
        <f>ROUND(ROUND(H161,2)*ROUND(G161,3),2)</f>
        <v>0</v>
      </c>
      <c r="O161">
        <f>(I161*21)/100</f>
        <v>0</v>
      </c>
      <c r="P161" t="s">
        <v>10</v>
      </c>
    </row>
    <row r="162" spans="1:16" ht="25.5" x14ac:dyDescent="0.2">
      <c r="A162" s="28" t="s">
        <v>44</v>
      </c>
      <c r="E162" s="29" t="s">
        <v>240</v>
      </c>
    </row>
    <row r="163" spans="1:16" ht="63.75" x14ac:dyDescent="0.2">
      <c r="A163" s="30" t="s">
        <v>45</v>
      </c>
      <c r="E163" s="31" t="s">
        <v>241</v>
      </c>
    </row>
    <row r="164" spans="1:16" x14ac:dyDescent="0.2">
      <c r="A164" t="s">
        <v>47</v>
      </c>
      <c r="E164" s="29" t="s">
        <v>46</v>
      </c>
    </row>
    <row r="165" spans="1:16" ht="25.5" x14ac:dyDescent="0.2">
      <c r="A165" s="22" t="s">
        <v>39</v>
      </c>
      <c r="B165" s="23" t="s">
        <v>242</v>
      </c>
      <c r="C165" s="23" t="s">
        <v>243</v>
      </c>
      <c r="D165" s="22" t="s">
        <v>41</v>
      </c>
      <c r="E165" s="24" t="s">
        <v>244</v>
      </c>
      <c r="F165" s="25" t="s">
        <v>60</v>
      </c>
      <c r="G165" s="26">
        <v>7.8</v>
      </c>
      <c r="H165" s="27">
        <v>0</v>
      </c>
      <c r="I165" s="27">
        <f>ROUND(ROUND(H165,2)*ROUND(G165,3),2)</f>
        <v>0</v>
      </c>
      <c r="O165">
        <f>(I165*21)/100</f>
        <v>0</v>
      </c>
      <c r="P165" t="s">
        <v>10</v>
      </c>
    </row>
    <row r="166" spans="1:16" ht="25.5" x14ac:dyDescent="0.2">
      <c r="A166" s="28" t="s">
        <v>44</v>
      </c>
      <c r="E166" s="29" t="s">
        <v>245</v>
      </c>
    </row>
    <row r="167" spans="1:16" ht="63.75" x14ac:dyDescent="0.2">
      <c r="A167" s="30" t="s">
        <v>45</v>
      </c>
      <c r="E167" s="31" t="s">
        <v>246</v>
      </c>
    </row>
    <row r="168" spans="1:16" ht="38.25" x14ac:dyDescent="0.2">
      <c r="A168" t="s">
        <v>47</v>
      </c>
      <c r="E168" s="29" t="s">
        <v>247</v>
      </c>
    </row>
    <row r="169" spans="1:16" ht="25.5" x14ac:dyDescent="0.2">
      <c r="A169" s="22" t="s">
        <v>39</v>
      </c>
      <c r="B169" s="23" t="s">
        <v>248</v>
      </c>
      <c r="C169" s="23" t="s">
        <v>249</v>
      </c>
      <c r="D169" s="22" t="s">
        <v>41</v>
      </c>
      <c r="E169" s="24" t="s">
        <v>250</v>
      </c>
      <c r="F169" s="25" t="s">
        <v>60</v>
      </c>
      <c r="G169" s="26">
        <v>7.8</v>
      </c>
      <c r="H169" s="27">
        <v>0</v>
      </c>
      <c r="I169" s="27">
        <f>ROUND(ROUND(H169,2)*ROUND(G169,3),2)</f>
        <v>0</v>
      </c>
      <c r="O169">
        <f>(I169*21)/100</f>
        <v>0</v>
      </c>
      <c r="P169" t="s">
        <v>10</v>
      </c>
    </row>
    <row r="170" spans="1:16" ht="25.5" x14ac:dyDescent="0.2">
      <c r="A170" s="28" t="s">
        <v>44</v>
      </c>
      <c r="E170" s="29" t="s">
        <v>251</v>
      </c>
    </row>
    <row r="171" spans="1:16" ht="63.75" x14ac:dyDescent="0.2">
      <c r="A171" s="30" t="s">
        <v>45</v>
      </c>
      <c r="E171" s="31" t="s">
        <v>217</v>
      </c>
    </row>
    <row r="172" spans="1:16" ht="38.25" x14ac:dyDescent="0.2">
      <c r="A172" t="s">
        <v>47</v>
      </c>
      <c r="E172" s="29" t="s">
        <v>252</v>
      </c>
    </row>
    <row r="173" spans="1:16" ht="25.5" x14ac:dyDescent="0.2">
      <c r="A173" s="22" t="s">
        <v>39</v>
      </c>
      <c r="B173" s="23" t="s">
        <v>253</v>
      </c>
      <c r="C173" s="23" t="s">
        <v>254</v>
      </c>
      <c r="D173" s="22" t="s">
        <v>41</v>
      </c>
      <c r="E173" s="24" t="s">
        <v>255</v>
      </c>
      <c r="F173" s="25" t="s">
        <v>60</v>
      </c>
      <c r="G173" s="26">
        <v>7.8</v>
      </c>
      <c r="H173" s="27">
        <v>0</v>
      </c>
      <c r="I173" s="27">
        <f>ROUND(ROUND(H173,2)*ROUND(G173,3),2)</f>
        <v>0</v>
      </c>
      <c r="O173">
        <f>(I173*21)/100</f>
        <v>0</v>
      </c>
      <c r="P173" t="s">
        <v>10</v>
      </c>
    </row>
    <row r="174" spans="1:16" ht="25.5" x14ac:dyDescent="0.2">
      <c r="A174" s="28" t="s">
        <v>44</v>
      </c>
      <c r="E174" s="29" t="s">
        <v>256</v>
      </c>
    </row>
    <row r="175" spans="1:16" ht="63.75" x14ac:dyDescent="0.2">
      <c r="A175" s="30" t="s">
        <v>45</v>
      </c>
      <c r="E175" s="31" t="s">
        <v>257</v>
      </c>
    </row>
    <row r="176" spans="1:16" ht="25.5" x14ac:dyDescent="0.2">
      <c r="A176" t="s">
        <v>47</v>
      </c>
      <c r="E176" s="29" t="s">
        <v>258</v>
      </c>
    </row>
    <row r="177" spans="1:18" ht="12.75" customHeight="1" x14ac:dyDescent="0.2">
      <c r="A177" s="3" t="s">
        <v>37</v>
      </c>
      <c r="B177" s="3"/>
      <c r="C177" s="32" t="s">
        <v>34</v>
      </c>
      <c r="D177" s="3"/>
      <c r="E177" s="20" t="s">
        <v>259</v>
      </c>
      <c r="F177" s="3"/>
      <c r="G177" s="3"/>
      <c r="H177" s="3"/>
      <c r="I177" s="33">
        <f>0+Q177</f>
        <v>0</v>
      </c>
      <c r="O177">
        <f>0+R177</f>
        <v>0</v>
      </c>
      <c r="Q177">
        <f>0+I178+I182+I186</f>
        <v>0</v>
      </c>
      <c r="R177">
        <f>0+O178+O182+O186</f>
        <v>0</v>
      </c>
    </row>
    <row r="178" spans="1:18" ht="25.5" x14ac:dyDescent="0.2">
      <c r="A178" s="22" t="s">
        <v>39</v>
      </c>
      <c r="B178" s="23" t="s">
        <v>260</v>
      </c>
      <c r="C178" s="23" t="s">
        <v>261</v>
      </c>
      <c r="D178" s="22" t="s">
        <v>41</v>
      </c>
      <c r="E178" s="24" t="s">
        <v>262</v>
      </c>
      <c r="F178" s="25" t="s">
        <v>66</v>
      </c>
      <c r="G178" s="26">
        <v>2.1749999999999998</v>
      </c>
      <c r="H178" s="27">
        <v>0</v>
      </c>
      <c r="I178" s="27">
        <f>ROUND(ROUND(H178,2)*ROUND(G178,3),2)</f>
        <v>0</v>
      </c>
      <c r="O178">
        <f>(I178*21)/100</f>
        <v>0</v>
      </c>
      <c r="P178" t="s">
        <v>10</v>
      </c>
    </row>
    <row r="179" spans="1:18" ht="25.5" x14ac:dyDescent="0.2">
      <c r="A179" s="28" t="s">
        <v>44</v>
      </c>
      <c r="E179" s="29" t="s">
        <v>263</v>
      </c>
    </row>
    <row r="180" spans="1:18" ht="114.75" x14ac:dyDescent="0.2">
      <c r="A180" s="30" t="s">
        <v>45</v>
      </c>
      <c r="E180" s="31" t="s">
        <v>264</v>
      </c>
    </row>
    <row r="181" spans="1:18" ht="229.5" x14ac:dyDescent="0.2">
      <c r="A181" t="s">
        <v>47</v>
      </c>
      <c r="E181" s="29" t="s">
        <v>265</v>
      </c>
    </row>
    <row r="182" spans="1:18" x14ac:dyDescent="0.2">
      <c r="A182" s="22" t="s">
        <v>39</v>
      </c>
      <c r="B182" s="23" t="s">
        <v>266</v>
      </c>
      <c r="C182" s="23" t="s">
        <v>267</v>
      </c>
      <c r="D182" s="22" t="s">
        <v>41</v>
      </c>
      <c r="E182" s="24" t="s">
        <v>268</v>
      </c>
      <c r="F182" s="25" t="s">
        <v>66</v>
      </c>
      <c r="G182" s="26">
        <v>2.1749999999999998</v>
      </c>
      <c r="H182" s="27">
        <v>0</v>
      </c>
      <c r="I182" s="27">
        <f>ROUND(ROUND(H182,2)*ROUND(G182,3),2)</f>
        <v>0</v>
      </c>
      <c r="O182">
        <f>(I182*21)/100</f>
        <v>0</v>
      </c>
      <c r="P182" t="s">
        <v>10</v>
      </c>
    </row>
    <row r="183" spans="1:18" ht="25.5" x14ac:dyDescent="0.2">
      <c r="A183" s="28" t="s">
        <v>44</v>
      </c>
      <c r="E183" s="29" t="s">
        <v>269</v>
      </c>
    </row>
    <row r="184" spans="1:18" x14ac:dyDescent="0.2">
      <c r="A184" s="30" t="s">
        <v>45</v>
      </c>
      <c r="E184" s="31" t="s">
        <v>46</v>
      </c>
    </row>
    <row r="185" spans="1:18" ht="76.5" x14ac:dyDescent="0.2">
      <c r="A185" t="s">
        <v>47</v>
      </c>
      <c r="E185" s="29" t="s">
        <v>270</v>
      </c>
    </row>
    <row r="186" spans="1:18" x14ac:dyDescent="0.2">
      <c r="A186" s="22" t="s">
        <v>39</v>
      </c>
      <c r="B186" s="23" t="s">
        <v>271</v>
      </c>
      <c r="C186" s="23" t="s">
        <v>272</v>
      </c>
      <c r="D186" s="22" t="s">
        <v>41</v>
      </c>
      <c r="E186" s="24" t="s">
        <v>273</v>
      </c>
      <c r="F186" s="25" t="s">
        <v>66</v>
      </c>
      <c r="G186" s="26">
        <v>2.1749999999999998</v>
      </c>
      <c r="H186" s="27">
        <v>0</v>
      </c>
      <c r="I186" s="27">
        <f>ROUND(ROUND(H186,2)*ROUND(G186,3),2)</f>
        <v>0</v>
      </c>
      <c r="O186">
        <f>(I186*21)/100</f>
        <v>0</v>
      </c>
      <c r="P186" t="s">
        <v>10</v>
      </c>
    </row>
    <row r="187" spans="1:18" ht="25.5" x14ac:dyDescent="0.2">
      <c r="A187" s="28" t="s">
        <v>44</v>
      </c>
      <c r="E187" s="29" t="s">
        <v>274</v>
      </c>
    </row>
    <row r="188" spans="1:18" x14ac:dyDescent="0.2">
      <c r="A188" s="30" t="s">
        <v>45</v>
      </c>
      <c r="E188" s="31" t="s">
        <v>46</v>
      </c>
    </row>
    <row r="189" spans="1:18" ht="76.5" x14ac:dyDescent="0.2">
      <c r="A189" t="s">
        <v>47</v>
      </c>
      <c r="E189" s="29" t="s">
        <v>270</v>
      </c>
    </row>
    <row r="190" spans="1:18" ht="12.75" customHeight="1" x14ac:dyDescent="0.2">
      <c r="A190" s="3" t="s">
        <v>37</v>
      </c>
      <c r="B190" s="3"/>
      <c r="C190" s="32" t="s">
        <v>275</v>
      </c>
      <c r="D190" s="3"/>
      <c r="E190" s="20" t="s">
        <v>276</v>
      </c>
      <c r="F190" s="3"/>
      <c r="G190" s="3"/>
      <c r="H190" s="3"/>
      <c r="I190" s="33">
        <f>0+Q190</f>
        <v>0</v>
      </c>
      <c r="O190">
        <f>0+R190</f>
        <v>0</v>
      </c>
      <c r="Q190">
        <f>0+I191</f>
        <v>0</v>
      </c>
      <c r="R190">
        <f>0+O191</f>
        <v>0</v>
      </c>
    </row>
    <row r="191" spans="1:18" x14ac:dyDescent="0.2">
      <c r="A191" s="22" t="s">
        <v>39</v>
      </c>
      <c r="B191" s="23" t="s">
        <v>277</v>
      </c>
      <c r="C191" s="23" t="s">
        <v>278</v>
      </c>
      <c r="D191" s="22" t="s">
        <v>41</v>
      </c>
      <c r="E191" s="24" t="s">
        <v>279</v>
      </c>
      <c r="F191" s="25" t="s">
        <v>60</v>
      </c>
      <c r="G191" s="26">
        <v>15</v>
      </c>
      <c r="H191" s="27">
        <v>0</v>
      </c>
      <c r="I191" s="27">
        <f>ROUND(ROUND(H191,2)*ROUND(G191,3),2)</f>
        <v>0</v>
      </c>
      <c r="O191">
        <f>(I191*21)/100</f>
        <v>0</v>
      </c>
      <c r="P191" t="s">
        <v>10</v>
      </c>
    </row>
    <row r="192" spans="1:18" x14ac:dyDescent="0.2">
      <c r="A192" s="28" t="s">
        <v>44</v>
      </c>
      <c r="E192" s="29" t="s">
        <v>280</v>
      </c>
    </row>
    <row r="193" spans="1:18" ht="51" x14ac:dyDescent="0.2">
      <c r="A193" s="30" t="s">
        <v>45</v>
      </c>
      <c r="E193" s="31" t="s">
        <v>281</v>
      </c>
    </row>
    <row r="194" spans="1:18" x14ac:dyDescent="0.2">
      <c r="A194" t="s">
        <v>47</v>
      </c>
      <c r="E194" s="29" t="s">
        <v>46</v>
      </c>
    </row>
    <row r="195" spans="1:18" ht="12.75" customHeight="1" x14ac:dyDescent="0.2">
      <c r="A195" s="3" t="s">
        <v>37</v>
      </c>
      <c r="B195" s="3"/>
      <c r="C195" s="32" t="s">
        <v>81</v>
      </c>
      <c r="D195" s="3"/>
      <c r="E195" s="20" t="s">
        <v>282</v>
      </c>
      <c r="F195" s="3"/>
      <c r="G195" s="3"/>
      <c r="H195" s="3"/>
      <c r="I195" s="33">
        <f>0+Q195</f>
        <v>0</v>
      </c>
      <c r="O195">
        <f>0+R195</f>
        <v>0</v>
      </c>
      <c r="Q195">
        <f>0+I196+I200+I204+I208+I212</f>
        <v>0</v>
      </c>
      <c r="R195">
        <f>0+O196+O200+O204+O208+O212</f>
        <v>0</v>
      </c>
    </row>
    <row r="196" spans="1:18" ht="25.5" x14ac:dyDescent="0.2">
      <c r="A196" s="22" t="s">
        <v>39</v>
      </c>
      <c r="B196" s="23" t="s">
        <v>283</v>
      </c>
      <c r="C196" s="23" t="s">
        <v>284</v>
      </c>
      <c r="D196" s="22" t="s">
        <v>41</v>
      </c>
      <c r="E196" s="24" t="s">
        <v>285</v>
      </c>
      <c r="F196" s="25" t="s">
        <v>66</v>
      </c>
      <c r="G196" s="26">
        <v>3.2</v>
      </c>
      <c r="H196" s="27">
        <v>0</v>
      </c>
      <c r="I196" s="27">
        <f>ROUND(ROUND(H196,2)*ROUND(G196,3),2)</f>
        <v>0</v>
      </c>
      <c r="O196">
        <f>(I196*21)/100</f>
        <v>0</v>
      </c>
      <c r="P196" t="s">
        <v>10</v>
      </c>
    </row>
    <row r="197" spans="1:18" ht="25.5" x14ac:dyDescent="0.2">
      <c r="A197" s="28" t="s">
        <v>44</v>
      </c>
      <c r="E197" s="29" t="s">
        <v>286</v>
      </c>
    </row>
    <row r="198" spans="1:18" ht="344.25" x14ac:dyDescent="0.2">
      <c r="A198" s="30" t="s">
        <v>45</v>
      </c>
      <c r="E198" s="31" t="s">
        <v>287</v>
      </c>
    </row>
    <row r="199" spans="1:18" x14ac:dyDescent="0.2">
      <c r="A199" t="s">
        <v>47</v>
      </c>
      <c r="E199" s="29" t="s">
        <v>46</v>
      </c>
    </row>
    <row r="200" spans="1:18" x14ac:dyDescent="0.2">
      <c r="A200" s="22" t="s">
        <v>39</v>
      </c>
      <c r="B200" s="23" t="s">
        <v>288</v>
      </c>
      <c r="C200" s="23" t="s">
        <v>289</v>
      </c>
      <c r="D200" s="22" t="s">
        <v>41</v>
      </c>
      <c r="E200" s="24" t="s">
        <v>290</v>
      </c>
      <c r="F200" s="25" t="s">
        <v>291</v>
      </c>
      <c r="G200" s="26">
        <v>262</v>
      </c>
      <c r="H200" s="27">
        <v>0</v>
      </c>
      <c r="I200" s="27">
        <f>ROUND(ROUND(H200,2)*ROUND(G200,3),2)</f>
        <v>0</v>
      </c>
      <c r="O200">
        <f>(I200*21)/100</f>
        <v>0</v>
      </c>
      <c r="P200" t="s">
        <v>10</v>
      </c>
    </row>
    <row r="201" spans="1:18" x14ac:dyDescent="0.2">
      <c r="A201" s="28" t="s">
        <v>44</v>
      </c>
      <c r="E201" s="29" t="s">
        <v>292</v>
      </c>
    </row>
    <row r="202" spans="1:18" ht="51" x14ac:dyDescent="0.2">
      <c r="A202" s="30" t="s">
        <v>45</v>
      </c>
      <c r="E202" s="31" t="s">
        <v>293</v>
      </c>
    </row>
    <row r="203" spans="1:18" x14ac:dyDescent="0.2">
      <c r="A203" t="s">
        <v>47</v>
      </c>
      <c r="E203" s="29" t="s">
        <v>46</v>
      </c>
    </row>
    <row r="204" spans="1:18" ht="38.25" x14ac:dyDescent="0.2">
      <c r="A204" s="22" t="s">
        <v>39</v>
      </c>
      <c r="B204" s="23" t="s">
        <v>294</v>
      </c>
      <c r="C204" s="23" t="s">
        <v>295</v>
      </c>
      <c r="D204" s="22" t="s">
        <v>41</v>
      </c>
      <c r="E204" s="24" t="s">
        <v>296</v>
      </c>
      <c r="F204" s="25" t="s">
        <v>201</v>
      </c>
      <c r="G204" s="26">
        <v>1</v>
      </c>
      <c r="H204" s="27">
        <v>0</v>
      </c>
      <c r="I204" s="27">
        <f>ROUND(ROUND(H204,2)*ROUND(G204,3),2)</f>
        <v>0</v>
      </c>
      <c r="O204">
        <f>(I204*21)/100</f>
        <v>0</v>
      </c>
      <c r="P204" t="s">
        <v>10</v>
      </c>
    </row>
    <row r="205" spans="1:18" ht="38.25" x14ac:dyDescent="0.2">
      <c r="A205" s="28" t="s">
        <v>44</v>
      </c>
      <c r="E205" s="29" t="s">
        <v>297</v>
      </c>
    </row>
    <row r="206" spans="1:18" x14ac:dyDescent="0.2">
      <c r="A206" s="30" t="s">
        <v>45</v>
      </c>
      <c r="E206" s="31" t="s">
        <v>46</v>
      </c>
    </row>
    <row r="207" spans="1:18" x14ac:dyDescent="0.2">
      <c r="A207" t="s">
        <v>47</v>
      </c>
      <c r="E207" s="29" t="s">
        <v>46</v>
      </c>
    </row>
    <row r="208" spans="1:18" ht="38.25" x14ac:dyDescent="0.2">
      <c r="A208" s="22" t="s">
        <v>39</v>
      </c>
      <c r="B208" s="23" t="s">
        <v>298</v>
      </c>
      <c r="C208" s="23" t="s">
        <v>299</v>
      </c>
      <c r="D208" s="22" t="s">
        <v>41</v>
      </c>
      <c r="E208" s="24" t="s">
        <v>300</v>
      </c>
      <c r="F208" s="25" t="s">
        <v>201</v>
      </c>
      <c r="G208" s="26">
        <v>1</v>
      </c>
      <c r="H208" s="27">
        <v>0</v>
      </c>
      <c r="I208" s="27">
        <f>ROUND(ROUND(H208,2)*ROUND(G208,3),2)</f>
        <v>0</v>
      </c>
      <c r="O208">
        <f>(I208*21)/100</f>
        <v>0</v>
      </c>
      <c r="P208" t="s">
        <v>10</v>
      </c>
    </row>
    <row r="209" spans="1:18" ht="38.25" x14ac:dyDescent="0.2">
      <c r="A209" s="28" t="s">
        <v>44</v>
      </c>
      <c r="E209" s="29" t="s">
        <v>301</v>
      </c>
    </row>
    <row r="210" spans="1:18" x14ac:dyDescent="0.2">
      <c r="A210" s="30" t="s">
        <v>45</v>
      </c>
      <c r="E210" s="31" t="s">
        <v>46</v>
      </c>
    </row>
    <row r="211" spans="1:18" x14ac:dyDescent="0.2">
      <c r="A211" t="s">
        <v>47</v>
      </c>
      <c r="E211" s="29" t="s">
        <v>46</v>
      </c>
    </row>
    <row r="212" spans="1:18" ht="38.25" x14ac:dyDescent="0.2">
      <c r="A212" s="22" t="s">
        <v>39</v>
      </c>
      <c r="B212" s="23" t="s">
        <v>302</v>
      </c>
      <c r="C212" s="23" t="s">
        <v>303</v>
      </c>
      <c r="D212" s="22" t="s">
        <v>41</v>
      </c>
      <c r="E212" s="24" t="s">
        <v>300</v>
      </c>
      <c r="F212" s="25" t="s">
        <v>201</v>
      </c>
      <c r="G212" s="26">
        <v>1</v>
      </c>
      <c r="H212" s="27">
        <v>0</v>
      </c>
      <c r="I212" s="27">
        <f>ROUND(ROUND(H212,2)*ROUND(G212,3),2)</f>
        <v>0</v>
      </c>
      <c r="O212">
        <f>(I212*21)/100</f>
        <v>0</v>
      </c>
      <c r="P212" t="s">
        <v>10</v>
      </c>
    </row>
    <row r="213" spans="1:18" ht="38.25" x14ac:dyDescent="0.2">
      <c r="A213" s="28" t="s">
        <v>44</v>
      </c>
      <c r="E213" s="29" t="s">
        <v>301</v>
      </c>
    </row>
    <row r="214" spans="1:18" x14ac:dyDescent="0.2">
      <c r="A214" s="30" t="s">
        <v>45</v>
      </c>
      <c r="E214" s="31" t="s">
        <v>46</v>
      </c>
    </row>
    <row r="215" spans="1:18" x14ac:dyDescent="0.2">
      <c r="A215" t="s">
        <v>47</v>
      </c>
      <c r="E215" s="29" t="s">
        <v>46</v>
      </c>
    </row>
    <row r="216" spans="1:18" ht="12.75" customHeight="1" x14ac:dyDescent="0.2">
      <c r="A216" s="3" t="s">
        <v>37</v>
      </c>
      <c r="B216" s="3"/>
      <c r="C216" s="32" t="s">
        <v>35</v>
      </c>
      <c r="D216" s="3"/>
      <c r="E216" s="20" t="s">
        <v>304</v>
      </c>
      <c r="F216" s="3"/>
      <c r="G216" s="3"/>
      <c r="H216" s="3"/>
      <c r="I216" s="33">
        <f>0+Q216</f>
        <v>0</v>
      </c>
      <c r="O216">
        <f>0+R216</f>
        <v>0</v>
      </c>
      <c r="Q216">
        <f>0+I217+I221+I225+I229+I233+I237+I241+I245+I249+I253+I257+I261+I265+I269</f>
        <v>0</v>
      </c>
      <c r="R216">
        <f>0+O217+O221+O225+O229+O233+O237+O241+O245+O249+O253+O257+O261+O265+O269</f>
        <v>0</v>
      </c>
    </row>
    <row r="217" spans="1:18" ht="25.5" x14ac:dyDescent="0.2">
      <c r="A217" s="22" t="s">
        <v>39</v>
      </c>
      <c r="B217" s="23" t="s">
        <v>305</v>
      </c>
      <c r="C217" s="23" t="s">
        <v>306</v>
      </c>
      <c r="D217" s="22" t="s">
        <v>41</v>
      </c>
      <c r="E217" s="24" t="s">
        <v>307</v>
      </c>
      <c r="F217" s="25" t="s">
        <v>201</v>
      </c>
      <c r="G217" s="26">
        <v>536</v>
      </c>
      <c r="H217" s="27">
        <v>0</v>
      </c>
      <c r="I217" s="27">
        <f>ROUND(ROUND(H217,2)*ROUND(G217,3),2)</f>
        <v>0</v>
      </c>
      <c r="O217">
        <f>(I217*21)/100</f>
        <v>0</v>
      </c>
      <c r="P217" t="s">
        <v>10</v>
      </c>
    </row>
    <row r="218" spans="1:18" ht="25.5" x14ac:dyDescent="0.2">
      <c r="A218" s="28" t="s">
        <v>44</v>
      </c>
      <c r="E218" s="29" t="s">
        <v>308</v>
      </c>
    </row>
    <row r="219" spans="1:18" ht="165.75" x14ac:dyDescent="0.2">
      <c r="A219" s="30" t="s">
        <v>45</v>
      </c>
      <c r="E219" s="31" t="s">
        <v>309</v>
      </c>
    </row>
    <row r="220" spans="1:18" ht="89.25" x14ac:dyDescent="0.2">
      <c r="A220" t="s">
        <v>47</v>
      </c>
      <c r="E220" s="29" t="s">
        <v>310</v>
      </c>
    </row>
    <row r="221" spans="1:18" x14ac:dyDescent="0.2">
      <c r="A221" s="22" t="s">
        <v>39</v>
      </c>
      <c r="B221" s="23" t="s">
        <v>311</v>
      </c>
      <c r="C221" s="23" t="s">
        <v>312</v>
      </c>
      <c r="D221" s="22" t="s">
        <v>41</v>
      </c>
      <c r="E221" s="24" t="s">
        <v>313</v>
      </c>
      <c r="F221" s="25" t="s">
        <v>60</v>
      </c>
      <c r="G221" s="26">
        <v>103</v>
      </c>
      <c r="H221" s="27">
        <v>0</v>
      </c>
      <c r="I221" s="27">
        <f>ROUND(ROUND(H221,2)*ROUND(G221,3),2)</f>
        <v>0</v>
      </c>
      <c r="O221">
        <f>(I221*21)/100</f>
        <v>0</v>
      </c>
      <c r="P221" t="s">
        <v>10</v>
      </c>
    </row>
    <row r="222" spans="1:18" x14ac:dyDescent="0.2">
      <c r="A222" s="28" t="s">
        <v>44</v>
      </c>
      <c r="E222" s="29" t="s">
        <v>314</v>
      </c>
    </row>
    <row r="223" spans="1:18" ht="89.25" x14ac:dyDescent="0.2">
      <c r="A223" s="30" t="s">
        <v>45</v>
      </c>
      <c r="E223" s="31" t="s">
        <v>315</v>
      </c>
    </row>
    <row r="224" spans="1:18" x14ac:dyDescent="0.2">
      <c r="A224" t="s">
        <v>47</v>
      </c>
      <c r="E224" s="29" t="s">
        <v>46</v>
      </c>
    </row>
    <row r="225" spans="1:16" x14ac:dyDescent="0.2">
      <c r="A225" s="22" t="s">
        <v>39</v>
      </c>
      <c r="B225" s="23" t="s">
        <v>316</v>
      </c>
      <c r="C225" s="23" t="s">
        <v>317</v>
      </c>
      <c r="D225" s="22" t="s">
        <v>41</v>
      </c>
      <c r="E225" s="24" t="s">
        <v>318</v>
      </c>
      <c r="F225" s="25" t="s">
        <v>66</v>
      </c>
      <c r="G225" s="26">
        <v>47.118000000000002</v>
      </c>
      <c r="H225" s="27">
        <v>0</v>
      </c>
      <c r="I225" s="27">
        <f>ROUND(ROUND(H225,2)*ROUND(G225,3),2)</f>
        <v>0</v>
      </c>
      <c r="O225">
        <f>(I225*21)/100</f>
        <v>0</v>
      </c>
      <c r="P225" t="s">
        <v>10</v>
      </c>
    </row>
    <row r="226" spans="1:16" ht="25.5" x14ac:dyDescent="0.2">
      <c r="A226" s="28" t="s">
        <v>44</v>
      </c>
      <c r="E226" s="29" t="s">
        <v>319</v>
      </c>
    </row>
    <row r="227" spans="1:16" ht="114.75" x14ac:dyDescent="0.2">
      <c r="A227" s="30" t="s">
        <v>45</v>
      </c>
      <c r="E227" s="31" t="s">
        <v>320</v>
      </c>
    </row>
    <row r="228" spans="1:16" ht="140.25" x14ac:dyDescent="0.2">
      <c r="A228" t="s">
        <v>47</v>
      </c>
      <c r="E228" s="29" t="s">
        <v>321</v>
      </c>
    </row>
    <row r="229" spans="1:16" x14ac:dyDescent="0.2">
      <c r="A229" s="22" t="s">
        <v>39</v>
      </c>
      <c r="B229" s="23" t="s">
        <v>322</v>
      </c>
      <c r="C229" s="23" t="s">
        <v>323</v>
      </c>
      <c r="D229" s="22" t="s">
        <v>41</v>
      </c>
      <c r="E229" s="24" t="s">
        <v>324</v>
      </c>
      <c r="F229" s="25" t="s">
        <v>60</v>
      </c>
      <c r="G229" s="26">
        <v>103</v>
      </c>
      <c r="H229" s="27">
        <v>0</v>
      </c>
      <c r="I229" s="27">
        <f>ROUND(ROUND(H229,2)*ROUND(G229,3),2)</f>
        <v>0</v>
      </c>
      <c r="O229">
        <f>(I229*21)/100</f>
        <v>0</v>
      </c>
      <c r="P229" t="s">
        <v>10</v>
      </c>
    </row>
    <row r="230" spans="1:16" x14ac:dyDescent="0.2">
      <c r="A230" s="28" t="s">
        <v>44</v>
      </c>
      <c r="E230" s="29" t="s">
        <v>324</v>
      </c>
    </row>
    <row r="231" spans="1:16" ht="89.25" x14ac:dyDescent="0.2">
      <c r="A231" s="30" t="s">
        <v>45</v>
      </c>
      <c r="E231" s="31" t="s">
        <v>315</v>
      </c>
    </row>
    <row r="232" spans="1:16" ht="76.5" x14ac:dyDescent="0.2">
      <c r="A232" t="s">
        <v>47</v>
      </c>
      <c r="E232" s="29" t="s">
        <v>325</v>
      </c>
    </row>
    <row r="233" spans="1:16" x14ac:dyDescent="0.2">
      <c r="A233" s="22" t="s">
        <v>39</v>
      </c>
      <c r="B233" s="23" t="s">
        <v>326</v>
      </c>
      <c r="C233" s="23" t="s">
        <v>327</v>
      </c>
      <c r="D233" s="22" t="s">
        <v>41</v>
      </c>
      <c r="E233" s="24" t="s">
        <v>328</v>
      </c>
      <c r="F233" s="25" t="s">
        <v>60</v>
      </c>
      <c r="G233" s="26">
        <v>103</v>
      </c>
      <c r="H233" s="27">
        <v>0</v>
      </c>
      <c r="I233" s="27">
        <f>ROUND(ROUND(H233,2)*ROUND(G233,3),2)</f>
        <v>0</v>
      </c>
      <c r="O233">
        <f>(I233*21)/100</f>
        <v>0</v>
      </c>
      <c r="P233" t="s">
        <v>10</v>
      </c>
    </row>
    <row r="234" spans="1:16" ht="25.5" x14ac:dyDescent="0.2">
      <c r="A234" s="28" t="s">
        <v>44</v>
      </c>
      <c r="E234" s="29" t="s">
        <v>329</v>
      </c>
    </row>
    <row r="235" spans="1:16" ht="89.25" x14ac:dyDescent="0.2">
      <c r="A235" s="30" t="s">
        <v>45</v>
      </c>
      <c r="E235" s="31" t="s">
        <v>315</v>
      </c>
    </row>
    <row r="236" spans="1:16" ht="165.75" x14ac:dyDescent="0.2">
      <c r="A236" t="s">
        <v>47</v>
      </c>
      <c r="E236" s="29" t="s">
        <v>330</v>
      </c>
    </row>
    <row r="237" spans="1:16" x14ac:dyDescent="0.2">
      <c r="A237" s="22" t="s">
        <v>39</v>
      </c>
      <c r="B237" s="23" t="s">
        <v>331</v>
      </c>
      <c r="C237" s="23" t="s">
        <v>332</v>
      </c>
      <c r="D237" s="22" t="s">
        <v>41</v>
      </c>
      <c r="E237" s="24" t="s">
        <v>333</v>
      </c>
      <c r="F237" s="25" t="s">
        <v>60</v>
      </c>
      <c r="G237" s="26">
        <v>103</v>
      </c>
      <c r="H237" s="27">
        <v>0</v>
      </c>
      <c r="I237" s="27">
        <f>ROUND(ROUND(H237,2)*ROUND(G237,3),2)</f>
        <v>0</v>
      </c>
      <c r="O237">
        <f>(I237*21)/100</f>
        <v>0</v>
      </c>
      <c r="P237" t="s">
        <v>10</v>
      </c>
    </row>
    <row r="238" spans="1:16" ht="25.5" x14ac:dyDescent="0.2">
      <c r="A238" s="28" t="s">
        <v>44</v>
      </c>
      <c r="E238" s="29" t="s">
        <v>334</v>
      </c>
    </row>
    <row r="239" spans="1:16" x14ac:dyDescent="0.2">
      <c r="A239" s="30" t="s">
        <v>45</v>
      </c>
      <c r="E239" s="31" t="s">
        <v>46</v>
      </c>
    </row>
    <row r="240" spans="1:16" ht="165.75" x14ac:dyDescent="0.2">
      <c r="A240" t="s">
        <v>47</v>
      </c>
      <c r="E240" s="29" t="s">
        <v>330</v>
      </c>
    </row>
    <row r="241" spans="1:16" x14ac:dyDescent="0.2">
      <c r="A241" s="22" t="s">
        <v>39</v>
      </c>
      <c r="B241" s="23" t="s">
        <v>335</v>
      </c>
      <c r="C241" s="23" t="s">
        <v>336</v>
      </c>
      <c r="D241" s="22" t="s">
        <v>41</v>
      </c>
      <c r="E241" s="24" t="s">
        <v>337</v>
      </c>
      <c r="F241" s="25" t="s">
        <v>60</v>
      </c>
      <c r="G241" s="26">
        <v>103</v>
      </c>
      <c r="H241" s="27">
        <v>0</v>
      </c>
      <c r="I241" s="27">
        <f>ROUND(ROUND(H241,2)*ROUND(G241,3),2)</f>
        <v>0</v>
      </c>
      <c r="O241">
        <f>(I241*21)/100</f>
        <v>0</v>
      </c>
      <c r="P241" t="s">
        <v>10</v>
      </c>
    </row>
    <row r="242" spans="1:16" x14ac:dyDescent="0.2">
      <c r="A242" s="28" t="s">
        <v>44</v>
      </c>
      <c r="E242" s="29" t="s">
        <v>338</v>
      </c>
    </row>
    <row r="243" spans="1:16" ht="89.25" x14ac:dyDescent="0.2">
      <c r="A243" s="30" t="s">
        <v>45</v>
      </c>
      <c r="E243" s="31" t="s">
        <v>315</v>
      </c>
    </row>
    <row r="244" spans="1:16" ht="25.5" x14ac:dyDescent="0.2">
      <c r="A244" t="s">
        <v>47</v>
      </c>
      <c r="E244" s="29" t="s">
        <v>339</v>
      </c>
    </row>
    <row r="245" spans="1:16" x14ac:dyDescent="0.2">
      <c r="A245" s="22" t="s">
        <v>39</v>
      </c>
      <c r="B245" s="23" t="s">
        <v>340</v>
      </c>
      <c r="C245" s="23" t="s">
        <v>341</v>
      </c>
      <c r="D245" s="22" t="s">
        <v>41</v>
      </c>
      <c r="E245" s="24" t="s">
        <v>342</v>
      </c>
      <c r="F245" s="25" t="s">
        <v>60</v>
      </c>
      <c r="G245" s="26">
        <v>103</v>
      </c>
      <c r="H245" s="27">
        <v>0</v>
      </c>
      <c r="I245" s="27">
        <f>ROUND(ROUND(H245,2)*ROUND(G245,3),2)</f>
        <v>0</v>
      </c>
      <c r="O245">
        <f>(I245*21)/100</f>
        <v>0</v>
      </c>
      <c r="P245" t="s">
        <v>10</v>
      </c>
    </row>
    <row r="246" spans="1:16" ht="25.5" x14ac:dyDescent="0.2">
      <c r="A246" s="28" t="s">
        <v>44</v>
      </c>
      <c r="E246" s="29" t="s">
        <v>343</v>
      </c>
    </row>
    <row r="247" spans="1:16" x14ac:dyDescent="0.2">
      <c r="A247" s="30" t="s">
        <v>45</v>
      </c>
      <c r="E247" s="31" t="s">
        <v>46</v>
      </c>
    </row>
    <row r="248" spans="1:16" ht="25.5" x14ac:dyDescent="0.2">
      <c r="A248" t="s">
        <v>47</v>
      </c>
      <c r="E248" s="29" t="s">
        <v>339</v>
      </c>
    </row>
    <row r="249" spans="1:16" ht="25.5" x14ac:dyDescent="0.2">
      <c r="A249" s="22" t="s">
        <v>39</v>
      </c>
      <c r="B249" s="23" t="s">
        <v>344</v>
      </c>
      <c r="C249" s="23" t="s">
        <v>345</v>
      </c>
      <c r="D249" s="22" t="s">
        <v>41</v>
      </c>
      <c r="E249" s="24" t="s">
        <v>346</v>
      </c>
      <c r="F249" s="25" t="s">
        <v>60</v>
      </c>
      <c r="G249" s="26">
        <v>15</v>
      </c>
      <c r="H249" s="27">
        <v>0</v>
      </c>
      <c r="I249" s="27">
        <f>ROUND(ROUND(H249,2)*ROUND(G249,3),2)</f>
        <v>0</v>
      </c>
      <c r="O249">
        <f>(I249*21)/100</f>
        <v>0</v>
      </c>
      <c r="P249" t="s">
        <v>10</v>
      </c>
    </row>
    <row r="250" spans="1:16" ht="25.5" x14ac:dyDescent="0.2">
      <c r="A250" s="28" t="s">
        <v>44</v>
      </c>
      <c r="E250" s="29" t="s">
        <v>347</v>
      </c>
    </row>
    <row r="251" spans="1:16" ht="51" x14ac:dyDescent="0.2">
      <c r="A251" s="30" t="s">
        <v>45</v>
      </c>
      <c r="E251" s="31" t="s">
        <v>348</v>
      </c>
    </row>
    <row r="252" spans="1:16" ht="25.5" x14ac:dyDescent="0.2">
      <c r="A252" t="s">
        <v>47</v>
      </c>
      <c r="E252" s="29" t="s">
        <v>349</v>
      </c>
    </row>
    <row r="253" spans="1:16" x14ac:dyDescent="0.2">
      <c r="A253" s="22" t="s">
        <v>39</v>
      </c>
      <c r="B253" s="23" t="s">
        <v>350</v>
      </c>
      <c r="C253" s="23" t="s">
        <v>351</v>
      </c>
      <c r="D253" s="22" t="s">
        <v>41</v>
      </c>
      <c r="E253" s="24" t="s">
        <v>352</v>
      </c>
      <c r="F253" s="25" t="s">
        <v>60</v>
      </c>
      <c r="G253" s="26">
        <v>15</v>
      </c>
      <c r="H253" s="27">
        <v>0</v>
      </c>
      <c r="I253" s="27">
        <f>ROUND(ROUND(H253,2)*ROUND(G253,3),2)</f>
        <v>0</v>
      </c>
      <c r="O253">
        <f>(I253*21)/100</f>
        <v>0</v>
      </c>
      <c r="P253" t="s">
        <v>10</v>
      </c>
    </row>
    <row r="254" spans="1:16" ht="25.5" x14ac:dyDescent="0.2">
      <c r="A254" s="28" t="s">
        <v>44</v>
      </c>
      <c r="E254" s="29" t="s">
        <v>353</v>
      </c>
    </row>
    <row r="255" spans="1:16" x14ac:dyDescent="0.2">
      <c r="A255" s="30" t="s">
        <v>45</v>
      </c>
      <c r="E255" s="31" t="s">
        <v>46</v>
      </c>
    </row>
    <row r="256" spans="1:16" ht="25.5" x14ac:dyDescent="0.2">
      <c r="A256" t="s">
        <v>47</v>
      </c>
      <c r="E256" s="29" t="s">
        <v>349</v>
      </c>
    </row>
    <row r="257" spans="1:16" x14ac:dyDescent="0.2">
      <c r="A257" s="22" t="s">
        <v>39</v>
      </c>
      <c r="B257" s="23" t="s">
        <v>354</v>
      </c>
      <c r="C257" s="23" t="s">
        <v>355</v>
      </c>
      <c r="D257" s="22" t="s">
        <v>41</v>
      </c>
      <c r="E257" s="24" t="s">
        <v>356</v>
      </c>
      <c r="F257" s="25" t="s">
        <v>60</v>
      </c>
      <c r="G257" s="26">
        <v>103</v>
      </c>
      <c r="H257" s="27">
        <v>0</v>
      </c>
      <c r="I257" s="27">
        <f>ROUND(ROUND(H257,2)*ROUND(G257,3),2)</f>
        <v>0</v>
      </c>
      <c r="O257">
        <f>(I257*21)/100</f>
        <v>0</v>
      </c>
      <c r="P257" t="s">
        <v>10</v>
      </c>
    </row>
    <row r="258" spans="1:16" x14ac:dyDescent="0.2">
      <c r="A258" s="28" t="s">
        <v>44</v>
      </c>
      <c r="E258" s="29" t="s">
        <v>357</v>
      </c>
    </row>
    <row r="259" spans="1:16" ht="89.25" x14ac:dyDescent="0.2">
      <c r="A259" s="30" t="s">
        <v>45</v>
      </c>
      <c r="E259" s="31" t="s">
        <v>315</v>
      </c>
    </row>
    <row r="260" spans="1:16" x14ac:dyDescent="0.2">
      <c r="A260" t="s">
        <v>47</v>
      </c>
      <c r="E260" s="29" t="s">
        <v>46</v>
      </c>
    </row>
    <row r="261" spans="1:16" x14ac:dyDescent="0.2">
      <c r="A261" s="22" t="s">
        <v>39</v>
      </c>
      <c r="B261" s="23" t="s">
        <v>358</v>
      </c>
      <c r="C261" s="23" t="s">
        <v>359</v>
      </c>
      <c r="D261" s="22" t="s">
        <v>41</v>
      </c>
      <c r="E261" s="24" t="s">
        <v>360</v>
      </c>
      <c r="F261" s="25" t="s">
        <v>60</v>
      </c>
      <c r="G261" s="26">
        <v>103</v>
      </c>
      <c r="H261" s="27">
        <v>0</v>
      </c>
      <c r="I261" s="27">
        <f>ROUND(ROUND(H261,2)*ROUND(G261,3),2)</f>
        <v>0</v>
      </c>
      <c r="O261">
        <f>(I261*21)/100</f>
        <v>0</v>
      </c>
      <c r="P261" t="s">
        <v>10</v>
      </c>
    </row>
    <row r="262" spans="1:16" ht="25.5" x14ac:dyDescent="0.2">
      <c r="A262" s="28" t="s">
        <v>44</v>
      </c>
      <c r="E262" s="29" t="s">
        <v>361</v>
      </c>
    </row>
    <row r="263" spans="1:16" x14ac:dyDescent="0.2">
      <c r="A263" s="30" t="s">
        <v>45</v>
      </c>
      <c r="E263" s="31" t="s">
        <v>46</v>
      </c>
    </row>
    <row r="264" spans="1:16" x14ac:dyDescent="0.2">
      <c r="A264" t="s">
        <v>47</v>
      </c>
      <c r="E264" s="29" t="s">
        <v>46</v>
      </c>
    </row>
    <row r="265" spans="1:16" x14ac:dyDescent="0.2">
      <c r="A265" s="22" t="s">
        <v>39</v>
      </c>
      <c r="B265" s="23" t="s">
        <v>362</v>
      </c>
      <c r="C265" s="23" t="s">
        <v>363</v>
      </c>
      <c r="D265" s="22" t="s">
        <v>41</v>
      </c>
      <c r="E265" s="24" t="s">
        <v>364</v>
      </c>
      <c r="F265" s="25" t="s">
        <v>60</v>
      </c>
      <c r="G265" s="26">
        <v>103</v>
      </c>
      <c r="H265" s="27">
        <v>0</v>
      </c>
      <c r="I265" s="27">
        <f>ROUND(ROUND(H265,2)*ROUND(G265,3),2)</f>
        <v>0</v>
      </c>
      <c r="O265">
        <f>(I265*21)/100</f>
        <v>0</v>
      </c>
      <c r="P265" t="s">
        <v>10</v>
      </c>
    </row>
    <row r="266" spans="1:16" x14ac:dyDescent="0.2">
      <c r="A266" s="28" t="s">
        <v>44</v>
      </c>
      <c r="E266" s="29" t="s">
        <v>365</v>
      </c>
    </row>
    <row r="267" spans="1:16" ht="89.25" x14ac:dyDescent="0.2">
      <c r="A267" s="30" t="s">
        <v>45</v>
      </c>
      <c r="E267" s="31" t="s">
        <v>315</v>
      </c>
    </row>
    <row r="268" spans="1:16" x14ac:dyDescent="0.2">
      <c r="A268" t="s">
        <v>47</v>
      </c>
      <c r="E268" s="29" t="s">
        <v>46</v>
      </c>
    </row>
    <row r="269" spans="1:16" x14ac:dyDescent="0.2">
      <c r="A269" s="22" t="s">
        <v>39</v>
      </c>
      <c r="B269" s="23" t="s">
        <v>366</v>
      </c>
      <c r="C269" s="23" t="s">
        <v>367</v>
      </c>
      <c r="D269" s="22" t="s">
        <v>41</v>
      </c>
      <c r="E269" s="24" t="s">
        <v>368</v>
      </c>
      <c r="F269" s="25" t="s">
        <v>60</v>
      </c>
      <c r="G269" s="26">
        <v>103</v>
      </c>
      <c r="H269" s="27">
        <v>0</v>
      </c>
      <c r="I269" s="27">
        <f>ROUND(ROUND(H269,2)*ROUND(G269,3),2)</f>
        <v>0</v>
      </c>
      <c r="O269">
        <f>(I269*21)/100</f>
        <v>0</v>
      </c>
      <c r="P269" t="s">
        <v>10</v>
      </c>
    </row>
    <row r="270" spans="1:16" x14ac:dyDescent="0.2">
      <c r="A270" s="28" t="s">
        <v>44</v>
      </c>
      <c r="E270" s="29" t="s">
        <v>369</v>
      </c>
    </row>
    <row r="271" spans="1:16" x14ac:dyDescent="0.2">
      <c r="A271" s="30" t="s">
        <v>45</v>
      </c>
      <c r="E271" s="31" t="s">
        <v>46</v>
      </c>
    </row>
    <row r="272" spans="1:16" x14ac:dyDescent="0.2">
      <c r="A272" t="s">
        <v>47</v>
      </c>
      <c r="E272" s="29" t="s">
        <v>46</v>
      </c>
    </row>
    <row r="273" spans="1:18" ht="12.75" customHeight="1" x14ac:dyDescent="0.2">
      <c r="A273" s="3" t="s">
        <v>37</v>
      </c>
      <c r="B273" s="3"/>
      <c r="C273" s="32" t="s">
        <v>370</v>
      </c>
      <c r="D273" s="3"/>
      <c r="E273" s="20" t="s">
        <v>371</v>
      </c>
      <c r="F273" s="3"/>
      <c r="G273" s="3"/>
      <c r="H273" s="3"/>
      <c r="I273" s="33">
        <f>0+Q273</f>
        <v>0</v>
      </c>
      <c r="O273">
        <f>0+R273</f>
        <v>0</v>
      </c>
      <c r="Q273">
        <f>0+I274+I278+I282</f>
        <v>0</v>
      </c>
      <c r="R273">
        <f>0+O274+O278+O282</f>
        <v>0</v>
      </c>
    </row>
    <row r="274" spans="1:18" ht="25.5" x14ac:dyDescent="0.2">
      <c r="A274" s="22" t="s">
        <v>39</v>
      </c>
      <c r="B274" s="23" t="s">
        <v>372</v>
      </c>
      <c r="C274" s="23" t="s">
        <v>373</v>
      </c>
      <c r="D274" s="22" t="s">
        <v>41</v>
      </c>
      <c r="E274" s="24" t="s">
        <v>374</v>
      </c>
      <c r="F274" s="25" t="s">
        <v>50</v>
      </c>
      <c r="G274" s="26">
        <v>605.13499999999999</v>
      </c>
      <c r="H274" s="27">
        <v>0</v>
      </c>
      <c r="I274" s="27">
        <f>ROUND(ROUND(H274,2)*ROUND(G274,3),2)</f>
        <v>0</v>
      </c>
      <c r="O274">
        <f>(I274*21)/100</f>
        <v>0</v>
      </c>
      <c r="P274" t="s">
        <v>10</v>
      </c>
    </row>
    <row r="275" spans="1:18" ht="25.5" x14ac:dyDescent="0.2">
      <c r="A275" s="28" t="s">
        <v>44</v>
      </c>
      <c r="E275" s="29" t="s">
        <v>374</v>
      </c>
    </row>
    <row r="276" spans="1:18" ht="63.75" x14ac:dyDescent="0.2">
      <c r="A276" s="30" t="s">
        <v>45</v>
      </c>
      <c r="E276" s="31" t="s">
        <v>375</v>
      </c>
    </row>
    <row r="277" spans="1:18" x14ac:dyDescent="0.2">
      <c r="A277" t="s">
        <v>47</v>
      </c>
      <c r="E277" s="29" t="s">
        <v>46</v>
      </c>
    </row>
    <row r="278" spans="1:18" ht="38.25" x14ac:dyDescent="0.2">
      <c r="A278" s="22" t="s">
        <v>39</v>
      </c>
      <c r="B278" s="23" t="s">
        <v>376</v>
      </c>
      <c r="C278" s="23" t="s">
        <v>377</v>
      </c>
      <c r="D278" s="22" t="s">
        <v>41</v>
      </c>
      <c r="E278" s="24" t="s">
        <v>378</v>
      </c>
      <c r="F278" s="25" t="s">
        <v>50</v>
      </c>
      <c r="G278" s="26">
        <v>172.184</v>
      </c>
      <c r="H278" s="27">
        <v>0</v>
      </c>
      <c r="I278" s="27">
        <f>ROUND(ROUND(H278,2)*ROUND(G278,3),2)</f>
        <v>0</v>
      </c>
      <c r="O278">
        <f>(I278*21)/100</f>
        <v>0</v>
      </c>
      <c r="P278" t="s">
        <v>10</v>
      </c>
    </row>
    <row r="279" spans="1:18" ht="38.25" x14ac:dyDescent="0.2">
      <c r="A279" s="28" t="s">
        <v>44</v>
      </c>
      <c r="E279" s="29" t="s">
        <v>378</v>
      </c>
    </row>
    <row r="280" spans="1:18" x14ac:dyDescent="0.2">
      <c r="A280" s="30" t="s">
        <v>45</v>
      </c>
      <c r="E280" s="31" t="s">
        <v>46</v>
      </c>
    </row>
    <row r="281" spans="1:18" x14ac:dyDescent="0.2">
      <c r="A281" t="s">
        <v>47</v>
      </c>
      <c r="E281" s="29" t="s">
        <v>46</v>
      </c>
    </row>
    <row r="282" spans="1:18" ht="38.25" x14ac:dyDescent="0.2">
      <c r="A282" s="22" t="s">
        <v>39</v>
      </c>
      <c r="B282" s="23" t="s">
        <v>379</v>
      </c>
      <c r="C282" s="23" t="s">
        <v>380</v>
      </c>
      <c r="D282" s="22" t="s">
        <v>41</v>
      </c>
      <c r="E282" s="24" t="s">
        <v>381</v>
      </c>
      <c r="F282" s="25" t="s">
        <v>50</v>
      </c>
      <c r="G282" s="26">
        <v>151.28399999999999</v>
      </c>
      <c r="H282" s="27">
        <v>0</v>
      </c>
      <c r="I282" s="27">
        <f>ROUND(ROUND(H282,2)*ROUND(G282,3),2)</f>
        <v>0</v>
      </c>
      <c r="O282">
        <f>(I282*21)/100</f>
        <v>0</v>
      </c>
      <c r="P282" t="s">
        <v>10</v>
      </c>
    </row>
    <row r="283" spans="1:18" ht="38.25" x14ac:dyDescent="0.2">
      <c r="A283" s="28" t="s">
        <v>44</v>
      </c>
      <c r="E283" s="29" t="s">
        <v>382</v>
      </c>
    </row>
    <row r="284" spans="1:18" ht="63.75" x14ac:dyDescent="0.2">
      <c r="A284" s="30" t="s">
        <v>45</v>
      </c>
      <c r="E284" s="31" t="s">
        <v>383</v>
      </c>
    </row>
    <row r="285" spans="1:18" x14ac:dyDescent="0.2">
      <c r="A285" t="s">
        <v>47</v>
      </c>
      <c r="E285" s="29" t="s">
        <v>46</v>
      </c>
    </row>
    <row r="286" spans="1:18" ht="12.75" customHeight="1" x14ac:dyDescent="0.2">
      <c r="A286" s="3" t="s">
        <v>37</v>
      </c>
      <c r="B286" s="3"/>
      <c r="C286" s="32" t="s">
        <v>384</v>
      </c>
      <c r="D286" s="3"/>
      <c r="E286" s="20" t="s">
        <v>385</v>
      </c>
      <c r="F286" s="3"/>
      <c r="G286" s="3"/>
      <c r="H286" s="3"/>
      <c r="I286" s="33">
        <f>0+Q286</f>
        <v>0</v>
      </c>
      <c r="O286">
        <f>0+R286</f>
        <v>0</v>
      </c>
      <c r="Q286">
        <f>0+I287</f>
        <v>0</v>
      </c>
      <c r="R286">
        <f>0+O287</f>
        <v>0</v>
      </c>
    </row>
    <row r="287" spans="1:18" x14ac:dyDescent="0.2">
      <c r="A287" s="22" t="s">
        <v>39</v>
      </c>
      <c r="B287" s="23" t="s">
        <v>386</v>
      </c>
      <c r="C287" s="23" t="s">
        <v>387</v>
      </c>
      <c r="D287" s="22" t="s">
        <v>41</v>
      </c>
      <c r="E287" s="24" t="s">
        <v>388</v>
      </c>
      <c r="F287" s="25" t="s">
        <v>50</v>
      </c>
      <c r="G287" s="26">
        <v>172.184</v>
      </c>
      <c r="H287" s="27">
        <v>0</v>
      </c>
      <c r="I287" s="27">
        <f>ROUND(ROUND(H287,2)*ROUND(G287,3),2)</f>
        <v>0</v>
      </c>
      <c r="O287">
        <f>(I287*21)/100</f>
        <v>0</v>
      </c>
      <c r="P287" t="s">
        <v>10</v>
      </c>
    </row>
    <row r="288" spans="1:18" ht="25.5" x14ac:dyDescent="0.2">
      <c r="A288" s="28" t="s">
        <v>44</v>
      </c>
      <c r="E288" s="29" t="s">
        <v>389</v>
      </c>
    </row>
    <row r="289" spans="1:18" x14ac:dyDescent="0.2">
      <c r="A289" s="30" t="s">
        <v>45</v>
      </c>
      <c r="E289" s="31" t="s">
        <v>46</v>
      </c>
    </row>
    <row r="290" spans="1:18" ht="25.5" x14ac:dyDescent="0.2">
      <c r="A290" t="s">
        <v>47</v>
      </c>
      <c r="E290" s="29" t="s">
        <v>390</v>
      </c>
    </row>
    <row r="291" spans="1:18" ht="12.75" customHeight="1" x14ac:dyDescent="0.2">
      <c r="A291" s="3" t="s">
        <v>37</v>
      </c>
      <c r="B291" s="3"/>
      <c r="C291" s="32" t="s">
        <v>391</v>
      </c>
      <c r="D291" s="3"/>
      <c r="E291" s="20" t="s">
        <v>392</v>
      </c>
      <c r="F291" s="3"/>
      <c r="G291" s="3"/>
      <c r="H291" s="3"/>
      <c r="I291" s="33">
        <f>0+Q291</f>
        <v>0</v>
      </c>
      <c r="O291">
        <f>0+R291</f>
        <v>0</v>
      </c>
      <c r="Q291">
        <f>0+I292+I296</f>
        <v>0</v>
      </c>
      <c r="R291">
        <f>0+O292+O296</f>
        <v>0</v>
      </c>
    </row>
    <row r="292" spans="1:18" x14ac:dyDescent="0.2">
      <c r="A292" s="22" t="s">
        <v>39</v>
      </c>
      <c r="B292" s="23" t="s">
        <v>393</v>
      </c>
      <c r="C292" s="23" t="s">
        <v>394</v>
      </c>
      <c r="D292" s="22" t="s">
        <v>41</v>
      </c>
      <c r="E292" s="24" t="s">
        <v>395</v>
      </c>
      <c r="F292" s="25" t="s">
        <v>50</v>
      </c>
      <c r="G292" s="26">
        <v>593.16700000000003</v>
      </c>
      <c r="H292" s="27">
        <v>0</v>
      </c>
      <c r="I292" s="27">
        <f>ROUND(ROUND(H292,2)*ROUND(G292,3),2)</f>
        <v>0</v>
      </c>
      <c r="O292">
        <f>(I292*21)/100</f>
        <v>0</v>
      </c>
      <c r="P292" t="s">
        <v>10</v>
      </c>
    </row>
    <row r="293" spans="1:18" ht="38.25" x14ac:dyDescent="0.2">
      <c r="A293" s="28" t="s">
        <v>44</v>
      </c>
      <c r="E293" s="29" t="s">
        <v>396</v>
      </c>
    </row>
    <row r="294" spans="1:18" x14ac:dyDescent="0.2">
      <c r="A294" s="30" t="s">
        <v>45</v>
      </c>
      <c r="E294" s="31" t="s">
        <v>46</v>
      </c>
    </row>
    <row r="295" spans="1:18" ht="38.25" x14ac:dyDescent="0.2">
      <c r="A295" t="s">
        <v>47</v>
      </c>
      <c r="E295" s="29" t="s">
        <v>397</v>
      </c>
    </row>
    <row r="296" spans="1:18" ht="25.5" x14ac:dyDescent="0.2">
      <c r="A296" s="22" t="s">
        <v>39</v>
      </c>
      <c r="B296" s="23" t="s">
        <v>398</v>
      </c>
      <c r="C296" s="23" t="s">
        <v>399</v>
      </c>
      <c r="D296" s="22" t="s">
        <v>41</v>
      </c>
      <c r="E296" s="24" t="s">
        <v>400</v>
      </c>
      <c r="F296" s="25" t="s">
        <v>50</v>
      </c>
      <c r="G296" s="26">
        <v>593.16700000000003</v>
      </c>
      <c r="H296" s="27">
        <v>0</v>
      </c>
      <c r="I296" s="27">
        <f>ROUND(ROUND(H296,2)*ROUND(G296,3),2)</f>
        <v>0</v>
      </c>
      <c r="O296">
        <f>(I296*21)/100</f>
        <v>0</v>
      </c>
      <c r="P296" t="s">
        <v>10</v>
      </c>
    </row>
    <row r="297" spans="1:18" ht="38.25" x14ac:dyDescent="0.2">
      <c r="A297" s="28" t="s">
        <v>44</v>
      </c>
      <c r="E297" s="29" t="s">
        <v>401</v>
      </c>
    </row>
    <row r="298" spans="1:18" x14ac:dyDescent="0.2">
      <c r="A298" s="30" t="s">
        <v>45</v>
      </c>
      <c r="E298" s="31" t="s">
        <v>46</v>
      </c>
    </row>
    <row r="299" spans="1:18" ht="38.25" x14ac:dyDescent="0.2">
      <c r="A299" t="s">
        <v>47</v>
      </c>
      <c r="E299" s="29" t="s">
        <v>397</v>
      </c>
    </row>
    <row r="300" spans="1:18" ht="12.75" customHeight="1" x14ac:dyDescent="0.2">
      <c r="A300" s="3" t="s">
        <v>37</v>
      </c>
      <c r="B300" s="3"/>
      <c r="C300" s="32" t="s">
        <v>402</v>
      </c>
      <c r="D300" s="3"/>
      <c r="E300" s="20" t="s">
        <v>403</v>
      </c>
      <c r="F300" s="3"/>
      <c r="G300" s="3"/>
      <c r="H300" s="3"/>
      <c r="I300" s="33">
        <f>0+Q300</f>
        <v>0</v>
      </c>
      <c r="O300">
        <f>0+R300</f>
        <v>0</v>
      </c>
      <c r="Q300">
        <f>0+I301+I305+I309+I313+I317+I321</f>
        <v>0</v>
      </c>
      <c r="R300">
        <f>0+O301+O305+O309+O313+O317+O321</f>
        <v>0</v>
      </c>
    </row>
    <row r="301" spans="1:18" x14ac:dyDescent="0.2">
      <c r="A301" s="22" t="s">
        <v>39</v>
      </c>
      <c r="B301" s="23" t="s">
        <v>404</v>
      </c>
      <c r="C301" s="23" t="s">
        <v>405</v>
      </c>
      <c r="D301" s="22" t="s">
        <v>41</v>
      </c>
      <c r="E301" s="24" t="s">
        <v>406</v>
      </c>
      <c r="F301" s="25" t="s">
        <v>201</v>
      </c>
      <c r="G301" s="26">
        <v>22</v>
      </c>
      <c r="H301" s="27">
        <v>0</v>
      </c>
      <c r="I301" s="27">
        <f>ROUND(ROUND(H301,2)*ROUND(G301,3),2)</f>
        <v>0</v>
      </c>
      <c r="O301">
        <f>(I301*21)/100</f>
        <v>0</v>
      </c>
      <c r="P301" t="s">
        <v>10</v>
      </c>
    </row>
    <row r="302" spans="1:18" x14ac:dyDescent="0.2">
      <c r="A302" s="28" t="s">
        <v>44</v>
      </c>
      <c r="E302" s="29" t="s">
        <v>406</v>
      </c>
    </row>
    <row r="303" spans="1:18" x14ac:dyDescent="0.2">
      <c r="A303" s="30" t="s">
        <v>45</v>
      </c>
      <c r="E303" s="31" t="s">
        <v>46</v>
      </c>
    </row>
    <row r="304" spans="1:18" x14ac:dyDescent="0.2">
      <c r="A304" t="s">
        <v>47</v>
      </c>
      <c r="E304" s="29" t="s">
        <v>46</v>
      </c>
    </row>
    <row r="305" spans="1:16" x14ac:dyDescent="0.2">
      <c r="A305" s="22" t="s">
        <v>39</v>
      </c>
      <c r="B305" s="23" t="s">
        <v>407</v>
      </c>
      <c r="C305" s="23" t="s">
        <v>408</v>
      </c>
      <c r="D305" s="22" t="s">
        <v>41</v>
      </c>
      <c r="E305" s="24" t="s">
        <v>409</v>
      </c>
      <c r="F305" s="25" t="s">
        <v>201</v>
      </c>
      <c r="G305" s="26">
        <v>58</v>
      </c>
      <c r="H305" s="27">
        <v>0</v>
      </c>
      <c r="I305" s="27">
        <f>ROUND(ROUND(H305,2)*ROUND(G305,3),2)</f>
        <v>0</v>
      </c>
      <c r="O305">
        <f>(I305*21)/100</f>
        <v>0</v>
      </c>
      <c r="P305" t="s">
        <v>10</v>
      </c>
    </row>
    <row r="306" spans="1:16" x14ac:dyDescent="0.2">
      <c r="A306" s="28" t="s">
        <v>44</v>
      </c>
      <c r="E306" s="29" t="s">
        <v>409</v>
      </c>
    </row>
    <row r="307" spans="1:16" x14ac:dyDescent="0.2">
      <c r="A307" s="30" t="s">
        <v>45</v>
      </c>
      <c r="E307" s="31" t="s">
        <v>46</v>
      </c>
    </row>
    <row r="308" spans="1:16" x14ac:dyDescent="0.2">
      <c r="A308" t="s">
        <v>47</v>
      </c>
      <c r="E308" s="29" t="s">
        <v>46</v>
      </c>
    </row>
    <row r="309" spans="1:16" x14ac:dyDescent="0.2">
      <c r="A309" s="22" t="s">
        <v>39</v>
      </c>
      <c r="B309" s="23" t="s">
        <v>410</v>
      </c>
      <c r="C309" s="23" t="s">
        <v>411</v>
      </c>
      <c r="D309" s="22" t="s">
        <v>41</v>
      </c>
      <c r="E309" s="24" t="s">
        <v>412</v>
      </c>
      <c r="F309" s="25" t="s">
        <v>201</v>
      </c>
      <c r="G309" s="26">
        <v>208</v>
      </c>
      <c r="H309" s="27">
        <v>0</v>
      </c>
      <c r="I309" s="27">
        <f>ROUND(ROUND(H309,2)*ROUND(G309,3),2)</f>
        <v>0</v>
      </c>
      <c r="O309">
        <f>(I309*21)/100</f>
        <v>0</v>
      </c>
      <c r="P309" t="s">
        <v>10</v>
      </c>
    </row>
    <row r="310" spans="1:16" x14ac:dyDescent="0.2">
      <c r="A310" s="28" t="s">
        <v>44</v>
      </c>
      <c r="E310" s="29" t="s">
        <v>412</v>
      </c>
    </row>
    <row r="311" spans="1:16" x14ac:dyDescent="0.2">
      <c r="A311" s="30" t="s">
        <v>45</v>
      </c>
      <c r="E311" s="31" t="s">
        <v>46</v>
      </c>
    </row>
    <row r="312" spans="1:16" x14ac:dyDescent="0.2">
      <c r="A312" t="s">
        <v>47</v>
      </c>
      <c r="E312" s="29" t="s">
        <v>46</v>
      </c>
    </row>
    <row r="313" spans="1:16" ht="25.5" x14ac:dyDescent="0.2">
      <c r="A313" s="22" t="s">
        <v>39</v>
      </c>
      <c r="B313" s="23" t="s">
        <v>413</v>
      </c>
      <c r="C313" s="23" t="s">
        <v>414</v>
      </c>
      <c r="D313" s="22" t="s">
        <v>41</v>
      </c>
      <c r="E313" s="24" t="s">
        <v>415</v>
      </c>
      <c r="F313" s="25" t="s">
        <v>291</v>
      </c>
      <c r="G313" s="26">
        <v>274</v>
      </c>
      <c r="H313" s="27">
        <v>0</v>
      </c>
      <c r="I313" s="27">
        <f>ROUND(ROUND(H313,2)*ROUND(G313,3),2)</f>
        <v>0</v>
      </c>
      <c r="O313">
        <f>(I313*21)/100</f>
        <v>0</v>
      </c>
      <c r="P313" t="s">
        <v>10</v>
      </c>
    </row>
    <row r="314" spans="1:16" ht="25.5" x14ac:dyDescent="0.2">
      <c r="A314" s="28" t="s">
        <v>44</v>
      </c>
      <c r="E314" s="29" t="s">
        <v>415</v>
      </c>
    </row>
    <row r="315" spans="1:16" x14ac:dyDescent="0.2">
      <c r="A315" s="30" t="s">
        <v>45</v>
      </c>
      <c r="E315" s="31" t="s">
        <v>46</v>
      </c>
    </row>
    <row r="316" spans="1:16" x14ac:dyDescent="0.2">
      <c r="A316" t="s">
        <v>47</v>
      </c>
      <c r="E316" s="29" t="s">
        <v>46</v>
      </c>
    </row>
    <row r="317" spans="1:16" x14ac:dyDescent="0.2">
      <c r="A317" s="22" t="s">
        <v>39</v>
      </c>
      <c r="B317" s="23" t="s">
        <v>416</v>
      </c>
      <c r="C317" s="23" t="s">
        <v>417</v>
      </c>
      <c r="D317" s="22" t="s">
        <v>41</v>
      </c>
      <c r="E317" s="24" t="s">
        <v>418</v>
      </c>
      <c r="F317" s="25" t="s">
        <v>291</v>
      </c>
      <c r="G317" s="26">
        <v>80</v>
      </c>
      <c r="H317" s="27">
        <v>0</v>
      </c>
      <c r="I317" s="27">
        <f>ROUND(ROUND(H317,2)*ROUND(G317,3),2)</f>
        <v>0</v>
      </c>
      <c r="O317">
        <f>(I317*21)/100</f>
        <v>0</v>
      </c>
      <c r="P317" t="s">
        <v>10</v>
      </c>
    </row>
    <row r="318" spans="1:16" x14ac:dyDescent="0.2">
      <c r="A318" s="28" t="s">
        <v>44</v>
      </c>
      <c r="E318" s="29" t="s">
        <v>418</v>
      </c>
    </row>
    <row r="319" spans="1:16" x14ac:dyDescent="0.2">
      <c r="A319" s="30" t="s">
        <v>45</v>
      </c>
      <c r="E319" s="31" t="s">
        <v>46</v>
      </c>
    </row>
    <row r="320" spans="1:16" x14ac:dyDescent="0.2">
      <c r="A320" t="s">
        <v>47</v>
      </c>
      <c r="E320" s="29" t="s">
        <v>46</v>
      </c>
    </row>
    <row r="321" spans="1:16" x14ac:dyDescent="0.2">
      <c r="A321" s="22" t="s">
        <v>39</v>
      </c>
      <c r="B321" s="23" t="s">
        <v>419</v>
      </c>
      <c r="C321" s="23" t="s">
        <v>420</v>
      </c>
      <c r="D321" s="22" t="s">
        <v>41</v>
      </c>
      <c r="E321" s="24" t="s">
        <v>421</v>
      </c>
      <c r="F321" s="25" t="s">
        <v>291</v>
      </c>
      <c r="G321" s="26">
        <v>16</v>
      </c>
      <c r="H321" s="27">
        <v>0</v>
      </c>
      <c r="I321" s="27">
        <f>ROUND(ROUND(H321,2)*ROUND(G321,3),2)</f>
        <v>0</v>
      </c>
      <c r="O321">
        <f>(I321*21)/100</f>
        <v>0</v>
      </c>
      <c r="P321" t="s">
        <v>10</v>
      </c>
    </row>
    <row r="322" spans="1:16" x14ac:dyDescent="0.2">
      <c r="A322" s="28" t="s">
        <v>44</v>
      </c>
      <c r="E322" s="29" t="s">
        <v>421</v>
      </c>
    </row>
    <row r="323" spans="1:16" x14ac:dyDescent="0.2">
      <c r="A323" s="30" t="s">
        <v>45</v>
      </c>
      <c r="E323" s="31" t="s">
        <v>46</v>
      </c>
    </row>
    <row r="324" spans="1:16" x14ac:dyDescent="0.2">
      <c r="A324" t="s">
        <v>47</v>
      </c>
      <c r="E324" s="29" t="s">
        <v>46</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01-15-05</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2020-10-17T09:08:53Z</dcterms:created>
  <dcterms:modified xsi:type="dcterms:W3CDTF">2020-10-17T09:08:53Z</dcterms:modified>
</cp:coreProperties>
</file>