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01-15-04_SO 01-15-04 A"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12" i="1" l="1"/>
  <c r="R211" i="1" s="1"/>
  <c r="O211" i="1" s="1"/>
  <c r="I212" i="1"/>
  <c r="Q211" i="1"/>
  <c r="I211" i="1" s="1"/>
  <c r="I207" i="1"/>
  <c r="Q206" i="1" s="1"/>
  <c r="I206" i="1" s="1"/>
  <c r="O202" i="1"/>
  <c r="R201" i="1" s="1"/>
  <c r="O201" i="1" s="1"/>
  <c r="I202" i="1"/>
  <c r="Q201" i="1"/>
  <c r="I201" i="1" s="1"/>
  <c r="I197" i="1"/>
  <c r="O197" i="1" s="1"/>
  <c r="O193" i="1"/>
  <c r="I193" i="1"/>
  <c r="I189" i="1"/>
  <c r="Q184" i="1" s="1"/>
  <c r="I184" i="1" s="1"/>
  <c r="O185" i="1"/>
  <c r="I185" i="1"/>
  <c r="I180" i="1"/>
  <c r="O180" i="1" s="1"/>
  <c r="O176" i="1"/>
  <c r="I176" i="1"/>
  <c r="I172" i="1"/>
  <c r="O172" i="1" s="1"/>
  <c r="O168" i="1"/>
  <c r="I168" i="1"/>
  <c r="I164" i="1"/>
  <c r="Q163" i="1" s="1"/>
  <c r="I163" i="1" s="1"/>
  <c r="O159" i="1"/>
  <c r="I159" i="1"/>
  <c r="I155" i="1"/>
  <c r="O155" i="1" s="1"/>
  <c r="I151" i="1"/>
  <c r="O151" i="1" s="1"/>
  <c r="I147" i="1"/>
  <c r="O147" i="1" s="1"/>
  <c r="O143" i="1"/>
  <c r="I143" i="1"/>
  <c r="I139" i="1"/>
  <c r="Q134" i="1" s="1"/>
  <c r="I134" i="1" s="1"/>
  <c r="I135" i="1"/>
  <c r="O135" i="1" s="1"/>
  <c r="I130" i="1"/>
  <c r="O130" i="1" s="1"/>
  <c r="I126" i="1"/>
  <c r="O126" i="1" s="1"/>
  <c r="I122" i="1"/>
  <c r="O122" i="1" s="1"/>
  <c r="O118" i="1"/>
  <c r="I118" i="1"/>
  <c r="Q117" i="1"/>
  <c r="I117" i="1" s="1"/>
  <c r="I113" i="1"/>
  <c r="O113" i="1" s="1"/>
  <c r="O109" i="1"/>
  <c r="I109" i="1"/>
  <c r="I105" i="1"/>
  <c r="Q104" i="1" s="1"/>
  <c r="I104" i="1" s="1"/>
  <c r="O100" i="1"/>
  <c r="I100" i="1"/>
  <c r="I96" i="1"/>
  <c r="O96" i="1" s="1"/>
  <c r="I92" i="1"/>
  <c r="O92" i="1" s="1"/>
  <c r="I88" i="1"/>
  <c r="O88" i="1" s="1"/>
  <c r="O84" i="1"/>
  <c r="I84" i="1"/>
  <c r="I80" i="1"/>
  <c r="O80" i="1" s="1"/>
  <c r="I76" i="1"/>
  <c r="O76" i="1" s="1"/>
  <c r="I72" i="1"/>
  <c r="O72" i="1" s="1"/>
  <c r="O68" i="1"/>
  <c r="I68" i="1"/>
  <c r="I64" i="1"/>
  <c r="Q59" i="1" s="1"/>
  <c r="I59" i="1" s="1"/>
  <c r="I60" i="1"/>
  <c r="O60" i="1" s="1"/>
  <c r="I55" i="1"/>
  <c r="O55" i="1" s="1"/>
  <c r="I51" i="1"/>
  <c r="O51" i="1" s="1"/>
  <c r="I47" i="1"/>
  <c r="O47" i="1" s="1"/>
  <c r="O43" i="1"/>
  <c r="I43" i="1"/>
  <c r="I39" i="1"/>
  <c r="O39" i="1" s="1"/>
  <c r="I35" i="1"/>
  <c r="O35" i="1" s="1"/>
  <c r="I31" i="1"/>
  <c r="O31" i="1" s="1"/>
  <c r="O27" i="1"/>
  <c r="I27" i="1"/>
  <c r="I23" i="1"/>
  <c r="O23" i="1" s="1"/>
  <c r="I19" i="1"/>
  <c r="O19" i="1" s="1"/>
  <c r="I15" i="1"/>
  <c r="O15" i="1" s="1"/>
  <c r="O11" i="1"/>
  <c r="I11" i="1"/>
  <c r="Q10" i="1"/>
  <c r="I10" i="1" s="1"/>
  <c r="I3" i="1" s="1"/>
  <c r="R134" i="1" l="1"/>
  <c r="O134" i="1" s="1"/>
  <c r="R10" i="1"/>
  <c r="O10" i="1" s="1"/>
  <c r="R59" i="1"/>
  <c r="O59" i="1" s="1"/>
  <c r="R117" i="1"/>
  <c r="O117" i="1" s="1"/>
  <c r="O64" i="1"/>
  <c r="O105" i="1"/>
  <c r="R104" i="1" s="1"/>
  <c r="O104" i="1" s="1"/>
  <c r="O139" i="1"/>
  <c r="O164" i="1"/>
  <c r="R163" i="1" s="1"/>
  <c r="O163" i="1" s="1"/>
  <c r="O189" i="1"/>
  <c r="R184" i="1" s="1"/>
  <c r="O184" i="1" s="1"/>
  <c r="O207" i="1"/>
  <c r="R206" i="1" s="1"/>
  <c r="O206" i="1" s="1"/>
  <c r="O2" i="1" l="1"/>
</calcChain>
</file>

<file path=xl/sharedStrings.xml><?xml version="1.0" encoding="utf-8"?>
<sst xmlns="http://schemas.openxmlformats.org/spreadsheetml/2006/main" count="714" uniqueCount="292">
  <si>
    <t>ASPE10</t>
  </si>
  <si>
    <t>Firma: SUDOP BRNO, spol. s r.o.</t>
  </si>
  <si>
    <t>3</t>
  </si>
  <si>
    <t>Soupis prací objektu</t>
  </si>
  <si>
    <t>S</t>
  </si>
  <si>
    <t xml:space="preserve">Stavba: </t>
  </si>
  <si>
    <t>20047</t>
  </si>
  <si>
    <t>Zvýšení trakčního výkonu TNS Čebín "_SOUPIS_PRACI"</t>
  </si>
  <si>
    <t>SO 01-15-04 A</t>
  </si>
  <si>
    <t>0,00</t>
  </si>
  <si>
    <t>2</t>
  </si>
  <si>
    <t>O</t>
  </si>
  <si>
    <t>Objekt:</t>
  </si>
  <si>
    <t>D.2.2</t>
  </si>
  <si>
    <t>Pozemní objekty</t>
  </si>
  <si>
    <t>15,00</t>
  </si>
  <si>
    <t>O1</t>
  </si>
  <si>
    <t>SO 01-15-04</t>
  </si>
  <si>
    <t>TNS Čebín,  stání trakčních transformátorů</t>
  </si>
  <si>
    <t>21,00</t>
  </si>
  <si>
    <t>O2</t>
  </si>
  <si>
    <t>Rozpočet:</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</si>
  <si>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</si>
  <si>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</si>
  <si>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</si>
  <si>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</si>
  <si>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</si>
  <si>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</si>
  <si>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</si>
  <si>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</si>
  <si>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</si>
  <si>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</si>
  <si>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</si>
  <si>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</si>
  <si>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</si>
  <si>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</si>
  <si>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</si>
  <si>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</si>
  <si>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</si>
  <si>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</si>
  <si>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</si>
  <si>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</si>
  <si>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13010976</t>
  </si>
  <si>
    <t>90</t>
  </si>
  <si>
    <t>ocel profilová HE-B 160 jakost 11 375</t>
  </si>
  <si>
    <t>T</t>
  </si>
  <si>
    <t>PP</t>
  </si>
  <si>
    <t>VV</t>
  </si>
  <si>
    <t>Viz PD D.2.2.1_SO 01-15-04_01-10 
Zemní práce - zápory (dl * p * m) (m = 42,6 kg/m) 
(5.60)*22.00*42.6/1000=5,248 [A] 
Celkem: A=5,248 [B]</t>
  </si>
  <si>
    <t>TS</t>
  </si>
  <si>
    <t/>
  </si>
  <si>
    <t>131151204</t>
  </si>
  <si>
    <t>Hloubení jam zapažených v hornině třídy těžitelnosti I, skupiny 1 a 2 objem do 500 m3 strojně</t>
  </si>
  <si>
    <t>M3</t>
  </si>
  <si>
    <t>Hloubení zapažených jam a zářezů strojně s urovnáním dna do předepsaného profilu a spádu v hornině třídy těžitelnosti I skupiny 1 a 2 přes 100 do 500 m3</t>
  </si>
  <si>
    <t>Viz PD D.2.2.1_SO 01-15-04_01-10 
Zemní práce - jáma (dl * š * v) 
(22.10*10.98)*1.70=412,519 [A] 
(20.35*9.23)*0.60=112,698 [B] 
Celkem: A+B=525,217 [C]</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</si>
  <si>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</si>
  <si>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151101101</t>
  </si>
  <si>
    <t>Zřízení příložného pažení a rozepření stěn rýh hl do 2 m</t>
  </si>
  <si>
    <t>m2</t>
  </si>
  <si>
    <t>Zřízení pažení a rozepření stěn rýh pro podzemní vedení příložné pro jakoukoliv mezerovitost, hloubky do 2 m</t>
  </si>
  <si>
    <t>Viz PD D.2.2.1_SO 01-15-04_01-10 
Zemní práce - jáma, pažení (dl * v) 
(22.10*2+10.98*2)*1.70=112,472 [A] 
(20.35*2+9.23*2)*0.60=35,496 [B] 
Celkem: A+B=147,968 [C]</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</si>
  <si>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</si>
  <si>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</si>
  <si>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</si>
  <si>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</si>
  <si>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</si>
  <si>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</si>
  <si>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</si>
  <si>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D.2.2.1_SO 01-15-04_01-10 
Zemní práce - přepažení (obj) 
(525.217)=525,217 [A] 
Celkem: A=525,217 [B]</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</si>
  <si>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</si>
  <si>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151711111</t>
  </si>
  <si>
    <t>Osazení zápor ocelových dl do 8 m</t>
  </si>
  <si>
    <t>m</t>
  </si>
  <si>
    <t>Osazení ocelových zápor pro pažení hloubených vykopávek  do předem provedených vrtů se zabetonováním spodního konce, s příp. nutným obsypem zápory pískem délky od 0 do 8 m</t>
  </si>
  <si>
    <t>Viz PD D.2.2.1_SO 01-15-04_01-10 
Zemní práce - zápory (dl * p) 
(5.60)*22=123,200 [A] 
Celkem: A=123,200 [B]</t>
  </si>
  <si>
    <t>1. Vcenách nejsou započteny náklady na:  
a) vrchní kotvení zápor, které se oceňuje cenami souboru cen 151 71-31 Vrchní kotvení zápor na povrch výkopové jámy,  
b) pažení do ocelových zápor, které se oceňuje cenami souboru cen 151 72-11 Pažení do ocelových zápor,  
c) převázky ocelové, které se oceňují cenami 151 71-21 Převázka ocelová pro ukotvení záporového pažení,  
d) vrty pro osazení zápor, které se oceňují soubory cen 22. . . – Vrty  
e) dodání výplně z betonu nebo kameniva, které se oceňuje ve specifikaci  
f) dodání nebo opotřebení:  
- dodání zápor trvale zabudovaných se oceňuje ve specifikaci bez obratovosti,  
- opotřebení zápor dočasně zabudovaných se oceňuje ve specifikaci jako 0,5 násobek pořizovací ceny materiálu.</t>
  </si>
  <si>
    <t>7</t>
  </si>
  <si>
    <t>151711131</t>
  </si>
  <si>
    <t>Vytažení zápor ocelových dl do 8 m</t>
  </si>
  <si>
    <t>Vytažení ocelových zápor pro pažení délky od 0 do 8 m</t>
  </si>
  <si>
    <t>8</t>
  </si>
  <si>
    <t>151721111</t>
  </si>
  <si>
    <t>Zřízení pažení do ocelových zápor hl výkopu do 4 m s jeho následným odstraněním</t>
  </si>
  <si>
    <t>Pažení do ocelových zápor  bez ohledu na druh pažin, s odstraněním pažení, hloubky výkopu do 4 m</t>
  </si>
  <si>
    <t>Viz PD D.2.2.1_SO 01-15-04_01-10 
Zemní práce - pažiny (pl) 
20.0=20,000 [A] 
Celkem: A=20,000 [B]</t>
  </si>
  <si>
    <t>1. Vcenách nejsou započteny náklady na:  
a) zápory ocelové, které se oceňují cenami souboru cen 151 71-11 Osazení ocelových zápor pro pažení hloubených vykopávek.  
b) převázky ocelové, které se oceňují cenou 151 71-2111 Převázka ocelová pro ukotvení záporového pažení,  
c) vrchní kotvení zápor, které se oceňuje cenami souboru cen 151 71-31 Vrchní kotvení zápor na povrch výkopové jámy.</t>
  </si>
  <si>
    <t>162251102</t>
  </si>
  <si>
    <t>Vodorovné přemístění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</si>
  <si>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</si>
  <si>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Viz PD D.2.2.1_SO 01-15-04_01-10 
Zemní práce - přesun po staveništi (předpokládaný obj) 
(525.217)=525,217 [A] 
(100)=100,000 [B] 
(163)=163,000 [C] 
(3.14159265359*0.08*0.08)*(66)=1,327 [D] 
Celkem: A+B+C+D=789,544 [E]</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</si>
  <si>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</si>
  <si>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</si>
  <si>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</si>
  <si>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</si>
  <si>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D.2.2.1_SO 01-15-04_01-10 
Zemní práce - nakládání (předpokládaný obj) 
(525.217)=525,217 [A] 
Celkem: A=525,217 [B]</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</si>
  <si>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</si>
  <si>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11</t>
  </si>
  <si>
    <t>171201201</t>
  </si>
  <si>
    <t>Uložení sypaniny na skládky nebo meziskládky</t>
  </si>
  <si>
    <t>Uložení sypaniny na skládky nebo meziskládky bez hutnění s upravením uložené sypaniny do předepsaného tvaru</t>
  </si>
  <si>
    <t>Viz PD D.2.2.1_SO 01-15-04_01-10 
Zemní práce - uložení na staveništi (předpokládaný obj) 
(525.217)=525,217 [A] 
(3.14159265359*0.08*0.08)*(66)=1,327 [B] 
Celkem: A+B=526,544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</si>
  <si>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</si>
  <si>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12</t>
  </si>
  <si>
    <t>174101101</t>
  </si>
  <si>
    <t>Zásyp jam, šachet rýh nebo kolem objektů sypaninou se zhutněním</t>
  </si>
  <si>
    <t>Zásyp sypaninou z jakékoliv horniny strojně s uložením výkopku ve vrstvách se zhutněním jam, šachet, rýh nebo kolem objektů v těchto vykopávkách</t>
  </si>
  <si>
    <t>Viz PD D.2.2.1_SO 01-15-04_01-10 
Zemní práce - obsyp (předpokládaný obj) 
163.0=163,000 [A] 
Mezisoučet: A=163,000 [B] 
Zásyp v rámci etapizace (předpokládaný obj) 
100.0=100,000 [C] 
Mezisoučet: C=100,000 [D] 
Celkem: A+C=263,000 [E]</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</si>
  <si>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</si>
  <si>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</si>
  <si>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14</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</si>
  <si>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</si>
  <si>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</si>
  <si>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</si>
  <si>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D.2.2.1_SO 01-15-04_01-10 
Základy - podsyp, separace (dl * š + dl * v) 
(20.35*9.23)=187,831 [A] 
(20.35*2+9.23*2)*0.60=35,496 [B] 
Celkem: A+B=223,327 [C]</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</si>
  <si>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</si>
  <si>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15</t>
  </si>
  <si>
    <t>224411112</t>
  </si>
  <si>
    <t>Vrty maloprofilové D do 195 mm úklon do 45° hl do 25 m hor. I a II</t>
  </si>
  <si>
    <t>Maloprofilové vrty průběžným sacím vrtáním průměru přes 156 do 195 mm do úklonu 45° v hl 0 až 25 m v hornině tř. I a II</t>
  </si>
  <si>
    <t>Viz PD D.2.2.1_SO 01-15-04_01-10 
Záporová stěna - zápory, vrt (dl * p) 
(3.00)*22=66,000 [A] 
Celkem: A=66,000 [B]</t>
  </si>
  <si>
    <t>16</t>
  </si>
  <si>
    <t>231111111</t>
  </si>
  <si>
    <t>Zřízení pilot svislých D do 450 mm hl do 30 m bez vytažení pažnic z betonu prostého</t>
  </si>
  <si>
    <t>Zřízení výplně pilot bez vytažení pažnic  nezapažených nebo zapažených bentonitovou suspenzí svislých z betonu prostého, v hl od 0 do 30 m, při průměru piloty přes 245 do 450 mm</t>
  </si>
  <si>
    <t>Viz PD D.2.2.1_SO 01-15-04_01-10 
Záporová stěna - zápory, beton (dl * p) 
(1.60)*22=35,200 [A] 
Celkem: A=35,200 [B]</t>
  </si>
  <si>
    <t>1.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2. Množství měrných jednotek se u dodávky určuje vm3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5. V cenách nejsou započteny náklady na provedení vrtu.</t>
  </si>
  <si>
    <t>17</t>
  </si>
  <si>
    <t>271572211</t>
  </si>
  <si>
    <t>Podsyp pod základové konstrukce se zhutněním z netříděného štěrkopísku</t>
  </si>
  <si>
    <t>Podsyp pod základové konstrukce se zhutněním a urovnáním povrchu ze štěrkopísku netříděného</t>
  </si>
  <si>
    <t>Viz PD D.2.2.1_SO 01-15-04_01-10 
Základy - podsyp (dl * š * v) 
(20.35*9.23)*0.50=93,915 [A] 
Celkem: A=93,915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</si>
  <si>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</si>
  <si>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18</t>
  </si>
  <si>
    <t>273313511</t>
  </si>
  <si>
    <t>Základové desky z betonu tř. C 12/15</t>
  </si>
  <si>
    <t>Základy z betonu prostého desky z betonu kamenem neprokládaného tř. C 12/15</t>
  </si>
  <si>
    <t>Viz PD D.2.2.1_SO 01-15-04_01-10 
Základy - podklad, deska (dl * š * v) 
(20.35*9.23)*0.10=18,783 [A] 
Celkem: A=18,783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</si>
  <si>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</si>
  <si>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19</t>
  </si>
  <si>
    <t>273321411</t>
  </si>
  <si>
    <t>Základové desky ze ŽB bez zvýšených nároků na prostředí tř. C 20/25</t>
  </si>
  <si>
    <t>Základy z betonu železového (bez výztuže) desky z betonu bez zvláštních nároků na prostředí tř. C 20/25</t>
  </si>
  <si>
    <t>Viz PD D.2.2.1_SO 01-15-04_01-10 
Základy - deska (dl * š * v) 
(20.05*8.93)*0.50=89,523 [A] 
Celkem: A=89,523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</si>
  <si>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</si>
  <si>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20</t>
  </si>
  <si>
    <t>273351121</t>
  </si>
  <si>
    <t>Zřízení bednění základových desek</t>
  </si>
  <si>
    <t>Bednění základů desek zřízení</t>
  </si>
  <si>
    <t>Viz PD D.2.2.1_SO 01-15-04_01-10 
Základy - deska, bednění (dl * v) 
(20.05*2+8.93*2)*0.60=34,776 [A] 
Celkem: A=34,776 [B]</t>
  </si>
  <si>
    <t>1. Ceny jsou určeny pro bednění ve volném prostranství, ve volných nebo zapažených jamách, rýhách a šachtách.  
2. Kruhové nebo obloukové bednění poloměru do 1 m se oceňuje individuálně.</t>
  </si>
  <si>
    <t>21</t>
  </si>
  <si>
    <t>273351122</t>
  </si>
  <si>
    <t>Odstranění bednění základových desek</t>
  </si>
  <si>
    <t>Bednění základů desek odstranění</t>
  </si>
  <si>
    <t>22</t>
  </si>
  <si>
    <t>273361821</t>
  </si>
  <si>
    <t>Výztuž základových desek betonářskou ocelí 10 505 (R)</t>
  </si>
  <si>
    <t>Výztuž základů desek z betonářské oceli 10 505 (R) nebo BSt 500</t>
  </si>
  <si>
    <t>Viz PD D.2.2.1_SO 01-15-04_01-10 
Základy - deska, výztuž (obj * m) (m = 90,0 kg/m3) 
(89.523)*90.0/1000=8,057 [A] 
Celkem: A=8,057 [B]</t>
  </si>
  <si>
    <t>1. Ceny platí pro desky rovné, snáběhy, hřibové nebo upnuté do žeber včetně výztuže těchto žeber.</t>
  </si>
  <si>
    <t>29</t>
  </si>
  <si>
    <t>58931963</t>
  </si>
  <si>
    <t>beton C 8/10 kamenivo frakce 0/8</t>
  </si>
  <si>
    <t>Viz PD D.2.2.1_SO 01-15-04_01-10 
Záporová stěna - zápory, beton (průměr * dl * p) 
(3.14159265359*0.08*0.08*1.60)*22=0,708 [A] 
Celkem: A=0,708 [B]</t>
  </si>
  <si>
    <t>30</t>
  </si>
  <si>
    <t>69311060</t>
  </si>
  <si>
    <t>geotextilie netkaná separační, ochranná, filtrační, drenážní PP 200g/m2</t>
  </si>
  <si>
    <t>21-M</t>
  </si>
  <si>
    <t>Elektromontáže</t>
  </si>
  <si>
    <t>13</t>
  </si>
  <si>
    <t>210220021</t>
  </si>
  <si>
    <t>Montáž uzemňovacího vedení vodičů FeZn pomocí svorek v zemi páskou do 120 mm2 v průmyslové výstavbě</t>
  </si>
  <si>
    <t>Montáž uzemňovacího vedení s upevněním, propojením a připojením pomocí svorek  v zemi s izolací spojů vodičů FeZn páskou průřezu do 120 mm2 v průmyslové výstavbě</t>
  </si>
  <si>
    <t>Viz PD D.2.2.1_SO 01-15-04_01-10 
Zemnící pásek (dl * p) 
(20.55)*6+(7.65)*9=192,150 [A] 
Celkem: A=192,150 [B]</t>
  </si>
  <si>
    <t>24</t>
  </si>
  <si>
    <t>35441986</t>
  </si>
  <si>
    <t>svorka odbočovací a spojovací pro pásek 30x4 mm, FeZn</t>
  </si>
  <si>
    <t>KUS</t>
  </si>
  <si>
    <t>25</t>
  </si>
  <si>
    <t>35442062</t>
  </si>
  <si>
    <t>pás zemnící 30x4mm FeZn</t>
  </si>
  <si>
    <t>kg</t>
  </si>
  <si>
    <t>764</t>
  </si>
  <si>
    <t>Konstrukce klempířské</t>
  </si>
  <si>
    <t>32</t>
  </si>
  <si>
    <t>764000K2</t>
  </si>
  <si>
    <t>D+M K2 Pz svod kulatý prům 125 mm vč. kotvení, doplňků a povrchové úpravy (dle PD)</t>
  </si>
  <si>
    <t>33</t>
  </si>
  <si>
    <t>764511612</t>
  </si>
  <si>
    <t>Žlab podokapní hranatý z Pz s povrchovou úpravou rš 330 mm</t>
  </si>
  <si>
    <t>Žlab podokapní z pozinkovaného plechu s povrchovou úpravou včetně háků a čel hranatý rš 330 mm</t>
  </si>
  <si>
    <t>D+M K1 Pz žlab hranatý 140x120 mm vč. kotvení, doplňků a povrchové úpravy (dle PD) 
19.40=19,400 [A] 
Celkem: A=19,400 [B]</t>
  </si>
  <si>
    <t>34</t>
  </si>
  <si>
    <t>764518623</t>
  </si>
  <si>
    <t>Svody kruhové včetně objímek, kolen, odskoků z Pz s povrchovou úpravou průměru 120 mm</t>
  </si>
  <si>
    <t>Svod z pozinkovaného plechu s upraveným povrchem včetně objímek, kolen a odskoků kruhový, průměru 120 mm</t>
  </si>
  <si>
    <t>D+M K2 Pz svod kulatý prům 125 mm vč. kotvení, doplňků a povrchové úpravy (dle PD) 
20.00=20,000 [A] 
Celkem: A=20,000 [B]</t>
  </si>
  <si>
    <t>43</t>
  </si>
  <si>
    <t>998764101</t>
  </si>
  <si>
    <t>Přesun hmot tonážní pro konstrukce klempířské v objektech v do 6 m</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</si>
  <si>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</si>
  <si>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</si>
  <si>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767</t>
  </si>
  <si>
    <t>Konstrukce zámečnické</t>
  </si>
  <si>
    <t>23</t>
  </si>
  <si>
    <t>31452201</t>
  </si>
  <si>
    <t>nerezové lano určené pro systémy s požadavkem na permanentní kotvicí vedení tl 8mm</t>
  </si>
  <si>
    <t>D+M O1 bezpečnostní lanový systém délky 40 m vč. kotvení, doplňků a povrchové úpravy (dle PD) 
40.00=40,000 [A] 
Celkem: A=40,000 [B] 
B * 1.1Koeficient množství=44,000 [C]</t>
  </si>
  <si>
    <t>27</t>
  </si>
  <si>
    <t>44983058</t>
  </si>
  <si>
    <t>žebřík venkovní s nepřímým výstupem a ochranným košem bez suchovodu z pozinkované oceli celkem dl 11-14,5m</t>
  </si>
  <si>
    <t>31</t>
  </si>
  <si>
    <t>70921329</t>
  </si>
  <si>
    <t>kotvicí bod pro betonové konstrukce pomocí rozpěrné kotvy nebo chemické kotvy dl 500mm</t>
  </si>
  <si>
    <t>35</t>
  </si>
  <si>
    <t>767832112</t>
  </si>
  <si>
    <t>Montáž venkovních požárních žebříků do ocelové konstrukce bez suchovodu</t>
  </si>
  <si>
    <t>Montáž venkovních požárních žebříků na ocelovou konstrukci bez suchovodu</t>
  </si>
  <si>
    <t>D+M Z1 revizní ocelový žebřík vč. kotvení a povrchové úpravy (dle PD) 
10.0=10,000 [A] 
Celkem: A=10,000 [B]</t>
  </si>
  <si>
    <t>36</t>
  </si>
  <si>
    <t>767881112</t>
  </si>
  <si>
    <t>Montáž bodů záchytného systému do železobetonu chemickou kotvou</t>
  </si>
  <si>
    <t>Montáž záchytného systému proti pádu bodů samostatných nebo v systému s poddajným kotvícím vedením do železobetonu chemickou kotvou</t>
  </si>
  <si>
    <t>D+M Z2 záchytný systém pro jištění technika vč. kotvení a povrchové úpravy (dle PD) 
10=10,000 [A] 
Celkem: A=10,000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</si>
  <si>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713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</si>
  <si>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37</t>
  </si>
  <si>
    <t>767881151</t>
  </si>
  <si>
    <t>Montáž nástavců (středový-rohový-dělící) v záchytném systému poddajného kotvícího vedení do 50 m</t>
  </si>
  <si>
    <t>SOUBOR</t>
  </si>
  <si>
    <t>Montáž záchytného systému proti pádu nástavců určených k upevnění na sloupky nebo body v systému poddajného kotvícího vedení středových, rohových, dělících délky vedení do 50 m</t>
  </si>
  <si>
    <t>44</t>
  </si>
  <si>
    <t>998767101</t>
  </si>
  <si>
    <t>Přesun hmot tonážní pro zámečnické konstrukce v objektech v do 6 m</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</si>
  <si>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</si>
  <si>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</si>
  <si>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Ostatní konstrukce a práce, bourání</t>
  </si>
  <si>
    <t>26</t>
  </si>
  <si>
    <t>44932211</t>
  </si>
  <si>
    <t>přístroj hasicí ruční sněhový KS 5 BG</t>
  </si>
  <si>
    <t>28</t>
  </si>
  <si>
    <t>44983131</t>
  </si>
  <si>
    <t>skříňka na RHP</t>
  </si>
  <si>
    <t>38</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</si>
  <si>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</si>
  <si>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</si>
  <si>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</si>
  <si>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</si>
  <si>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39</t>
  </si>
  <si>
    <t>953943212</t>
  </si>
  <si>
    <t>Osazování skříně pro hasicí přístroj</t>
  </si>
  <si>
    <t>Osazování drobných kovových předmětů  kotvených do stěny skříně pro hasicí přístroj</t>
  </si>
  <si>
    <t>40</t>
  </si>
  <si>
    <t>981513114</t>
  </si>
  <si>
    <t>Demolice konstrukcí objektů z betonu železového těžkou mechanizací</t>
  </si>
  <si>
    <t>Demolice konstrukcí objektů  těžkými mechanizačními prostředky konstrukcí ze železobetonu</t>
  </si>
  <si>
    <t>Viz PD D.2.2.1_SO 01-15-04_01-10 
Vybourání základů a stěn (předpokládaný obj) 
232.0=232,000 [A] 
Celkem: A=232,000 [B]</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</si>
  <si>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</si>
  <si>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990</t>
  </si>
  <si>
    <t>Likvidace odpadů vč. dopravy</t>
  </si>
  <si>
    <t>46</t>
  </si>
  <si>
    <t>R015111</t>
  </si>
  <si>
    <t>POPLATKY ZA LIKVIDACI ODPADŮ NEKONTAMINOVANÝCH - 17 05 04 VYTĚŽENÉ ZEMINY A HORNINY - I. TŘÍDA TĚŽITELNOSTI VČETNĚ DOPRAVY</t>
  </si>
  <si>
    <t>Viz PD D.2.2.1_SO 01-15-04_01-10 
Zemní práce - skládkovné (předpokládaný obj) 
((525.217)-(163))*1.8=651,991 [A] 
Celkem: A=651,991 [B] 
B * 0.5Koeficient množství=325,996 [C]</t>
  </si>
  <si>
    <t>47</t>
  </si>
  <si>
    <t>R015140</t>
  </si>
  <si>
    <t>POPLATKY ZA LIKVIDACI ODPADŮ NEKONTAMINOVANÝCH - 17 01 01 BETON Z DEMOLIC OBJEKTŮ, ZÁKLADŮ TV, KŮLY A SLOUPY VČETNĚ DOPRAVY</t>
  </si>
  <si>
    <t>48</t>
  </si>
  <si>
    <t>R015512</t>
  </si>
  <si>
    <t>POPLATKY ZA LIKVIDACI ODPADŮ NEBEZPEČNÝCH - 17 05 03* ZEMINA Z KOLEJIŠTĚ (VÝHYBKY) LOKÁLNĚ ZNEČIŠTĚNÁ ROPNÝMI LÁTKAMI - BIODEGRADACE, VČETNĚ DOPRAVY</t>
  </si>
  <si>
    <t>49</t>
  </si>
  <si>
    <t>R015670</t>
  </si>
  <si>
    <t>POPLATKY ZA LIKVIDACI ODPADŮ NEBEZPEČNÝCH - 17 01 06* KONTAMINOVANÁ STAVEBNÍ SUŤ A BETONY Z DEMOLIC VČETNĚ DOPRAVY</t>
  </si>
  <si>
    <t>997</t>
  </si>
  <si>
    <t>Přesun sutě</t>
  </si>
  <si>
    <t>41</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</si>
  <si>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</si>
  <si>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</si>
  <si>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</si>
  <si>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</si>
  <si>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998</t>
  </si>
  <si>
    <t>Přesun hmot</t>
  </si>
  <si>
    <t>42</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</si>
  <si>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</si>
  <si>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</si>
  <si>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</si>
  <si>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</si>
  <si>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OST</t>
  </si>
  <si>
    <t>Ostatní</t>
  </si>
  <si>
    <t>45</t>
  </si>
  <si>
    <t>R_OST011504</t>
  </si>
  <si>
    <t>D+M prefabrikovaná buňka vč. dopravy, osazení a doplňků (dle 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</si>
</sst>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pageSetUpPr fitToPage="1"/>
  </sheetPr>
  <dimension ref="A1:R215"/>
  <sheetViews>
    <sheetView tabSelected="1"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0+O10+O59+O104+O117+O134+O163+O184+O201+O206+O211</f>
        <v>0</v>
      </c>
      <c r="P2" t="s">
        <v>2</v>
      </c>
    </row>
    <row r="3" spans="1:18" ht="15" customHeight="1" x14ac:dyDescent="0.25">
      <c r="A3" t="s">
        <v>4</v>
      </c>
      <c r="B3" s="4" t="s">
        <v>5</v>
      </c>
      <c r="C3" s="5" t="s">
        <v>6</v>
      </c>
      <c r="D3" s="6"/>
      <c r="E3" s="7" t="s">
        <v>7</v>
      </c>
      <c r="F3" s="1"/>
      <c r="G3" s="8"/>
      <c r="H3" s="9" t="s">
        <v>8</v>
      </c>
      <c r="I3" s="10">
        <f>0+I10+I59+I104+I117+I134+I163+I184+I201+I206+I211</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4" t="s">
        <v>12</v>
      </c>
      <c r="C5" s="5" t="s">
        <v>17</v>
      </c>
      <c r="D5" s="6"/>
      <c r="E5" s="7" t="s">
        <v>18</v>
      </c>
      <c r="F5" s="1"/>
      <c r="G5" s="1"/>
      <c r="H5" s="1"/>
      <c r="I5" s="1"/>
      <c r="O5" t="s">
        <v>19</v>
      </c>
      <c r="P5" t="s">
        <v>10</v>
      </c>
    </row>
    <row r="6" spans="1:18" ht="12.75" customHeight="1" x14ac:dyDescent="0.25">
      <c r="A6" t="s">
        <v>20</v>
      </c>
      <c r="B6" s="12" t="s">
        <v>21</v>
      </c>
      <c r="C6" s="13" t="s">
        <v>8</v>
      </c>
      <c r="D6" s="14"/>
      <c r="E6" s="15" t="s">
        <v>18</v>
      </c>
      <c r="F6" s="3"/>
      <c r="G6" s="3"/>
      <c r="H6" s="3"/>
      <c r="I6" s="3"/>
    </row>
    <row r="7" spans="1:18" ht="12.75" customHeight="1" x14ac:dyDescent="0.2">
      <c r="A7" s="16" t="s">
        <v>22</v>
      </c>
      <c r="B7" s="16" t="s">
        <v>23</v>
      </c>
      <c r="C7" s="16" t="s">
        <v>24</v>
      </c>
      <c r="D7" s="16" t="s">
        <v>25</v>
      </c>
      <c r="E7" s="16" t="s">
        <v>26</v>
      </c>
      <c r="F7" s="16" t="s">
        <v>27</v>
      </c>
      <c r="G7" s="16" t="s">
        <v>28</v>
      </c>
      <c r="H7" s="16" t="s">
        <v>29</v>
      </c>
      <c r="I7" s="16"/>
    </row>
    <row r="8" spans="1:18" ht="12.75" customHeight="1" x14ac:dyDescent="0.2">
      <c r="A8" s="16"/>
      <c r="B8" s="16"/>
      <c r="C8" s="16"/>
      <c r="D8" s="16"/>
      <c r="E8" s="16"/>
      <c r="F8" s="16"/>
      <c r="G8" s="16"/>
      <c r="H8" s="17" t="s">
        <v>30</v>
      </c>
      <c r="I8" s="17" t="s">
        <v>31</v>
      </c>
    </row>
    <row r="9" spans="1:18" ht="12.75" customHeight="1" x14ac:dyDescent="0.2">
      <c r="A9" s="17" t="s">
        <v>32</v>
      </c>
      <c r="B9" s="17" t="s">
        <v>33</v>
      </c>
      <c r="C9" s="17" t="s">
        <v>10</v>
      </c>
      <c r="D9" s="17" t="s">
        <v>2</v>
      </c>
      <c r="E9" s="17" t="s">
        <v>34</v>
      </c>
      <c r="F9" s="17" t="s">
        <v>35</v>
      </c>
      <c r="G9" s="17" t="s">
        <v>36</v>
      </c>
      <c r="H9" s="17" t="s">
        <v>37</v>
      </c>
      <c r="I9" s="17" t="s">
        <v>38</v>
      </c>
    </row>
    <row r="10" spans="1:18" ht="12.75" customHeight="1" x14ac:dyDescent="0.2">
      <c r="A10" s="18" t="s">
        <v>39</v>
      </c>
      <c r="B10" s="18"/>
      <c r="C10" s="19" t="s">
        <v>33</v>
      </c>
      <c r="D10" s="18"/>
      <c r="E10" s="20" t="s">
        <v>40</v>
      </c>
      <c r="F10" s="18"/>
      <c r="G10" s="18"/>
      <c r="H10" s="18"/>
      <c r="I10" s="21">
        <f>0+Q10</f>
        <v>0</v>
      </c>
      <c r="O10">
        <f>0+R10</f>
        <v>0</v>
      </c>
      <c r="Q10">
        <f>0+I11+I15+I19+I23+I27+I31+I35+I39+I43+I47+I51+I55</f>
        <v>0</v>
      </c>
      <c r="R10">
        <f>0+O11+O15+O19+O23+O27+O31+O35+O39+O43+O47+O51+O55</f>
        <v>0</v>
      </c>
    </row>
    <row r="11" spans="1:18" x14ac:dyDescent="0.2">
      <c r="A11" s="22" t="s">
        <v>41</v>
      </c>
      <c r="B11" s="23" t="s">
        <v>33</v>
      </c>
      <c r="C11" s="23" t="s">
        <v>42</v>
      </c>
      <c r="D11" s="22" t="s">
        <v>43</v>
      </c>
      <c r="E11" s="24" t="s">
        <v>44</v>
      </c>
      <c r="F11" s="25" t="s">
        <v>45</v>
      </c>
      <c r="G11" s="26">
        <v>5.2480000000000002</v>
      </c>
      <c r="H11" s="27">
        <v>0</v>
      </c>
      <c r="I11" s="27">
        <f>ROUND(ROUND(H11,2)*ROUND(G11,3),2)</f>
        <v>0</v>
      </c>
      <c r="O11">
        <f>(I11*21)/100</f>
        <v>0</v>
      </c>
      <c r="P11" t="s">
        <v>10</v>
      </c>
    </row>
    <row r="12" spans="1:18" x14ac:dyDescent="0.2">
      <c r="A12" s="28" t="s">
        <v>46</v>
      </c>
      <c r="E12" s="29" t="s">
        <v>44</v>
      </c>
    </row>
    <row r="13" spans="1:18" ht="51" x14ac:dyDescent="0.2">
      <c r="A13" s="30" t="s">
        <v>47</v>
      </c>
      <c r="E13" s="31" t="s">
        <v>48</v>
      </c>
    </row>
    <row r="14" spans="1:18" x14ac:dyDescent="0.2">
      <c r="A14" t="s">
        <v>49</v>
      </c>
      <c r="E14" s="29" t="s">
        <v>50</v>
      </c>
    </row>
    <row r="15" spans="1:18" ht="25.5" x14ac:dyDescent="0.2">
      <c r="A15" s="22" t="s">
        <v>41</v>
      </c>
      <c r="B15" s="23" t="s">
        <v>10</v>
      </c>
      <c r="C15" s="23" t="s">
        <v>51</v>
      </c>
      <c r="D15" s="22" t="s">
        <v>43</v>
      </c>
      <c r="E15" s="24" t="s">
        <v>52</v>
      </c>
      <c r="F15" s="25" t="s">
        <v>53</v>
      </c>
      <c r="G15" s="26">
        <v>525.21699999999998</v>
      </c>
      <c r="H15" s="27">
        <v>0</v>
      </c>
      <c r="I15" s="27">
        <f>ROUND(ROUND(H15,2)*ROUND(G15,3),2)</f>
        <v>0</v>
      </c>
      <c r="O15">
        <f>(I15*21)/100</f>
        <v>0</v>
      </c>
      <c r="P15" t="s">
        <v>10</v>
      </c>
    </row>
    <row r="16" spans="1:18" ht="25.5" x14ac:dyDescent="0.2">
      <c r="A16" s="28" t="s">
        <v>46</v>
      </c>
      <c r="E16" s="29" t="s">
        <v>54</v>
      </c>
    </row>
    <row r="17" spans="1:16" ht="63.75" x14ac:dyDescent="0.2">
      <c r="A17" s="30" t="s">
        <v>47</v>
      </c>
      <c r="E17" s="31" t="s">
        <v>55</v>
      </c>
    </row>
    <row r="18" spans="1:16" ht="76.5" x14ac:dyDescent="0.2">
      <c r="A18" t="s">
        <v>49</v>
      </c>
      <c r="E18" s="29" t="s">
        <v>56</v>
      </c>
    </row>
    <row r="19" spans="1:16" x14ac:dyDescent="0.2">
      <c r="A19" s="22" t="s">
        <v>41</v>
      </c>
      <c r="B19" s="23" t="s">
        <v>2</v>
      </c>
      <c r="C19" s="23" t="s">
        <v>57</v>
      </c>
      <c r="D19" s="22" t="s">
        <v>43</v>
      </c>
      <c r="E19" s="24" t="s">
        <v>58</v>
      </c>
      <c r="F19" s="25" t="s">
        <v>59</v>
      </c>
      <c r="G19" s="26">
        <v>147.96799999999999</v>
      </c>
      <c r="H19" s="27">
        <v>0</v>
      </c>
      <c r="I19" s="27">
        <f>ROUND(ROUND(H19,2)*ROUND(G19,3),2)</f>
        <v>0</v>
      </c>
      <c r="O19">
        <f>(I19*21)/100</f>
        <v>0</v>
      </c>
      <c r="P19" t="s">
        <v>10</v>
      </c>
    </row>
    <row r="20" spans="1:16" ht="25.5" x14ac:dyDescent="0.2">
      <c r="A20" s="28" t="s">
        <v>46</v>
      </c>
      <c r="E20" s="29" t="s">
        <v>60</v>
      </c>
    </row>
    <row r="21" spans="1:16" ht="63.75" x14ac:dyDescent="0.2">
      <c r="A21" s="30" t="s">
        <v>47</v>
      </c>
      <c r="E21" s="31" t="s">
        <v>61</v>
      </c>
    </row>
    <row r="22" spans="1:16" ht="178.5" x14ac:dyDescent="0.2">
      <c r="A22" t="s">
        <v>49</v>
      </c>
      <c r="E22" s="29" t="s">
        <v>62</v>
      </c>
    </row>
    <row r="23" spans="1:16" x14ac:dyDescent="0.2">
      <c r="A23" s="22" t="s">
        <v>41</v>
      </c>
      <c r="B23" s="23" t="s">
        <v>34</v>
      </c>
      <c r="C23" s="23" t="s">
        <v>63</v>
      </c>
      <c r="D23" s="22" t="s">
        <v>43</v>
      </c>
      <c r="E23" s="24" t="s">
        <v>64</v>
      </c>
      <c r="F23" s="25" t="s">
        <v>59</v>
      </c>
      <c r="G23" s="26">
        <v>147.96799999999999</v>
      </c>
      <c r="H23" s="27">
        <v>0</v>
      </c>
      <c r="I23" s="27">
        <f>ROUND(ROUND(H23,2)*ROUND(G23,3),2)</f>
        <v>0</v>
      </c>
      <c r="O23">
        <f>(I23*21)/100</f>
        <v>0</v>
      </c>
      <c r="P23" t="s">
        <v>10</v>
      </c>
    </row>
    <row r="24" spans="1:16" ht="25.5" x14ac:dyDescent="0.2">
      <c r="A24" s="28" t="s">
        <v>46</v>
      </c>
      <c r="E24" s="29" t="s">
        <v>65</v>
      </c>
    </row>
    <row r="25" spans="1:16" x14ac:dyDescent="0.2">
      <c r="A25" s="30" t="s">
        <v>47</v>
      </c>
      <c r="E25" s="31" t="s">
        <v>50</v>
      </c>
    </row>
    <row r="26" spans="1:16" x14ac:dyDescent="0.2">
      <c r="A26" t="s">
        <v>49</v>
      </c>
      <c r="E26" s="29" t="s">
        <v>50</v>
      </c>
    </row>
    <row r="27" spans="1:16" x14ac:dyDescent="0.2">
      <c r="A27" s="22" t="s">
        <v>41</v>
      </c>
      <c r="B27" s="23" t="s">
        <v>35</v>
      </c>
      <c r="C27" s="23" t="s">
        <v>66</v>
      </c>
      <c r="D27" s="22" t="s">
        <v>43</v>
      </c>
      <c r="E27" s="24" t="s">
        <v>67</v>
      </c>
      <c r="F27" s="25" t="s">
        <v>53</v>
      </c>
      <c r="G27" s="26">
        <v>525.21699999999998</v>
      </c>
      <c r="H27" s="27">
        <v>0</v>
      </c>
      <c r="I27" s="27">
        <f>ROUND(ROUND(H27,2)*ROUND(G27,3),2)</f>
        <v>0</v>
      </c>
      <c r="O27">
        <f>(I27*21)/100</f>
        <v>0</v>
      </c>
      <c r="P27" t="s">
        <v>10</v>
      </c>
    </row>
    <row r="28" spans="1:16" ht="25.5" x14ac:dyDescent="0.2">
      <c r="A28" s="28" t="s">
        <v>46</v>
      </c>
      <c r="E28" s="29" t="s">
        <v>68</v>
      </c>
    </row>
    <row r="29" spans="1:16" ht="51" x14ac:dyDescent="0.2">
      <c r="A29" s="30" t="s">
        <v>47</v>
      </c>
      <c r="E29" s="31" t="s">
        <v>69</v>
      </c>
    </row>
    <row r="30" spans="1:16" ht="51" x14ac:dyDescent="0.2">
      <c r="A30" t="s">
        <v>49</v>
      </c>
      <c r="E30" s="29" t="s">
        <v>70</v>
      </c>
    </row>
    <row r="31" spans="1:16" x14ac:dyDescent="0.2">
      <c r="A31" s="22" t="s">
        <v>41</v>
      </c>
      <c r="B31" s="23" t="s">
        <v>36</v>
      </c>
      <c r="C31" s="23" t="s">
        <v>71</v>
      </c>
      <c r="D31" s="22" t="s">
        <v>43</v>
      </c>
      <c r="E31" s="24" t="s">
        <v>72</v>
      </c>
      <c r="F31" s="25" t="s">
        <v>73</v>
      </c>
      <c r="G31" s="26">
        <v>123.2</v>
      </c>
      <c r="H31" s="27">
        <v>0</v>
      </c>
      <c r="I31" s="27">
        <f>ROUND(ROUND(H31,2)*ROUND(G31,3),2)</f>
        <v>0</v>
      </c>
      <c r="O31">
        <f>(I31*21)/100</f>
        <v>0</v>
      </c>
      <c r="P31" t="s">
        <v>10</v>
      </c>
    </row>
    <row r="32" spans="1:16" ht="38.25" x14ac:dyDescent="0.2">
      <c r="A32" s="28" t="s">
        <v>46</v>
      </c>
      <c r="E32" s="29" t="s">
        <v>74</v>
      </c>
    </row>
    <row r="33" spans="1:16" ht="51" x14ac:dyDescent="0.2">
      <c r="A33" s="30" t="s">
        <v>47</v>
      </c>
      <c r="E33" s="31" t="s">
        <v>75</v>
      </c>
    </row>
    <row r="34" spans="1:16" ht="165.75" x14ac:dyDescent="0.2">
      <c r="A34" t="s">
        <v>49</v>
      </c>
      <c r="E34" s="29" t="s">
        <v>76</v>
      </c>
    </row>
    <row r="35" spans="1:16" x14ac:dyDescent="0.2">
      <c r="A35" s="22" t="s">
        <v>41</v>
      </c>
      <c r="B35" s="23" t="s">
        <v>77</v>
      </c>
      <c r="C35" s="23" t="s">
        <v>78</v>
      </c>
      <c r="D35" s="22" t="s">
        <v>43</v>
      </c>
      <c r="E35" s="24" t="s">
        <v>79</v>
      </c>
      <c r="F35" s="25" t="s">
        <v>73</v>
      </c>
      <c r="G35" s="26">
        <v>123.2</v>
      </c>
      <c r="H35" s="27">
        <v>0</v>
      </c>
      <c r="I35" s="27">
        <f>ROUND(ROUND(H35,2)*ROUND(G35,3),2)</f>
        <v>0</v>
      </c>
      <c r="O35">
        <f>(I35*21)/100</f>
        <v>0</v>
      </c>
      <c r="P35" t="s">
        <v>10</v>
      </c>
    </row>
    <row r="36" spans="1:16" x14ac:dyDescent="0.2">
      <c r="A36" s="28" t="s">
        <v>46</v>
      </c>
      <c r="E36" s="29" t="s">
        <v>80</v>
      </c>
    </row>
    <row r="37" spans="1:16" x14ac:dyDescent="0.2">
      <c r="A37" s="30" t="s">
        <v>47</v>
      </c>
      <c r="E37" s="31" t="s">
        <v>50</v>
      </c>
    </row>
    <row r="38" spans="1:16" x14ac:dyDescent="0.2">
      <c r="A38" t="s">
        <v>49</v>
      </c>
      <c r="E38" s="29" t="s">
        <v>50</v>
      </c>
    </row>
    <row r="39" spans="1:16" ht="25.5" x14ac:dyDescent="0.2">
      <c r="A39" s="22" t="s">
        <v>41</v>
      </c>
      <c r="B39" s="23" t="s">
        <v>81</v>
      </c>
      <c r="C39" s="23" t="s">
        <v>82</v>
      </c>
      <c r="D39" s="22" t="s">
        <v>43</v>
      </c>
      <c r="E39" s="24" t="s">
        <v>83</v>
      </c>
      <c r="F39" s="25" t="s">
        <v>59</v>
      </c>
      <c r="G39" s="26">
        <v>20</v>
      </c>
      <c r="H39" s="27">
        <v>0</v>
      </c>
      <c r="I39" s="27">
        <f>ROUND(ROUND(H39,2)*ROUND(G39,3),2)</f>
        <v>0</v>
      </c>
      <c r="O39">
        <f>(I39*21)/100</f>
        <v>0</v>
      </c>
      <c r="P39" t="s">
        <v>10</v>
      </c>
    </row>
    <row r="40" spans="1:16" ht="25.5" x14ac:dyDescent="0.2">
      <c r="A40" s="28" t="s">
        <v>46</v>
      </c>
      <c r="E40" s="29" t="s">
        <v>84</v>
      </c>
    </row>
    <row r="41" spans="1:16" ht="51" x14ac:dyDescent="0.2">
      <c r="A41" s="30" t="s">
        <v>47</v>
      </c>
      <c r="E41" s="31" t="s">
        <v>85</v>
      </c>
    </row>
    <row r="42" spans="1:16" ht="89.25" x14ac:dyDescent="0.2">
      <c r="A42" t="s">
        <v>49</v>
      </c>
      <c r="E42" s="29" t="s">
        <v>86</v>
      </c>
    </row>
    <row r="43" spans="1:16" ht="25.5" x14ac:dyDescent="0.2">
      <c r="A43" s="22" t="s">
        <v>41</v>
      </c>
      <c r="B43" s="23" t="s">
        <v>37</v>
      </c>
      <c r="C43" s="23" t="s">
        <v>87</v>
      </c>
      <c r="D43" s="22" t="s">
        <v>43</v>
      </c>
      <c r="E43" s="24" t="s">
        <v>88</v>
      </c>
      <c r="F43" s="25" t="s">
        <v>53</v>
      </c>
      <c r="G43" s="26">
        <v>789.54399999999998</v>
      </c>
      <c r="H43" s="27">
        <v>0</v>
      </c>
      <c r="I43" s="27">
        <f>ROUND(ROUND(H43,2)*ROUND(G43,3),2)</f>
        <v>0</v>
      </c>
      <c r="O43">
        <f>(I43*21)/100</f>
        <v>0</v>
      </c>
      <c r="P43" t="s">
        <v>10</v>
      </c>
    </row>
    <row r="44" spans="1:16" ht="38.25" x14ac:dyDescent="0.2">
      <c r="A44" s="28" t="s">
        <v>46</v>
      </c>
      <c r="E44" s="29" t="s">
        <v>89</v>
      </c>
    </row>
    <row r="45" spans="1:16" ht="89.25" x14ac:dyDescent="0.2">
      <c r="A45" s="30" t="s">
        <v>47</v>
      </c>
      <c r="E45" s="31" t="s">
        <v>90</v>
      </c>
    </row>
    <row r="46" spans="1:16" ht="76.5" x14ac:dyDescent="0.2">
      <c r="A46" t="s">
        <v>49</v>
      </c>
      <c r="E46" s="29" t="s">
        <v>91</v>
      </c>
    </row>
    <row r="47" spans="1:16" x14ac:dyDescent="0.2">
      <c r="A47" s="22" t="s">
        <v>41</v>
      </c>
      <c r="B47" s="23" t="s">
        <v>38</v>
      </c>
      <c r="C47" s="23" t="s">
        <v>92</v>
      </c>
      <c r="D47" s="22" t="s">
        <v>43</v>
      </c>
      <c r="E47" s="24" t="s">
        <v>93</v>
      </c>
      <c r="F47" s="25" t="s">
        <v>53</v>
      </c>
      <c r="G47" s="26">
        <v>525.21699999999998</v>
      </c>
      <c r="H47" s="27">
        <v>0</v>
      </c>
      <c r="I47" s="27">
        <f>ROUND(ROUND(H47,2)*ROUND(G47,3),2)</f>
        <v>0</v>
      </c>
      <c r="O47">
        <f>(I47*21)/100</f>
        <v>0</v>
      </c>
      <c r="P47" t="s">
        <v>10</v>
      </c>
    </row>
    <row r="48" spans="1:16" ht="25.5" x14ac:dyDescent="0.2">
      <c r="A48" s="28" t="s">
        <v>46</v>
      </c>
      <c r="E48" s="29" t="s">
        <v>94</v>
      </c>
    </row>
    <row r="49" spans="1:18" ht="51" x14ac:dyDescent="0.2">
      <c r="A49" s="30" t="s">
        <v>47</v>
      </c>
      <c r="E49" s="31" t="s">
        <v>95</v>
      </c>
    </row>
    <row r="50" spans="1:18" ht="140.25" x14ac:dyDescent="0.2">
      <c r="A50" t="s">
        <v>49</v>
      </c>
      <c r="E50" s="29" t="s">
        <v>96</v>
      </c>
    </row>
    <row r="51" spans="1:18" x14ac:dyDescent="0.2">
      <c r="A51" s="22" t="s">
        <v>41</v>
      </c>
      <c r="B51" s="23" t="s">
        <v>97</v>
      </c>
      <c r="C51" s="23" t="s">
        <v>98</v>
      </c>
      <c r="D51" s="22" t="s">
        <v>43</v>
      </c>
      <c r="E51" s="24" t="s">
        <v>99</v>
      </c>
      <c r="F51" s="25" t="s">
        <v>53</v>
      </c>
      <c r="G51" s="26">
        <v>526.54399999999998</v>
      </c>
      <c r="H51" s="27">
        <v>0</v>
      </c>
      <c r="I51" s="27">
        <f>ROUND(ROUND(H51,2)*ROUND(G51,3),2)</f>
        <v>0</v>
      </c>
      <c r="O51">
        <f>(I51*21)/100</f>
        <v>0</v>
      </c>
      <c r="P51" t="s">
        <v>10</v>
      </c>
    </row>
    <row r="52" spans="1:18" ht="25.5" x14ac:dyDescent="0.2">
      <c r="A52" s="28" t="s">
        <v>46</v>
      </c>
      <c r="E52" s="29" t="s">
        <v>100</v>
      </c>
    </row>
    <row r="53" spans="1:18" ht="63.75" x14ac:dyDescent="0.2">
      <c r="A53" s="30" t="s">
        <v>47</v>
      </c>
      <c r="E53" s="31" t="s">
        <v>101</v>
      </c>
    </row>
    <row r="54" spans="1:18" ht="165.75" x14ac:dyDescent="0.2">
      <c r="A54" t="s">
        <v>49</v>
      </c>
      <c r="E54" s="29" t="s">
        <v>102</v>
      </c>
    </row>
    <row r="55" spans="1:18" x14ac:dyDescent="0.2">
      <c r="A55" s="22" t="s">
        <v>41</v>
      </c>
      <c r="B55" s="23" t="s">
        <v>103</v>
      </c>
      <c r="C55" s="23" t="s">
        <v>104</v>
      </c>
      <c r="D55" s="22" t="s">
        <v>43</v>
      </c>
      <c r="E55" s="24" t="s">
        <v>105</v>
      </c>
      <c r="F55" s="25" t="s">
        <v>53</v>
      </c>
      <c r="G55" s="26">
        <v>263</v>
      </c>
      <c r="H55" s="27">
        <v>0</v>
      </c>
      <c r="I55" s="27">
        <f>ROUND(ROUND(H55,2)*ROUND(G55,3),2)</f>
        <v>0</v>
      </c>
      <c r="O55">
        <f>(I55*21)/100</f>
        <v>0</v>
      </c>
      <c r="P55" t="s">
        <v>10</v>
      </c>
    </row>
    <row r="56" spans="1:18" ht="25.5" x14ac:dyDescent="0.2">
      <c r="A56" s="28" t="s">
        <v>46</v>
      </c>
      <c r="E56" s="29" t="s">
        <v>106</v>
      </c>
    </row>
    <row r="57" spans="1:18" ht="102" x14ac:dyDescent="0.2">
      <c r="A57" s="30" t="s">
        <v>47</v>
      </c>
      <c r="E57" s="31" t="s">
        <v>107</v>
      </c>
    </row>
    <row r="58" spans="1:18" ht="255" x14ac:dyDescent="0.2">
      <c r="A58" t="s">
        <v>49</v>
      </c>
      <c r="E58" s="29" t="s">
        <v>108</v>
      </c>
    </row>
    <row r="59" spans="1:18" ht="12.75" customHeight="1" x14ac:dyDescent="0.2">
      <c r="A59" s="3" t="s">
        <v>39</v>
      </c>
      <c r="B59" s="3"/>
      <c r="C59" s="32" t="s">
        <v>10</v>
      </c>
      <c r="D59" s="3"/>
      <c r="E59" s="20" t="s">
        <v>109</v>
      </c>
      <c r="F59" s="3"/>
      <c r="G59" s="3"/>
      <c r="H59" s="3"/>
      <c r="I59" s="33">
        <f>0+Q59</f>
        <v>0</v>
      </c>
      <c r="O59">
        <f>0+R59</f>
        <v>0</v>
      </c>
      <c r="Q59">
        <f>0+I60+I64+I68+I72+I76+I80+I84+I88+I92+I96+I100</f>
        <v>0</v>
      </c>
      <c r="R59">
        <f>0+O60+O64+O68+O72+O76+O80+O84+O88+O92+O96+O100</f>
        <v>0</v>
      </c>
    </row>
    <row r="60" spans="1:18" x14ac:dyDescent="0.2">
      <c r="A60" s="22" t="s">
        <v>41</v>
      </c>
      <c r="B60" s="23" t="s">
        <v>110</v>
      </c>
      <c r="C60" s="23" t="s">
        <v>111</v>
      </c>
      <c r="D60" s="22" t="s">
        <v>43</v>
      </c>
      <c r="E60" s="24" t="s">
        <v>112</v>
      </c>
      <c r="F60" s="25" t="s">
        <v>59</v>
      </c>
      <c r="G60" s="26">
        <v>223.327</v>
      </c>
      <c r="H60" s="27">
        <v>0</v>
      </c>
      <c r="I60" s="27">
        <f>ROUND(ROUND(H60,2)*ROUND(G60,3),2)</f>
        <v>0</v>
      </c>
      <c r="O60">
        <f>(I60*21)/100</f>
        <v>0</v>
      </c>
      <c r="P60" t="s">
        <v>10</v>
      </c>
    </row>
    <row r="61" spans="1:18" ht="25.5" x14ac:dyDescent="0.2">
      <c r="A61" s="28" t="s">
        <v>46</v>
      </c>
      <c r="E61" s="29" t="s">
        <v>113</v>
      </c>
    </row>
    <row r="62" spans="1:18" ht="63.75" x14ac:dyDescent="0.2">
      <c r="A62" s="30" t="s">
        <v>47</v>
      </c>
      <c r="E62" s="31" t="s">
        <v>114</v>
      </c>
    </row>
    <row r="63" spans="1:18" ht="76.5" x14ac:dyDescent="0.2">
      <c r="A63" t="s">
        <v>49</v>
      </c>
      <c r="E63" s="29" t="s">
        <v>115</v>
      </c>
    </row>
    <row r="64" spans="1:18" x14ac:dyDescent="0.2">
      <c r="A64" s="22" t="s">
        <v>41</v>
      </c>
      <c r="B64" s="23" t="s">
        <v>116</v>
      </c>
      <c r="C64" s="23" t="s">
        <v>117</v>
      </c>
      <c r="D64" s="22" t="s">
        <v>43</v>
      </c>
      <c r="E64" s="24" t="s">
        <v>118</v>
      </c>
      <c r="F64" s="25" t="s">
        <v>73</v>
      </c>
      <c r="G64" s="26">
        <v>66</v>
      </c>
      <c r="H64" s="27">
        <v>0</v>
      </c>
      <c r="I64" s="27">
        <f>ROUND(ROUND(H64,2)*ROUND(G64,3),2)</f>
        <v>0</v>
      </c>
      <c r="O64">
        <f>(I64*21)/100</f>
        <v>0</v>
      </c>
      <c r="P64" t="s">
        <v>10</v>
      </c>
    </row>
    <row r="65" spans="1:16" ht="25.5" x14ac:dyDescent="0.2">
      <c r="A65" s="28" t="s">
        <v>46</v>
      </c>
      <c r="E65" s="29" t="s">
        <v>119</v>
      </c>
    </row>
    <row r="66" spans="1:16" ht="51" x14ac:dyDescent="0.2">
      <c r="A66" s="30" t="s">
        <v>47</v>
      </c>
      <c r="E66" s="31" t="s">
        <v>120</v>
      </c>
    </row>
    <row r="67" spans="1:16" x14ac:dyDescent="0.2">
      <c r="A67" t="s">
        <v>49</v>
      </c>
      <c r="E67" s="29" t="s">
        <v>50</v>
      </c>
    </row>
    <row r="68" spans="1:16" ht="25.5" x14ac:dyDescent="0.2">
      <c r="A68" s="22" t="s">
        <v>41</v>
      </c>
      <c r="B68" s="23" t="s">
        <v>121</v>
      </c>
      <c r="C68" s="23" t="s">
        <v>122</v>
      </c>
      <c r="D68" s="22" t="s">
        <v>43</v>
      </c>
      <c r="E68" s="24" t="s">
        <v>123</v>
      </c>
      <c r="F68" s="25" t="s">
        <v>73</v>
      </c>
      <c r="G68" s="26">
        <v>35.200000000000003</v>
      </c>
      <c r="H68" s="27">
        <v>0</v>
      </c>
      <c r="I68" s="27">
        <f>ROUND(ROUND(H68,2)*ROUND(G68,3),2)</f>
        <v>0</v>
      </c>
      <c r="O68">
        <f>(I68*21)/100</f>
        <v>0</v>
      </c>
      <c r="P68" t="s">
        <v>10</v>
      </c>
    </row>
    <row r="69" spans="1:16" ht="38.25" x14ac:dyDescent="0.2">
      <c r="A69" s="28" t="s">
        <v>46</v>
      </c>
      <c r="E69" s="29" t="s">
        <v>124</v>
      </c>
    </row>
    <row r="70" spans="1:16" ht="51" x14ac:dyDescent="0.2">
      <c r="A70" s="30" t="s">
        <v>47</v>
      </c>
      <c r="E70" s="31" t="s">
        <v>125</v>
      </c>
    </row>
    <row r="71" spans="1:16" ht="191.25" x14ac:dyDescent="0.2">
      <c r="A71" t="s">
        <v>49</v>
      </c>
      <c r="E71" s="29" t="s">
        <v>126</v>
      </c>
    </row>
    <row r="72" spans="1:16" x14ac:dyDescent="0.2">
      <c r="A72" s="22" t="s">
        <v>41</v>
      </c>
      <c r="B72" s="23" t="s">
        <v>127</v>
      </c>
      <c r="C72" s="23" t="s">
        <v>128</v>
      </c>
      <c r="D72" s="22" t="s">
        <v>43</v>
      </c>
      <c r="E72" s="24" t="s">
        <v>129</v>
      </c>
      <c r="F72" s="25" t="s">
        <v>53</v>
      </c>
      <c r="G72" s="26">
        <v>93.915000000000006</v>
      </c>
      <c r="H72" s="27">
        <v>0</v>
      </c>
      <c r="I72" s="27">
        <f>ROUND(ROUND(H72,2)*ROUND(G72,3),2)</f>
        <v>0</v>
      </c>
      <c r="O72">
        <f>(I72*21)/100</f>
        <v>0</v>
      </c>
      <c r="P72" t="s">
        <v>10</v>
      </c>
    </row>
    <row r="73" spans="1:16" ht="25.5" x14ac:dyDescent="0.2">
      <c r="A73" s="28" t="s">
        <v>46</v>
      </c>
      <c r="E73" s="29" t="s">
        <v>130</v>
      </c>
    </row>
    <row r="74" spans="1:16" ht="51" x14ac:dyDescent="0.2">
      <c r="A74" s="30" t="s">
        <v>47</v>
      </c>
      <c r="E74" s="31" t="s">
        <v>131</v>
      </c>
    </row>
    <row r="75" spans="1:16" ht="63.75" x14ac:dyDescent="0.2">
      <c r="A75" t="s">
        <v>49</v>
      </c>
      <c r="E75" s="29" t="s">
        <v>132</v>
      </c>
    </row>
    <row r="76" spans="1:16" x14ac:dyDescent="0.2">
      <c r="A76" s="22" t="s">
        <v>41</v>
      </c>
      <c r="B76" s="23" t="s">
        <v>133</v>
      </c>
      <c r="C76" s="23" t="s">
        <v>134</v>
      </c>
      <c r="D76" s="22" t="s">
        <v>43</v>
      </c>
      <c r="E76" s="24" t="s">
        <v>135</v>
      </c>
      <c r="F76" s="25" t="s">
        <v>53</v>
      </c>
      <c r="G76" s="26">
        <v>18.783000000000001</v>
      </c>
      <c r="H76" s="27">
        <v>0</v>
      </c>
      <c r="I76" s="27">
        <f>ROUND(ROUND(H76,2)*ROUND(G76,3),2)</f>
        <v>0</v>
      </c>
      <c r="O76">
        <f>(I76*21)/100</f>
        <v>0</v>
      </c>
      <c r="P76" t="s">
        <v>10</v>
      </c>
    </row>
    <row r="77" spans="1:16" x14ac:dyDescent="0.2">
      <c r="A77" s="28" t="s">
        <v>46</v>
      </c>
      <c r="E77" s="29" t="s">
        <v>136</v>
      </c>
    </row>
    <row r="78" spans="1:16" ht="51" x14ac:dyDescent="0.2">
      <c r="A78" s="30" t="s">
        <v>47</v>
      </c>
      <c r="E78" s="31" t="s">
        <v>137</v>
      </c>
    </row>
    <row r="79" spans="1:16" ht="89.25" x14ac:dyDescent="0.2">
      <c r="A79" t="s">
        <v>49</v>
      </c>
      <c r="E79" s="29" t="s">
        <v>138</v>
      </c>
    </row>
    <row r="80" spans="1:16" x14ac:dyDescent="0.2">
      <c r="A80" s="22" t="s">
        <v>41</v>
      </c>
      <c r="B80" s="23" t="s">
        <v>139</v>
      </c>
      <c r="C80" s="23" t="s">
        <v>140</v>
      </c>
      <c r="D80" s="22" t="s">
        <v>43</v>
      </c>
      <c r="E80" s="24" t="s">
        <v>141</v>
      </c>
      <c r="F80" s="25" t="s">
        <v>53</v>
      </c>
      <c r="G80" s="26">
        <v>89.522999999999996</v>
      </c>
      <c r="H80" s="27">
        <v>0</v>
      </c>
      <c r="I80" s="27">
        <f>ROUND(ROUND(H80,2)*ROUND(G80,3),2)</f>
        <v>0</v>
      </c>
      <c r="O80">
        <f>(I80*21)/100</f>
        <v>0</v>
      </c>
      <c r="P80" t="s">
        <v>10</v>
      </c>
    </row>
    <row r="81" spans="1:16" ht="25.5" x14ac:dyDescent="0.2">
      <c r="A81" s="28" t="s">
        <v>46</v>
      </c>
      <c r="E81" s="29" t="s">
        <v>142</v>
      </c>
    </row>
    <row r="82" spans="1:16" ht="51" x14ac:dyDescent="0.2">
      <c r="A82" s="30" t="s">
        <v>47</v>
      </c>
      <c r="E82" s="31" t="s">
        <v>143</v>
      </c>
    </row>
    <row r="83" spans="1:16" ht="153" x14ac:dyDescent="0.2">
      <c r="A83" t="s">
        <v>49</v>
      </c>
      <c r="E83" s="29" t="s">
        <v>144</v>
      </c>
    </row>
    <row r="84" spans="1:16" x14ac:dyDescent="0.2">
      <c r="A84" s="22" t="s">
        <v>41</v>
      </c>
      <c r="B84" s="23" t="s">
        <v>145</v>
      </c>
      <c r="C84" s="23" t="s">
        <v>146</v>
      </c>
      <c r="D84" s="22" t="s">
        <v>43</v>
      </c>
      <c r="E84" s="24" t="s">
        <v>147</v>
      </c>
      <c r="F84" s="25" t="s">
        <v>59</v>
      </c>
      <c r="G84" s="26">
        <v>34.776000000000003</v>
      </c>
      <c r="H84" s="27">
        <v>0</v>
      </c>
      <c r="I84" s="27">
        <f>ROUND(ROUND(H84,2)*ROUND(G84,3),2)</f>
        <v>0</v>
      </c>
      <c r="O84">
        <f>(I84*21)/100</f>
        <v>0</v>
      </c>
      <c r="P84" t="s">
        <v>10</v>
      </c>
    </row>
    <row r="85" spans="1:16" x14ac:dyDescent="0.2">
      <c r="A85" s="28" t="s">
        <v>46</v>
      </c>
      <c r="E85" s="29" t="s">
        <v>148</v>
      </c>
    </row>
    <row r="86" spans="1:16" ht="51" x14ac:dyDescent="0.2">
      <c r="A86" s="30" t="s">
        <v>47</v>
      </c>
      <c r="E86" s="31" t="s">
        <v>149</v>
      </c>
    </row>
    <row r="87" spans="1:16" ht="38.25" x14ac:dyDescent="0.2">
      <c r="A87" t="s">
        <v>49</v>
      </c>
      <c r="E87" s="29" t="s">
        <v>150</v>
      </c>
    </row>
    <row r="88" spans="1:16" x14ac:dyDescent="0.2">
      <c r="A88" s="22" t="s">
        <v>41</v>
      </c>
      <c r="B88" s="23" t="s">
        <v>151</v>
      </c>
      <c r="C88" s="23" t="s">
        <v>152</v>
      </c>
      <c r="D88" s="22" t="s">
        <v>43</v>
      </c>
      <c r="E88" s="24" t="s">
        <v>153</v>
      </c>
      <c r="F88" s="25" t="s">
        <v>59</v>
      </c>
      <c r="G88" s="26">
        <v>34.776000000000003</v>
      </c>
      <c r="H88" s="27">
        <v>0</v>
      </c>
      <c r="I88" s="27">
        <f>ROUND(ROUND(H88,2)*ROUND(G88,3),2)</f>
        <v>0</v>
      </c>
      <c r="O88">
        <f>(I88*21)/100</f>
        <v>0</v>
      </c>
      <c r="P88" t="s">
        <v>10</v>
      </c>
    </row>
    <row r="89" spans="1:16" x14ac:dyDescent="0.2">
      <c r="A89" s="28" t="s">
        <v>46</v>
      </c>
      <c r="E89" s="29" t="s">
        <v>154</v>
      </c>
    </row>
    <row r="90" spans="1:16" x14ac:dyDescent="0.2">
      <c r="A90" s="30" t="s">
        <v>47</v>
      </c>
      <c r="E90" s="31" t="s">
        <v>50</v>
      </c>
    </row>
    <row r="91" spans="1:16" ht="38.25" x14ac:dyDescent="0.2">
      <c r="A91" t="s">
        <v>49</v>
      </c>
      <c r="E91" s="29" t="s">
        <v>150</v>
      </c>
    </row>
    <row r="92" spans="1:16" x14ac:dyDescent="0.2">
      <c r="A92" s="22" t="s">
        <v>41</v>
      </c>
      <c r="B92" s="23" t="s">
        <v>155</v>
      </c>
      <c r="C92" s="23" t="s">
        <v>156</v>
      </c>
      <c r="D92" s="22" t="s">
        <v>43</v>
      </c>
      <c r="E92" s="24" t="s">
        <v>157</v>
      </c>
      <c r="F92" s="25" t="s">
        <v>45</v>
      </c>
      <c r="G92" s="26">
        <v>8.0570000000000004</v>
      </c>
      <c r="H92" s="27">
        <v>0</v>
      </c>
      <c r="I92" s="27">
        <f>ROUND(ROUND(H92,2)*ROUND(G92,3),2)</f>
        <v>0</v>
      </c>
      <c r="O92">
        <f>(I92*21)/100</f>
        <v>0</v>
      </c>
      <c r="P92" t="s">
        <v>10</v>
      </c>
    </row>
    <row r="93" spans="1:16" x14ac:dyDescent="0.2">
      <c r="A93" s="28" t="s">
        <v>46</v>
      </c>
      <c r="E93" s="29" t="s">
        <v>158</v>
      </c>
    </row>
    <row r="94" spans="1:16" ht="51" x14ac:dyDescent="0.2">
      <c r="A94" s="30" t="s">
        <v>47</v>
      </c>
      <c r="E94" s="31" t="s">
        <v>159</v>
      </c>
    </row>
    <row r="95" spans="1:16" ht="25.5" x14ac:dyDescent="0.2">
      <c r="A95" t="s">
        <v>49</v>
      </c>
      <c r="E95" s="29" t="s">
        <v>160</v>
      </c>
    </row>
    <row r="96" spans="1:16" x14ac:dyDescent="0.2">
      <c r="A96" s="22" t="s">
        <v>41</v>
      </c>
      <c r="B96" s="23" t="s">
        <v>161</v>
      </c>
      <c r="C96" s="23" t="s">
        <v>162</v>
      </c>
      <c r="D96" s="22" t="s">
        <v>43</v>
      </c>
      <c r="E96" s="24" t="s">
        <v>163</v>
      </c>
      <c r="F96" s="25" t="s">
        <v>53</v>
      </c>
      <c r="G96" s="26">
        <v>0.70799999999999996</v>
      </c>
      <c r="H96" s="27">
        <v>0</v>
      </c>
      <c r="I96" s="27">
        <f>ROUND(ROUND(H96,2)*ROUND(G96,3),2)</f>
        <v>0</v>
      </c>
      <c r="O96">
        <f>(I96*21)/100</f>
        <v>0</v>
      </c>
      <c r="P96" t="s">
        <v>10</v>
      </c>
    </row>
    <row r="97" spans="1:18" x14ac:dyDescent="0.2">
      <c r="A97" s="28" t="s">
        <v>46</v>
      </c>
      <c r="E97" s="29" t="s">
        <v>163</v>
      </c>
    </row>
    <row r="98" spans="1:18" ht="51" x14ac:dyDescent="0.2">
      <c r="A98" s="30" t="s">
        <v>47</v>
      </c>
      <c r="E98" s="31" t="s">
        <v>164</v>
      </c>
    </row>
    <row r="99" spans="1:18" x14ac:dyDescent="0.2">
      <c r="A99" t="s">
        <v>49</v>
      </c>
      <c r="E99" s="29" t="s">
        <v>50</v>
      </c>
    </row>
    <row r="100" spans="1:18" x14ac:dyDescent="0.2">
      <c r="A100" s="22" t="s">
        <v>41</v>
      </c>
      <c r="B100" s="23" t="s">
        <v>165</v>
      </c>
      <c r="C100" s="23" t="s">
        <v>166</v>
      </c>
      <c r="D100" s="22" t="s">
        <v>43</v>
      </c>
      <c r="E100" s="24" t="s">
        <v>167</v>
      </c>
      <c r="F100" s="25" t="s">
        <v>59</v>
      </c>
      <c r="G100" s="26">
        <v>245.66</v>
      </c>
      <c r="H100" s="27">
        <v>0</v>
      </c>
      <c r="I100" s="27">
        <f>ROUND(ROUND(H100,2)*ROUND(G100,3),2)</f>
        <v>0</v>
      </c>
      <c r="O100">
        <f>(I100*21)/100</f>
        <v>0</v>
      </c>
      <c r="P100" t="s">
        <v>10</v>
      </c>
    </row>
    <row r="101" spans="1:18" x14ac:dyDescent="0.2">
      <c r="A101" s="28" t="s">
        <v>46</v>
      </c>
      <c r="E101" s="29" t="s">
        <v>167</v>
      </c>
    </row>
    <row r="102" spans="1:18" x14ac:dyDescent="0.2">
      <c r="A102" s="30" t="s">
        <v>47</v>
      </c>
      <c r="E102" s="31" t="s">
        <v>50</v>
      </c>
    </row>
    <row r="103" spans="1:18" x14ac:dyDescent="0.2">
      <c r="A103" t="s">
        <v>49</v>
      </c>
      <c r="E103" s="29" t="s">
        <v>50</v>
      </c>
    </row>
    <row r="104" spans="1:18" ht="12.75" customHeight="1" x14ac:dyDescent="0.2">
      <c r="A104" s="3" t="s">
        <v>39</v>
      </c>
      <c r="B104" s="3"/>
      <c r="C104" s="32" t="s">
        <v>168</v>
      </c>
      <c r="D104" s="3"/>
      <c r="E104" s="20" t="s">
        <v>169</v>
      </c>
      <c r="F104" s="3"/>
      <c r="G104" s="3"/>
      <c r="H104" s="3"/>
      <c r="I104" s="33">
        <f>0+Q104</f>
        <v>0</v>
      </c>
      <c r="O104">
        <f>0+R104</f>
        <v>0</v>
      </c>
      <c r="Q104">
        <f>0+I105+I109+I113</f>
        <v>0</v>
      </c>
      <c r="R104">
        <f>0+O105+O109+O113</f>
        <v>0</v>
      </c>
    </row>
    <row r="105" spans="1:18" ht="25.5" x14ac:dyDescent="0.2">
      <c r="A105" s="22" t="s">
        <v>41</v>
      </c>
      <c r="B105" s="23" t="s">
        <v>170</v>
      </c>
      <c r="C105" s="23" t="s">
        <v>171</v>
      </c>
      <c r="D105" s="22" t="s">
        <v>43</v>
      </c>
      <c r="E105" s="24" t="s">
        <v>172</v>
      </c>
      <c r="F105" s="25" t="s">
        <v>73</v>
      </c>
      <c r="G105" s="26">
        <v>192.15</v>
      </c>
      <c r="H105" s="27">
        <v>0</v>
      </c>
      <c r="I105" s="27">
        <f>ROUND(ROUND(H105,2)*ROUND(G105,3),2)</f>
        <v>0</v>
      </c>
      <c r="O105">
        <f>(I105*21)/100</f>
        <v>0</v>
      </c>
      <c r="P105" t="s">
        <v>10</v>
      </c>
    </row>
    <row r="106" spans="1:18" ht="38.25" x14ac:dyDescent="0.2">
      <c r="A106" s="28" t="s">
        <v>46</v>
      </c>
      <c r="E106" s="29" t="s">
        <v>173</v>
      </c>
    </row>
    <row r="107" spans="1:18" ht="51" x14ac:dyDescent="0.2">
      <c r="A107" s="30" t="s">
        <v>47</v>
      </c>
      <c r="E107" s="31" t="s">
        <v>174</v>
      </c>
    </row>
    <row r="108" spans="1:18" x14ac:dyDescent="0.2">
      <c r="A108" t="s">
        <v>49</v>
      </c>
      <c r="E108" s="29" t="s">
        <v>50</v>
      </c>
    </row>
    <row r="109" spans="1:18" x14ac:dyDescent="0.2">
      <c r="A109" s="22" t="s">
        <v>41</v>
      </c>
      <c r="B109" s="23" t="s">
        <v>175</v>
      </c>
      <c r="C109" s="23" t="s">
        <v>176</v>
      </c>
      <c r="D109" s="22" t="s">
        <v>43</v>
      </c>
      <c r="E109" s="24" t="s">
        <v>177</v>
      </c>
      <c r="F109" s="25" t="s">
        <v>178</v>
      </c>
      <c r="G109" s="26">
        <v>22</v>
      </c>
      <c r="H109" s="27">
        <v>0</v>
      </c>
      <c r="I109" s="27">
        <f>ROUND(ROUND(H109,2)*ROUND(G109,3),2)</f>
        <v>0</v>
      </c>
      <c r="O109">
        <f>(I109*21)/100</f>
        <v>0</v>
      </c>
      <c r="P109" t="s">
        <v>10</v>
      </c>
    </row>
    <row r="110" spans="1:18" x14ac:dyDescent="0.2">
      <c r="A110" s="28" t="s">
        <v>46</v>
      </c>
      <c r="E110" s="29" t="s">
        <v>177</v>
      </c>
    </row>
    <row r="111" spans="1:18" x14ac:dyDescent="0.2">
      <c r="A111" s="30" t="s">
        <v>47</v>
      </c>
      <c r="E111" s="31" t="s">
        <v>50</v>
      </c>
    </row>
    <row r="112" spans="1:18" x14ac:dyDescent="0.2">
      <c r="A112" t="s">
        <v>49</v>
      </c>
      <c r="E112" s="29" t="s">
        <v>50</v>
      </c>
    </row>
    <row r="113" spans="1:18" x14ac:dyDescent="0.2">
      <c r="A113" s="22" t="s">
        <v>41</v>
      </c>
      <c r="B113" s="23" t="s">
        <v>179</v>
      </c>
      <c r="C113" s="23" t="s">
        <v>180</v>
      </c>
      <c r="D113" s="22" t="s">
        <v>43</v>
      </c>
      <c r="E113" s="24" t="s">
        <v>181</v>
      </c>
      <c r="F113" s="25" t="s">
        <v>182</v>
      </c>
      <c r="G113" s="26">
        <v>192.15</v>
      </c>
      <c r="H113" s="27">
        <v>0</v>
      </c>
      <c r="I113" s="27">
        <f>ROUND(ROUND(H113,2)*ROUND(G113,3),2)</f>
        <v>0</v>
      </c>
      <c r="O113">
        <f>(I113*21)/100</f>
        <v>0</v>
      </c>
      <c r="P113" t="s">
        <v>10</v>
      </c>
    </row>
    <row r="114" spans="1:18" x14ac:dyDescent="0.2">
      <c r="A114" s="28" t="s">
        <v>46</v>
      </c>
      <c r="E114" s="29" t="s">
        <v>181</v>
      </c>
    </row>
    <row r="115" spans="1:18" x14ac:dyDescent="0.2">
      <c r="A115" s="30" t="s">
        <v>47</v>
      </c>
      <c r="E115" s="31" t="s">
        <v>50</v>
      </c>
    </row>
    <row r="116" spans="1:18" x14ac:dyDescent="0.2">
      <c r="A116" t="s">
        <v>49</v>
      </c>
      <c r="E116" s="29" t="s">
        <v>50</v>
      </c>
    </row>
    <row r="117" spans="1:18" ht="12.75" customHeight="1" x14ac:dyDescent="0.2">
      <c r="A117" s="3" t="s">
        <v>39</v>
      </c>
      <c r="B117" s="3"/>
      <c r="C117" s="32" t="s">
        <v>183</v>
      </c>
      <c r="D117" s="3"/>
      <c r="E117" s="20" t="s">
        <v>184</v>
      </c>
      <c r="F117" s="3"/>
      <c r="G117" s="3"/>
      <c r="H117" s="3"/>
      <c r="I117" s="33">
        <f>0+Q117</f>
        <v>0</v>
      </c>
      <c r="O117">
        <f>0+R117</f>
        <v>0</v>
      </c>
      <c r="Q117">
        <f>0+I118+I122+I126+I130</f>
        <v>0</v>
      </c>
      <c r="R117">
        <f>0+O118+O122+O126+O130</f>
        <v>0</v>
      </c>
    </row>
    <row r="118" spans="1:18" ht="25.5" x14ac:dyDescent="0.2">
      <c r="A118" s="22" t="s">
        <v>41</v>
      </c>
      <c r="B118" s="23" t="s">
        <v>185</v>
      </c>
      <c r="C118" s="23" t="s">
        <v>186</v>
      </c>
      <c r="D118" s="22" t="s">
        <v>43</v>
      </c>
      <c r="E118" s="24" t="s">
        <v>187</v>
      </c>
      <c r="F118" s="25" t="s">
        <v>73</v>
      </c>
      <c r="G118" s="26">
        <v>20</v>
      </c>
      <c r="H118" s="27">
        <v>0</v>
      </c>
      <c r="I118" s="27">
        <f>ROUND(ROUND(H118,2)*ROUND(G118,3),2)</f>
        <v>0</v>
      </c>
      <c r="O118">
        <f>(I118*21)/100</f>
        <v>0</v>
      </c>
      <c r="P118" t="s">
        <v>10</v>
      </c>
    </row>
    <row r="119" spans="1:18" ht="25.5" x14ac:dyDescent="0.2">
      <c r="A119" s="28" t="s">
        <v>46</v>
      </c>
      <c r="E119" s="29" t="s">
        <v>187</v>
      </c>
    </row>
    <row r="120" spans="1:18" x14ac:dyDescent="0.2">
      <c r="A120" s="30" t="s">
        <v>47</v>
      </c>
      <c r="E120" s="31" t="s">
        <v>50</v>
      </c>
    </row>
    <row r="121" spans="1:18" x14ac:dyDescent="0.2">
      <c r="A121" t="s">
        <v>49</v>
      </c>
      <c r="E121" s="29" t="s">
        <v>50</v>
      </c>
    </row>
    <row r="122" spans="1:18" x14ac:dyDescent="0.2">
      <c r="A122" s="22" t="s">
        <v>41</v>
      </c>
      <c r="B122" s="23" t="s">
        <v>188</v>
      </c>
      <c r="C122" s="23" t="s">
        <v>189</v>
      </c>
      <c r="D122" s="22" t="s">
        <v>43</v>
      </c>
      <c r="E122" s="24" t="s">
        <v>190</v>
      </c>
      <c r="F122" s="25" t="s">
        <v>73</v>
      </c>
      <c r="G122" s="26">
        <v>19.399999999999999</v>
      </c>
      <c r="H122" s="27">
        <v>0</v>
      </c>
      <c r="I122" s="27">
        <f>ROUND(ROUND(H122,2)*ROUND(G122,3),2)</f>
        <v>0</v>
      </c>
      <c r="O122">
        <f>(I122*21)/100</f>
        <v>0</v>
      </c>
      <c r="P122" t="s">
        <v>10</v>
      </c>
    </row>
    <row r="123" spans="1:18" ht="25.5" x14ac:dyDescent="0.2">
      <c r="A123" s="28" t="s">
        <v>46</v>
      </c>
      <c r="E123" s="29" t="s">
        <v>191</v>
      </c>
    </row>
    <row r="124" spans="1:18" ht="51" x14ac:dyDescent="0.2">
      <c r="A124" s="30" t="s">
        <v>47</v>
      </c>
      <c r="E124" s="31" t="s">
        <v>192</v>
      </c>
    </row>
    <row r="125" spans="1:18" x14ac:dyDescent="0.2">
      <c r="A125" t="s">
        <v>49</v>
      </c>
      <c r="E125" s="29" t="s">
        <v>50</v>
      </c>
    </row>
    <row r="126" spans="1:18" ht="25.5" x14ac:dyDescent="0.2">
      <c r="A126" s="22" t="s">
        <v>41</v>
      </c>
      <c r="B126" s="23" t="s">
        <v>193</v>
      </c>
      <c r="C126" s="23" t="s">
        <v>194</v>
      </c>
      <c r="D126" s="22" t="s">
        <v>43</v>
      </c>
      <c r="E126" s="24" t="s">
        <v>195</v>
      </c>
      <c r="F126" s="25" t="s">
        <v>73</v>
      </c>
      <c r="G126" s="26">
        <v>20</v>
      </c>
      <c r="H126" s="27">
        <v>0</v>
      </c>
      <c r="I126" s="27">
        <f>ROUND(ROUND(H126,2)*ROUND(G126,3),2)</f>
        <v>0</v>
      </c>
      <c r="O126">
        <f>(I126*21)/100</f>
        <v>0</v>
      </c>
      <c r="P126" t="s">
        <v>10</v>
      </c>
    </row>
    <row r="127" spans="1:18" ht="25.5" x14ac:dyDescent="0.2">
      <c r="A127" s="28" t="s">
        <v>46</v>
      </c>
      <c r="E127" s="29" t="s">
        <v>196</v>
      </c>
    </row>
    <row r="128" spans="1:18" ht="51" x14ac:dyDescent="0.2">
      <c r="A128" s="30" t="s">
        <v>47</v>
      </c>
      <c r="E128" s="31" t="s">
        <v>197</v>
      </c>
    </row>
    <row r="129" spans="1:18" x14ac:dyDescent="0.2">
      <c r="A129" t="s">
        <v>49</v>
      </c>
      <c r="E129" s="29" t="s">
        <v>50</v>
      </c>
    </row>
    <row r="130" spans="1:18" x14ac:dyDescent="0.2">
      <c r="A130" s="22" t="s">
        <v>41</v>
      </c>
      <c r="B130" s="23" t="s">
        <v>198</v>
      </c>
      <c r="C130" s="23" t="s">
        <v>199</v>
      </c>
      <c r="D130" s="22" t="s">
        <v>43</v>
      </c>
      <c r="E130" s="24" t="s">
        <v>200</v>
      </c>
      <c r="F130" s="25" t="s">
        <v>45</v>
      </c>
      <c r="G130" s="26">
        <v>7.3999999999999996E-2</v>
      </c>
      <c r="H130" s="27">
        <v>0</v>
      </c>
      <c r="I130" s="27">
        <f>ROUND(ROUND(H130,2)*ROUND(G130,3),2)</f>
        <v>0</v>
      </c>
      <c r="O130">
        <f>(I130*21)/100</f>
        <v>0</v>
      </c>
      <c r="P130" t="s">
        <v>10</v>
      </c>
    </row>
    <row r="131" spans="1:18" ht="25.5" x14ac:dyDescent="0.2">
      <c r="A131" s="28" t="s">
        <v>46</v>
      </c>
      <c r="E131" s="29" t="s">
        <v>201</v>
      </c>
    </row>
    <row r="132" spans="1:18" x14ac:dyDescent="0.2">
      <c r="A132" s="30" t="s">
        <v>47</v>
      </c>
      <c r="E132" s="31" t="s">
        <v>50</v>
      </c>
    </row>
    <row r="133" spans="1:18" ht="127.5" x14ac:dyDescent="0.2">
      <c r="A133" t="s">
        <v>49</v>
      </c>
      <c r="E133" s="29" t="s">
        <v>202</v>
      </c>
    </row>
    <row r="134" spans="1:18" ht="12.75" customHeight="1" x14ac:dyDescent="0.2">
      <c r="A134" s="3" t="s">
        <v>39</v>
      </c>
      <c r="B134" s="3"/>
      <c r="C134" s="32" t="s">
        <v>203</v>
      </c>
      <c r="D134" s="3"/>
      <c r="E134" s="20" t="s">
        <v>204</v>
      </c>
      <c r="F134" s="3"/>
      <c r="G134" s="3"/>
      <c r="H134" s="3"/>
      <c r="I134" s="33">
        <f>0+Q134</f>
        <v>0</v>
      </c>
      <c r="O134">
        <f>0+R134</f>
        <v>0</v>
      </c>
      <c r="Q134">
        <f>0+I135+I139+I143+I147+I151+I155+I159</f>
        <v>0</v>
      </c>
      <c r="R134">
        <f>0+O135+O139+O143+O147+O151+O155+O159</f>
        <v>0</v>
      </c>
    </row>
    <row r="135" spans="1:18" ht="25.5" x14ac:dyDescent="0.2">
      <c r="A135" s="22" t="s">
        <v>41</v>
      </c>
      <c r="B135" s="23" t="s">
        <v>205</v>
      </c>
      <c r="C135" s="23" t="s">
        <v>206</v>
      </c>
      <c r="D135" s="22" t="s">
        <v>43</v>
      </c>
      <c r="E135" s="24" t="s">
        <v>207</v>
      </c>
      <c r="F135" s="25" t="s">
        <v>73</v>
      </c>
      <c r="G135" s="26">
        <v>44</v>
      </c>
      <c r="H135" s="27">
        <v>0</v>
      </c>
      <c r="I135" s="27">
        <f>ROUND(ROUND(H135,2)*ROUND(G135,3),2)</f>
        <v>0</v>
      </c>
      <c r="O135">
        <f>(I135*21)/100</f>
        <v>0</v>
      </c>
      <c r="P135" t="s">
        <v>10</v>
      </c>
    </row>
    <row r="136" spans="1:18" ht="25.5" x14ac:dyDescent="0.2">
      <c r="A136" s="28" t="s">
        <v>46</v>
      </c>
      <c r="E136" s="29" t="s">
        <v>207</v>
      </c>
    </row>
    <row r="137" spans="1:18" ht="63.75" x14ac:dyDescent="0.2">
      <c r="A137" s="30" t="s">
        <v>47</v>
      </c>
      <c r="E137" s="31" t="s">
        <v>208</v>
      </c>
    </row>
    <row r="138" spans="1:18" x14ac:dyDescent="0.2">
      <c r="A138" t="s">
        <v>49</v>
      </c>
      <c r="E138" s="29" t="s">
        <v>50</v>
      </c>
    </row>
    <row r="139" spans="1:18" ht="25.5" x14ac:dyDescent="0.2">
      <c r="A139" s="22" t="s">
        <v>41</v>
      </c>
      <c r="B139" s="23" t="s">
        <v>209</v>
      </c>
      <c r="C139" s="23" t="s">
        <v>210</v>
      </c>
      <c r="D139" s="22" t="s">
        <v>43</v>
      </c>
      <c r="E139" s="24" t="s">
        <v>211</v>
      </c>
      <c r="F139" s="25" t="s">
        <v>73</v>
      </c>
      <c r="G139" s="26">
        <v>10</v>
      </c>
      <c r="H139" s="27">
        <v>0</v>
      </c>
      <c r="I139" s="27">
        <f>ROUND(ROUND(H139,2)*ROUND(G139,3),2)</f>
        <v>0</v>
      </c>
      <c r="O139">
        <f>(I139*21)/100</f>
        <v>0</v>
      </c>
      <c r="P139" t="s">
        <v>10</v>
      </c>
    </row>
    <row r="140" spans="1:18" ht="25.5" x14ac:dyDescent="0.2">
      <c r="A140" s="28" t="s">
        <v>46</v>
      </c>
      <c r="E140" s="29" t="s">
        <v>211</v>
      </c>
    </row>
    <row r="141" spans="1:18" x14ac:dyDescent="0.2">
      <c r="A141" s="30" t="s">
        <v>47</v>
      </c>
      <c r="E141" s="31" t="s">
        <v>50</v>
      </c>
    </row>
    <row r="142" spans="1:18" x14ac:dyDescent="0.2">
      <c r="A142" t="s">
        <v>49</v>
      </c>
      <c r="E142" s="29" t="s">
        <v>50</v>
      </c>
    </row>
    <row r="143" spans="1:18" ht="25.5" x14ac:dyDescent="0.2">
      <c r="A143" s="22" t="s">
        <v>41</v>
      </c>
      <c r="B143" s="23" t="s">
        <v>212</v>
      </c>
      <c r="C143" s="23" t="s">
        <v>213</v>
      </c>
      <c r="D143" s="22" t="s">
        <v>43</v>
      </c>
      <c r="E143" s="24" t="s">
        <v>214</v>
      </c>
      <c r="F143" s="25" t="s">
        <v>178</v>
      </c>
      <c r="G143" s="26">
        <v>10</v>
      </c>
      <c r="H143" s="27">
        <v>0</v>
      </c>
      <c r="I143" s="27">
        <f>ROUND(ROUND(H143,2)*ROUND(G143,3),2)</f>
        <v>0</v>
      </c>
      <c r="O143">
        <f>(I143*21)/100</f>
        <v>0</v>
      </c>
      <c r="P143" t="s">
        <v>10</v>
      </c>
    </row>
    <row r="144" spans="1:18" ht="25.5" x14ac:dyDescent="0.2">
      <c r="A144" s="28" t="s">
        <v>46</v>
      </c>
      <c r="E144" s="29" t="s">
        <v>214</v>
      </c>
    </row>
    <row r="145" spans="1:16" x14ac:dyDescent="0.2">
      <c r="A145" s="30" t="s">
        <v>47</v>
      </c>
      <c r="E145" s="31" t="s">
        <v>50</v>
      </c>
    </row>
    <row r="146" spans="1:16" x14ac:dyDescent="0.2">
      <c r="A146" t="s">
        <v>49</v>
      </c>
      <c r="E146" s="29" t="s">
        <v>50</v>
      </c>
    </row>
    <row r="147" spans="1:16" x14ac:dyDescent="0.2">
      <c r="A147" s="22" t="s">
        <v>41</v>
      </c>
      <c r="B147" s="23" t="s">
        <v>215</v>
      </c>
      <c r="C147" s="23" t="s">
        <v>216</v>
      </c>
      <c r="D147" s="22" t="s">
        <v>43</v>
      </c>
      <c r="E147" s="24" t="s">
        <v>217</v>
      </c>
      <c r="F147" s="25" t="s">
        <v>73</v>
      </c>
      <c r="G147" s="26">
        <v>10</v>
      </c>
      <c r="H147" s="27">
        <v>0</v>
      </c>
      <c r="I147" s="27">
        <f>ROUND(ROUND(H147,2)*ROUND(G147,3),2)</f>
        <v>0</v>
      </c>
      <c r="O147">
        <f>(I147*21)/100</f>
        <v>0</v>
      </c>
      <c r="P147" t="s">
        <v>10</v>
      </c>
    </row>
    <row r="148" spans="1:16" x14ac:dyDescent="0.2">
      <c r="A148" s="28" t="s">
        <v>46</v>
      </c>
      <c r="E148" s="29" t="s">
        <v>218</v>
      </c>
    </row>
    <row r="149" spans="1:16" ht="38.25" x14ac:dyDescent="0.2">
      <c r="A149" s="30" t="s">
        <v>47</v>
      </c>
      <c r="E149" s="31" t="s">
        <v>219</v>
      </c>
    </row>
    <row r="150" spans="1:16" x14ac:dyDescent="0.2">
      <c r="A150" t="s">
        <v>49</v>
      </c>
      <c r="E150" s="29" t="s">
        <v>50</v>
      </c>
    </row>
    <row r="151" spans="1:16" x14ac:dyDescent="0.2">
      <c r="A151" s="22" t="s">
        <v>41</v>
      </c>
      <c r="B151" s="23" t="s">
        <v>220</v>
      </c>
      <c r="C151" s="23" t="s">
        <v>221</v>
      </c>
      <c r="D151" s="22" t="s">
        <v>43</v>
      </c>
      <c r="E151" s="24" t="s">
        <v>222</v>
      </c>
      <c r="F151" s="25" t="s">
        <v>178</v>
      </c>
      <c r="G151" s="26">
        <v>10</v>
      </c>
      <c r="H151" s="27">
        <v>0</v>
      </c>
      <c r="I151" s="27">
        <f>ROUND(ROUND(H151,2)*ROUND(G151,3),2)</f>
        <v>0</v>
      </c>
      <c r="O151">
        <f>(I151*21)/100</f>
        <v>0</v>
      </c>
      <c r="P151" t="s">
        <v>10</v>
      </c>
    </row>
    <row r="152" spans="1:16" ht="25.5" x14ac:dyDescent="0.2">
      <c r="A152" s="28" t="s">
        <v>46</v>
      </c>
      <c r="E152" s="29" t="s">
        <v>223</v>
      </c>
    </row>
    <row r="153" spans="1:16" ht="51" x14ac:dyDescent="0.2">
      <c r="A153" s="30" t="s">
        <v>47</v>
      </c>
      <c r="E153" s="31" t="s">
        <v>224</v>
      </c>
    </row>
    <row r="154" spans="1:16" ht="216.75" x14ac:dyDescent="0.2">
      <c r="A154" t="s">
        <v>49</v>
      </c>
      <c r="E154" s="29" t="s">
        <v>225</v>
      </c>
    </row>
    <row r="155" spans="1:16" ht="25.5" x14ac:dyDescent="0.2">
      <c r="A155" s="22" t="s">
        <v>41</v>
      </c>
      <c r="B155" s="23" t="s">
        <v>226</v>
      </c>
      <c r="C155" s="23" t="s">
        <v>227</v>
      </c>
      <c r="D155" s="22" t="s">
        <v>43</v>
      </c>
      <c r="E155" s="24" t="s">
        <v>228</v>
      </c>
      <c r="F155" s="25" t="s">
        <v>229</v>
      </c>
      <c r="G155" s="26">
        <v>1</v>
      </c>
      <c r="H155" s="27">
        <v>0</v>
      </c>
      <c r="I155" s="27">
        <f>ROUND(ROUND(H155,2)*ROUND(G155,3),2)</f>
        <v>0</v>
      </c>
      <c r="O155">
        <f>(I155*21)/100</f>
        <v>0</v>
      </c>
      <c r="P155" t="s">
        <v>10</v>
      </c>
    </row>
    <row r="156" spans="1:16" ht="38.25" x14ac:dyDescent="0.2">
      <c r="A156" s="28" t="s">
        <v>46</v>
      </c>
      <c r="E156" s="29" t="s">
        <v>230</v>
      </c>
    </row>
    <row r="157" spans="1:16" x14ac:dyDescent="0.2">
      <c r="A157" s="30" t="s">
        <v>47</v>
      </c>
      <c r="E157" s="31" t="s">
        <v>50</v>
      </c>
    </row>
    <row r="158" spans="1:16" ht="216.75" x14ac:dyDescent="0.2">
      <c r="A158" t="s">
        <v>49</v>
      </c>
      <c r="E158" s="29" t="s">
        <v>225</v>
      </c>
    </row>
    <row r="159" spans="1:16" x14ac:dyDescent="0.2">
      <c r="A159" s="22" t="s">
        <v>41</v>
      </c>
      <c r="B159" s="23" t="s">
        <v>231</v>
      </c>
      <c r="C159" s="23" t="s">
        <v>232</v>
      </c>
      <c r="D159" s="22" t="s">
        <v>43</v>
      </c>
      <c r="E159" s="24" t="s">
        <v>233</v>
      </c>
      <c r="F159" s="25" t="s">
        <v>45</v>
      </c>
      <c r="G159" s="26">
        <v>1.2709999999999999</v>
      </c>
      <c r="H159" s="27">
        <v>0</v>
      </c>
      <c r="I159" s="27">
        <f>ROUND(ROUND(H159,2)*ROUND(G159,3),2)</f>
        <v>0</v>
      </c>
      <c r="O159">
        <f>(I159*21)/100</f>
        <v>0</v>
      </c>
      <c r="P159" t="s">
        <v>10</v>
      </c>
    </row>
    <row r="160" spans="1:16" ht="25.5" x14ac:dyDescent="0.2">
      <c r="A160" s="28" t="s">
        <v>46</v>
      </c>
      <c r="E160" s="29" t="s">
        <v>234</v>
      </c>
    </row>
    <row r="161" spans="1:18" x14ac:dyDescent="0.2">
      <c r="A161" s="30" t="s">
        <v>47</v>
      </c>
      <c r="E161" s="31" t="s">
        <v>50</v>
      </c>
    </row>
    <row r="162" spans="1:18" ht="127.5" x14ac:dyDescent="0.2">
      <c r="A162" t="s">
        <v>49</v>
      </c>
      <c r="E162" s="29" t="s">
        <v>235</v>
      </c>
    </row>
    <row r="163" spans="1:18" ht="12.75" customHeight="1" x14ac:dyDescent="0.2">
      <c r="A163" s="3" t="s">
        <v>39</v>
      </c>
      <c r="B163" s="3"/>
      <c r="C163" s="32" t="s">
        <v>37</v>
      </c>
      <c r="D163" s="3"/>
      <c r="E163" s="20" t="s">
        <v>236</v>
      </c>
      <c r="F163" s="3"/>
      <c r="G163" s="3"/>
      <c r="H163" s="3"/>
      <c r="I163" s="33">
        <f>0+Q163</f>
        <v>0</v>
      </c>
      <c r="O163">
        <f>0+R163</f>
        <v>0</v>
      </c>
      <c r="Q163">
        <f>0+I164+I168+I172+I176+I180</f>
        <v>0</v>
      </c>
      <c r="R163">
        <f>0+O164+O168+O172+O176+O180</f>
        <v>0</v>
      </c>
    </row>
    <row r="164" spans="1:18" x14ac:dyDescent="0.2">
      <c r="A164" s="22" t="s">
        <v>41</v>
      </c>
      <c r="B164" s="23" t="s">
        <v>237</v>
      </c>
      <c r="C164" s="23" t="s">
        <v>238</v>
      </c>
      <c r="D164" s="22" t="s">
        <v>43</v>
      </c>
      <c r="E164" s="24" t="s">
        <v>239</v>
      </c>
      <c r="F164" s="25" t="s">
        <v>178</v>
      </c>
      <c r="G164" s="26">
        <v>5</v>
      </c>
      <c r="H164" s="27">
        <v>0</v>
      </c>
      <c r="I164" s="27">
        <f>ROUND(ROUND(H164,2)*ROUND(G164,3),2)</f>
        <v>0</v>
      </c>
      <c r="O164">
        <f>(I164*21)/100</f>
        <v>0</v>
      </c>
      <c r="P164" t="s">
        <v>10</v>
      </c>
    </row>
    <row r="165" spans="1:18" x14ac:dyDescent="0.2">
      <c r="A165" s="28" t="s">
        <v>46</v>
      </c>
      <c r="E165" s="29" t="s">
        <v>239</v>
      </c>
    </row>
    <row r="166" spans="1:18" x14ac:dyDescent="0.2">
      <c r="A166" s="30" t="s">
        <v>47</v>
      </c>
      <c r="E166" s="31" t="s">
        <v>50</v>
      </c>
    </row>
    <row r="167" spans="1:18" x14ac:dyDescent="0.2">
      <c r="A167" t="s">
        <v>49</v>
      </c>
      <c r="E167" s="29" t="s">
        <v>50</v>
      </c>
    </row>
    <row r="168" spans="1:18" x14ac:dyDescent="0.2">
      <c r="A168" s="22" t="s">
        <v>41</v>
      </c>
      <c r="B168" s="23" t="s">
        <v>240</v>
      </c>
      <c r="C168" s="23" t="s">
        <v>241</v>
      </c>
      <c r="D168" s="22" t="s">
        <v>43</v>
      </c>
      <c r="E168" s="24" t="s">
        <v>242</v>
      </c>
      <c r="F168" s="25" t="s">
        <v>178</v>
      </c>
      <c r="G168" s="26">
        <v>5</v>
      </c>
      <c r="H168" s="27">
        <v>0</v>
      </c>
      <c r="I168" s="27">
        <f>ROUND(ROUND(H168,2)*ROUND(G168,3),2)</f>
        <v>0</v>
      </c>
      <c r="O168">
        <f>(I168*21)/100</f>
        <v>0</v>
      </c>
      <c r="P168" t="s">
        <v>10</v>
      </c>
    </row>
    <row r="169" spans="1:18" x14ac:dyDescent="0.2">
      <c r="A169" s="28" t="s">
        <v>46</v>
      </c>
      <c r="E169" s="29" t="s">
        <v>242</v>
      </c>
    </row>
    <row r="170" spans="1:18" x14ac:dyDescent="0.2">
      <c r="A170" s="30" t="s">
        <v>47</v>
      </c>
      <c r="E170" s="31" t="s">
        <v>50</v>
      </c>
    </row>
    <row r="171" spans="1:18" x14ac:dyDescent="0.2">
      <c r="A171" t="s">
        <v>49</v>
      </c>
      <c r="E171" s="29" t="s">
        <v>50</v>
      </c>
    </row>
    <row r="172" spans="1:18" x14ac:dyDescent="0.2">
      <c r="A172" s="22" t="s">
        <v>41</v>
      </c>
      <c r="B172" s="23" t="s">
        <v>243</v>
      </c>
      <c r="C172" s="23" t="s">
        <v>244</v>
      </c>
      <c r="D172" s="22" t="s">
        <v>43</v>
      </c>
      <c r="E172" s="24" t="s">
        <v>245</v>
      </c>
      <c r="F172" s="25" t="s">
        <v>178</v>
      </c>
      <c r="G172" s="26">
        <v>5</v>
      </c>
      <c r="H172" s="27">
        <v>0</v>
      </c>
      <c r="I172" s="27">
        <f>ROUND(ROUND(H172,2)*ROUND(G172,3),2)</f>
        <v>0</v>
      </c>
      <c r="O172">
        <f>(I172*21)/100</f>
        <v>0</v>
      </c>
      <c r="P172" t="s">
        <v>10</v>
      </c>
    </row>
    <row r="173" spans="1:18" x14ac:dyDescent="0.2">
      <c r="A173" s="28" t="s">
        <v>46</v>
      </c>
      <c r="E173" s="29" t="s">
        <v>246</v>
      </c>
    </row>
    <row r="174" spans="1:18" x14ac:dyDescent="0.2">
      <c r="A174" s="30" t="s">
        <v>47</v>
      </c>
      <c r="E174" s="31" t="s">
        <v>50</v>
      </c>
    </row>
    <row r="175" spans="1:18" ht="102" x14ac:dyDescent="0.2">
      <c r="A175" t="s">
        <v>49</v>
      </c>
      <c r="E175" s="29" t="s">
        <v>247</v>
      </c>
    </row>
    <row r="176" spans="1:18" x14ac:dyDescent="0.2">
      <c r="A176" s="22" t="s">
        <v>41</v>
      </c>
      <c r="B176" s="23" t="s">
        <v>248</v>
      </c>
      <c r="C176" s="23" t="s">
        <v>249</v>
      </c>
      <c r="D176" s="22" t="s">
        <v>43</v>
      </c>
      <c r="E176" s="24" t="s">
        <v>250</v>
      </c>
      <c r="F176" s="25" t="s">
        <v>178</v>
      </c>
      <c r="G176" s="26">
        <v>5</v>
      </c>
      <c r="H176" s="27">
        <v>0</v>
      </c>
      <c r="I176" s="27">
        <f>ROUND(ROUND(H176,2)*ROUND(G176,3),2)</f>
        <v>0</v>
      </c>
      <c r="O176">
        <f>(I176*21)/100</f>
        <v>0</v>
      </c>
      <c r="P176" t="s">
        <v>10</v>
      </c>
    </row>
    <row r="177" spans="1:18" ht="25.5" x14ac:dyDescent="0.2">
      <c r="A177" s="28" t="s">
        <v>46</v>
      </c>
      <c r="E177" s="29" t="s">
        <v>251</v>
      </c>
    </row>
    <row r="178" spans="1:18" x14ac:dyDescent="0.2">
      <c r="A178" s="30" t="s">
        <v>47</v>
      </c>
      <c r="E178" s="31" t="s">
        <v>50</v>
      </c>
    </row>
    <row r="179" spans="1:18" ht="102" x14ac:dyDescent="0.2">
      <c r="A179" t="s">
        <v>49</v>
      </c>
      <c r="E179" s="29" t="s">
        <v>247</v>
      </c>
    </row>
    <row r="180" spans="1:18" x14ac:dyDescent="0.2">
      <c r="A180" s="22" t="s">
        <v>41</v>
      </c>
      <c r="B180" s="23" t="s">
        <v>252</v>
      </c>
      <c r="C180" s="23" t="s">
        <v>253</v>
      </c>
      <c r="D180" s="22" t="s">
        <v>43</v>
      </c>
      <c r="E180" s="24" t="s">
        <v>254</v>
      </c>
      <c r="F180" s="25" t="s">
        <v>53</v>
      </c>
      <c r="G180" s="26">
        <v>232</v>
      </c>
      <c r="H180" s="27">
        <v>0</v>
      </c>
      <c r="I180" s="27">
        <f>ROUND(ROUND(H180,2)*ROUND(G180,3),2)</f>
        <v>0</v>
      </c>
      <c r="O180">
        <f>(I180*21)/100</f>
        <v>0</v>
      </c>
      <c r="P180" t="s">
        <v>10</v>
      </c>
    </row>
    <row r="181" spans="1:18" ht="25.5" x14ac:dyDescent="0.2">
      <c r="A181" s="28" t="s">
        <v>46</v>
      </c>
      <c r="E181" s="29" t="s">
        <v>255</v>
      </c>
    </row>
    <row r="182" spans="1:18" ht="51" x14ac:dyDescent="0.2">
      <c r="A182" s="30" t="s">
        <v>47</v>
      </c>
      <c r="E182" s="31" t="s">
        <v>256</v>
      </c>
    </row>
    <row r="183" spans="1:18" ht="140.25" x14ac:dyDescent="0.2">
      <c r="A183" t="s">
        <v>49</v>
      </c>
      <c r="E183" s="29" t="s">
        <v>257</v>
      </c>
    </row>
    <row r="184" spans="1:18" ht="12.75" customHeight="1" x14ac:dyDescent="0.2">
      <c r="A184" s="3" t="s">
        <v>39</v>
      </c>
      <c r="B184" s="3"/>
      <c r="C184" s="32" t="s">
        <v>258</v>
      </c>
      <c r="D184" s="3"/>
      <c r="E184" s="20" t="s">
        <v>259</v>
      </c>
      <c r="F184" s="3"/>
      <c r="G184" s="3"/>
      <c r="H184" s="3"/>
      <c r="I184" s="33">
        <f>0+Q184</f>
        <v>0</v>
      </c>
      <c r="O184">
        <f>0+R184</f>
        <v>0</v>
      </c>
      <c r="Q184">
        <f>0+I185+I189+I193+I197</f>
        <v>0</v>
      </c>
      <c r="R184">
        <f>0+O185+O189+O193+O197</f>
        <v>0</v>
      </c>
    </row>
    <row r="185" spans="1:18" ht="25.5" x14ac:dyDescent="0.2">
      <c r="A185" s="22" t="s">
        <v>41</v>
      </c>
      <c r="B185" s="23" t="s">
        <v>260</v>
      </c>
      <c r="C185" s="23" t="s">
        <v>261</v>
      </c>
      <c r="D185" s="22" t="s">
        <v>43</v>
      </c>
      <c r="E185" s="24" t="s">
        <v>262</v>
      </c>
      <c r="F185" s="25" t="s">
        <v>45</v>
      </c>
      <c r="G185" s="26">
        <v>325.99599999999998</v>
      </c>
      <c r="H185" s="27">
        <v>0</v>
      </c>
      <c r="I185" s="27">
        <f>ROUND(ROUND(H185,2)*ROUND(G185,3),2)</f>
        <v>0</v>
      </c>
      <c r="O185">
        <f>(I185*21)/100</f>
        <v>0</v>
      </c>
      <c r="P185" t="s">
        <v>10</v>
      </c>
    </row>
    <row r="186" spans="1:18" ht="25.5" x14ac:dyDescent="0.2">
      <c r="A186" s="28" t="s">
        <v>46</v>
      </c>
      <c r="E186" s="29" t="s">
        <v>262</v>
      </c>
    </row>
    <row r="187" spans="1:18" ht="63.75" x14ac:dyDescent="0.2">
      <c r="A187" s="30" t="s">
        <v>47</v>
      </c>
      <c r="E187" s="31" t="s">
        <v>263</v>
      </c>
    </row>
    <row r="188" spans="1:18" x14ac:dyDescent="0.2">
      <c r="A188" t="s">
        <v>49</v>
      </c>
      <c r="E188" s="29" t="s">
        <v>50</v>
      </c>
    </row>
    <row r="189" spans="1:18" ht="38.25" x14ac:dyDescent="0.2">
      <c r="A189" s="22" t="s">
        <v>41</v>
      </c>
      <c r="B189" s="23" t="s">
        <v>264</v>
      </c>
      <c r="C189" s="23" t="s">
        <v>265</v>
      </c>
      <c r="D189" s="22" t="s">
        <v>43</v>
      </c>
      <c r="E189" s="24" t="s">
        <v>266</v>
      </c>
      <c r="F189" s="25" t="s">
        <v>45</v>
      </c>
      <c r="G189" s="26">
        <v>279.56</v>
      </c>
      <c r="H189" s="27">
        <v>0</v>
      </c>
      <c r="I189" s="27">
        <f>ROUND(ROUND(H189,2)*ROUND(G189,3),2)</f>
        <v>0</v>
      </c>
      <c r="O189">
        <f>(I189*21)/100</f>
        <v>0</v>
      </c>
      <c r="P189" t="s">
        <v>10</v>
      </c>
    </row>
    <row r="190" spans="1:18" ht="38.25" x14ac:dyDescent="0.2">
      <c r="A190" s="28" t="s">
        <v>46</v>
      </c>
      <c r="E190" s="29" t="s">
        <v>266</v>
      </c>
    </row>
    <row r="191" spans="1:18" x14ac:dyDescent="0.2">
      <c r="A191" s="30" t="s">
        <v>47</v>
      </c>
      <c r="E191" s="31" t="s">
        <v>50</v>
      </c>
    </row>
    <row r="192" spans="1:18" x14ac:dyDescent="0.2">
      <c r="A192" t="s">
        <v>49</v>
      </c>
      <c r="E192" s="29" t="s">
        <v>50</v>
      </c>
    </row>
    <row r="193" spans="1:18" ht="38.25" x14ac:dyDescent="0.2">
      <c r="A193" s="22" t="s">
        <v>41</v>
      </c>
      <c r="B193" s="23" t="s">
        <v>267</v>
      </c>
      <c r="C193" s="23" t="s">
        <v>268</v>
      </c>
      <c r="D193" s="22" t="s">
        <v>43</v>
      </c>
      <c r="E193" s="24" t="s">
        <v>269</v>
      </c>
      <c r="F193" s="25" t="s">
        <v>45</v>
      </c>
      <c r="G193" s="26">
        <v>325.99599999999998</v>
      </c>
      <c r="H193" s="27">
        <v>0</v>
      </c>
      <c r="I193" s="27">
        <f>ROUND(ROUND(H193,2)*ROUND(G193,3),2)</f>
        <v>0</v>
      </c>
      <c r="O193">
        <f>(I193*21)/100</f>
        <v>0</v>
      </c>
      <c r="P193" t="s">
        <v>10</v>
      </c>
    </row>
    <row r="194" spans="1:18" ht="38.25" x14ac:dyDescent="0.2">
      <c r="A194" s="28" t="s">
        <v>46</v>
      </c>
      <c r="E194" s="29" t="s">
        <v>269</v>
      </c>
    </row>
    <row r="195" spans="1:18" ht="63.75" x14ac:dyDescent="0.2">
      <c r="A195" s="30" t="s">
        <v>47</v>
      </c>
      <c r="E195" s="31" t="s">
        <v>263</v>
      </c>
    </row>
    <row r="196" spans="1:18" x14ac:dyDescent="0.2">
      <c r="A196" t="s">
        <v>49</v>
      </c>
      <c r="E196" s="29" t="s">
        <v>50</v>
      </c>
    </row>
    <row r="197" spans="1:18" ht="38.25" x14ac:dyDescent="0.2">
      <c r="A197" s="22" t="s">
        <v>41</v>
      </c>
      <c r="B197" s="23" t="s">
        <v>270</v>
      </c>
      <c r="C197" s="23" t="s">
        <v>271</v>
      </c>
      <c r="D197" s="22" t="s">
        <v>43</v>
      </c>
      <c r="E197" s="24" t="s">
        <v>272</v>
      </c>
      <c r="F197" s="25" t="s">
        <v>45</v>
      </c>
      <c r="G197" s="26">
        <v>279.56</v>
      </c>
      <c r="H197" s="27">
        <v>0</v>
      </c>
      <c r="I197" s="27">
        <f>ROUND(ROUND(H197,2)*ROUND(G197,3),2)</f>
        <v>0</v>
      </c>
      <c r="O197">
        <f>(I197*21)/100</f>
        <v>0</v>
      </c>
      <c r="P197" t="s">
        <v>10</v>
      </c>
    </row>
    <row r="198" spans="1:18" ht="38.25" x14ac:dyDescent="0.2">
      <c r="A198" s="28" t="s">
        <v>46</v>
      </c>
      <c r="E198" s="29" t="s">
        <v>272</v>
      </c>
    </row>
    <row r="199" spans="1:18" x14ac:dyDescent="0.2">
      <c r="A199" s="30" t="s">
        <v>47</v>
      </c>
      <c r="E199" s="31" t="s">
        <v>50</v>
      </c>
    </row>
    <row r="200" spans="1:18" x14ac:dyDescent="0.2">
      <c r="A200" t="s">
        <v>49</v>
      </c>
      <c r="E200" s="29" t="s">
        <v>50</v>
      </c>
    </row>
    <row r="201" spans="1:18" ht="12.75" customHeight="1" x14ac:dyDescent="0.2">
      <c r="A201" s="3" t="s">
        <v>39</v>
      </c>
      <c r="B201" s="3"/>
      <c r="C201" s="32" t="s">
        <v>273</v>
      </c>
      <c r="D201" s="3"/>
      <c r="E201" s="20" t="s">
        <v>274</v>
      </c>
      <c r="F201" s="3"/>
      <c r="G201" s="3"/>
      <c r="H201" s="3"/>
      <c r="I201" s="33">
        <f>0+Q201</f>
        <v>0</v>
      </c>
      <c r="O201">
        <f>0+R201</f>
        <v>0</v>
      </c>
      <c r="Q201">
        <f>0+I202</f>
        <v>0</v>
      </c>
      <c r="R201">
        <f>0+O202</f>
        <v>0</v>
      </c>
    </row>
    <row r="202" spans="1:18" x14ac:dyDescent="0.2">
      <c r="A202" s="22" t="s">
        <v>41</v>
      </c>
      <c r="B202" s="23" t="s">
        <v>275</v>
      </c>
      <c r="C202" s="23" t="s">
        <v>276</v>
      </c>
      <c r="D202" s="22" t="s">
        <v>43</v>
      </c>
      <c r="E202" s="24" t="s">
        <v>277</v>
      </c>
      <c r="F202" s="25" t="s">
        <v>45</v>
      </c>
      <c r="G202" s="26">
        <v>559.12</v>
      </c>
      <c r="H202" s="27">
        <v>0</v>
      </c>
      <c r="I202" s="27">
        <f>ROUND(ROUND(H202,2)*ROUND(G202,3),2)</f>
        <v>0</v>
      </c>
      <c r="O202">
        <f>(I202*21)/100</f>
        <v>0</v>
      </c>
      <c r="P202" t="s">
        <v>10</v>
      </c>
    </row>
    <row r="203" spans="1:18" ht="25.5" x14ac:dyDescent="0.2">
      <c r="A203" s="28" t="s">
        <v>46</v>
      </c>
      <c r="E203" s="29" t="s">
        <v>278</v>
      </c>
    </row>
    <row r="204" spans="1:18" x14ac:dyDescent="0.2">
      <c r="A204" s="30" t="s">
        <v>47</v>
      </c>
      <c r="E204" s="31" t="s">
        <v>50</v>
      </c>
    </row>
    <row r="205" spans="1:18" ht="25.5" x14ac:dyDescent="0.2">
      <c r="A205" t="s">
        <v>49</v>
      </c>
      <c r="E205" s="29" t="s">
        <v>279</v>
      </c>
    </row>
    <row r="206" spans="1:18" ht="12.75" customHeight="1" x14ac:dyDescent="0.2">
      <c r="A206" s="3" t="s">
        <v>39</v>
      </c>
      <c r="B206" s="3"/>
      <c r="C206" s="32" t="s">
        <v>280</v>
      </c>
      <c r="D206" s="3"/>
      <c r="E206" s="20" t="s">
        <v>281</v>
      </c>
      <c r="F206" s="3"/>
      <c r="G206" s="3"/>
      <c r="H206" s="3"/>
      <c r="I206" s="33">
        <f>0+Q206</f>
        <v>0</v>
      </c>
      <c r="O206">
        <f>0+R206</f>
        <v>0</v>
      </c>
      <c r="Q206">
        <f>0+I207</f>
        <v>0</v>
      </c>
      <c r="R206">
        <f>0+O207</f>
        <v>0</v>
      </c>
    </row>
    <row r="207" spans="1:18" x14ac:dyDescent="0.2">
      <c r="A207" s="22" t="s">
        <v>41</v>
      </c>
      <c r="B207" s="23" t="s">
        <v>282</v>
      </c>
      <c r="C207" s="23" t="s">
        <v>283</v>
      </c>
      <c r="D207" s="22" t="s">
        <v>43</v>
      </c>
      <c r="E207" s="24" t="s">
        <v>284</v>
      </c>
      <c r="F207" s="25" t="s">
        <v>45</v>
      </c>
      <c r="G207" s="26">
        <v>464.39100000000002</v>
      </c>
      <c r="H207" s="27">
        <v>0</v>
      </c>
      <c r="I207" s="27">
        <f>ROUND(ROUND(H207,2)*ROUND(G207,3),2)</f>
        <v>0</v>
      </c>
      <c r="O207">
        <f>(I207*21)/100</f>
        <v>0</v>
      </c>
      <c r="P207" t="s">
        <v>10</v>
      </c>
    </row>
    <row r="208" spans="1:18" ht="38.25" x14ac:dyDescent="0.2">
      <c r="A208" s="28" t="s">
        <v>46</v>
      </c>
      <c r="E208" s="29" t="s">
        <v>285</v>
      </c>
    </row>
    <row r="209" spans="1:18" x14ac:dyDescent="0.2">
      <c r="A209" s="30" t="s">
        <v>47</v>
      </c>
      <c r="E209" s="31" t="s">
        <v>50</v>
      </c>
    </row>
    <row r="210" spans="1:18" ht="76.5" x14ac:dyDescent="0.2">
      <c r="A210" t="s">
        <v>49</v>
      </c>
      <c r="E210" s="29" t="s">
        <v>286</v>
      </c>
    </row>
    <row r="211" spans="1:18" ht="12.75" customHeight="1" x14ac:dyDescent="0.2">
      <c r="A211" s="3" t="s">
        <v>39</v>
      </c>
      <c r="B211" s="3"/>
      <c r="C211" s="32" t="s">
        <v>287</v>
      </c>
      <c r="D211" s="3"/>
      <c r="E211" s="20" t="s">
        <v>288</v>
      </c>
      <c r="F211" s="3"/>
      <c r="G211" s="3"/>
      <c r="H211" s="3"/>
      <c r="I211" s="33">
        <f>0+Q211</f>
        <v>0</v>
      </c>
      <c r="O211">
        <f>0+R211</f>
        <v>0</v>
      </c>
      <c r="Q211">
        <f>0+I212</f>
        <v>0</v>
      </c>
      <c r="R211">
        <f>0+O212</f>
        <v>0</v>
      </c>
    </row>
    <row r="212" spans="1:18" x14ac:dyDescent="0.2">
      <c r="A212" s="22" t="s">
        <v>41</v>
      </c>
      <c r="B212" s="23" t="s">
        <v>289</v>
      </c>
      <c r="C212" s="23" t="s">
        <v>290</v>
      </c>
      <c r="D212" s="22" t="s">
        <v>43</v>
      </c>
      <c r="E212" s="24" t="s">
        <v>291</v>
      </c>
      <c r="F212" s="25" t="s">
        <v>178</v>
      </c>
      <c r="G212" s="26">
        <v>1</v>
      </c>
      <c r="H212" s="27">
        <v>0</v>
      </c>
      <c r="I212" s="27">
        <f>ROUND(ROUND(H212,2)*ROUND(G212,3),2)</f>
        <v>0</v>
      </c>
      <c r="O212">
        <f>(I212*21)/100</f>
        <v>0</v>
      </c>
      <c r="P212" t="s">
        <v>10</v>
      </c>
    </row>
    <row r="213" spans="1:18" x14ac:dyDescent="0.2">
      <c r="A213" s="28" t="s">
        <v>46</v>
      </c>
      <c r="E213" s="29" t="s">
        <v>291</v>
      </c>
    </row>
    <row r="214" spans="1:18" x14ac:dyDescent="0.2">
      <c r="A214" s="30" t="s">
        <v>47</v>
      </c>
      <c r="E214" s="31" t="s">
        <v>50</v>
      </c>
    </row>
    <row r="215" spans="1:18" x14ac:dyDescent="0.2">
      <c r="A215" t="s">
        <v>49</v>
      </c>
      <c r="E215" s="29" t="s">
        <v>50</v>
      </c>
    </row>
  </sheetData>
  <mergeCells count="12">
    <mergeCell ref="E7:E8"/>
    <mergeCell ref="F7:F8"/>
    <mergeCell ref="G7:G8"/>
    <mergeCell ref="H7:I7"/>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01-15-04_SO 01-15-04 A</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2020-10-17T09:08:52Z</dcterms:created>
  <dcterms:modified xsi:type="dcterms:W3CDTF">2020-10-17T09:08:53Z</dcterms:modified>
</cp:coreProperties>
</file>