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Z:\20047 Čebín\SP_vyběr dodavatele\Otevřená\"/>
    </mc:Choice>
  </mc:AlternateContent>
  <bookViews>
    <workbookView xWindow="0" yWindow="0" windowWidth="28800" windowHeight="11700"/>
  </bookViews>
  <sheets>
    <sheet name="D.2.2_SO 01-15-0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76" i="1" l="1"/>
  <c r="O176" i="1" s="1"/>
  <c r="R175" i="1" s="1"/>
  <c r="O175" i="1" s="1"/>
  <c r="Q175" i="1"/>
  <c r="I175" i="1" s="1"/>
  <c r="I171" i="1"/>
  <c r="Q170" i="1" s="1"/>
  <c r="I170" i="1" s="1"/>
  <c r="O166" i="1"/>
  <c r="I166" i="1"/>
  <c r="I162" i="1"/>
  <c r="Q161" i="1" s="1"/>
  <c r="I161" i="1" s="1"/>
  <c r="O157" i="1"/>
  <c r="I157" i="1"/>
  <c r="I153" i="1"/>
  <c r="O153" i="1" s="1"/>
  <c r="I149" i="1"/>
  <c r="O149" i="1" s="1"/>
  <c r="I145" i="1"/>
  <c r="O145" i="1" s="1"/>
  <c r="O141" i="1"/>
  <c r="R140" i="1" s="1"/>
  <c r="O140" i="1" s="1"/>
  <c r="I141" i="1"/>
  <c r="Q140" i="1"/>
  <c r="I140" i="1" s="1"/>
  <c r="I136" i="1"/>
  <c r="O136" i="1" s="1"/>
  <c r="O132" i="1"/>
  <c r="I132" i="1"/>
  <c r="I128" i="1"/>
  <c r="O128" i="1" s="1"/>
  <c r="I124" i="1"/>
  <c r="O124" i="1" s="1"/>
  <c r="I120" i="1"/>
  <c r="O120" i="1" s="1"/>
  <c r="R119" i="1" s="1"/>
  <c r="O119" i="1" s="1"/>
  <c r="I115" i="1"/>
  <c r="O115" i="1" s="1"/>
  <c r="I111" i="1"/>
  <c r="O111" i="1" s="1"/>
  <c r="O107" i="1"/>
  <c r="I107" i="1"/>
  <c r="I103" i="1"/>
  <c r="O103" i="1" s="1"/>
  <c r="I99" i="1"/>
  <c r="O99" i="1" s="1"/>
  <c r="I95" i="1"/>
  <c r="O95" i="1" s="1"/>
  <c r="O91" i="1"/>
  <c r="I91" i="1"/>
  <c r="I87" i="1"/>
  <c r="O87" i="1" s="1"/>
  <c r="I83" i="1"/>
  <c r="O83" i="1" s="1"/>
  <c r="I79" i="1"/>
  <c r="O79" i="1" s="1"/>
  <c r="O75" i="1"/>
  <c r="I75" i="1"/>
  <c r="Q74" i="1"/>
  <c r="I74" i="1" s="1"/>
  <c r="I70" i="1"/>
  <c r="O70" i="1" s="1"/>
  <c r="O66" i="1"/>
  <c r="I66" i="1"/>
  <c r="I62" i="1"/>
  <c r="O62" i="1" s="1"/>
  <c r="I58" i="1"/>
  <c r="O58" i="1" s="1"/>
  <c r="I54" i="1"/>
  <c r="O54" i="1" s="1"/>
  <c r="O50" i="1"/>
  <c r="I50" i="1"/>
  <c r="I46" i="1"/>
  <c r="O46" i="1" s="1"/>
  <c r="I42" i="1"/>
  <c r="O42" i="1" s="1"/>
  <c r="I38" i="1"/>
  <c r="O38" i="1" s="1"/>
  <c r="O34" i="1"/>
  <c r="I34" i="1"/>
  <c r="I30" i="1"/>
  <c r="O30" i="1" s="1"/>
  <c r="I26" i="1"/>
  <c r="O26" i="1" s="1"/>
  <c r="I22" i="1"/>
  <c r="O22" i="1" s="1"/>
  <c r="O18" i="1"/>
  <c r="I18" i="1"/>
  <c r="I14" i="1"/>
  <c r="Q9" i="1" s="1"/>
  <c r="I9" i="1" s="1"/>
  <c r="I10" i="1"/>
  <c r="O10" i="1" s="1"/>
  <c r="R9" i="1" l="1"/>
  <c r="O9" i="1" s="1"/>
  <c r="O2" i="1" s="1"/>
  <c r="R74" i="1"/>
  <c r="O74" i="1" s="1"/>
  <c r="O14" i="1"/>
  <c r="O162" i="1"/>
  <c r="R161" i="1" s="1"/>
  <c r="O161" i="1" s="1"/>
  <c r="O171" i="1"/>
  <c r="R170" i="1" s="1"/>
  <c r="O170" i="1" s="1"/>
  <c r="Q119" i="1"/>
  <c r="I119" i="1" s="1"/>
  <c r="I3" i="1" s="1"/>
</calcChain>
</file>

<file path=xl/sharedStrings.xml><?xml version="1.0" encoding="utf-8"?>
<sst xmlns="http://schemas.openxmlformats.org/spreadsheetml/2006/main" count="597" uniqueCount="258">
  <si>
    <t>ASPE10</t>
  </si>
  <si>
    <t>Firma: SUDOP BRNO, spol. s r.o.</t>
  </si>
  <si>
    <t>3</t>
  </si>
  <si>
    <t>Soupis prací objektu</t>
  </si>
  <si>
    <t>S</t>
  </si>
  <si>
    <t xml:space="preserve">Stavba: </t>
  </si>
  <si>
    <t>20047</t>
  </si>
  <si>
    <t>Zvýšení trakčního výkonu TNS Čebín "_SOUPIS_PRACI"</t>
  </si>
  <si>
    <t>SO 01-15-01</t>
  </si>
  <si>
    <t>0,00</t>
  </si>
  <si>
    <t>2</t>
  </si>
  <si>
    <t>O</t>
  </si>
  <si>
    <t>Objekt:</t>
  </si>
  <si>
    <t>D.2.2</t>
  </si>
  <si>
    <t>Pozemní objekty</t>
  </si>
  <si>
    <t>15,00</t>
  </si>
  <si>
    <t>O1</t>
  </si>
  <si>
    <t>Rozpočet:</t>
  </si>
  <si>
    <t>TNS Čebín,  rozvodna 110kV - stavební řešení</t>
  </si>
  <si>
    <t>21,00</t>
  </si>
  <si>
    <t>Typ</t>
  </si>
  <si>
    <t>Poř. číslo</t>
  </si>
  <si>
    <t>Kód položky</t>
  </si>
  <si>
    <t>Varianta</t>
  </si>
  <si>
    <t>Název položky</t>
  </si>
  <si>
    <t>MJ</t>
  </si>
  <si>
    <t>Množství</t>
  </si>
  <si>
    <t>Jednotková cena</t>
  </si>
  <si>
    <t>Jednotková</t>
  </si>
  <si>
    <t>Celkem</t>
  </si>
  <si>
    <t>0</t>
  </si>
  <si>
    <t>1</t>
  </si>
  <si>
    <t>4</t>
  </si>
  <si>
    <t>5</t>
  </si>
  <si>
    <t>6</t>
  </si>
  <si>
    <t>9</t>
  </si>
  <si>
    <t>10</t>
  </si>
  <si>
    <t>SD</t>
  </si>
  <si>
    <t>Zemní práce</t>
  </si>
  <si>
    <t>P</t>
  </si>
  <si>
    <t>115101201</t>
  </si>
  <si>
    <t>90</t>
  </si>
  <si>
    <t>Čerpání vody na dopravní výšku do 10 m průměrný přítok do 500 l/min</t>
  </si>
  <si>
    <t>HOD</t>
  </si>
  <si>
    <t>PP</t>
  </si>
  <si>
    <t>Čerpání vody na dopravní výšku do 10 m s uvažovaným průměrným přítokem do 500 l/min</t>
  </si>
  <si>
    <t>VV</t>
  </si>
  <si>
    <t/>
  </si>
  <si>
    <t>TS</t>
  </si>
  <si>
    <t>1.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2. V cenách jsou započteny i náklady montáž a demontáž potrubí nebo hadice v délce do 20 m. Pro převedení vody na vzdálenost větší než 20 m se použijí položky souboru cen 115 00-11 Převedení vody potrubím tohoto katalogu.  
3. V cenách nejsou započteny náklady na zřízení čerpacích jímek nebo projektovaných studní:  
a) kopaných; tyto se oceňují příslušnými cenami části A03 Hloubené vykopávky.  
b) vrtaných; tyto se oceňují příslušnými cenami katalogu 800-2 Zvláštní zakládání objektů.  
4. Doba, po kterou nejsou čerpadla v činnosti, se neoceňuje. Výjimkou je přerušení čerpání vody na dobu do 15 minut jednotlivě; toto přerušení se od doby čerpání neodečítá.  
5. Dopravní výškou vody se rozumí svislá vzdálenost mezi hladinou vody v jímce sníženou čerpáním a vodorovnou rovinou proloženou osou nejvyššího bodu výtlačného potrubí.  
6. Množství jednotek se určuje v hodinách doby, po kterou je jednotlivé čerpadlo, popř. celý soubor čerpadel v činnosti.  
7. Počet měrných jednotek se určí samostatně za každé čerpací místo (jámu, studnu, šachtu).</t>
  </si>
  <si>
    <t>115101301</t>
  </si>
  <si>
    <t>Pohotovost čerpací soupravy pro dopravní výšku do 10 m přítok do 500 l/min</t>
  </si>
  <si>
    <t>DEN</t>
  </si>
  <si>
    <t>Pohotovost záložní čerpací soupravy pro dopravní výšku do 10 m s uvažovaným průměrným přítokem do 500 l/min</t>
  </si>
  <si>
    <t>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t>
  </si>
  <si>
    <t>122151102</t>
  </si>
  <si>
    <t>Odkopávky a prokopávky nezapažené v hornině třídy těžitelnosti I, skupiny 1 a 2 objem do 50 m3 strojně</t>
  </si>
  <si>
    <t>M3</t>
  </si>
  <si>
    <t>Odkopávky a prokopávky nezapažené strojně v hornině třídy těžitelnosti I skupiny 1 a 2 přes 20 do 50 m3</t>
  </si>
  <si>
    <t>Viz PD D.2.2.1_SO 01-15-01_01-10 
Zemní práce - odkop (pl * v) 
(55.00)*0.50=27,500 [A] 
Celkem: A=27,500 [B]</t>
  </si>
  <si>
    <t>1. V cenách jsou započteny i náklady na přehození výkopku na vzdálenost do 3 m nebo naložení na dopravní prostředek.</t>
  </si>
  <si>
    <t>13010976</t>
  </si>
  <si>
    <t>ocel profilová HE-B 160 jakost 11 375</t>
  </si>
  <si>
    <t>T</t>
  </si>
  <si>
    <t>Viz PD D.2.2.1_SO 01-15-01_01-10 
Zemní práce - zápory (dl * p * m) (m = 42,6 kg/m) 
(5.60)*12.00*42.6/1000=2,863 [A] 
Celkem: A=2,863 [B]</t>
  </si>
  <si>
    <t>7</t>
  </si>
  <si>
    <t>133112012</t>
  </si>
  <si>
    <t>Hloubení šachet v hornině třídy těžitelnosti I, skupiny 1 a 2, plocha výkopu do 20 m2 ručně</t>
  </si>
  <si>
    <t>Hloubení šachet ručně zapažených i nezapažených v horninách třídy těžitelnosti I skupiny 1 a 2, půdorysná plocha výkopu přes 4 do 20 m2</t>
  </si>
  <si>
    <t>Viz PD D.2.2.1_SO 01-15-01_01-10 
Zemní práce - šachty (dl * š * v * p) 
(4.00*2.00)*1.60*2=25,600 [A] 
Celkem: A=25,600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</si>
  <si>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</si>
  <si>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8</t>
  </si>
  <si>
    <t>133154103</t>
  </si>
  <si>
    <t>Hloubení šachet zapažených v hornině třídy těžitelnosti I, skupiny 1 a 2 objem do 100 m3</t>
  </si>
  <si>
    <t>Hloubení zapažených šachet strojně v hornině třídy těžitelnosti I skupiny 1 a 2 přes 50 do 100 m3</t>
  </si>
  <si>
    <t>Viz PD D.2.2.1_SO 01-15-01_01-10 
Zemní práce - šachty (dl * š * v * p) 
(4.00*2.00)*1.10*12=105,600 [A] 
(2.00*2.00)*1.10*2=8,800 [B] 
Celkem: A+B=114,400 [C]</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</si>
  <si>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</si>
  <si>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151101101</t>
  </si>
  <si>
    <t>Zřízení příložného pažení a rozepření stěn rýh hl do 2 m</t>
  </si>
  <si>
    <t>m2</t>
  </si>
  <si>
    <t>Zřízení pažení a rozepření stěn rýh pro podzemní vedení příložné pro jakoukoliv mezerovitost, hloubky do 2 m</t>
  </si>
  <si>
    <t>Viz PD D.2.2.1_SO 01-15-01_01-10 
Zemní práce - šachty, pažení (dl * v * p) 
(4.00*2+2.00*2)*1.60*2=38,400 [A] 
(4.00*2+2.00*2)*1.10*12=158,400 [B] 
(2.00*2+2.00*2)*1.10*2=17,600 [C] 
Celkem: A+B+C=214,400 [D]</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</si>
  <si>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</si>
  <si>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</si>
  <si>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příložného pažení a rozepření stěn rýh hl do 2 m</t>
  </si>
  <si>
    <t>Odstranění pažení a rozepření stěn rýh pro podzemní vedení s uložením materiálu na vzdálenost do 3 m od kraje výkopu příložné, hloubky do 2 m</t>
  </si>
  <si>
    <t>11</t>
  </si>
  <si>
    <t>151401501</t>
  </si>
  <si>
    <t>Přepažování rozepření při pažení příložném hl do 4 m</t>
  </si>
  <si>
    <t>Přepažování rozepření zapažených stěn výkopů při pažení příložném, hloubky do 4 m</t>
  </si>
  <si>
    <t>Viz PD D.2.2.1_SO 01-15-01_01-10 
Zemní práce - přepažení (obj) 
(25.6)=25,600 [A] 
(114.4)=114,400 [B] 
Celkem: A+B=140,000 [C]</t>
  </si>
  <si>
    <t>1. Ceny jsou určeny pro druhé a každé další přepažování po skončení vykopávky, předepisuje-li je projekt (např. kladení druhého potrubí ve výkopu, nikoliv však drenáže, nebo pro provedení izolace konstrukce nebo ochranné přizdívky apod. ve výkopu).</t>
  </si>
  <si>
    <t>12</t>
  </si>
  <si>
    <t>151711111</t>
  </si>
  <si>
    <t>Osazení zápor ocelových dl do 8 m</t>
  </si>
  <si>
    <t>m</t>
  </si>
  <si>
    <t>Osazení ocelových zápor pro pažení hloubených vykopávek  do předem provedených vrtů se zabetonováním spodního konce, s příp. nutným obsypem zápory pískem délky od 0 do 8 m</t>
  </si>
  <si>
    <t>Viz PD D.2.2.1_SO 01-15-01_01-10 
Zemní práce - zápory (dl * p) 
(5.60)*12=67,200 [A] 
Celkem: A=67,200 [B]</t>
  </si>
  <si>
    <t>1. Vcenách nejsou započteny náklady na:  
a) vrchní kotvení zápor, které se oceňuje cenami souboru cen 151 71-31 Vrchní kotvení zápor na povrch výkopové jámy,  
b) pažení do ocelových zápor, které se oceňuje cenami souboru cen 151 72-11 Pažení do ocelových zápor,  
c) převázky ocelové, které se oceňují cenami 151 71-21 Převázka ocelová pro ukotvení záporového pažení,  
d) vrty pro osazení zápor, které se oceňují soubory cen 22. . . – Vrty  
e) dodání výplně z betonu nebo kameniva, které se oceňuje ve specifikaci  
f) dodání nebo opotřebení:  
- dodání zápor trvale zabudovaných se oceňuje ve specifikaci bez obratovosti,  
- opotřebení zápor dočasně zabudovaných se oceňuje ve specifikaci jako 0,5 násobek pořizovací ceny materiálu.</t>
  </si>
  <si>
    <t>13</t>
  </si>
  <si>
    <t>151711131</t>
  </si>
  <si>
    <t>Vytažení zápor ocelových dl do 8 m</t>
  </si>
  <si>
    <t>Vytažení ocelových zápor pro pažení délky od 0 do 8 m</t>
  </si>
  <si>
    <t>14</t>
  </si>
  <si>
    <t>151721111</t>
  </si>
  <si>
    <t>Zřízení pažení do ocelových zápor hl výkopu do 4 m s jeho následným odstraněním</t>
  </si>
  <si>
    <t>Pažení do ocelových zápor  bez ohledu na druh pažin, s odstraněním pažení, hloubky výkopu do 4 m</t>
  </si>
  <si>
    <t>Viz PD D.2.2.1_SO 01-15-01_01-10 
Zemní práce - pažiny (pl) 
10.0=10,000 [A] 
Celkem: A=10,000 [B]</t>
  </si>
  <si>
    <t>1. Vcenách nejsou započteny náklady na:  
a) zápory ocelové, které se oceňují cenami souboru cen 151 71-11 Osazení ocelových zápor pro pažení hloubených vykopávek.  
b) převázky ocelové, které se oceňují cenou 151 71-2111 Převázka ocelová pro ukotvení záporového pažení,  
c) vrchní kotvení zápor, které se oceňuje cenami souboru cen 151 71-31 Vrchní kotvení zápor na povrch výkopové jámy.</t>
  </si>
  <si>
    <t>15</t>
  </si>
  <si>
    <t>162251102</t>
  </si>
  <si>
    <t>Vodorovné přemístění do 50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</si>
  <si>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20 do 50 m</t>
  </si>
  <si>
    <t>Viz PD D.2.2.1_SO 01-15-01_01-10 
Zemní práce - přesun po staveništi (předpokládaný obj) 
(60)*2=120,000 [A] 
(3.14159265359*0.08*0.08)*(36)=0,724 [B] 
Celkem: A+B=120,724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</si>
  <si>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</si>
  <si>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</si>
  <si>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</si>
  <si>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</si>
  <si>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</si>
  <si>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Viz PD D.2.2.1_SO 01-15-01_01-10 
Zemní práce - nakládání (předpokládaný obj) 
(60)=60,000 [A] 
Celkem: A=60,000 [B]</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</si>
  <si>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</si>
  <si>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t>
  </si>
  <si>
    <t>171201201</t>
  </si>
  <si>
    <t>Uložení sypaniny na skládky nebo meziskládky</t>
  </si>
  <si>
    <t>Uložení sypaniny na skládky nebo meziskládky bez hutnění s upravením uložené sypaniny do předepsaného tvaru</t>
  </si>
  <si>
    <t>Viz PD D.2.2.1_SO 01-15-01_01-10 
Zemní práce - uložení na staveništi (předpokládaný obj) 
(60)=60,000 [A] 
(3.14159265359*0.08*0.08)*(36)=0,724 [B] 
Celkem: A+B=60,724 [C]</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</si>
  <si>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</si>
  <si>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18</t>
  </si>
  <si>
    <t>174101101</t>
  </si>
  <si>
    <t>Zásyp jam, šachet rýh nebo kolem objektů sypaninou se zhutněním</t>
  </si>
  <si>
    <t>Zásyp sypaninou z jakékoliv horniny strojně s uložením výkopku ve vrstvách se zhutněním jam, šachet, rýh nebo kolem objektů v těchto vykopávkách</t>
  </si>
  <si>
    <t>Viz PD D.2.2.1_SO 01-15-01_01-10 
Zemní práce - obsyp (předpokládaný obj) 
60.0=60,000 [A] 
Celkem: A=60,000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</si>
  <si>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</si>
  <si>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Zakládání</t>
  </si>
  <si>
    <t>19</t>
  </si>
  <si>
    <t>213141111</t>
  </si>
  <si>
    <t>Zřízení vrstvy z geotextilie v rovině nebo ve sklonu do 1:5 š do 3 m</t>
  </si>
  <si>
    <t>Zřízení vrstvy z geotextilie  filtrační, separační, odvodňovací, ochranné, výztužné nebo protierozní v rovině nebo ve sklonu do 1:5, šířky do 3 m</t>
  </si>
  <si>
    <t>Viz PD D.2.2.1_SO 01-15-01_01-10 
Základy - podsyp, separace (dl * š + dl * v * p) 
((4.00*2.00)+(4.00*2+2.00*2)*0.60)*12=182,400 [A] 
((2.00*2.00)+(2.00*2+2.00*2)*0.60)*2=17,600 [B] 
Celkem: A+B=200,000 [C]</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</si>
  <si>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</si>
  <si>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20</t>
  </si>
  <si>
    <t>224411112</t>
  </si>
  <si>
    <t>Vrty maloprofilové D do 195 mm úklon do 45° hl do 25 m hor. I a II</t>
  </si>
  <si>
    <t>Maloprofilové vrty průběžným sacím vrtáním průměru přes 156 do 195 mm do úklonu 45° v hl 0 až 25 m v hornině tř. I a II</t>
  </si>
  <si>
    <t>Viz PD D.2.2.1_SO 01-15-01_01-10 
Záporová stěna - zápory, vrt (dl * p) 
(3.00)*12=36,000 [A] 
Celkem: A=36,000 [B]</t>
  </si>
  <si>
    <t>21</t>
  </si>
  <si>
    <t>231111111</t>
  </si>
  <si>
    <t>Zřízení pilot svislých D do 450 mm hl do 30 m bez vytažení pažnic z betonu prostého</t>
  </si>
  <si>
    <t>Zřízení výplně pilot bez vytažení pažnic  nezapažených nebo zapažených bentonitovou suspenzí svislých z betonu prostého, v hl od 0 do 30 m, při průměru piloty přes 245 do 450 mm</t>
  </si>
  <si>
    <t>Viz PD D.2.2.1_SO 01-15-01_01-10 
Záporová stěna - zápory, beton (dl * p) 
(1.60)*12=19,200 [A] 
Celkem: A=19,200 [B]</t>
  </si>
  <si>
    <t>1. V cenách nejsou započteny náklady na dodání výplně, tyto se oceňují ve specifikaci. Objem výplně se určí pro:  
a) pilotu nezapaženou nebo zapaženou bentonitovou suspenzí jako součin délky piloty a projektem předepsané průřezové plochy zvětšené u pilot:  
- O do 450 mm . . . . . . . . . . . . . o 15 %  
- O přes 450 do 1050 mm . . . . . o 10 %  
- O přes 1050 mm . . . . . . . . . . . o 5 %  
b) nestejné velikosti průřezové plochy jedné piloty jako součet objemů jednotlivých částí piloty.  
2. Množství měrných jednotek se u dodávky určuje vm3 objemu výplně piloty.  
3. Do celkového množství se započítává i objem výplně pro nutné nadbetonování při betonování do suspenze.  
4. Pokud je výplň dodávána přímo na místo zabudování nebo do prostoru technologické manipulace, její hmotnost se nezapočítává do přesunu hmot.  
5. V cenách nejsou započteny náklady na provedení vrtu.</t>
  </si>
  <si>
    <t>22</t>
  </si>
  <si>
    <t>271532211</t>
  </si>
  <si>
    <t>Podsyp pod základové konstrukce se zhutněním z hrubého kameniva frakce 32 až 63 mm</t>
  </si>
  <si>
    <t>Podsyp pod základové konstrukce se zhutněním a urovnáním povrchu z kameniva hrubého, frakce 32 - 63 mm</t>
  </si>
  <si>
    <t>Viz PD D.2.2.1_SO 01-15-01_01-10 
Základy - podsyp (dl * š * v * p) 
(4.00*2.00)*0.30*12=28,800 [A] 
(2.00*2.00)*0.30*2=2,400 [B] 
Celkem: A+B=31,200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</si>
  <si>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</si>
  <si>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23</t>
  </si>
  <si>
    <t>271532213</t>
  </si>
  <si>
    <t>Podsyp pod základové konstrukce se zhutněním z hrubého kameniva frakce 8 až 16 mm</t>
  </si>
  <si>
    <t>Podsyp pod základové konstrukce se zhutněním a urovnáním povrchu z kameniva hrubého, frakce 8 - 16 mm</t>
  </si>
  <si>
    <t>Viz PD D.2.2.1_SO 01-15-01_01-10 
Základy - podsyp (dl * š * v * p) 
(4.00*2.00)*0.20*12=19,200 [A] 
(2.00*2.00)*0.20*2=1,600 [B] 
Celkem: A+B=20,800 [C]</t>
  </si>
  <si>
    <t>24</t>
  </si>
  <si>
    <t>275123903</t>
  </si>
  <si>
    <t>Montáž ŽB základových patek pro skelet hmotnosti do 10 t</t>
  </si>
  <si>
    <t>KUS</t>
  </si>
  <si>
    <t>Montáž základových patek ze železobetonu hmotnosti přes 5 do 10 t</t>
  </si>
  <si>
    <t>1. Za kus se považuje i každá samostatně montovaná část patky, jestliže se patka skládá ze dvou nebo více částí.</t>
  </si>
  <si>
    <t>25</t>
  </si>
  <si>
    <t>275313511</t>
  </si>
  <si>
    <t>Základové patky z betonu tř. C 12/15</t>
  </si>
  <si>
    <t>Základy z betonu prostého patky a bloky z betonu kamenem neprokládaného tř. C 12/15</t>
  </si>
  <si>
    <t>Viz PD D.2.2.1_SO 01-15-01_01-10 
Základy - podklad (dl * š * v * p) 
(4.00*2.00)*0.10*12=9,600 [A] 
(2.00*2.00)*0.10*2=0,800 [B] 
Celkem: A+B=10,400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</si>
  <si>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</si>
  <si>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26</t>
  </si>
  <si>
    <t>275313911</t>
  </si>
  <si>
    <t>Základové patky z betonu tř. C 30/37</t>
  </si>
  <si>
    <t>Základy z betonu prostého patky a bloky z betonu kamenem neprokládaného tř. C 30/37</t>
  </si>
  <si>
    <t>Viz PD D.2.2.1_SO 01-15-01_01-10 
Základy - patka (dl * š * v * p) 
(4.00*2.00)*0.90*2=14,400 [A] 
Celkem: A=14,400 [B]</t>
  </si>
  <si>
    <t>29</t>
  </si>
  <si>
    <t>58931963</t>
  </si>
  <si>
    <t>beton C 8/10 kamenivo frakce 0/8</t>
  </si>
  <si>
    <t>Viz PD D.2.2.1_SO 01-15-01_01-10 
Záporová stěna - zápory, beton (průměr * dl * p) 
(3.14159265359*0.08*0.08*1.60)*12=0,386 [A] 
Celkem: A=0,386 [B]</t>
  </si>
  <si>
    <t>31</t>
  </si>
  <si>
    <t>69311060</t>
  </si>
  <si>
    <t>geotextilie netkaná separační, ochranná, filtrační, drenážní PP 200g/m2</t>
  </si>
  <si>
    <t>30</t>
  </si>
  <si>
    <t>R_59311454</t>
  </si>
  <si>
    <t>patka ŽB základová 1400x1400x1100mm (dle PD)</t>
  </si>
  <si>
    <t>Viz PD D.2.2.1_SO 01-15-01_01-10 
Základy - patky (p) 
30=30,000 [A] 
Celkem: A=30,000 [B]</t>
  </si>
  <si>
    <t>711</t>
  </si>
  <si>
    <t>Izolace proti vodě, vlhkosti a plynům</t>
  </si>
  <si>
    <t>11163153</t>
  </si>
  <si>
    <t>emulze asfaltová penetrační</t>
  </si>
  <si>
    <t>litr</t>
  </si>
  <si>
    <t>11163155</t>
  </si>
  <si>
    <t>lak hydroizolační z modifikovaného asfaltu</t>
  </si>
  <si>
    <t>32</t>
  </si>
  <si>
    <t>711112001</t>
  </si>
  <si>
    <t>Provedení izolace proti zemní vlhkosti svislé za studena nátěrem penetračním</t>
  </si>
  <si>
    <t>Provedení izolace proti zemní vlhkosti natěradly a tmely za studena  na ploše svislé S nátěrem penetračním</t>
  </si>
  <si>
    <t>Viz PD D.2.2.1_SO 01-15-01_01-10 
Základy - HI nátěr, penetrace (dl * v * p) 
(1.40*2+1.40*2)*1.00*30=168,000 [A] 
Celkem: A=168,000 [B]</t>
  </si>
  <si>
    <t>1. Izolace plochy jednotlivě do 10 m2 se oceňují skladebně cenou příslušné izolace a cenou 711 19-9095 Příplatek za plochu do 10 m2.</t>
  </si>
  <si>
    <t>33</t>
  </si>
  <si>
    <t>711122131</t>
  </si>
  <si>
    <t>Provedení izolace proti zemní vlhkosti svislé za horka nátěrem asfaltovým</t>
  </si>
  <si>
    <t>Provedení izolace proti zemní vlhkosti natěradly a tmely za horka  na ploše svislé S nátěrem asfaltovým</t>
  </si>
  <si>
    <t>Viz PD D.2.2.1_SO 01-15-01_01-10 
Základy - HI nátěr (pl * p) 
(168)*2=336,000 [A] 
Celkem: A=336,000 [B]</t>
  </si>
  <si>
    <t>39</t>
  </si>
  <si>
    <t>998711101</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</si>
  <si>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</si>
  <si>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</si>
  <si>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</si>
  <si>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Ostatní konstrukce a práce, bourání</t>
  </si>
  <si>
    <t>27</t>
  </si>
  <si>
    <t>44932211</t>
  </si>
  <si>
    <t>přístroj hasicí ruční sněhový KS 5 BG</t>
  </si>
  <si>
    <t>28</t>
  </si>
  <si>
    <t>44983131</t>
  </si>
  <si>
    <t>skříňka na RHP</t>
  </si>
  <si>
    <t>34</t>
  </si>
  <si>
    <t>953943211</t>
  </si>
  <si>
    <t>Osazování hasicího přístroje</t>
  </si>
  <si>
    <t>Osazování drobných kovových předmětů  kotvených do stěny hasicího přístroje</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</si>
  <si>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</si>
  <si>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35</t>
  </si>
  <si>
    <t>953943212</t>
  </si>
  <si>
    <t>Osazování skříně pro hasicí přístroj</t>
  </si>
  <si>
    <t>Osazování drobných kovových předmětů  kotvených do stěny skříně pro hasicí přístroj</t>
  </si>
  <si>
    <t>36</t>
  </si>
  <si>
    <t>981513114</t>
  </si>
  <si>
    <t>Demolice konstrukcí objektů z betonu železového těžkou mechanizací</t>
  </si>
  <si>
    <t>Demolice konstrukcí objektů  těžkými mechanizačními prostředky konstrukcí ze železobetonu</t>
  </si>
  <si>
    <t>Viz PD D.2.2.1_SO 01-15-01_01-10 
Vybourání patek (dl * š * v * p) 
(0.81*0.81)*1.50*16=15,746 [A] 
Celkem: A=15,746 [B]</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</si>
  <si>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</si>
  <si>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990</t>
  </si>
  <si>
    <t>Likvidace odpadů vč. dopravy</t>
  </si>
  <si>
    <t>40</t>
  </si>
  <si>
    <t>R015111</t>
  </si>
  <si>
    <t>POPLATKY ZA LIKVIDACI ODPADŮ NEKONTAMINOVANÝCH - 17 05 04 VYTĚŽENÉ ZEMINY A HORNINY - I. TŘÍDA TĚŽITELNOSTI VČETNĚ DOPRAVY</t>
  </si>
  <si>
    <t>Viz PD D.2.2.1_SO 01-15-01_01-10 
Zemní práce - skládkovné (předpokládaný obj) 
((27.5)+(25.6)+(114.4)-(60))*1.8=193,500 [A] 
Celkem: A=193,500 [B]</t>
  </si>
  <si>
    <t>41</t>
  </si>
  <si>
    <t>R015140</t>
  </si>
  <si>
    <t>POPLATKY ZA LIKVIDACI ODPADŮ NEKONTAMINOVANÝCH - 17 01 01 BETON Z DEMOLIC OBJEKTŮ, ZÁKLADŮ TV, KŮLY A SLOUPY VČETNĚ DOPRAVY</t>
  </si>
  <si>
    <t>997</t>
  </si>
  <si>
    <t>Přesun sutě</t>
  </si>
  <si>
    <t>37</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</si>
  <si>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</si>
  <si>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</si>
  <si>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</si>
  <si>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</si>
  <si>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998</t>
  </si>
  <si>
    <t>Přesun hmot</t>
  </si>
  <si>
    <t>38</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</si>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</sst>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0"/>
      <name val="Arial"/>
    </font>
    <font>
      <sz val="10"/>
      <name val="Arial"/>
    </font>
    <font>
      <b/>
      <sz val="16"/>
      <color rgb="FF000000"/>
      <name val="Arial"/>
    </font>
    <font>
      <b/>
      <sz val="11"/>
      <name val="Arial"/>
    </font>
    <font>
      <sz val="10"/>
      <color rgb="FFFFFFFF"/>
      <name val="Arial"/>
    </font>
    <font>
      <b/>
      <sz val="10"/>
      <name val="Arial"/>
    </font>
    <font>
      <i/>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s>
  <cellStyleXfs count="2">
    <xf numFmtId="0" fontId="0" fillId="0" borderId="0"/>
    <xf numFmtId="0" fontId="1" fillId="0" borderId="0"/>
  </cellStyleXfs>
  <cellXfs count="34">
    <xf numFmtId="0" fontId="0" fillId="0" borderId="0" xfId="0"/>
    <xf numFmtId="0" fontId="0" fillId="2" borderId="0" xfId="1" applyFont="1" applyFill="1"/>
    <xf numFmtId="0" fontId="2" fillId="2" borderId="0" xfId="1" applyFont="1" applyFill="1" applyAlignment="1">
      <alignment horizontal="center" vertical="center"/>
    </xf>
    <xf numFmtId="0" fontId="0" fillId="2" borderId="1" xfId="1" applyFont="1" applyFill="1" applyBorder="1"/>
    <xf numFmtId="0" fontId="3" fillId="2" borderId="0" xfId="1" applyFont="1" applyFill="1"/>
    <xf numFmtId="0" fontId="3" fillId="2" borderId="0" xfId="1" applyFont="1" applyFill="1" applyAlignment="1">
      <alignment horizontal="right"/>
    </xf>
    <xf numFmtId="0" fontId="0" fillId="2" borderId="0" xfId="1" applyFont="1" applyFill="1"/>
    <xf numFmtId="0" fontId="3" fillId="2" borderId="0" xfId="1" applyFont="1" applyFill="1" applyAlignment="1">
      <alignment horizontal="left"/>
    </xf>
    <xf numFmtId="0" fontId="0" fillId="2" borderId="2" xfId="1" applyFont="1" applyFill="1" applyBorder="1"/>
    <xf numFmtId="0" fontId="0" fillId="2" borderId="3" xfId="1" applyFont="1" applyFill="1" applyBorder="1" applyAlignment="1">
      <alignment horizontal="center"/>
    </xf>
    <xf numFmtId="4" fontId="0" fillId="2" borderId="3" xfId="1" applyNumberFormat="1" applyFont="1" applyFill="1" applyBorder="1" applyAlignment="1">
      <alignment horizontal="center"/>
    </xf>
    <xf numFmtId="0" fontId="0" fillId="2" borderId="4" xfId="1" applyFont="1" applyFill="1" applyBorder="1"/>
    <xf numFmtId="0" fontId="3" fillId="2" borderId="1" xfId="1" applyFont="1" applyFill="1" applyBorder="1"/>
    <xf numFmtId="0" fontId="3" fillId="2" borderId="1" xfId="1" applyFont="1" applyFill="1" applyBorder="1" applyAlignment="1">
      <alignment horizontal="right"/>
    </xf>
    <xf numFmtId="0" fontId="0" fillId="2" borderId="1" xfId="1" applyFont="1" applyFill="1" applyBorder="1"/>
    <xf numFmtId="0" fontId="3" fillId="2" borderId="1" xfId="1" applyFont="1" applyFill="1" applyBorder="1" applyAlignment="1">
      <alignment horizontal="left"/>
    </xf>
    <xf numFmtId="0" fontId="4" fillId="3" borderId="3"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0" fillId="2" borderId="5" xfId="1" applyFont="1" applyFill="1" applyBorder="1"/>
    <xf numFmtId="0" fontId="5" fillId="2" borderId="5" xfId="1" applyFont="1" applyFill="1" applyBorder="1" applyAlignment="1">
      <alignment horizontal="right"/>
    </xf>
    <xf numFmtId="0" fontId="5" fillId="2" borderId="5" xfId="1" applyFont="1" applyFill="1" applyBorder="1" applyAlignment="1">
      <alignment wrapText="1"/>
    </xf>
    <xf numFmtId="4" fontId="5" fillId="2" borderId="5" xfId="1" applyNumberFormat="1" applyFont="1" applyFill="1" applyBorder="1" applyAlignment="1">
      <alignment horizontal="center"/>
    </xf>
    <xf numFmtId="0" fontId="0" fillId="0" borderId="3" xfId="1" applyFont="1" applyBorder="1"/>
    <xf numFmtId="0" fontId="0" fillId="0" borderId="3" xfId="1" applyFont="1" applyBorder="1" applyAlignment="1">
      <alignment horizontal="right"/>
    </xf>
    <xf numFmtId="0" fontId="0" fillId="0" borderId="3" xfId="1" applyFont="1" applyBorder="1" applyAlignment="1">
      <alignment wrapText="1"/>
    </xf>
    <xf numFmtId="0" fontId="0" fillId="0" borderId="3" xfId="1" applyFont="1" applyBorder="1" applyAlignment="1">
      <alignment horizontal="center"/>
    </xf>
    <xf numFmtId="164" fontId="0" fillId="0" borderId="3" xfId="1" applyNumberFormat="1" applyFont="1" applyBorder="1" applyAlignment="1">
      <alignment horizontal="center"/>
    </xf>
    <xf numFmtId="4" fontId="0" fillId="0" borderId="3" xfId="1" applyNumberFormat="1" applyFont="1" applyBorder="1" applyAlignment="1">
      <alignment horizontal="center"/>
    </xf>
    <xf numFmtId="0" fontId="0" fillId="0" borderId="4" xfId="1" applyFont="1" applyBorder="1" applyAlignment="1">
      <alignment vertical="top"/>
    </xf>
    <xf numFmtId="0" fontId="0" fillId="0" borderId="3" xfId="1" applyFont="1" applyBorder="1" applyAlignment="1">
      <alignment horizontal="left" vertical="center" wrapText="1"/>
    </xf>
    <xf numFmtId="0" fontId="0" fillId="0" borderId="0" xfId="1" applyFont="1" applyAlignment="1">
      <alignment vertical="top"/>
    </xf>
    <xf numFmtId="0" fontId="6" fillId="0" borderId="3" xfId="1" applyFont="1" applyBorder="1" applyAlignment="1">
      <alignment horizontal="left" vertical="center" wrapText="1"/>
    </xf>
    <xf numFmtId="0" fontId="5" fillId="2" borderId="1" xfId="1" applyFont="1" applyFill="1" applyBorder="1" applyAlignment="1">
      <alignment horizontal="right"/>
    </xf>
    <xf numFmtId="4" fontId="5" fillId="2" borderId="1" xfId="1" applyNumberFormat="1" applyFont="1" applyFill="1" applyBorder="1" applyAlignment="1">
      <alignment horizontal="center"/>
    </xf>
  </cellXfs>
  <cellStyles count="2">
    <cellStyle name="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pageSetUpPr fitToPage="1"/>
  </sheetPr>
  <dimension ref="A1:R179"/>
  <sheetViews>
    <sheetView tabSelected="1" workbookViewId="0">
      <pane ySplit="8" topLeftCell="A9" activePane="bottomLeft" state="frozen"/>
      <selection pane="bottomLeft" activeCell="A9" sqref="A9"/>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1</v>
      </c>
      <c r="F1" s="1"/>
      <c r="G1" s="1"/>
      <c r="H1" s="1"/>
      <c r="I1" s="1"/>
      <c r="P1" t="s">
        <v>2</v>
      </c>
    </row>
    <row r="2" spans="1:18" ht="24.95" customHeight="1" x14ac:dyDescent="0.2">
      <c r="B2" s="1"/>
      <c r="C2" s="1"/>
      <c r="D2" s="1"/>
      <c r="E2" s="2" t="s">
        <v>3</v>
      </c>
      <c r="F2" s="1"/>
      <c r="G2" s="1"/>
      <c r="H2" s="3"/>
      <c r="I2" s="3"/>
      <c r="O2">
        <f>0+O9+O74+O119+O140+O161+O170+O175</f>
        <v>0</v>
      </c>
      <c r="P2" t="s">
        <v>2</v>
      </c>
    </row>
    <row r="3" spans="1:18" ht="15" customHeight="1" x14ac:dyDescent="0.25">
      <c r="A3" t="s">
        <v>4</v>
      </c>
      <c r="B3" s="4" t="s">
        <v>5</v>
      </c>
      <c r="C3" s="5" t="s">
        <v>6</v>
      </c>
      <c r="D3" s="6"/>
      <c r="E3" s="7" t="s">
        <v>7</v>
      </c>
      <c r="F3" s="1"/>
      <c r="G3" s="8"/>
      <c r="H3" s="9" t="s">
        <v>8</v>
      </c>
      <c r="I3" s="10">
        <f>0+I9+I74+I119+I140+I161+I170+I175</f>
        <v>0</v>
      </c>
      <c r="O3" t="s">
        <v>9</v>
      </c>
      <c r="P3" t="s">
        <v>10</v>
      </c>
    </row>
    <row r="4" spans="1:18" ht="15" customHeight="1" x14ac:dyDescent="0.25">
      <c r="A4" t="s">
        <v>11</v>
      </c>
      <c r="B4" s="4" t="s">
        <v>12</v>
      </c>
      <c r="C4" s="5" t="s">
        <v>13</v>
      </c>
      <c r="D4" s="6"/>
      <c r="E4" s="7" t="s">
        <v>14</v>
      </c>
      <c r="F4" s="1"/>
      <c r="G4" s="1"/>
      <c r="H4" s="11"/>
      <c r="I4" s="11"/>
      <c r="O4" t="s">
        <v>15</v>
      </c>
      <c r="P4" t="s">
        <v>10</v>
      </c>
    </row>
    <row r="5" spans="1:18" ht="12.75" customHeight="1" x14ac:dyDescent="0.25">
      <c r="A5" t="s">
        <v>16</v>
      </c>
      <c r="B5" s="12" t="s">
        <v>17</v>
      </c>
      <c r="C5" s="13" t="s">
        <v>8</v>
      </c>
      <c r="D5" s="14"/>
      <c r="E5" s="15" t="s">
        <v>18</v>
      </c>
      <c r="F5" s="3"/>
      <c r="G5" s="3"/>
      <c r="H5" s="3"/>
      <c r="I5" s="3"/>
      <c r="O5" t="s">
        <v>19</v>
      </c>
      <c r="P5" t="s">
        <v>10</v>
      </c>
    </row>
    <row r="6" spans="1:18" ht="12.75" customHeight="1" x14ac:dyDescent="0.2">
      <c r="A6" s="16" t="s">
        <v>20</v>
      </c>
      <c r="B6" s="16" t="s">
        <v>21</v>
      </c>
      <c r="C6" s="16" t="s">
        <v>22</v>
      </c>
      <c r="D6" s="16" t="s">
        <v>23</v>
      </c>
      <c r="E6" s="16" t="s">
        <v>24</v>
      </c>
      <c r="F6" s="16" t="s">
        <v>25</v>
      </c>
      <c r="G6" s="16" t="s">
        <v>26</v>
      </c>
      <c r="H6" s="16" t="s">
        <v>27</v>
      </c>
      <c r="I6" s="16"/>
    </row>
    <row r="7" spans="1:18" ht="12.75" customHeight="1" x14ac:dyDescent="0.2">
      <c r="A7" s="16"/>
      <c r="B7" s="16"/>
      <c r="C7" s="16"/>
      <c r="D7" s="16"/>
      <c r="E7" s="16"/>
      <c r="F7" s="16"/>
      <c r="G7" s="16"/>
      <c r="H7" s="17" t="s">
        <v>28</v>
      </c>
      <c r="I7" s="17" t="s">
        <v>29</v>
      </c>
    </row>
    <row r="8" spans="1:18" ht="12.75" customHeight="1" x14ac:dyDescent="0.2">
      <c r="A8" s="17" t="s">
        <v>30</v>
      </c>
      <c r="B8" s="17" t="s">
        <v>31</v>
      </c>
      <c r="C8" s="17" t="s">
        <v>10</v>
      </c>
      <c r="D8" s="17" t="s">
        <v>2</v>
      </c>
      <c r="E8" s="17" t="s">
        <v>32</v>
      </c>
      <c r="F8" s="17" t="s">
        <v>33</v>
      </c>
      <c r="G8" s="17" t="s">
        <v>34</v>
      </c>
      <c r="H8" s="17" t="s">
        <v>35</v>
      </c>
      <c r="I8" s="17" t="s">
        <v>36</v>
      </c>
    </row>
    <row r="9" spans="1:18" ht="12.75" customHeight="1" x14ac:dyDescent="0.2">
      <c r="A9" s="18" t="s">
        <v>37</v>
      </c>
      <c r="B9" s="18"/>
      <c r="C9" s="19" t="s">
        <v>31</v>
      </c>
      <c r="D9" s="18"/>
      <c r="E9" s="20" t="s">
        <v>38</v>
      </c>
      <c r="F9" s="18"/>
      <c r="G9" s="18"/>
      <c r="H9" s="18"/>
      <c r="I9" s="21">
        <f>0+Q9</f>
        <v>0</v>
      </c>
      <c r="O9">
        <f>0+R9</f>
        <v>0</v>
      </c>
      <c r="Q9">
        <f>0+I10+I14+I18+I22+I26+I30+I34+I38+I42+I46+I50+I54+I58+I62+I66+I70</f>
        <v>0</v>
      </c>
      <c r="R9">
        <f>0+O10+O14+O18+O22+O26+O30+O34+O38+O42+O46+O50+O54+O58+O62+O66+O70</f>
        <v>0</v>
      </c>
    </row>
    <row r="10" spans="1:18" x14ac:dyDescent="0.2">
      <c r="A10" s="22" t="s">
        <v>39</v>
      </c>
      <c r="B10" s="23" t="s">
        <v>2</v>
      </c>
      <c r="C10" s="23" t="s">
        <v>40</v>
      </c>
      <c r="D10" s="22" t="s">
        <v>41</v>
      </c>
      <c r="E10" s="24" t="s">
        <v>42</v>
      </c>
      <c r="F10" s="25" t="s">
        <v>43</v>
      </c>
      <c r="G10" s="26">
        <v>100</v>
      </c>
      <c r="H10" s="27">
        <v>0</v>
      </c>
      <c r="I10" s="27">
        <f>ROUND(ROUND(H10,2)*ROUND(G10,3),2)</f>
        <v>0</v>
      </c>
      <c r="O10">
        <f>(I10*21)/100</f>
        <v>0</v>
      </c>
      <c r="P10" t="s">
        <v>10</v>
      </c>
    </row>
    <row r="11" spans="1:18" ht="25.5" x14ac:dyDescent="0.2">
      <c r="A11" s="28" t="s">
        <v>44</v>
      </c>
      <c r="E11" s="29" t="s">
        <v>45</v>
      </c>
    </row>
    <row r="12" spans="1:18" x14ac:dyDescent="0.2">
      <c r="A12" s="30" t="s">
        <v>46</v>
      </c>
      <c r="E12" s="31" t="s">
        <v>47</v>
      </c>
    </row>
    <row r="13" spans="1:18" ht="331.5" x14ac:dyDescent="0.2">
      <c r="A13" t="s">
        <v>48</v>
      </c>
      <c r="E13" s="29" t="s">
        <v>49</v>
      </c>
    </row>
    <row r="14" spans="1:18" x14ac:dyDescent="0.2">
      <c r="A14" s="22" t="s">
        <v>39</v>
      </c>
      <c r="B14" s="23" t="s">
        <v>32</v>
      </c>
      <c r="C14" s="23" t="s">
        <v>50</v>
      </c>
      <c r="D14" s="22" t="s">
        <v>41</v>
      </c>
      <c r="E14" s="24" t="s">
        <v>51</v>
      </c>
      <c r="F14" s="25" t="s">
        <v>52</v>
      </c>
      <c r="G14" s="26">
        <v>30</v>
      </c>
      <c r="H14" s="27">
        <v>0</v>
      </c>
      <c r="I14" s="27">
        <f>ROUND(ROUND(H14,2)*ROUND(G14,3),2)</f>
        <v>0</v>
      </c>
      <c r="O14">
        <f>(I14*21)/100</f>
        <v>0</v>
      </c>
      <c r="P14" t="s">
        <v>10</v>
      </c>
    </row>
    <row r="15" spans="1:18" ht="25.5" x14ac:dyDescent="0.2">
      <c r="A15" s="28" t="s">
        <v>44</v>
      </c>
      <c r="E15" s="29" t="s">
        <v>53</v>
      </c>
    </row>
    <row r="16" spans="1:18" x14ac:dyDescent="0.2">
      <c r="A16" s="30" t="s">
        <v>46</v>
      </c>
      <c r="E16" s="31" t="s">
        <v>47</v>
      </c>
    </row>
    <row r="17" spans="1:16" ht="204" x14ac:dyDescent="0.2">
      <c r="A17" t="s">
        <v>48</v>
      </c>
      <c r="E17" s="29" t="s">
        <v>54</v>
      </c>
    </row>
    <row r="18" spans="1:16" ht="25.5" x14ac:dyDescent="0.2">
      <c r="A18" s="22" t="s">
        <v>39</v>
      </c>
      <c r="B18" s="23" t="s">
        <v>33</v>
      </c>
      <c r="C18" s="23" t="s">
        <v>55</v>
      </c>
      <c r="D18" s="22" t="s">
        <v>41</v>
      </c>
      <c r="E18" s="24" t="s">
        <v>56</v>
      </c>
      <c r="F18" s="25" t="s">
        <v>57</v>
      </c>
      <c r="G18" s="26">
        <v>27.5</v>
      </c>
      <c r="H18" s="27">
        <v>0</v>
      </c>
      <c r="I18" s="27">
        <f>ROUND(ROUND(H18,2)*ROUND(G18,3),2)</f>
        <v>0</v>
      </c>
      <c r="O18">
        <f>(I18*21)/100</f>
        <v>0</v>
      </c>
      <c r="P18" t="s">
        <v>10</v>
      </c>
    </row>
    <row r="19" spans="1:16" ht="25.5" x14ac:dyDescent="0.2">
      <c r="A19" s="28" t="s">
        <v>44</v>
      </c>
      <c r="E19" s="29" t="s">
        <v>58</v>
      </c>
    </row>
    <row r="20" spans="1:16" ht="51" x14ac:dyDescent="0.2">
      <c r="A20" s="30" t="s">
        <v>46</v>
      </c>
      <c r="E20" s="31" t="s">
        <v>59</v>
      </c>
    </row>
    <row r="21" spans="1:16" ht="25.5" x14ac:dyDescent="0.2">
      <c r="A21" t="s">
        <v>48</v>
      </c>
      <c r="E21" s="29" t="s">
        <v>60</v>
      </c>
    </row>
    <row r="22" spans="1:16" x14ac:dyDescent="0.2">
      <c r="A22" s="22" t="s">
        <v>39</v>
      </c>
      <c r="B22" s="23" t="s">
        <v>34</v>
      </c>
      <c r="C22" s="23" t="s">
        <v>61</v>
      </c>
      <c r="D22" s="22" t="s">
        <v>41</v>
      </c>
      <c r="E22" s="24" t="s">
        <v>62</v>
      </c>
      <c r="F22" s="25" t="s">
        <v>63</v>
      </c>
      <c r="G22" s="26">
        <v>2.863</v>
      </c>
      <c r="H22" s="27">
        <v>0</v>
      </c>
      <c r="I22" s="27">
        <f>ROUND(ROUND(H22,2)*ROUND(G22,3),2)</f>
        <v>0</v>
      </c>
      <c r="O22">
        <f>(I22*21)/100</f>
        <v>0</v>
      </c>
      <c r="P22" t="s">
        <v>10</v>
      </c>
    </row>
    <row r="23" spans="1:16" x14ac:dyDescent="0.2">
      <c r="A23" s="28" t="s">
        <v>44</v>
      </c>
      <c r="E23" s="29" t="s">
        <v>62</v>
      </c>
    </row>
    <row r="24" spans="1:16" ht="51" x14ac:dyDescent="0.2">
      <c r="A24" s="30" t="s">
        <v>46</v>
      </c>
      <c r="E24" s="31" t="s">
        <v>64</v>
      </c>
    </row>
    <row r="25" spans="1:16" x14ac:dyDescent="0.2">
      <c r="A25" t="s">
        <v>48</v>
      </c>
      <c r="E25" s="29" t="s">
        <v>47</v>
      </c>
    </row>
    <row r="26" spans="1:16" ht="25.5" x14ac:dyDescent="0.2">
      <c r="A26" s="22" t="s">
        <v>39</v>
      </c>
      <c r="B26" s="23" t="s">
        <v>65</v>
      </c>
      <c r="C26" s="23" t="s">
        <v>66</v>
      </c>
      <c r="D26" s="22" t="s">
        <v>41</v>
      </c>
      <c r="E26" s="24" t="s">
        <v>67</v>
      </c>
      <c r="F26" s="25" t="s">
        <v>57</v>
      </c>
      <c r="G26" s="26">
        <v>25.6</v>
      </c>
      <c r="H26" s="27">
        <v>0</v>
      </c>
      <c r="I26" s="27">
        <f>ROUND(ROUND(H26,2)*ROUND(G26,3),2)</f>
        <v>0</v>
      </c>
      <c r="O26">
        <f>(I26*21)/100</f>
        <v>0</v>
      </c>
      <c r="P26" t="s">
        <v>10</v>
      </c>
    </row>
    <row r="27" spans="1:16" ht="25.5" x14ac:dyDescent="0.2">
      <c r="A27" s="28" t="s">
        <v>44</v>
      </c>
      <c r="E27" s="29" t="s">
        <v>68</v>
      </c>
    </row>
    <row r="28" spans="1:16" ht="51" x14ac:dyDescent="0.2">
      <c r="A28" s="30" t="s">
        <v>46</v>
      </c>
      <c r="E28" s="31" t="s">
        <v>69</v>
      </c>
    </row>
    <row r="29" spans="1:16" ht="63.75" x14ac:dyDescent="0.2">
      <c r="A29" t="s">
        <v>48</v>
      </c>
      <c r="E29" s="29" t="s">
        <v>70</v>
      </c>
    </row>
    <row r="30" spans="1:16" ht="25.5" x14ac:dyDescent="0.2">
      <c r="A30" s="22" t="s">
        <v>39</v>
      </c>
      <c r="B30" s="23" t="s">
        <v>71</v>
      </c>
      <c r="C30" s="23" t="s">
        <v>72</v>
      </c>
      <c r="D30" s="22" t="s">
        <v>41</v>
      </c>
      <c r="E30" s="24" t="s">
        <v>73</v>
      </c>
      <c r="F30" s="25" t="s">
        <v>57</v>
      </c>
      <c r="G30" s="26">
        <v>114.4</v>
      </c>
      <c r="H30" s="27">
        <v>0</v>
      </c>
      <c r="I30" s="27">
        <f>ROUND(ROUND(H30,2)*ROUND(G30,3),2)</f>
        <v>0</v>
      </c>
      <c r="O30">
        <f>(I30*21)/100</f>
        <v>0</v>
      </c>
      <c r="P30" t="s">
        <v>10</v>
      </c>
    </row>
    <row r="31" spans="1:16" ht="25.5" x14ac:dyDescent="0.2">
      <c r="A31" s="28" t="s">
        <v>44</v>
      </c>
      <c r="E31" s="29" t="s">
        <v>74</v>
      </c>
    </row>
    <row r="32" spans="1:16" ht="63.75" x14ac:dyDescent="0.2">
      <c r="A32" s="30" t="s">
        <v>46</v>
      </c>
      <c r="E32" s="31" t="s">
        <v>75</v>
      </c>
    </row>
    <row r="33" spans="1:16" ht="89.25" x14ac:dyDescent="0.2">
      <c r="A33" t="s">
        <v>48</v>
      </c>
      <c r="E33" s="29" t="s">
        <v>76</v>
      </c>
    </row>
    <row r="34" spans="1:16" x14ac:dyDescent="0.2">
      <c r="A34" s="22" t="s">
        <v>39</v>
      </c>
      <c r="B34" s="23" t="s">
        <v>35</v>
      </c>
      <c r="C34" s="23" t="s">
        <v>77</v>
      </c>
      <c r="D34" s="22" t="s">
        <v>41</v>
      </c>
      <c r="E34" s="24" t="s">
        <v>78</v>
      </c>
      <c r="F34" s="25" t="s">
        <v>79</v>
      </c>
      <c r="G34" s="26">
        <v>214.4</v>
      </c>
      <c r="H34" s="27">
        <v>0</v>
      </c>
      <c r="I34" s="27">
        <f>ROUND(ROUND(H34,2)*ROUND(G34,3),2)</f>
        <v>0</v>
      </c>
      <c r="O34">
        <f>(I34*21)/100</f>
        <v>0</v>
      </c>
      <c r="P34" t="s">
        <v>10</v>
      </c>
    </row>
    <row r="35" spans="1:16" ht="25.5" x14ac:dyDescent="0.2">
      <c r="A35" s="28" t="s">
        <v>44</v>
      </c>
      <c r="E35" s="29" t="s">
        <v>80</v>
      </c>
    </row>
    <row r="36" spans="1:16" ht="76.5" x14ac:dyDescent="0.2">
      <c r="A36" s="30" t="s">
        <v>46</v>
      </c>
      <c r="E36" s="31" t="s">
        <v>81</v>
      </c>
    </row>
    <row r="37" spans="1:16" ht="178.5" x14ac:dyDescent="0.2">
      <c r="A37" t="s">
        <v>48</v>
      </c>
      <c r="E37" s="29" t="s">
        <v>82</v>
      </c>
    </row>
    <row r="38" spans="1:16" x14ac:dyDescent="0.2">
      <c r="A38" s="22" t="s">
        <v>39</v>
      </c>
      <c r="B38" s="23" t="s">
        <v>36</v>
      </c>
      <c r="C38" s="23" t="s">
        <v>83</v>
      </c>
      <c r="D38" s="22" t="s">
        <v>41</v>
      </c>
      <c r="E38" s="24" t="s">
        <v>84</v>
      </c>
      <c r="F38" s="25" t="s">
        <v>79</v>
      </c>
      <c r="G38" s="26">
        <v>214.4</v>
      </c>
      <c r="H38" s="27">
        <v>0</v>
      </c>
      <c r="I38" s="27">
        <f>ROUND(ROUND(H38,2)*ROUND(G38,3),2)</f>
        <v>0</v>
      </c>
      <c r="O38">
        <f>(I38*21)/100</f>
        <v>0</v>
      </c>
      <c r="P38" t="s">
        <v>10</v>
      </c>
    </row>
    <row r="39" spans="1:16" ht="25.5" x14ac:dyDescent="0.2">
      <c r="A39" s="28" t="s">
        <v>44</v>
      </c>
      <c r="E39" s="29" t="s">
        <v>85</v>
      </c>
    </row>
    <row r="40" spans="1:16" x14ac:dyDescent="0.2">
      <c r="A40" s="30" t="s">
        <v>46</v>
      </c>
      <c r="E40" s="31" t="s">
        <v>47</v>
      </c>
    </row>
    <row r="41" spans="1:16" x14ac:dyDescent="0.2">
      <c r="A41" t="s">
        <v>48</v>
      </c>
      <c r="E41" s="29" t="s">
        <v>47</v>
      </c>
    </row>
    <row r="42" spans="1:16" x14ac:dyDescent="0.2">
      <c r="A42" s="22" t="s">
        <v>39</v>
      </c>
      <c r="B42" s="23" t="s">
        <v>86</v>
      </c>
      <c r="C42" s="23" t="s">
        <v>87</v>
      </c>
      <c r="D42" s="22" t="s">
        <v>41</v>
      </c>
      <c r="E42" s="24" t="s">
        <v>88</v>
      </c>
      <c r="F42" s="25" t="s">
        <v>57</v>
      </c>
      <c r="G42" s="26">
        <v>140</v>
      </c>
      <c r="H42" s="27">
        <v>0</v>
      </c>
      <c r="I42" s="27">
        <f>ROUND(ROUND(H42,2)*ROUND(G42,3),2)</f>
        <v>0</v>
      </c>
      <c r="O42">
        <f>(I42*21)/100</f>
        <v>0</v>
      </c>
      <c r="P42" t="s">
        <v>10</v>
      </c>
    </row>
    <row r="43" spans="1:16" ht="25.5" x14ac:dyDescent="0.2">
      <c r="A43" s="28" t="s">
        <v>44</v>
      </c>
      <c r="E43" s="29" t="s">
        <v>89</v>
      </c>
    </row>
    <row r="44" spans="1:16" ht="63.75" x14ac:dyDescent="0.2">
      <c r="A44" s="30" t="s">
        <v>46</v>
      </c>
      <c r="E44" s="31" t="s">
        <v>90</v>
      </c>
    </row>
    <row r="45" spans="1:16" ht="51" x14ac:dyDescent="0.2">
      <c r="A45" t="s">
        <v>48</v>
      </c>
      <c r="E45" s="29" t="s">
        <v>91</v>
      </c>
    </row>
    <row r="46" spans="1:16" x14ac:dyDescent="0.2">
      <c r="A46" s="22" t="s">
        <v>39</v>
      </c>
      <c r="B46" s="23" t="s">
        <v>92</v>
      </c>
      <c r="C46" s="23" t="s">
        <v>93</v>
      </c>
      <c r="D46" s="22" t="s">
        <v>41</v>
      </c>
      <c r="E46" s="24" t="s">
        <v>94</v>
      </c>
      <c r="F46" s="25" t="s">
        <v>95</v>
      </c>
      <c r="G46" s="26">
        <v>67.2</v>
      </c>
      <c r="H46" s="27">
        <v>0</v>
      </c>
      <c r="I46" s="27">
        <f>ROUND(ROUND(H46,2)*ROUND(G46,3),2)</f>
        <v>0</v>
      </c>
      <c r="O46">
        <f>(I46*21)/100</f>
        <v>0</v>
      </c>
      <c r="P46" t="s">
        <v>10</v>
      </c>
    </row>
    <row r="47" spans="1:16" ht="38.25" x14ac:dyDescent="0.2">
      <c r="A47" s="28" t="s">
        <v>44</v>
      </c>
      <c r="E47" s="29" t="s">
        <v>96</v>
      </c>
    </row>
    <row r="48" spans="1:16" ht="51" x14ac:dyDescent="0.2">
      <c r="A48" s="30" t="s">
        <v>46</v>
      </c>
      <c r="E48" s="31" t="s">
        <v>97</v>
      </c>
    </row>
    <row r="49" spans="1:16" ht="165.75" x14ac:dyDescent="0.2">
      <c r="A49" t="s">
        <v>48</v>
      </c>
      <c r="E49" s="29" t="s">
        <v>98</v>
      </c>
    </row>
    <row r="50" spans="1:16" x14ac:dyDescent="0.2">
      <c r="A50" s="22" t="s">
        <v>39</v>
      </c>
      <c r="B50" s="23" t="s">
        <v>99</v>
      </c>
      <c r="C50" s="23" t="s">
        <v>100</v>
      </c>
      <c r="D50" s="22" t="s">
        <v>41</v>
      </c>
      <c r="E50" s="24" t="s">
        <v>101</v>
      </c>
      <c r="F50" s="25" t="s">
        <v>95</v>
      </c>
      <c r="G50" s="26">
        <v>67.2</v>
      </c>
      <c r="H50" s="27">
        <v>0</v>
      </c>
      <c r="I50" s="27">
        <f>ROUND(ROUND(H50,2)*ROUND(G50,3),2)</f>
        <v>0</v>
      </c>
      <c r="O50">
        <f>(I50*21)/100</f>
        <v>0</v>
      </c>
      <c r="P50" t="s">
        <v>10</v>
      </c>
    </row>
    <row r="51" spans="1:16" x14ac:dyDescent="0.2">
      <c r="A51" s="28" t="s">
        <v>44</v>
      </c>
      <c r="E51" s="29" t="s">
        <v>102</v>
      </c>
    </row>
    <row r="52" spans="1:16" x14ac:dyDescent="0.2">
      <c r="A52" s="30" t="s">
        <v>46</v>
      </c>
      <c r="E52" s="31" t="s">
        <v>47</v>
      </c>
    </row>
    <row r="53" spans="1:16" x14ac:dyDescent="0.2">
      <c r="A53" t="s">
        <v>48</v>
      </c>
      <c r="E53" s="29" t="s">
        <v>47</v>
      </c>
    </row>
    <row r="54" spans="1:16" ht="25.5" x14ac:dyDescent="0.2">
      <c r="A54" s="22" t="s">
        <v>39</v>
      </c>
      <c r="B54" s="23" t="s">
        <v>103</v>
      </c>
      <c r="C54" s="23" t="s">
        <v>104</v>
      </c>
      <c r="D54" s="22" t="s">
        <v>41</v>
      </c>
      <c r="E54" s="24" t="s">
        <v>105</v>
      </c>
      <c r="F54" s="25" t="s">
        <v>79</v>
      </c>
      <c r="G54" s="26">
        <v>10</v>
      </c>
      <c r="H54" s="27">
        <v>0</v>
      </c>
      <c r="I54" s="27">
        <f>ROUND(ROUND(H54,2)*ROUND(G54,3),2)</f>
        <v>0</v>
      </c>
      <c r="O54">
        <f>(I54*21)/100</f>
        <v>0</v>
      </c>
      <c r="P54" t="s">
        <v>10</v>
      </c>
    </row>
    <row r="55" spans="1:16" ht="25.5" x14ac:dyDescent="0.2">
      <c r="A55" s="28" t="s">
        <v>44</v>
      </c>
      <c r="E55" s="29" t="s">
        <v>106</v>
      </c>
    </row>
    <row r="56" spans="1:16" ht="51" x14ac:dyDescent="0.2">
      <c r="A56" s="30" t="s">
        <v>46</v>
      </c>
      <c r="E56" s="31" t="s">
        <v>107</v>
      </c>
    </row>
    <row r="57" spans="1:16" ht="89.25" x14ac:dyDescent="0.2">
      <c r="A57" t="s">
        <v>48</v>
      </c>
      <c r="E57" s="29" t="s">
        <v>108</v>
      </c>
    </row>
    <row r="58" spans="1:16" ht="25.5" x14ac:dyDescent="0.2">
      <c r="A58" s="22" t="s">
        <v>39</v>
      </c>
      <c r="B58" s="23" t="s">
        <v>109</v>
      </c>
      <c r="C58" s="23" t="s">
        <v>110</v>
      </c>
      <c r="D58" s="22" t="s">
        <v>41</v>
      </c>
      <c r="E58" s="24" t="s">
        <v>111</v>
      </c>
      <c r="F58" s="25" t="s">
        <v>57</v>
      </c>
      <c r="G58" s="26">
        <v>120.724</v>
      </c>
      <c r="H58" s="27">
        <v>0</v>
      </c>
      <c r="I58" s="27">
        <f>ROUND(ROUND(H58,2)*ROUND(G58,3),2)</f>
        <v>0</v>
      </c>
      <c r="O58">
        <f>(I58*21)/100</f>
        <v>0</v>
      </c>
      <c r="P58" t="s">
        <v>10</v>
      </c>
    </row>
    <row r="59" spans="1:16" ht="38.25" x14ac:dyDescent="0.2">
      <c r="A59" s="28" t="s">
        <v>44</v>
      </c>
      <c r="E59" s="29" t="s">
        <v>112</v>
      </c>
    </row>
    <row r="60" spans="1:16" ht="63.75" x14ac:dyDescent="0.2">
      <c r="A60" s="30" t="s">
        <v>46</v>
      </c>
      <c r="E60" s="31" t="s">
        <v>113</v>
      </c>
    </row>
    <row r="61" spans="1:16" ht="76.5" x14ac:dyDescent="0.2">
      <c r="A61" t="s">
        <v>48</v>
      </c>
      <c r="E61" s="29" t="s">
        <v>114</v>
      </c>
    </row>
    <row r="62" spans="1:16" x14ac:dyDescent="0.2">
      <c r="A62" s="22" t="s">
        <v>39</v>
      </c>
      <c r="B62" s="23" t="s">
        <v>115</v>
      </c>
      <c r="C62" s="23" t="s">
        <v>116</v>
      </c>
      <c r="D62" s="22" t="s">
        <v>41</v>
      </c>
      <c r="E62" s="24" t="s">
        <v>117</v>
      </c>
      <c r="F62" s="25" t="s">
        <v>57</v>
      </c>
      <c r="G62" s="26">
        <v>60</v>
      </c>
      <c r="H62" s="27">
        <v>0</v>
      </c>
      <c r="I62" s="27">
        <f>ROUND(ROUND(H62,2)*ROUND(G62,3),2)</f>
        <v>0</v>
      </c>
      <c r="O62">
        <f>(I62*21)/100</f>
        <v>0</v>
      </c>
      <c r="P62" t="s">
        <v>10</v>
      </c>
    </row>
    <row r="63" spans="1:16" ht="25.5" x14ac:dyDescent="0.2">
      <c r="A63" s="28" t="s">
        <v>44</v>
      </c>
      <c r="E63" s="29" t="s">
        <v>118</v>
      </c>
    </row>
    <row r="64" spans="1:16" ht="51" x14ac:dyDescent="0.2">
      <c r="A64" s="30" t="s">
        <v>46</v>
      </c>
      <c r="E64" s="31" t="s">
        <v>119</v>
      </c>
    </row>
    <row r="65" spans="1:18" ht="140.25" x14ac:dyDescent="0.2">
      <c r="A65" t="s">
        <v>48</v>
      </c>
      <c r="E65" s="29" t="s">
        <v>120</v>
      </c>
    </row>
    <row r="66" spans="1:18" x14ac:dyDescent="0.2">
      <c r="A66" s="22" t="s">
        <v>39</v>
      </c>
      <c r="B66" s="23" t="s">
        <v>121</v>
      </c>
      <c r="C66" s="23" t="s">
        <v>122</v>
      </c>
      <c r="D66" s="22" t="s">
        <v>41</v>
      </c>
      <c r="E66" s="24" t="s">
        <v>123</v>
      </c>
      <c r="F66" s="25" t="s">
        <v>57</v>
      </c>
      <c r="G66" s="26">
        <v>60.723999999999997</v>
      </c>
      <c r="H66" s="27">
        <v>0</v>
      </c>
      <c r="I66" s="27">
        <f>ROUND(ROUND(H66,2)*ROUND(G66,3),2)</f>
        <v>0</v>
      </c>
      <c r="O66">
        <f>(I66*21)/100</f>
        <v>0</v>
      </c>
      <c r="P66" t="s">
        <v>10</v>
      </c>
    </row>
    <row r="67" spans="1:18" ht="25.5" x14ac:dyDescent="0.2">
      <c r="A67" s="28" t="s">
        <v>44</v>
      </c>
      <c r="E67" s="29" t="s">
        <v>124</v>
      </c>
    </row>
    <row r="68" spans="1:18" ht="63.75" x14ac:dyDescent="0.2">
      <c r="A68" s="30" t="s">
        <v>46</v>
      </c>
      <c r="E68" s="31" t="s">
        <v>125</v>
      </c>
    </row>
    <row r="69" spans="1:18" ht="165.75" x14ac:dyDescent="0.2">
      <c r="A69" t="s">
        <v>48</v>
      </c>
      <c r="E69" s="29" t="s">
        <v>126</v>
      </c>
    </row>
    <row r="70" spans="1:18" x14ac:dyDescent="0.2">
      <c r="A70" s="22" t="s">
        <v>39</v>
      </c>
      <c r="B70" s="23" t="s">
        <v>127</v>
      </c>
      <c r="C70" s="23" t="s">
        <v>128</v>
      </c>
      <c r="D70" s="22" t="s">
        <v>41</v>
      </c>
      <c r="E70" s="24" t="s">
        <v>129</v>
      </c>
      <c r="F70" s="25" t="s">
        <v>57</v>
      </c>
      <c r="G70" s="26">
        <v>60</v>
      </c>
      <c r="H70" s="27">
        <v>0</v>
      </c>
      <c r="I70" s="27">
        <f>ROUND(ROUND(H70,2)*ROUND(G70,3),2)</f>
        <v>0</v>
      </c>
      <c r="O70">
        <f>(I70*21)/100</f>
        <v>0</v>
      </c>
      <c r="P70" t="s">
        <v>10</v>
      </c>
    </row>
    <row r="71" spans="1:18" ht="25.5" x14ac:dyDescent="0.2">
      <c r="A71" s="28" t="s">
        <v>44</v>
      </c>
      <c r="E71" s="29" t="s">
        <v>130</v>
      </c>
    </row>
    <row r="72" spans="1:18" ht="51" x14ac:dyDescent="0.2">
      <c r="A72" s="30" t="s">
        <v>46</v>
      </c>
      <c r="E72" s="31" t="s">
        <v>131</v>
      </c>
    </row>
    <row r="73" spans="1:18" ht="255" x14ac:dyDescent="0.2">
      <c r="A73" t="s">
        <v>48</v>
      </c>
      <c r="E73" s="29" t="s">
        <v>132</v>
      </c>
    </row>
    <row r="74" spans="1:18" ht="12.75" customHeight="1" x14ac:dyDescent="0.2">
      <c r="A74" s="3" t="s">
        <v>37</v>
      </c>
      <c r="B74" s="3"/>
      <c r="C74" s="32" t="s">
        <v>10</v>
      </c>
      <c r="D74" s="3"/>
      <c r="E74" s="20" t="s">
        <v>133</v>
      </c>
      <c r="F74" s="3"/>
      <c r="G74" s="3"/>
      <c r="H74" s="3"/>
      <c r="I74" s="33">
        <f>0+Q74</f>
        <v>0</v>
      </c>
      <c r="O74">
        <f>0+R74</f>
        <v>0</v>
      </c>
      <c r="Q74">
        <f>0+I75+I79+I83+I87+I91+I95+I99+I103+I107+I111+I115</f>
        <v>0</v>
      </c>
      <c r="R74">
        <f>0+O75+O79+O83+O87+O91+O95+O99+O103+O107+O111+O115</f>
        <v>0</v>
      </c>
    </row>
    <row r="75" spans="1:18" x14ac:dyDescent="0.2">
      <c r="A75" s="22" t="s">
        <v>39</v>
      </c>
      <c r="B75" s="23" t="s">
        <v>134</v>
      </c>
      <c r="C75" s="23" t="s">
        <v>135</v>
      </c>
      <c r="D75" s="22" t="s">
        <v>41</v>
      </c>
      <c r="E75" s="24" t="s">
        <v>136</v>
      </c>
      <c r="F75" s="25" t="s">
        <v>79</v>
      </c>
      <c r="G75" s="26">
        <v>200</v>
      </c>
      <c r="H75" s="27">
        <v>0</v>
      </c>
      <c r="I75" s="27">
        <f>ROUND(ROUND(H75,2)*ROUND(G75,3),2)</f>
        <v>0</v>
      </c>
      <c r="O75">
        <f>(I75*21)/100</f>
        <v>0</v>
      </c>
      <c r="P75" t="s">
        <v>10</v>
      </c>
    </row>
    <row r="76" spans="1:18" ht="25.5" x14ac:dyDescent="0.2">
      <c r="A76" s="28" t="s">
        <v>44</v>
      </c>
      <c r="E76" s="29" t="s">
        <v>137</v>
      </c>
    </row>
    <row r="77" spans="1:18" ht="63.75" x14ac:dyDescent="0.2">
      <c r="A77" s="30" t="s">
        <v>46</v>
      </c>
      <c r="E77" s="31" t="s">
        <v>138</v>
      </c>
    </row>
    <row r="78" spans="1:18" ht="76.5" x14ac:dyDescent="0.2">
      <c r="A78" t="s">
        <v>48</v>
      </c>
      <c r="E78" s="29" t="s">
        <v>139</v>
      </c>
    </row>
    <row r="79" spans="1:18" x14ac:dyDescent="0.2">
      <c r="A79" s="22" t="s">
        <v>39</v>
      </c>
      <c r="B79" s="23" t="s">
        <v>140</v>
      </c>
      <c r="C79" s="23" t="s">
        <v>141</v>
      </c>
      <c r="D79" s="22" t="s">
        <v>41</v>
      </c>
      <c r="E79" s="24" t="s">
        <v>142</v>
      </c>
      <c r="F79" s="25" t="s">
        <v>95</v>
      </c>
      <c r="G79" s="26">
        <v>36</v>
      </c>
      <c r="H79" s="27">
        <v>0</v>
      </c>
      <c r="I79" s="27">
        <f>ROUND(ROUND(H79,2)*ROUND(G79,3),2)</f>
        <v>0</v>
      </c>
      <c r="O79">
        <f>(I79*21)/100</f>
        <v>0</v>
      </c>
      <c r="P79" t="s">
        <v>10</v>
      </c>
    </row>
    <row r="80" spans="1:18" ht="25.5" x14ac:dyDescent="0.2">
      <c r="A80" s="28" t="s">
        <v>44</v>
      </c>
      <c r="E80" s="29" t="s">
        <v>143</v>
      </c>
    </row>
    <row r="81" spans="1:16" ht="51" x14ac:dyDescent="0.2">
      <c r="A81" s="30" t="s">
        <v>46</v>
      </c>
      <c r="E81" s="31" t="s">
        <v>144</v>
      </c>
    </row>
    <row r="82" spans="1:16" x14ac:dyDescent="0.2">
      <c r="A82" t="s">
        <v>48</v>
      </c>
      <c r="E82" s="29" t="s">
        <v>47</v>
      </c>
    </row>
    <row r="83" spans="1:16" ht="25.5" x14ac:dyDescent="0.2">
      <c r="A83" s="22" t="s">
        <v>39</v>
      </c>
      <c r="B83" s="23" t="s">
        <v>145</v>
      </c>
      <c r="C83" s="23" t="s">
        <v>146</v>
      </c>
      <c r="D83" s="22" t="s">
        <v>41</v>
      </c>
      <c r="E83" s="24" t="s">
        <v>147</v>
      </c>
      <c r="F83" s="25" t="s">
        <v>95</v>
      </c>
      <c r="G83" s="26">
        <v>19.2</v>
      </c>
      <c r="H83" s="27">
        <v>0</v>
      </c>
      <c r="I83" s="27">
        <f>ROUND(ROUND(H83,2)*ROUND(G83,3),2)</f>
        <v>0</v>
      </c>
      <c r="O83">
        <f>(I83*21)/100</f>
        <v>0</v>
      </c>
      <c r="P83" t="s">
        <v>10</v>
      </c>
    </row>
    <row r="84" spans="1:16" ht="38.25" x14ac:dyDescent="0.2">
      <c r="A84" s="28" t="s">
        <v>44</v>
      </c>
      <c r="E84" s="29" t="s">
        <v>148</v>
      </c>
    </row>
    <row r="85" spans="1:16" ht="51" x14ac:dyDescent="0.2">
      <c r="A85" s="30" t="s">
        <v>46</v>
      </c>
      <c r="E85" s="31" t="s">
        <v>149</v>
      </c>
    </row>
    <row r="86" spans="1:16" ht="191.25" x14ac:dyDescent="0.2">
      <c r="A86" t="s">
        <v>48</v>
      </c>
      <c r="E86" s="29" t="s">
        <v>150</v>
      </c>
    </row>
    <row r="87" spans="1:16" ht="25.5" x14ac:dyDescent="0.2">
      <c r="A87" s="22" t="s">
        <v>39</v>
      </c>
      <c r="B87" s="23" t="s">
        <v>151</v>
      </c>
      <c r="C87" s="23" t="s">
        <v>152</v>
      </c>
      <c r="D87" s="22" t="s">
        <v>41</v>
      </c>
      <c r="E87" s="24" t="s">
        <v>153</v>
      </c>
      <c r="F87" s="25" t="s">
        <v>57</v>
      </c>
      <c r="G87" s="26">
        <v>31.2</v>
      </c>
      <c r="H87" s="27">
        <v>0</v>
      </c>
      <c r="I87" s="27">
        <f>ROUND(ROUND(H87,2)*ROUND(G87,3),2)</f>
        <v>0</v>
      </c>
      <c r="O87">
        <f>(I87*21)/100</f>
        <v>0</v>
      </c>
      <c r="P87" t="s">
        <v>10</v>
      </c>
    </row>
    <row r="88" spans="1:16" ht="25.5" x14ac:dyDescent="0.2">
      <c r="A88" s="28" t="s">
        <v>44</v>
      </c>
      <c r="E88" s="29" t="s">
        <v>154</v>
      </c>
    </row>
    <row r="89" spans="1:16" ht="63.75" x14ac:dyDescent="0.2">
      <c r="A89" s="30" t="s">
        <v>46</v>
      </c>
      <c r="E89" s="31" t="s">
        <v>155</v>
      </c>
    </row>
    <row r="90" spans="1:16" ht="63.75" x14ac:dyDescent="0.2">
      <c r="A90" t="s">
        <v>48</v>
      </c>
      <c r="E90" s="29" t="s">
        <v>156</v>
      </c>
    </row>
    <row r="91" spans="1:16" ht="25.5" x14ac:dyDescent="0.2">
      <c r="A91" s="22" t="s">
        <v>39</v>
      </c>
      <c r="B91" s="23" t="s">
        <v>157</v>
      </c>
      <c r="C91" s="23" t="s">
        <v>158</v>
      </c>
      <c r="D91" s="22" t="s">
        <v>41</v>
      </c>
      <c r="E91" s="24" t="s">
        <v>159</v>
      </c>
      <c r="F91" s="25" t="s">
        <v>57</v>
      </c>
      <c r="G91" s="26">
        <v>20.8</v>
      </c>
      <c r="H91" s="27">
        <v>0</v>
      </c>
      <c r="I91" s="27">
        <f>ROUND(ROUND(H91,2)*ROUND(G91,3),2)</f>
        <v>0</v>
      </c>
      <c r="O91">
        <f>(I91*21)/100</f>
        <v>0</v>
      </c>
      <c r="P91" t="s">
        <v>10</v>
      </c>
    </row>
    <row r="92" spans="1:16" ht="25.5" x14ac:dyDescent="0.2">
      <c r="A92" s="28" t="s">
        <v>44</v>
      </c>
      <c r="E92" s="29" t="s">
        <v>160</v>
      </c>
    </row>
    <row r="93" spans="1:16" ht="63.75" x14ac:dyDescent="0.2">
      <c r="A93" s="30" t="s">
        <v>46</v>
      </c>
      <c r="E93" s="31" t="s">
        <v>161</v>
      </c>
    </row>
    <row r="94" spans="1:16" ht="63.75" x14ac:dyDescent="0.2">
      <c r="A94" t="s">
        <v>48</v>
      </c>
      <c r="E94" s="29" t="s">
        <v>156</v>
      </c>
    </row>
    <row r="95" spans="1:16" x14ac:dyDescent="0.2">
      <c r="A95" s="22" t="s">
        <v>39</v>
      </c>
      <c r="B95" s="23" t="s">
        <v>162</v>
      </c>
      <c r="C95" s="23" t="s">
        <v>163</v>
      </c>
      <c r="D95" s="22" t="s">
        <v>41</v>
      </c>
      <c r="E95" s="24" t="s">
        <v>164</v>
      </c>
      <c r="F95" s="25" t="s">
        <v>165</v>
      </c>
      <c r="G95" s="26">
        <v>30</v>
      </c>
      <c r="H95" s="27">
        <v>0</v>
      </c>
      <c r="I95" s="27">
        <f>ROUND(ROUND(H95,2)*ROUND(G95,3),2)</f>
        <v>0</v>
      </c>
      <c r="O95">
        <f>(I95*21)/100</f>
        <v>0</v>
      </c>
      <c r="P95" t="s">
        <v>10</v>
      </c>
    </row>
    <row r="96" spans="1:16" x14ac:dyDescent="0.2">
      <c r="A96" s="28" t="s">
        <v>44</v>
      </c>
      <c r="E96" s="29" t="s">
        <v>166</v>
      </c>
    </row>
    <row r="97" spans="1:16" x14ac:dyDescent="0.2">
      <c r="A97" s="30" t="s">
        <v>46</v>
      </c>
      <c r="E97" s="31" t="s">
        <v>47</v>
      </c>
    </row>
    <row r="98" spans="1:16" ht="25.5" x14ac:dyDescent="0.2">
      <c r="A98" t="s">
        <v>48</v>
      </c>
      <c r="E98" s="29" t="s">
        <v>167</v>
      </c>
    </row>
    <row r="99" spans="1:16" x14ac:dyDescent="0.2">
      <c r="A99" s="22" t="s">
        <v>39</v>
      </c>
      <c r="B99" s="23" t="s">
        <v>168</v>
      </c>
      <c r="C99" s="23" t="s">
        <v>169</v>
      </c>
      <c r="D99" s="22" t="s">
        <v>41</v>
      </c>
      <c r="E99" s="24" t="s">
        <v>170</v>
      </c>
      <c r="F99" s="25" t="s">
        <v>57</v>
      </c>
      <c r="G99" s="26">
        <v>10.4</v>
      </c>
      <c r="H99" s="27">
        <v>0</v>
      </c>
      <c r="I99" s="27">
        <f>ROUND(ROUND(H99,2)*ROUND(G99,3),2)</f>
        <v>0</v>
      </c>
      <c r="O99">
        <f>(I99*21)/100</f>
        <v>0</v>
      </c>
      <c r="P99" t="s">
        <v>10</v>
      </c>
    </row>
    <row r="100" spans="1:16" ht="25.5" x14ac:dyDescent="0.2">
      <c r="A100" s="28" t="s">
        <v>44</v>
      </c>
      <c r="E100" s="29" t="s">
        <v>171</v>
      </c>
    </row>
    <row r="101" spans="1:16" ht="63.75" x14ac:dyDescent="0.2">
      <c r="A101" s="30" t="s">
        <v>46</v>
      </c>
      <c r="E101" s="31" t="s">
        <v>172</v>
      </c>
    </row>
    <row r="102" spans="1:16" ht="89.25" x14ac:dyDescent="0.2">
      <c r="A102" t="s">
        <v>48</v>
      </c>
      <c r="E102" s="29" t="s">
        <v>173</v>
      </c>
    </row>
    <row r="103" spans="1:16" x14ac:dyDescent="0.2">
      <c r="A103" s="22" t="s">
        <v>39</v>
      </c>
      <c r="B103" s="23" t="s">
        <v>174</v>
      </c>
      <c r="C103" s="23" t="s">
        <v>175</v>
      </c>
      <c r="D103" s="22" t="s">
        <v>41</v>
      </c>
      <c r="E103" s="24" t="s">
        <v>176</v>
      </c>
      <c r="F103" s="25" t="s">
        <v>57</v>
      </c>
      <c r="G103" s="26">
        <v>14.4</v>
      </c>
      <c r="H103" s="27">
        <v>0</v>
      </c>
      <c r="I103" s="27">
        <f>ROUND(ROUND(H103,2)*ROUND(G103,3),2)</f>
        <v>0</v>
      </c>
      <c r="O103">
        <f>(I103*21)/100</f>
        <v>0</v>
      </c>
      <c r="P103" t="s">
        <v>10</v>
      </c>
    </row>
    <row r="104" spans="1:16" ht="25.5" x14ac:dyDescent="0.2">
      <c r="A104" s="28" t="s">
        <v>44</v>
      </c>
      <c r="E104" s="29" t="s">
        <v>177</v>
      </c>
    </row>
    <row r="105" spans="1:16" ht="51" x14ac:dyDescent="0.2">
      <c r="A105" s="30" t="s">
        <v>46</v>
      </c>
      <c r="E105" s="31" t="s">
        <v>178</v>
      </c>
    </row>
    <row r="106" spans="1:16" ht="89.25" x14ac:dyDescent="0.2">
      <c r="A106" t="s">
        <v>48</v>
      </c>
      <c r="E106" s="29" t="s">
        <v>173</v>
      </c>
    </row>
    <row r="107" spans="1:16" x14ac:dyDescent="0.2">
      <c r="A107" s="22" t="s">
        <v>39</v>
      </c>
      <c r="B107" s="23" t="s">
        <v>179</v>
      </c>
      <c r="C107" s="23" t="s">
        <v>180</v>
      </c>
      <c r="D107" s="22" t="s">
        <v>41</v>
      </c>
      <c r="E107" s="24" t="s">
        <v>181</v>
      </c>
      <c r="F107" s="25" t="s">
        <v>57</v>
      </c>
      <c r="G107" s="26">
        <v>0.38600000000000001</v>
      </c>
      <c r="H107" s="27">
        <v>0</v>
      </c>
      <c r="I107" s="27">
        <f>ROUND(ROUND(H107,2)*ROUND(G107,3),2)</f>
        <v>0</v>
      </c>
      <c r="O107">
        <f>(I107*21)/100</f>
        <v>0</v>
      </c>
      <c r="P107" t="s">
        <v>10</v>
      </c>
    </row>
    <row r="108" spans="1:16" x14ac:dyDescent="0.2">
      <c r="A108" s="28" t="s">
        <v>44</v>
      </c>
      <c r="E108" s="29" t="s">
        <v>181</v>
      </c>
    </row>
    <row r="109" spans="1:16" ht="51" x14ac:dyDescent="0.2">
      <c r="A109" s="30" t="s">
        <v>46</v>
      </c>
      <c r="E109" s="31" t="s">
        <v>182</v>
      </c>
    </row>
    <row r="110" spans="1:16" x14ac:dyDescent="0.2">
      <c r="A110" t="s">
        <v>48</v>
      </c>
      <c r="E110" s="29" t="s">
        <v>47</v>
      </c>
    </row>
    <row r="111" spans="1:16" x14ac:dyDescent="0.2">
      <c r="A111" s="22" t="s">
        <v>39</v>
      </c>
      <c r="B111" s="23" t="s">
        <v>183</v>
      </c>
      <c r="C111" s="23" t="s">
        <v>184</v>
      </c>
      <c r="D111" s="22" t="s">
        <v>41</v>
      </c>
      <c r="E111" s="24" t="s">
        <v>185</v>
      </c>
      <c r="F111" s="25" t="s">
        <v>79</v>
      </c>
      <c r="G111" s="26">
        <v>220</v>
      </c>
      <c r="H111" s="27">
        <v>0</v>
      </c>
      <c r="I111" s="27">
        <f>ROUND(ROUND(H111,2)*ROUND(G111,3),2)</f>
        <v>0</v>
      </c>
      <c r="O111">
        <f>(I111*21)/100</f>
        <v>0</v>
      </c>
      <c r="P111" t="s">
        <v>10</v>
      </c>
    </row>
    <row r="112" spans="1:16" x14ac:dyDescent="0.2">
      <c r="A112" s="28" t="s">
        <v>44</v>
      </c>
      <c r="E112" s="29" t="s">
        <v>185</v>
      </c>
    </row>
    <row r="113" spans="1:18" x14ac:dyDescent="0.2">
      <c r="A113" s="30" t="s">
        <v>46</v>
      </c>
      <c r="E113" s="31" t="s">
        <v>47</v>
      </c>
    </row>
    <row r="114" spans="1:18" x14ac:dyDescent="0.2">
      <c r="A114" t="s">
        <v>48</v>
      </c>
      <c r="E114" s="29" t="s">
        <v>47</v>
      </c>
    </row>
    <row r="115" spans="1:18" x14ac:dyDescent="0.2">
      <c r="A115" s="22" t="s">
        <v>39</v>
      </c>
      <c r="B115" s="23" t="s">
        <v>186</v>
      </c>
      <c r="C115" s="23" t="s">
        <v>187</v>
      </c>
      <c r="D115" s="22" t="s">
        <v>41</v>
      </c>
      <c r="E115" s="24" t="s">
        <v>188</v>
      </c>
      <c r="F115" s="25" t="s">
        <v>165</v>
      </c>
      <c r="G115" s="26">
        <v>30</v>
      </c>
      <c r="H115" s="27">
        <v>0</v>
      </c>
      <c r="I115" s="27">
        <f>ROUND(ROUND(H115,2)*ROUND(G115,3),2)</f>
        <v>0</v>
      </c>
      <c r="O115">
        <f>(I115*21)/100</f>
        <v>0</v>
      </c>
      <c r="P115" t="s">
        <v>10</v>
      </c>
    </row>
    <row r="116" spans="1:18" x14ac:dyDescent="0.2">
      <c r="A116" s="28" t="s">
        <v>44</v>
      </c>
      <c r="E116" s="29" t="s">
        <v>188</v>
      </c>
    </row>
    <row r="117" spans="1:18" ht="51" x14ac:dyDescent="0.2">
      <c r="A117" s="30" t="s">
        <v>46</v>
      </c>
      <c r="E117" s="31" t="s">
        <v>189</v>
      </c>
    </row>
    <row r="118" spans="1:18" x14ac:dyDescent="0.2">
      <c r="A118" t="s">
        <v>48</v>
      </c>
      <c r="E118" s="29" t="s">
        <v>47</v>
      </c>
    </row>
    <row r="119" spans="1:18" ht="12.75" customHeight="1" x14ac:dyDescent="0.2">
      <c r="A119" s="3" t="s">
        <v>37</v>
      </c>
      <c r="B119" s="3"/>
      <c r="C119" s="32" t="s">
        <v>190</v>
      </c>
      <c r="D119" s="3"/>
      <c r="E119" s="20" t="s">
        <v>191</v>
      </c>
      <c r="F119" s="3"/>
      <c r="G119" s="3"/>
      <c r="H119" s="3"/>
      <c r="I119" s="33">
        <f>0+Q119</f>
        <v>0</v>
      </c>
      <c r="O119">
        <f>0+R119</f>
        <v>0</v>
      </c>
      <c r="Q119">
        <f>0+I120+I124+I128+I132+I136</f>
        <v>0</v>
      </c>
      <c r="R119">
        <f>0+O120+O124+O128+O132+O136</f>
        <v>0</v>
      </c>
    </row>
    <row r="120" spans="1:18" x14ac:dyDescent="0.2">
      <c r="A120" s="22" t="s">
        <v>39</v>
      </c>
      <c r="B120" s="23" t="s">
        <v>31</v>
      </c>
      <c r="C120" s="23" t="s">
        <v>192</v>
      </c>
      <c r="D120" s="22" t="s">
        <v>41</v>
      </c>
      <c r="E120" s="24" t="s">
        <v>193</v>
      </c>
      <c r="F120" s="25" t="s">
        <v>194</v>
      </c>
      <c r="G120" s="26">
        <v>58.8</v>
      </c>
      <c r="H120" s="27">
        <v>0</v>
      </c>
      <c r="I120" s="27">
        <f>ROUND(ROUND(H120,2)*ROUND(G120,3),2)</f>
        <v>0</v>
      </c>
      <c r="O120">
        <f>(I120*21)/100</f>
        <v>0</v>
      </c>
      <c r="P120" t="s">
        <v>10</v>
      </c>
    </row>
    <row r="121" spans="1:18" x14ac:dyDescent="0.2">
      <c r="A121" s="28" t="s">
        <v>44</v>
      </c>
      <c r="E121" s="29" t="s">
        <v>193</v>
      </c>
    </row>
    <row r="122" spans="1:18" x14ac:dyDescent="0.2">
      <c r="A122" s="30" t="s">
        <v>46</v>
      </c>
      <c r="E122" s="31" t="s">
        <v>47</v>
      </c>
    </row>
    <row r="123" spans="1:18" x14ac:dyDescent="0.2">
      <c r="A123" t="s">
        <v>48</v>
      </c>
      <c r="E123" s="29" t="s">
        <v>47</v>
      </c>
    </row>
    <row r="124" spans="1:18" x14ac:dyDescent="0.2">
      <c r="A124" s="22" t="s">
        <v>39</v>
      </c>
      <c r="B124" s="23" t="s">
        <v>10</v>
      </c>
      <c r="C124" s="23" t="s">
        <v>195</v>
      </c>
      <c r="D124" s="22" t="s">
        <v>41</v>
      </c>
      <c r="E124" s="24" t="s">
        <v>196</v>
      </c>
      <c r="F124" s="25" t="s">
        <v>63</v>
      </c>
      <c r="G124" s="26">
        <v>0.57099999999999995</v>
      </c>
      <c r="H124" s="27">
        <v>0</v>
      </c>
      <c r="I124" s="27">
        <f>ROUND(ROUND(H124,2)*ROUND(G124,3),2)</f>
        <v>0</v>
      </c>
      <c r="O124">
        <f>(I124*21)/100</f>
        <v>0</v>
      </c>
      <c r="P124" t="s">
        <v>10</v>
      </c>
    </row>
    <row r="125" spans="1:18" x14ac:dyDescent="0.2">
      <c r="A125" s="28" t="s">
        <v>44</v>
      </c>
      <c r="E125" s="29" t="s">
        <v>196</v>
      </c>
    </row>
    <row r="126" spans="1:18" x14ac:dyDescent="0.2">
      <c r="A126" s="30" t="s">
        <v>46</v>
      </c>
      <c r="E126" s="31" t="s">
        <v>47</v>
      </c>
    </row>
    <row r="127" spans="1:18" x14ac:dyDescent="0.2">
      <c r="A127" t="s">
        <v>48</v>
      </c>
      <c r="E127" s="29" t="s">
        <v>47</v>
      </c>
    </row>
    <row r="128" spans="1:18" x14ac:dyDescent="0.2">
      <c r="A128" s="22" t="s">
        <v>39</v>
      </c>
      <c r="B128" s="23" t="s">
        <v>197</v>
      </c>
      <c r="C128" s="23" t="s">
        <v>198</v>
      </c>
      <c r="D128" s="22" t="s">
        <v>41</v>
      </c>
      <c r="E128" s="24" t="s">
        <v>199</v>
      </c>
      <c r="F128" s="25" t="s">
        <v>79</v>
      </c>
      <c r="G128" s="26">
        <v>168</v>
      </c>
      <c r="H128" s="27">
        <v>0</v>
      </c>
      <c r="I128" s="27">
        <f>ROUND(ROUND(H128,2)*ROUND(G128,3),2)</f>
        <v>0</v>
      </c>
      <c r="O128">
        <f>(I128*21)/100</f>
        <v>0</v>
      </c>
      <c r="P128" t="s">
        <v>10</v>
      </c>
    </row>
    <row r="129" spans="1:18" ht="25.5" x14ac:dyDescent="0.2">
      <c r="A129" s="28" t="s">
        <v>44</v>
      </c>
      <c r="E129" s="29" t="s">
        <v>200</v>
      </c>
    </row>
    <row r="130" spans="1:18" ht="51" x14ac:dyDescent="0.2">
      <c r="A130" s="30" t="s">
        <v>46</v>
      </c>
      <c r="E130" s="31" t="s">
        <v>201</v>
      </c>
    </row>
    <row r="131" spans="1:18" ht="25.5" x14ac:dyDescent="0.2">
      <c r="A131" t="s">
        <v>48</v>
      </c>
      <c r="E131" s="29" t="s">
        <v>202</v>
      </c>
    </row>
    <row r="132" spans="1:18" x14ac:dyDescent="0.2">
      <c r="A132" s="22" t="s">
        <v>39</v>
      </c>
      <c r="B132" s="23" t="s">
        <v>203</v>
      </c>
      <c r="C132" s="23" t="s">
        <v>204</v>
      </c>
      <c r="D132" s="22" t="s">
        <v>41</v>
      </c>
      <c r="E132" s="24" t="s">
        <v>205</v>
      </c>
      <c r="F132" s="25" t="s">
        <v>79</v>
      </c>
      <c r="G132" s="26">
        <v>336</v>
      </c>
      <c r="H132" s="27">
        <v>0</v>
      </c>
      <c r="I132" s="27">
        <f>ROUND(ROUND(H132,2)*ROUND(G132,3),2)</f>
        <v>0</v>
      </c>
      <c r="O132">
        <f>(I132*21)/100</f>
        <v>0</v>
      </c>
      <c r="P132" t="s">
        <v>10</v>
      </c>
    </row>
    <row r="133" spans="1:18" ht="25.5" x14ac:dyDescent="0.2">
      <c r="A133" s="28" t="s">
        <v>44</v>
      </c>
      <c r="E133" s="29" t="s">
        <v>206</v>
      </c>
    </row>
    <row r="134" spans="1:18" ht="51" x14ac:dyDescent="0.2">
      <c r="A134" s="30" t="s">
        <v>46</v>
      </c>
      <c r="E134" s="31" t="s">
        <v>207</v>
      </c>
    </row>
    <row r="135" spans="1:18" ht="25.5" x14ac:dyDescent="0.2">
      <c r="A135" t="s">
        <v>48</v>
      </c>
      <c r="E135" s="29" t="s">
        <v>202</v>
      </c>
    </row>
    <row r="136" spans="1:18" ht="25.5" x14ac:dyDescent="0.2">
      <c r="A136" s="22" t="s">
        <v>39</v>
      </c>
      <c r="B136" s="23" t="s">
        <v>208</v>
      </c>
      <c r="C136" s="23" t="s">
        <v>209</v>
      </c>
      <c r="D136" s="22" t="s">
        <v>41</v>
      </c>
      <c r="E136" s="24" t="s">
        <v>210</v>
      </c>
      <c r="F136" s="25" t="s">
        <v>63</v>
      </c>
      <c r="G136" s="26">
        <v>0.64</v>
      </c>
      <c r="H136" s="27">
        <v>0</v>
      </c>
      <c r="I136" s="27">
        <f>ROUND(ROUND(H136,2)*ROUND(G136,3),2)</f>
        <v>0</v>
      </c>
      <c r="O136">
        <f>(I136*21)/100</f>
        <v>0</v>
      </c>
      <c r="P136" t="s">
        <v>10</v>
      </c>
    </row>
    <row r="137" spans="1:18" ht="38.25" x14ac:dyDescent="0.2">
      <c r="A137" s="28" t="s">
        <v>44</v>
      </c>
      <c r="E137" s="29" t="s">
        <v>211</v>
      </c>
    </row>
    <row r="138" spans="1:18" x14ac:dyDescent="0.2">
      <c r="A138" s="30" t="s">
        <v>46</v>
      </c>
      <c r="E138" s="31" t="s">
        <v>47</v>
      </c>
    </row>
    <row r="139" spans="1:18" ht="127.5" x14ac:dyDescent="0.2">
      <c r="A139" t="s">
        <v>48</v>
      </c>
      <c r="E139" s="29" t="s">
        <v>212</v>
      </c>
    </row>
    <row r="140" spans="1:18" ht="12.75" customHeight="1" x14ac:dyDescent="0.2">
      <c r="A140" s="3" t="s">
        <v>37</v>
      </c>
      <c r="B140" s="3"/>
      <c r="C140" s="32" t="s">
        <v>35</v>
      </c>
      <c r="D140" s="3"/>
      <c r="E140" s="20" t="s">
        <v>213</v>
      </c>
      <c r="F140" s="3"/>
      <c r="G140" s="3"/>
      <c r="H140" s="3"/>
      <c r="I140" s="33">
        <f>0+Q140</f>
        <v>0</v>
      </c>
      <c r="O140">
        <f>0+R140</f>
        <v>0</v>
      </c>
      <c r="Q140">
        <f>0+I141+I145+I149+I153+I157</f>
        <v>0</v>
      </c>
      <c r="R140">
        <f>0+O141+O145+O149+O153+O157</f>
        <v>0</v>
      </c>
    </row>
    <row r="141" spans="1:18" x14ac:dyDescent="0.2">
      <c r="A141" s="22" t="s">
        <v>39</v>
      </c>
      <c r="B141" s="23" t="s">
        <v>214</v>
      </c>
      <c r="C141" s="23" t="s">
        <v>215</v>
      </c>
      <c r="D141" s="22" t="s">
        <v>41</v>
      </c>
      <c r="E141" s="24" t="s">
        <v>216</v>
      </c>
      <c r="F141" s="25" t="s">
        <v>165</v>
      </c>
      <c r="G141" s="26">
        <v>5</v>
      </c>
      <c r="H141" s="27">
        <v>0</v>
      </c>
      <c r="I141" s="27">
        <f>ROUND(ROUND(H141,2)*ROUND(G141,3),2)</f>
        <v>0</v>
      </c>
      <c r="O141">
        <f>(I141*21)/100</f>
        <v>0</v>
      </c>
      <c r="P141" t="s">
        <v>10</v>
      </c>
    </row>
    <row r="142" spans="1:18" x14ac:dyDescent="0.2">
      <c r="A142" s="28" t="s">
        <v>44</v>
      </c>
      <c r="E142" s="29" t="s">
        <v>216</v>
      </c>
    </row>
    <row r="143" spans="1:18" x14ac:dyDescent="0.2">
      <c r="A143" s="30" t="s">
        <v>46</v>
      </c>
      <c r="E143" s="31" t="s">
        <v>47</v>
      </c>
    </row>
    <row r="144" spans="1:18" x14ac:dyDescent="0.2">
      <c r="A144" t="s">
        <v>48</v>
      </c>
      <c r="E144" s="29" t="s">
        <v>47</v>
      </c>
    </row>
    <row r="145" spans="1:16" x14ac:dyDescent="0.2">
      <c r="A145" s="22" t="s">
        <v>39</v>
      </c>
      <c r="B145" s="23" t="s">
        <v>217</v>
      </c>
      <c r="C145" s="23" t="s">
        <v>218</v>
      </c>
      <c r="D145" s="22" t="s">
        <v>41</v>
      </c>
      <c r="E145" s="24" t="s">
        <v>219</v>
      </c>
      <c r="F145" s="25" t="s">
        <v>165</v>
      </c>
      <c r="G145" s="26">
        <v>5</v>
      </c>
      <c r="H145" s="27">
        <v>0</v>
      </c>
      <c r="I145" s="27">
        <f>ROUND(ROUND(H145,2)*ROUND(G145,3),2)</f>
        <v>0</v>
      </c>
      <c r="O145">
        <f>(I145*21)/100</f>
        <v>0</v>
      </c>
      <c r="P145" t="s">
        <v>10</v>
      </c>
    </row>
    <row r="146" spans="1:16" x14ac:dyDescent="0.2">
      <c r="A146" s="28" t="s">
        <v>44</v>
      </c>
      <c r="E146" s="29" t="s">
        <v>219</v>
      </c>
    </row>
    <row r="147" spans="1:16" x14ac:dyDescent="0.2">
      <c r="A147" s="30" t="s">
        <v>46</v>
      </c>
      <c r="E147" s="31" t="s">
        <v>47</v>
      </c>
    </row>
    <row r="148" spans="1:16" x14ac:dyDescent="0.2">
      <c r="A148" t="s">
        <v>48</v>
      </c>
      <c r="E148" s="29" t="s">
        <v>47</v>
      </c>
    </row>
    <row r="149" spans="1:16" x14ac:dyDescent="0.2">
      <c r="A149" s="22" t="s">
        <v>39</v>
      </c>
      <c r="B149" s="23" t="s">
        <v>220</v>
      </c>
      <c r="C149" s="23" t="s">
        <v>221</v>
      </c>
      <c r="D149" s="22" t="s">
        <v>41</v>
      </c>
      <c r="E149" s="24" t="s">
        <v>222</v>
      </c>
      <c r="F149" s="25" t="s">
        <v>165</v>
      </c>
      <c r="G149" s="26">
        <v>5</v>
      </c>
      <c r="H149" s="27">
        <v>0</v>
      </c>
      <c r="I149" s="27">
        <f>ROUND(ROUND(H149,2)*ROUND(G149,3),2)</f>
        <v>0</v>
      </c>
      <c r="O149">
        <f>(I149*21)/100</f>
        <v>0</v>
      </c>
      <c r="P149" t="s">
        <v>10</v>
      </c>
    </row>
    <row r="150" spans="1:16" x14ac:dyDescent="0.2">
      <c r="A150" s="28" t="s">
        <v>44</v>
      </c>
      <c r="E150" s="29" t="s">
        <v>223</v>
      </c>
    </row>
    <row r="151" spans="1:16" x14ac:dyDescent="0.2">
      <c r="A151" s="30" t="s">
        <v>46</v>
      </c>
      <c r="E151" s="31" t="s">
        <v>47</v>
      </c>
    </row>
    <row r="152" spans="1:16" ht="102" x14ac:dyDescent="0.2">
      <c r="A152" t="s">
        <v>48</v>
      </c>
      <c r="E152" s="29" t="s">
        <v>224</v>
      </c>
    </row>
    <row r="153" spans="1:16" x14ac:dyDescent="0.2">
      <c r="A153" s="22" t="s">
        <v>39</v>
      </c>
      <c r="B153" s="23" t="s">
        <v>225</v>
      </c>
      <c r="C153" s="23" t="s">
        <v>226</v>
      </c>
      <c r="D153" s="22" t="s">
        <v>41</v>
      </c>
      <c r="E153" s="24" t="s">
        <v>227</v>
      </c>
      <c r="F153" s="25" t="s">
        <v>165</v>
      </c>
      <c r="G153" s="26">
        <v>5</v>
      </c>
      <c r="H153" s="27">
        <v>0</v>
      </c>
      <c r="I153" s="27">
        <f>ROUND(ROUND(H153,2)*ROUND(G153,3),2)</f>
        <v>0</v>
      </c>
      <c r="O153">
        <f>(I153*21)/100</f>
        <v>0</v>
      </c>
      <c r="P153" t="s">
        <v>10</v>
      </c>
    </row>
    <row r="154" spans="1:16" ht="25.5" x14ac:dyDescent="0.2">
      <c r="A154" s="28" t="s">
        <v>44</v>
      </c>
      <c r="E154" s="29" t="s">
        <v>228</v>
      </c>
    </row>
    <row r="155" spans="1:16" x14ac:dyDescent="0.2">
      <c r="A155" s="30" t="s">
        <v>46</v>
      </c>
      <c r="E155" s="31" t="s">
        <v>47</v>
      </c>
    </row>
    <row r="156" spans="1:16" ht="102" x14ac:dyDescent="0.2">
      <c r="A156" t="s">
        <v>48</v>
      </c>
      <c r="E156" s="29" t="s">
        <v>224</v>
      </c>
    </row>
    <row r="157" spans="1:16" x14ac:dyDescent="0.2">
      <c r="A157" s="22" t="s">
        <v>39</v>
      </c>
      <c r="B157" s="23" t="s">
        <v>229</v>
      </c>
      <c r="C157" s="23" t="s">
        <v>230</v>
      </c>
      <c r="D157" s="22" t="s">
        <v>41</v>
      </c>
      <c r="E157" s="24" t="s">
        <v>231</v>
      </c>
      <c r="F157" s="25" t="s">
        <v>57</v>
      </c>
      <c r="G157" s="26">
        <v>15.746</v>
      </c>
      <c r="H157" s="27">
        <v>0</v>
      </c>
      <c r="I157" s="27">
        <f>ROUND(ROUND(H157,2)*ROUND(G157,3),2)</f>
        <v>0</v>
      </c>
      <c r="O157">
        <f>(I157*21)/100</f>
        <v>0</v>
      </c>
      <c r="P157" t="s">
        <v>10</v>
      </c>
    </row>
    <row r="158" spans="1:16" ht="25.5" x14ac:dyDescent="0.2">
      <c r="A158" s="28" t="s">
        <v>44</v>
      </c>
      <c r="E158" s="29" t="s">
        <v>232</v>
      </c>
    </row>
    <row r="159" spans="1:16" ht="51" x14ac:dyDescent="0.2">
      <c r="A159" s="30" t="s">
        <v>46</v>
      </c>
      <c r="E159" s="31" t="s">
        <v>233</v>
      </c>
    </row>
    <row r="160" spans="1:16" ht="140.25" x14ac:dyDescent="0.2">
      <c r="A160" t="s">
        <v>48</v>
      </c>
      <c r="E160" s="29" t="s">
        <v>234</v>
      </c>
    </row>
    <row r="161" spans="1:18" ht="12.75" customHeight="1" x14ac:dyDescent="0.2">
      <c r="A161" s="3" t="s">
        <v>37</v>
      </c>
      <c r="B161" s="3"/>
      <c r="C161" s="32" t="s">
        <v>235</v>
      </c>
      <c r="D161" s="3"/>
      <c r="E161" s="20" t="s">
        <v>236</v>
      </c>
      <c r="F161" s="3"/>
      <c r="G161" s="3"/>
      <c r="H161" s="3"/>
      <c r="I161" s="33">
        <f>0+Q161</f>
        <v>0</v>
      </c>
      <c r="O161">
        <f>0+R161</f>
        <v>0</v>
      </c>
      <c r="Q161">
        <f>0+I162+I166</f>
        <v>0</v>
      </c>
      <c r="R161">
        <f>0+O162+O166</f>
        <v>0</v>
      </c>
    </row>
    <row r="162" spans="1:18" ht="25.5" x14ac:dyDescent="0.2">
      <c r="A162" s="22" t="s">
        <v>39</v>
      </c>
      <c r="B162" s="23" t="s">
        <v>237</v>
      </c>
      <c r="C162" s="23" t="s">
        <v>238</v>
      </c>
      <c r="D162" s="22" t="s">
        <v>41</v>
      </c>
      <c r="E162" s="24" t="s">
        <v>239</v>
      </c>
      <c r="F162" s="25" t="s">
        <v>63</v>
      </c>
      <c r="G162" s="26">
        <v>193.5</v>
      </c>
      <c r="H162" s="27">
        <v>0</v>
      </c>
      <c r="I162" s="27">
        <f>ROUND(ROUND(H162,2)*ROUND(G162,3),2)</f>
        <v>0</v>
      </c>
      <c r="O162">
        <f>(I162*21)/100</f>
        <v>0</v>
      </c>
      <c r="P162" t="s">
        <v>10</v>
      </c>
    </row>
    <row r="163" spans="1:18" ht="25.5" x14ac:dyDescent="0.2">
      <c r="A163" s="28" t="s">
        <v>44</v>
      </c>
      <c r="E163" s="29" t="s">
        <v>239</v>
      </c>
    </row>
    <row r="164" spans="1:18" ht="51" x14ac:dyDescent="0.2">
      <c r="A164" s="30" t="s">
        <v>46</v>
      </c>
      <c r="E164" s="31" t="s">
        <v>240</v>
      </c>
    </row>
    <row r="165" spans="1:18" x14ac:dyDescent="0.2">
      <c r="A165" t="s">
        <v>48</v>
      </c>
      <c r="E165" s="29" t="s">
        <v>47</v>
      </c>
    </row>
    <row r="166" spans="1:18" ht="38.25" x14ac:dyDescent="0.2">
      <c r="A166" s="22" t="s">
        <v>39</v>
      </c>
      <c r="B166" s="23" t="s">
        <v>241</v>
      </c>
      <c r="C166" s="23" t="s">
        <v>242</v>
      </c>
      <c r="D166" s="22" t="s">
        <v>41</v>
      </c>
      <c r="E166" s="24" t="s">
        <v>243</v>
      </c>
      <c r="F166" s="25" t="s">
        <v>63</v>
      </c>
      <c r="G166" s="26">
        <v>37.79</v>
      </c>
      <c r="H166" s="27">
        <v>0</v>
      </c>
      <c r="I166" s="27">
        <f>ROUND(ROUND(H166,2)*ROUND(G166,3),2)</f>
        <v>0</v>
      </c>
      <c r="O166">
        <f>(I166*21)/100</f>
        <v>0</v>
      </c>
      <c r="P166" t="s">
        <v>10</v>
      </c>
    </row>
    <row r="167" spans="1:18" ht="38.25" x14ac:dyDescent="0.2">
      <c r="A167" s="28" t="s">
        <v>44</v>
      </c>
      <c r="E167" s="29" t="s">
        <v>243</v>
      </c>
    </row>
    <row r="168" spans="1:18" x14ac:dyDescent="0.2">
      <c r="A168" s="30" t="s">
        <v>46</v>
      </c>
      <c r="E168" s="31" t="s">
        <v>47</v>
      </c>
    </row>
    <row r="169" spans="1:18" x14ac:dyDescent="0.2">
      <c r="A169" t="s">
        <v>48</v>
      </c>
      <c r="E169" s="29" t="s">
        <v>47</v>
      </c>
    </row>
    <row r="170" spans="1:18" ht="12.75" customHeight="1" x14ac:dyDescent="0.2">
      <c r="A170" s="3" t="s">
        <v>37</v>
      </c>
      <c r="B170" s="3"/>
      <c r="C170" s="32" t="s">
        <v>244</v>
      </c>
      <c r="D170" s="3"/>
      <c r="E170" s="20" t="s">
        <v>245</v>
      </c>
      <c r="F170" s="3"/>
      <c r="G170" s="3"/>
      <c r="H170" s="3"/>
      <c r="I170" s="33">
        <f>0+Q170</f>
        <v>0</v>
      </c>
      <c r="O170">
        <f>0+R170</f>
        <v>0</v>
      </c>
      <c r="Q170">
        <f>0+I171</f>
        <v>0</v>
      </c>
      <c r="R170">
        <f>0+O171</f>
        <v>0</v>
      </c>
    </row>
    <row r="171" spans="1:18" x14ac:dyDescent="0.2">
      <c r="A171" s="22" t="s">
        <v>39</v>
      </c>
      <c r="B171" s="23" t="s">
        <v>246</v>
      </c>
      <c r="C171" s="23" t="s">
        <v>247</v>
      </c>
      <c r="D171" s="22" t="s">
        <v>41</v>
      </c>
      <c r="E171" s="24" t="s">
        <v>248</v>
      </c>
      <c r="F171" s="25" t="s">
        <v>63</v>
      </c>
      <c r="G171" s="26">
        <v>37.948</v>
      </c>
      <c r="H171" s="27">
        <v>0</v>
      </c>
      <c r="I171" s="27">
        <f>ROUND(ROUND(H171,2)*ROUND(G171,3),2)</f>
        <v>0</v>
      </c>
      <c r="O171">
        <f>(I171*21)/100</f>
        <v>0</v>
      </c>
      <c r="P171" t="s">
        <v>10</v>
      </c>
    </row>
    <row r="172" spans="1:18" ht="25.5" x14ac:dyDescent="0.2">
      <c r="A172" s="28" t="s">
        <v>44</v>
      </c>
      <c r="E172" s="29" t="s">
        <v>249</v>
      </c>
    </row>
    <row r="173" spans="1:18" x14ac:dyDescent="0.2">
      <c r="A173" s="30" t="s">
        <v>46</v>
      </c>
      <c r="E173" s="31" t="s">
        <v>47</v>
      </c>
    </row>
    <row r="174" spans="1:18" ht="25.5" x14ac:dyDescent="0.2">
      <c r="A174" t="s">
        <v>48</v>
      </c>
      <c r="E174" s="29" t="s">
        <v>250</v>
      </c>
    </row>
    <row r="175" spans="1:18" ht="12.75" customHeight="1" x14ac:dyDescent="0.2">
      <c r="A175" s="3" t="s">
        <v>37</v>
      </c>
      <c r="B175" s="3"/>
      <c r="C175" s="32" t="s">
        <v>251</v>
      </c>
      <c r="D175" s="3"/>
      <c r="E175" s="20" t="s">
        <v>252</v>
      </c>
      <c r="F175" s="3"/>
      <c r="G175" s="3"/>
      <c r="H175" s="3"/>
      <c r="I175" s="33">
        <f>0+Q175</f>
        <v>0</v>
      </c>
      <c r="O175">
        <f>0+R175</f>
        <v>0</v>
      </c>
      <c r="Q175">
        <f>0+I176</f>
        <v>0</v>
      </c>
      <c r="R175">
        <f>0+O176</f>
        <v>0</v>
      </c>
    </row>
    <row r="176" spans="1:18" x14ac:dyDescent="0.2">
      <c r="A176" s="22" t="s">
        <v>39</v>
      </c>
      <c r="B176" s="23" t="s">
        <v>253</v>
      </c>
      <c r="C176" s="23" t="s">
        <v>254</v>
      </c>
      <c r="D176" s="22" t="s">
        <v>41</v>
      </c>
      <c r="E176" s="24" t="s">
        <v>255</v>
      </c>
      <c r="F176" s="25" t="s">
        <v>63</v>
      </c>
      <c r="G176" s="26">
        <v>298.01900000000001</v>
      </c>
      <c r="H176" s="27">
        <v>0</v>
      </c>
      <c r="I176" s="27">
        <f>ROUND(ROUND(H176,2)*ROUND(G176,3),2)</f>
        <v>0</v>
      </c>
      <c r="O176">
        <f>(I176*21)/100</f>
        <v>0</v>
      </c>
      <c r="P176" t="s">
        <v>10</v>
      </c>
    </row>
    <row r="177" spans="1:5" ht="38.25" x14ac:dyDescent="0.2">
      <c r="A177" s="28" t="s">
        <v>44</v>
      </c>
      <c r="E177" s="29" t="s">
        <v>256</v>
      </c>
    </row>
    <row r="178" spans="1:5" x14ac:dyDescent="0.2">
      <c r="A178" s="30" t="s">
        <v>46</v>
      </c>
      <c r="E178" s="31" t="s">
        <v>47</v>
      </c>
    </row>
    <row r="179" spans="1:5" ht="76.5" x14ac:dyDescent="0.2">
      <c r="A179" t="s">
        <v>48</v>
      </c>
      <c r="E179" s="29" t="s">
        <v>257</v>
      </c>
    </row>
  </sheetData>
  <mergeCells count="11">
    <mergeCell ref="E6:E7"/>
    <mergeCell ref="F6:F7"/>
    <mergeCell ref="G6:G7"/>
    <mergeCell ref="H6:I6"/>
    <mergeCell ref="C3:D3"/>
    <mergeCell ref="C4:D4"/>
    <mergeCell ref="C5:D5"/>
    <mergeCell ref="A6:A7"/>
    <mergeCell ref="B6:B7"/>
    <mergeCell ref="C6:C7"/>
    <mergeCell ref="D6:D7"/>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D.2.2_SO 01-15-01</vt:lpstr>
    </vt:vector>
  </TitlesOfParts>
  <Company>SUDOP BRNO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2020-10-17T09:08:50Z</dcterms:created>
  <dcterms:modified xsi:type="dcterms:W3CDTF">2020-10-17T09:08:50Z</dcterms:modified>
</cp:coreProperties>
</file>