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rovaE\Documents\Loga dodávka\Eva T\"/>
    </mc:Choice>
  </mc:AlternateContent>
  <bookViews>
    <workbookView xWindow="0" yWindow="0" windowWidth="28800" windowHeight="12030"/>
  </bookViews>
  <sheets>
    <sheet name="varianta rámeček" sheetId="3" r:id="rId1"/>
    <sheet name="požadavky správ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3" l="1"/>
  <c r="C22" i="2" l="1"/>
  <c r="D3" i="3"/>
  <c r="D4" i="3"/>
  <c r="I9" i="3" l="1"/>
  <c r="I10" i="3" l="1"/>
  <c r="I12" i="3" l="1"/>
  <c r="I14" i="3"/>
  <c r="I8" i="3"/>
  <c r="C27" i="2" l="1"/>
  <c r="G4" i="3"/>
  <c r="I4" i="3" s="1"/>
  <c r="G3" i="3"/>
  <c r="I11" i="3" l="1"/>
  <c r="D6" i="3" l="1"/>
  <c r="D5" i="3"/>
  <c r="I3" i="3"/>
  <c r="D2" i="3"/>
  <c r="D19" i="2" l="1"/>
  <c r="D17" i="2"/>
  <c r="E17" i="2"/>
  <c r="C25" i="2" s="1"/>
  <c r="G6" i="3" s="1"/>
  <c r="I6" i="3" l="1"/>
  <c r="C24" i="2"/>
  <c r="C8" i="2"/>
  <c r="C7" i="2"/>
  <c r="C17" i="2" s="1"/>
  <c r="C21" i="2" s="1"/>
  <c r="B25" i="2" l="1"/>
  <c r="G5" i="3"/>
  <c r="B23" i="2"/>
  <c r="G2" i="3"/>
  <c r="I2" i="3" s="1"/>
  <c r="I5" i="3" l="1"/>
  <c r="I7" i="3"/>
  <c r="I15" i="3" l="1"/>
</calcChain>
</file>

<file path=xl/sharedStrings.xml><?xml version="1.0" encoding="utf-8"?>
<sst xmlns="http://schemas.openxmlformats.org/spreadsheetml/2006/main" count="105" uniqueCount="75">
  <si>
    <t>PČ</t>
  </si>
  <si>
    <t>popis</t>
  </si>
  <si>
    <t>MJ</t>
  </si>
  <si>
    <t>množství</t>
  </si>
  <si>
    <t>jednotková cena</t>
  </si>
  <si>
    <t>kus</t>
  </si>
  <si>
    <t>rozměry v mm výška x sířka</t>
  </si>
  <si>
    <t>ST Brno</t>
  </si>
  <si>
    <t>vše A3 + rámeček</t>
  </si>
  <si>
    <t>ST Jihlava</t>
  </si>
  <si>
    <t>SSZT Brno</t>
  </si>
  <si>
    <t>Položky 73 formát A4, bez rámečku</t>
  </si>
  <si>
    <t>Položky 78 formát A4, bez rámečku</t>
  </si>
  <si>
    <t>Položky 85 až 92 formát A4, 8 hliníkových rámečků A4</t>
  </si>
  <si>
    <t>Položky 93 až 101 formát A4, bez hliníkových rámečků</t>
  </si>
  <si>
    <t>U položky 71 neúplné pracoviště - Brno Slatina</t>
  </si>
  <si>
    <t>A4</t>
  </si>
  <si>
    <t>bez rámečku</t>
  </si>
  <si>
    <t>rámeček A4</t>
  </si>
  <si>
    <t>SSZT Jihlava</t>
  </si>
  <si>
    <t>SEE</t>
  </si>
  <si>
    <t>nezaslali = vše A3 + rámeček</t>
  </si>
  <si>
    <t>PO Jihlava</t>
  </si>
  <si>
    <t>PO Břeclav</t>
  </si>
  <si>
    <t>PO Brno</t>
  </si>
  <si>
    <t>SPS</t>
  </si>
  <si>
    <t>celkem</t>
  </si>
  <si>
    <t>pozice:</t>
  </si>
  <si>
    <t>rámeček A3</t>
  </si>
  <si>
    <t>A3 samolepka</t>
  </si>
  <si>
    <t>A4 samolepka</t>
  </si>
  <si>
    <t>1 až 72; 74 až 77; 79 až 84; 102 až 141</t>
  </si>
  <si>
    <t>Cena celkem bez DPH</t>
  </si>
  <si>
    <t>cena celkem bez DPH</t>
  </si>
  <si>
    <t>A4 samolepka bez rámečku</t>
  </si>
  <si>
    <t>příloha č. 01, příloha č. 02, příloha č. 03</t>
  </si>
  <si>
    <t>označení související přílohy</t>
  </si>
  <si>
    <t>příloha č. 01, příloha č. 04, příloha č. 05</t>
  </si>
  <si>
    <t>příloha č. 07a + b</t>
  </si>
  <si>
    <t>příloha č. 09a + b</t>
  </si>
  <si>
    <t>příloha č. 08a + b</t>
  </si>
  <si>
    <t xml:space="preserve"> 85 až 92</t>
  </si>
  <si>
    <t>příloha č. 06a + b</t>
  </si>
  <si>
    <t>montáž fólie A3/A4 na zadní pevnou část upevňujícího hliníkového rámečku</t>
  </si>
  <si>
    <t>1 až 72; 74 až 77; 79 až 84; 102 až 141; 85 až 92</t>
  </si>
  <si>
    <t>položka 142 A4 bez rámečku</t>
  </si>
  <si>
    <t>Hrušovany nad Jevišovkou/Střelice</t>
  </si>
  <si>
    <t>Hrušovany nad Jevišovkou/Mikulov</t>
  </si>
  <si>
    <r>
      <t>73; 78; 93 až 101</t>
    </r>
    <r>
      <rPr>
        <b/>
        <sz val="11"/>
        <color rgb="FFFF0000"/>
        <rFont val="Verdana"/>
        <family val="2"/>
        <charset val="238"/>
      </rPr>
      <t xml:space="preserve"> </t>
    </r>
    <r>
      <rPr>
        <sz val="11"/>
        <color rgb="FFFF0000"/>
        <rFont val="Verdana"/>
        <family val="2"/>
        <charset val="238"/>
      </rPr>
      <t>;142</t>
    </r>
  </si>
  <si>
    <t>Brno Maloměřice 2x/+Krpole/+Židenice 2x/+Skalice/+Letovice/+Blansko</t>
  </si>
  <si>
    <t>H.Brod</t>
  </si>
  <si>
    <t>Brno hl.n. Hrušovany u Brna/H.Heršpice/Modřice/Brno dolní n./3 x je hl.n./Kuřim/Tišnov</t>
  </si>
  <si>
    <t>označení Správy železnic venkovní, Kounicova 26, 400 mm x 500 mm, tisk centrován, odolné barvy, Modrá RAL 5003, oranžová RAL 2009, typ písma Styrene A - vše v souladu s Manuálem jednotného vizuálního stylu Správy železnic, vydání 1.0 z 28/06/2019, podklad nerezový plech tloušťky 1 mm</t>
  </si>
  <si>
    <t>označení zasedací místnosti Kounicova 26, 1000 mm x 600 mm, tisk centrován, odolné barvy, Modrá RAL 5003, oranžová RAL 2009, typ písma Styrene A - vše v souladu s Manuálem jednotného vizuálního stylu Správy železnic, vydání 1.0 z 28/06/2019, materiál cedulky mléčné sklo, materiál písmen fólie světlo-odolná, uchycení kovové, bez viditelných prvků/rámečku, snímatelné.</t>
  </si>
  <si>
    <t>označení zasedací místnosti Kounicova 26, 1000 mm x 600 mm, tisk centrován, odolné barvy, Modrá RAL 5003, oranžová RAL 2009, typ písma Styrene A - vše v souladu s Manuálem jednotného vizuálního stylu Správy železnic, vydání 1.0 z 28/06/2019, materiál cedulky sendvič ze dvou hliníkových plechů s povrchovou úpravou a vnitřním lehkým jádrem tloušťky alespoň 3 mm, na zadní straně opatřeny oboustrannou pěnovou lepící páskou o tloušťce 1 mm u horní a spodní hrany v šíři alespoň 50 mm.</t>
  </si>
  <si>
    <t>označení společnosti 1 NP Kounicova 26, velikost 1500 mm x 500 mm, tisk centrován, odolné barvy, Modrá RAL 5003, oranžová RAL 2009, typ písma Styrene A - vše v souladu s Manuálem jednotného vizuálního stylu Správy železnic, vydání 1.0 z 28/06/2019, materiál cedulky sendvič ze dvou hliníkových plechů s povrchovou úpravou a vnitřním lehkým jádrem tlošťky alespoň 3 mm, na zadní straně opatřeny oboustrannou pěnovou lepící páskou o tloušťce 1 mm u horní a spodní hrany v šíři alespoň 50 mm.</t>
  </si>
  <si>
    <t>označení místností Kounicova 26, velikost 100 mm x 55 mm, tisk centrován, odolné barvy, Modrá RAL 5003, oranžová RAL 2009, typ písma Styrene A - vše v souladu s Manuálem jednotného vizuálního stylu Správy železnic, materiál cedulky plastová deska tloušťky 2 mm, na zadní straně osazen oboustrannou pěnovou lepící páskou o tloušťce 1 mm u horní a spodní hrany v šíři alespoň 15 mm.</t>
  </si>
  <si>
    <t>samolepící fólie  formátu A4 světlostálá pro exteriérové použití - tisk na šířku,  rozměr tisku 190 mm x 277 mm, plocha fólie 210 mm x 297 mm, tisk centrován, odolné barvy, Modrá RAL 5003, oranžová RAL 2009, typ písma Styrene A - vše v souladu s Manuálem jednotného vizuálního stylu Správy železnic, vydání 1.0 z 28/06/2019, určená pro rámeček</t>
  </si>
  <si>
    <t xml:space="preserve">samolepící fólie  formátu A4 světlostálá pro exteriérové použití - tisk na šířku,  rozměr tisku 210 mm x 297 mm, plocha fólie 210 mm x 297 mm, tisk centrován, odolné barvy, Modrá RAL 5003, oranžová RAL 2009, typ písma Styrene A - vše v souladu s Manuálem jednotného vizuálního stylu Správy železnic,  vydání 1.0 z 28/06/2019, zadní strana samolepky v barvě RAL 5003, určená pro přímé lepení </t>
  </si>
  <si>
    <t>hliníkový upevňující rámeček pro montáž na zdivo, vnitřní viditelný rozměr               277 mm x 400 mm, čelní viditelná část odnímatelná, plná záda, bez viditelných upevňovacích prvku v čelní straně, čelní šířka profilu do 15 mm, hloubka do 5 mm</t>
  </si>
  <si>
    <t>označení místností Kounicova 26, velikost 100 mm x 55 mm, tisk centrován, odolné barvy, Modrá RAL 5003, oranžová RAL 2009, typ písma Styrene A - vše v souladu s Manuálem jednotného vizuálního stylu Správy železnic, materiál cedulky plastová deska tloušťky 2 mm, na zadní straně osazen oboustrannou pěnovou lepící páskou o síle 1 mm u horní a spodní hrany v šíři alespoň 15 mm.</t>
  </si>
  <si>
    <t>297 mm x 420 mm plocha fólie;            277 mm x 400 mm plocha tisku</t>
  </si>
  <si>
    <t>210 mm x 297 mm plocha fólie, plocha tisku                             190 mm x 277 mm</t>
  </si>
  <si>
    <t>210 mm x 297 mm plocha fólie, plocha tisku plná</t>
  </si>
  <si>
    <t>vnitřní rozměr            190 mm x 277 mm, vnější rozměr do  220 mm x 307 mm</t>
  </si>
  <si>
    <t>100 mm x 55 mm</t>
  </si>
  <si>
    <t>119 mm x 55 mm</t>
  </si>
  <si>
    <t>235 mm x 55 mm</t>
  </si>
  <si>
    <t>1500 mm x 500 mm</t>
  </si>
  <si>
    <t>1000 mm x 600 mm</t>
  </si>
  <si>
    <t>400 mm x 500 mm</t>
  </si>
  <si>
    <t>pozice přílohy č. 01 "Označení pracovišť - infrastruktura"</t>
  </si>
  <si>
    <t>vnitřní rozměr               277 mm x 400 mm, vnější rozměr do  307 mm x 430 mm</t>
  </si>
  <si>
    <t>samolepící fólie formátu A3 světlostálá pro exteriérové použití - tisk na šířku, rozměr tisku 277 x 400, plocha fólie 297 x 420, tisk centrován, odolné barvy, Modrá RAL 5003, oranžová RAL 2009, typ písma Styrene A - vše v souladu s Manuálem jednotného vizuálního stylu Správy železnic, vydání 1.0 z 28/06/2019, určená pro rámeček</t>
  </si>
  <si>
    <t>hliníkový upevňující rámeček pro montáž na zdivo, vnitřní viditelný rozměr          190 mm x 277 mm, čelní viditelná část odnímatelná, plná záda, bez viditelných upevňovacích prvku v čelní straně, čelní šířka profilu do 15 mm, hloubka do 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</si>
</sst>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theme="8" tint="-0.249977111117893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4" fontId="0" fillId="0" borderId="0" xfId="0" applyNumberFormat="1"/>
    <xf numFmtId="0" fontId="0" fillId="0" borderId="0" xfId="0" applyAlignment="1">
      <alignment horizontal="left" vertical="center" wrapText="1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right"/>
    </xf>
    <xf numFmtId="0" fontId="0" fillId="4" borderId="0" xfId="0" applyFill="1"/>
    <xf numFmtId="0" fontId="1" fillId="0" borderId="0" xfId="0" applyFont="1" applyAlignment="1">
      <alignment wrapText="1"/>
    </xf>
    <xf numFmtId="44" fontId="1" fillId="0" borderId="0" xfId="0" applyNumberFormat="1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4" fontId="0" fillId="4" borderId="1" xfId="0" applyNumberForma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5" borderId="2" xfId="0" applyFill="1" applyBorder="1" applyAlignment="1">
      <alignment wrapText="1"/>
    </xf>
    <xf numFmtId="44" fontId="0" fillId="0" borderId="4" xfId="0" applyNumberFormat="1" applyBorder="1" applyAlignment="1">
      <alignment horizontal="left" vertical="center" wrapText="1"/>
    </xf>
    <xf numFmtId="44" fontId="1" fillId="0" borderId="3" xfId="0" applyNumberFormat="1" applyFont="1" applyBorder="1"/>
    <xf numFmtId="0" fontId="0" fillId="0" borderId="2" xfId="0" applyBorder="1" applyAlignment="1">
      <alignment horizontal="left" vertical="center" wrapText="1"/>
    </xf>
    <xf numFmtId="0" fontId="3" fillId="0" borderId="0" xfId="0" applyFont="1"/>
    <xf numFmtId="0" fontId="0" fillId="5" borderId="1" xfId="0" applyFill="1" applyBorder="1" applyAlignment="1">
      <alignment horizontal="center" vertical="center" wrapText="1"/>
    </xf>
    <xf numFmtId="0" fontId="4" fillId="0" borderId="0" xfId="0" applyFont="1"/>
    <xf numFmtId="0" fontId="4" fillId="4" borderId="0" xfId="0" applyFont="1" applyFill="1"/>
    <xf numFmtId="0" fontId="5" fillId="0" borderId="0" xfId="0" applyFont="1"/>
    <xf numFmtId="0" fontId="5" fillId="4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justify" wrapText="1"/>
    </xf>
    <xf numFmtId="0" fontId="0" fillId="0" borderId="1" xfId="0" applyBorder="1" applyAlignment="1">
      <alignment horizontal="justify" vertical="justify" wrapText="1"/>
    </xf>
    <xf numFmtId="0" fontId="0" fillId="5" borderId="1" xfId="0" applyFill="1" applyBorder="1" applyAlignment="1">
      <alignment horizontal="justify" vertical="justify" wrapText="1"/>
    </xf>
    <xf numFmtId="0" fontId="0" fillId="5" borderId="4" xfId="0" applyFill="1" applyBorder="1" applyAlignment="1">
      <alignment horizontal="justify" vertical="justify" wrapText="1"/>
    </xf>
    <xf numFmtId="0" fontId="1" fillId="0" borderId="3" xfId="0" applyFont="1" applyBorder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1" xfId="0" applyBorder="1" applyAlignment="1">
      <alignment horizontal="justify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="70" zoomScaleNormal="70" workbookViewId="0">
      <selection activeCell="B5" sqref="B5"/>
    </sheetView>
  </sheetViews>
  <sheetFormatPr defaultRowHeight="14.25" x14ac:dyDescent="0.2"/>
  <cols>
    <col min="1" max="1" width="4.796875" customWidth="1"/>
    <col min="2" max="2" width="59.796875" style="32" customWidth="1"/>
    <col min="3" max="3" width="18.09765625" customWidth="1"/>
    <col min="4" max="4" width="27.59765625" hidden="1" customWidth="1"/>
    <col min="5" max="5" width="16.59765625" customWidth="1"/>
    <col min="8" max="8" width="11" customWidth="1"/>
    <col min="9" max="9" width="17.09765625" customWidth="1"/>
    <col min="10" max="10" width="13" customWidth="1"/>
  </cols>
  <sheetData>
    <row r="1" spans="1:9" s="8" customFormat="1" ht="31.5" customHeight="1" x14ac:dyDescent="0.2">
      <c r="A1" s="26" t="s">
        <v>0</v>
      </c>
      <c r="B1" s="27" t="s">
        <v>1</v>
      </c>
      <c r="C1" s="26" t="s">
        <v>36</v>
      </c>
      <c r="D1" s="26" t="s">
        <v>71</v>
      </c>
      <c r="E1" s="26" t="s">
        <v>6</v>
      </c>
      <c r="F1" s="26" t="s">
        <v>2</v>
      </c>
      <c r="G1" s="26" t="s">
        <v>3</v>
      </c>
      <c r="H1" s="26" t="s">
        <v>4</v>
      </c>
      <c r="I1" s="26" t="s">
        <v>33</v>
      </c>
    </row>
    <row r="2" spans="1:9" s="3" customFormat="1" ht="75.75" customHeight="1" x14ac:dyDescent="0.2">
      <c r="A2" s="10">
        <v>1</v>
      </c>
      <c r="B2" s="33" t="s">
        <v>73</v>
      </c>
      <c r="C2" s="10" t="s">
        <v>35</v>
      </c>
      <c r="D2" s="10" t="str">
        <f>'požadavky správ'!E21</f>
        <v>1 až 72; 74 až 77; 79 až 84; 102 až 141</v>
      </c>
      <c r="E2" s="11" t="s">
        <v>61</v>
      </c>
      <c r="F2" s="11" t="s">
        <v>5</v>
      </c>
      <c r="G2" s="11">
        <f>'požadavky správ'!C21</f>
        <v>122</v>
      </c>
      <c r="H2" s="12"/>
      <c r="I2" s="13">
        <f t="shared" ref="I2:I7" si="0">H2*G2</f>
        <v>0</v>
      </c>
    </row>
    <row r="3" spans="1:9" s="3" customFormat="1" ht="83.25" customHeight="1" x14ac:dyDescent="0.2">
      <c r="A3" s="10">
        <v>2</v>
      </c>
      <c r="B3" s="28" t="s">
        <v>57</v>
      </c>
      <c r="C3" s="10" t="s">
        <v>37</v>
      </c>
      <c r="D3" s="10" t="str">
        <f>'požadavky správ'!E22</f>
        <v xml:space="preserve"> 85 až 92</v>
      </c>
      <c r="E3" s="11" t="s">
        <v>62</v>
      </c>
      <c r="F3" s="11" t="s">
        <v>5</v>
      </c>
      <c r="G3" s="11">
        <f>'požadavky správ'!C22</f>
        <v>8</v>
      </c>
      <c r="H3" s="12"/>
      <c r="I3" s="13">
        <f t="shared" si="0"/>
        <v>0</v>
      </c>
    </row>
    <row r="4" spans="1:9" s="3" customFormat="1" ht="89.25" customHeight="1" x14ac:dyDescent="0.2">
      <c r="A4" s="10">
        <v>3</v>
      </c>
      <c r="B4" s="28" t="s">
        <v>58</v>
      </c>
      <c r="C4" s="10" t="s">
        <v>37</v>
      </c>
      <c r="D4" s="10" t="str">
        <f>'požadavky správ'!E23</f>
        <v>73; 78; 93 až 101 ;142</v>
      </c>
      <c r="E4" s="11" t="s">
        <v>63</v>
      </c>
      <c r="F4" s="11" t="s">
        <v>5</v>
      </c>
      <c r="G4" s="11">
        <f>'požadavky správ'!C23</f>
        <v>12</v>
      </c>
      <c r="H4" s="12"/>
      <c r="I4" s="13">
        <f t="shared" si="0"/>
        <v>0</v>
      </c>
    </row>
    <row r="5" spans="1:9" s="3" customFormat="1" ht="63" customHeight="1" x14ac:dyDescent="0.2">
      <c r="A5" s="10">
        <v>4</v>
      </c>
      <c r="B5" s="28" t="s">
        <v>59</v>
      </c>
      <c r="C5" s="19"/>
      <c r="D5" s="10" t="str">
        <f>'požadavky správ'!E24</f>
        <v>1 až 72; 74 až 77; 79 až 84; 102 až 141</v>
      </c>
      <c r="E5" s="11" t="s">
        <v>72</v>
      </c>
      <c r="F5" s="11" t="s">
        <v>5</v>
      </c>
      <c r="G5" s="11">
        <f>'požadavky správ'!C24</f>
        <v>122</v>
      </c>
      <c r="H5" s="12"/>
      <c r="I5" s="13">
        <f t="shared" si="0"/>
        <v>0</v>
      </c>
    </row>
    <row r="6" spans="1:9" s="3" customFormat="1" ht="60.75" customHeight="1" x14ac:dyDescent="0.2">
      <c r="A6" s="10">
        <v>5</v>
      </c>
      <c r="B6" s="28" t="s">
        <v>74</v>
      </c>
      <c r="C6" s="19"/>
      <c r="D6" s="10" t="str">
        <f>'požadavky správ'!E25</f>
        <v xml:space="preserve"> 85 až 92</v>
      </c>
      <c r="E6" s="11" t="s">
        <v>64</v>
      </c>
      <c r="F6" s="11" t="s">
        <v>5</v>
      </c>
      <c r="G6" s="11">
        <f>'požadavky správ'!C25</f>
        <v>8</v>
      </c>
      <c r="H6" s="12"/>
      <c r="I6" s="13">
        <f t="shared" si="0"/>
        <v>0</v>
      </c>
    </row>
    <row r="7" spans="1:9" s="3" customFormat="1" ht="33" customHeight="1" x14ac:dyDescent="0.2">
      <c r="A7" s="10">
        <v>6</v>
      </c>
      <c r="B7" s="28" t="s">
        <v>43</v>
      </c>
      <c r="C7" s="19"/>
      <c r="D7" s="14" t="s">
        <v>44</v>
      </c>
      <c r="E7" s="15"/>
      <c r="F7" s="11" t="s">
        <v>5</v>
      </c>
      <c r="G7" s="11">
        <v>130</v>
      </c>
      <c r="H7" s="12"/>
      <c r="I7" s="13">
        <f t="shared" si="0"/>
        <v>0</v>
      </c>
    </row>
    <row r="8" spans="1:9" s="3" customFormat="1" ht="86.25" customHeight="1" x14ac:dyDescent="0.2">
      <c r="A8" s="10">
        <v>7</v>
      </c>
      <c r="B8" s="29" t="s">
        <v>60</v>
      </c>
      <c r="C8" s="10" t="s">
        <v>42</v>
      </c>
      <c r="D8" s="16"/>
      <c r="E8" s="21" t="s">
        <v>65</v>
      </c>
      <c r="F8" s="11" t="s">
        <v>5</v>
      </c>
      <c r="G8" s="21">
        <v>560</v>
      </c>
      <c r="H8" s="12"/>
      <c r="I8" s="13">
        <f t="shared" ref="I8:I9" si="1">H8*G8</f>
        <v>0</v>
      </c>
    </row>
    <row r="9" spans="1:9" s="3" customFormat="1" ht="86.25" customHeight="1" x14ac:dyDescent="0.2">
      <c r="A9" s="10">
        <v>8</v>
      </c>
      <c r="B9" s="29" t="s">
        <v>56</v>
      </c>
      <c r="C9" s="10" t="s">
        <v>42</v>
      </c>
      <c r="D9" s="16"/>
      <c r="E9" s="21" t="s">
        <v>66</v>
      </c>
      <c r="F9" s="11" t="s">
        <v>5</v>
      </c>
      <c r="G9" s="21">
        <v>9</v>
      </c>
      <c r="H9" s="12"/>
      <c r="I9" s="13">
        <f t="shared" si="1"/>
        <v>0</v>
      </c>
    </row>
    <row r="10" spans="1:9" s="3" customFormat="1" ht="87" customHeight="1" x14ac:dyDescent="0.2">
      <c r="A10" s="10">
        <v>9</v>
      </c>
      <c r="B10" s="29" t="s">
        <v>56</v>
      </c>
      <c r="C10" s="10" t="s">
        <v>42</v>
      </c>
      <c r="D10" s="16"/>
      <c r="E10" s="21" t="s">
        <v>67</v>
      </c>
      <c r="F10" s="11" t="s">
        <v>5</v>
      </c>
      <c r="G10" s="21">
        <v>135</v>
      </c>
      <c r="H10" s="12"/>
      <c r="I10" s="13">
        <f t="shared" ref="I10" si="2">H10*G10</f>
        <v>0</v>
      </c>
    </row>
    <row r="11" spans="1:9" ht="102" customHeight="1" x14ac:dyDescent="0.2">
      <c r="A11" s="10">
        <v>10</v>
      </c>
      <c r="B11" s="29" t="s">
        <v>55</v>
      </c>
      <c r="C11" s="10" t="s">
        <v>38</v>
      </c>
      <c r="D11" s="16"/>
      <c r="E11" s="21" t="s">
        <v>68</v>
      </c>
      <c r="F11" s="11" t="s">
        <v>5</v>
      </c>
      <c r="G11" s="11">
        <v>2</v>
      </c>
      <c r="H11" s="12"/>
      <c r="I11" s="13">
        <f t="shared" ref="I11:I14" si="3">H11*G11</f>
        <v>0</v>
      </c>
    </row>
    <row r="12" spans="1:9" ht="89.25" customHeight="1" x14ac:dyDescent="0.2">
      <c r="A12" s="10">
        <v>11</v>
      </c>
      <c r="B12" s="29" t="s">
        <v>53</v>
      </c>
      <c r="C12" s="10" t="s">
        <v>40</v>
      </c>
      <c r="D12" s="16"/>
      <c r="E12" s="21" t="s">
        <v>69</v>
      </c>
      <c r="F12" s="11" t="s">
        <v>5</v>
      </c>
      <c r="G12" s="21">
        <v>1</v>
      </c>
      <c r="H12" s="12"/>
      <c r="I12" s="13">
        <f t="shared" si="3"/>
        <v>0</v>
      </c>
    </row>
    <row r="13" spans="1:9" ht="105.75" customHeight="1" x14ac:dyDescent="0.2">
      <c r="A13" s="10">
        <v>12</v>
      </c>
      <c r="B13" s="29" t="s">
        <v>54</v>
      </c>
      <c r="C13" s="10" t="s">
        <v>40</v>
      </c>
      <c r="D13" s="16"/>
      <c r="E13" s="21" t="s">
        <v>69</v>
      </c>
      <c r="F13" s="11" t="s">
        <v>5</v>
      </c>
      <c r="G13" s="21">
        <v>2</v>
      </c>
      <c r="H13" s="12"/>
      <c r="I13" s="13">
        <f t="shared" ref="I13" si="4">H13*G13</f>
        <v>0</v>
      </c>
    </row>
    <row r="14" spans="1:9" ht="57.75" thickBot="1" x14ac:dyDescent="0.25">
      <c r="A14" s="10">
        <v>13</v>
      </c>
      <c r="B14" s="30" t="s">
        <v>52</v>
      </c>
      <c r="C14" s="10" t="s">
        <v>39</v>
      </c>
      <c r="D14" s="16"/>
      <c r="E14" s="21" t="s">
        <v>70</v>
      </c>
      <c r="F14" s="11" t="s">
        <v>5</v>
      </c>
      <c r="G14" s="11">
        <v>1</v>
      </c>
      <c r="H14" s="12"/>
      <c r="I14" s="17">
        <f t="shared" si="3"/>
        <v>0</v>
      </c>
    </row>
    <row r="15" spans="1:9" s="1" customFormat="1" ht="15" thickBot="1" x14ac:dyDescent="0.25">
      <c r="B15" s="31" t="s">
        <v>32</v>
      </c>
      <c r="C15" s="3"/>
      <c r="H15" s="9"/>
      <c r="I15" s="18">
        <f>SUM(I2:I14)</f>
        <v>0</v>
      </c>
    </row>
    <row r="16" spans="1:9" x14ac:dyDescent="0.2">
      <c r="H16" s="2"/>
      <c r="I16" s="2"/>
    </row>
    <row r="17" spans="8:9" x14ac:dyDescent="0.2">
      <c r="H17" s="2"/>
      <c r="I17" s="2"/>
    </row>
    <row r="18" spans="8:9" x14ac:dyDescent="0.2">
      <c r="H18" s="2"/>
      <c r="I18" s="2"/>
    </row>
    <row r="19" spans="8:9" x14ac:dyDescent="0.2">
      <c r="H19" s="2"/>
      <c r="I19" s="2"/>
    </row>
    <row r="20" spans="8:9" x14ac:dyDescent="0.2">
      <c r="H20" s="2"/>
      <c r="I20" s="2"/>
    </row>
    <row r="21" spans="8:9" x14ac:dyDescent="0.2">
      <c r="H21" s="2"/>
      <c r="I21" s="2"/>
    </row>
    <row r="22" spans="8:9" x14ac:dyDescent="0.2">
      <c r="H22" s="2"/>
      <c r="I22" s="2"/>
    </row>
    <row r="23" spans="8:9" x14ac:dyDescent="0.2">
      <c r="H23" s="2"/>
      <c r="I23" s="2"/>
    </row>
    <row r="24" spans="8:9" x14ac:dyDescent="0.2">
      <c r="H24" s="2"/>
      <c r="I24" s="2"/>
    </row>
    <row r="25" spans="8:9" x14ac:dyDescent="0.2">
      <c r="H25" s="2"/>
      <c r="I25" s="2"/>
    </row>
    <row r="26" spans="8:9" x14ac:dyDescent="0.2">
      <c r="H26" s="2"/>
      <c r="I26" s="2"/>
    </row>
    <row r="27" spans="8:9" x14ac:dyDescent="0.2">
      <c r="H27" s="2"/>
      <c r="I27" s="2"/>
    </row>
    <row r="28" spans="8:9" x14ac:dyDescent="0.2">
      <c r="H28" s="2"/>
      <c r="I28" s="2"/>
    </row>
    <row r="29" spans="8:9" x14ac:dyDescent="0.2">
      <c r="H29" s="2"/>
      <c r="I29" s="2"/>
    </row>
    <row r="30" spans="8:9" x14ac:dyDescent="0.2">
      <c r="H30" s="2"/>
      <c r="I30" s="2"/>
    </row>
    <row r="31" spans="8:9" x14ac:dyDescent="0.2">
      <c r="H31" s="2"/>
      <c r="I31" s="2"/>
    </row>
    <row r="32" spans="8:9" x14ac:dyDescent="0.2">
      <c r="H32" s="2"/>
      <c r="I32" s="2"/>
    </row>
    <row r="33" spans="8:9" x14ac:dyDescent="0.2">
      <c r="H33" s="2"/>
      <c r="I33" s="2"/>
    </row>
    <row r="34" spans="8:9" x14ac:dyDescent="0.2">
      <c r="H34" s="2"/>
      <c r="I34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31" sqref="B31"/>
    </sheetView>
  </sheetViews>
  <sheetFormatPr defaultRowHeight="14.25" x14ac:dyDescent="0.2"/>
  <cols>
    <col min="1" max="1" width="15" customWidth="1"/>
    <col min="2" max="2" width="44.69921875" customWidth="1"/>
    <col min="4" max="4" width="11.3984375" customWidth="1"/>
    <col min="5" max="5" width="10.296875" customWidth="1"/>
  </cols>
  <sheetData>
    <row r="1" spans="1:6" x14ac:dyDescent="0.2">
      <c r="C1" t="s">
        <v>16</v>
      </c>
      <c r="D1" t="s">
        <v>17</v>
      </c>
      <c r="E1" t="s">
        <v>18</v>
      </c>
    </row>
    <row r="2" spans="1:6" x14ac:dyDescent="0.2">
      <c r="A2" t="s">
        <v>7</v>
      </c>
      <c r="B2" t="s">
        <v>8</v>
      </c>
    </row>
    <row r="3" spans="1:6" x14ac:dyDescent="0.2">
      <c r="A3" t="s">
        <v>9</v>
      </c>
      <c r="B3" t="s">
        <v>8</v>
      </c>
    </row>
    <row r="4" spans="1:6" x14ac:dyDescent="0.2">
      <c r="A4" t="s">
        <v>10</v>
      </c>
      <c r="B4" t="s">
        <v>15</v>
      </c>
    </row>
    <row r="5" spans="1:6" x14ac:dyDescent="0.2">
      <c r="B5" s="22" t="s">
        <v>11</v>
      </c>
      <c r="C5" s="22">
        <v>1</v>
      </c>
      <c r="D5" s="22">
        <v>1</v>
      </c>
      <c r="F5" t="s">
        <v>46</v>
      </c>
    </row>
    <row r="6" spans="1:6" x14ac:dyDescent="0.2">
      <c r="B6" s="22" t="s">
        <v>12</v>
      </c>
      <c r="C6" s="22">
        <v>1</v>
      </c>
      <c r="D6" s="22">
        <v>1</v>
      </c>
      <c r="F6" t="s">
        <v>47</v>
      </c>
    </row>
    <row r="7" spans="1:6" x14ac:dyDescent="0.2">
      <c r="B7" s="24" t="s">
        <v>13</v>
      </c>
      <c r="C7" s="24">
        <f>93-85</f>
        <v>8</v>
      </c>
      <c r="E7" s="24">
        <v>8</v>
      </c>
      <c r="F7" t="s">
        <v>49</v>
      </c>
    </row>
    <row r="8" spans="1:6" x14ac:dyDescent="0.2">
      <c r="B8" s="22" t="s">
        <v>14</v>
      </c>
      <c r="C8" s="22">
        <f>102-93</f>
        <v>9</v>
      </c>
      <c r="D8" s="22">
        <v>9</v>
      </c>
      <c r="F8" t="s">
        <v>51</v>
      </c>
    </row>
    <row r="9" spans="1:6" x14ac:dyDescent="0.2">
      <c r="A9" t="s">
        <v>19</v>
      </c>
      <c r="B9" t="s">
        <v>8</v>
      </c>
    </row>
    <row r="10" spans="1:6" x14ac:dyDescent="0.2">
      <c r="A10" t="s">
        <v>20</v>
      </c>
      <c r="B10" t="s">
        <v>21</v>
      </c>
    </row>
    <row r="11" spans="1:6" x14ac:dyDescent="0.2">
      <c r="A11" t="s">
        <v>22</v>
      </c>
      <c r="B11" t="s">
        <v>21</v>
      </c>
    </row>
    <row r="12" spans="1:6" x14ac:dyDescent="0.2">
      <c r="A12" t="s">
        <v>23</v>
      </c>
      <c r="B12" t="s">
        <v>21</v>
      </c>
    </row>
    <row r="13" spans="1:6" x14ac:dyDescent="0.2">
      <c r="A13" t="s">
        <v>24</v>
      </c>
      <c r="B13" t="s">
        <v>21</v>
      </c>
    </row>
    <row r="14" spans="1:6" x14ac:dyDescent="0.2">
      <c r="A14" t="s">
        <v>25</v>
      </c>
      <c r="B14" s="22" t="s">
        <v>45</v>
      </c>
      <c r="C14" s="22">
        <v>1</v>
      </c>
      <c r="D14" s="22">
        <v>1</v>
      </c>
      <c r="F14" s="20" t="s">
        <v>50</v>
      </c>
    </row>
    <row r="16" spans="1:6" x14ac:dyDescent="0.2">
      <c r="A16" t="s">
        <v>26</v>
      </c>
      <c r="B16">
        <v>142</v>
      </c>
    </row>
    <row r="17" spans="1:6" x14ac:dyDescent="0.2">
      <c r="C17">
        <f>SUM(C2:C16)</f>
        <v>20</v>
      </c>
      <c r="D17" s="22">
        <f t="shared" ref="D17:E17" si="0">SUM(D2:D16)</f>
        <v>12</v>
      </c>
      <c r="E17" s="24">
        <f t="shared" si="0"/>
        <v>8</v>
      </c>
    </row>
    <row r="19" spans="1:6" x14ac:dyDescent="0.2">
      <c r="C19" s="4">
        <v>142</v>
      </c>
      <c r="D19" s="5">
        <f>C19-D17</f>
        <v>130</v>
      </c>
    </row>
    <row r="21" spans="1:6" x14ac:dyDescent="0.2">
      <c r="A21" t="s">
        <v>29</v>
      </c>
      <c r="C21">
        <f>C19-C17</f>
        <v>122</v>
      </c>
      <c r="D21" s="6" t="s">
        <v>27</v>
      </c>
      <c r="E21" t="s">
        <v>31</v>
      </c>
    </row>
    <row r="22" spans="1:6" x14ac:dyDescent="0.2">
      <c r="A22" t="s">
        <v>30</v>
      </c>
      <c r="B22" s="4"/>
      <c r="C22">
        <f>E17</f>
        <v>8</v>
      </c>
      <c r="D22" s="6" t="s">
        <v>27</v>
      </c>
      <c r="E22" s="25" t="s">
        <v>41</v>
      </c>
    </row>
    <row r="23" spans="1:6" x14ac:dyDescent="0.2">
      <c r="A23" s="22" t="s">
        <v>34</v>
      </c>
      <c r="B23" s="4">
        <f>C23+C21+C22</f>
        <v>142</v>
      </c>
      <c r="C23" s="22">
        <v>12</v>
      </c>
      <c r="D23" s="6" t="s">
        <v>27</v>
      </c>
      <c r="E23" s="23" t="s">
        <v>48</v>
      </c>
      <c r="F23" s="22"/>
    </row>
    <row r="24" spans="1:6" x14ac:dyDescent="0.2">
      <c r="A24" t="s">
        <v>28</v>
      </c>
      <c r="C24">
        <f>C19-D17-E17</f>
        <v>122</v>
      </c>
      <c r="D24" s="6" t="s">
        <v>27</v>
      </c>
      <c r="E24" t="s">
        <v>31</v>
      </c>
    </row>
    <row r="25" spans="1:6" x14ac:dyDescent="0.2">
      <c r="A25" t="s">
        <v>18</v>
      </c>
      <c r="B25" s="5">
        <f>C24+C25</f>
        <v>130</v>
      </c>
      <c r="C25">
        <f>E17</f>
        <v>8</v>
      </c>
      <c r="D25" s="6" t="s">
        <v>27</v>
      </c>
      <c r="E25" s="7" t="s">
        <v>41</v>
      </c>
    </row>
    <row r="27" spans="1:6" x14ac:dyDescent="0.2">
      <c r="C27">
        <f>C23+C22</f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varianta rámeček</vt:lpstr>
      <vt:lpstr>požadavky správ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Neugebauer Tomáš, Ing. arch.</dc:creator>
  <cp:lastModifiedBy>Gregorová Elena, Ing.</cp:lastModifiedBy>
  <dcterms:created xsi:type="dcterms:W3CDTF">2020-05-25T18:39:02Z</dcterms:created>
  <dcterms:modified xsi:type="dcterms:W3CDTF">2020-10-27T06:13:40Z</dcterms:modified>
</cp:coreProperties>
</file>