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foto-digitál\Kolín - dislokace slože SŽDC administrativní budova\PD dopracování - zadání\zadávací dokumentace\"/>
    </mc:Choice>
  </mc:AlternateContent>
  <bookViews>
    <workbookView xWindow="0" yWindow="0" windowWidth="28800" windowHeight="12330" activeTab="1"/>
  </bookViews>
  <sheets>
    <sheet name="Rekapitulace stavby" sheetId="1" r:id="rId1"/>
    <sheet name="Kolin - Kolín ADM - oprav..." sheetId="2" r:id="rId2"/>
  </sheets>
  <definedNames>
    <definedName name="_xlnm._FilterDatabase" localSheetId="1" hidden="1">'Kolin - Kolín ADM - oprav...'!$C$116:$K$131</definedName>
    <definedName name="_xlnm.Print_Titles" localSheetId="1">'Kolin - Kolín ADM - oprav...'!$116:$116</definedName>
    <definedName name="_xlnm.Print_Titles" localSheetId="0">'Rekapitulace stavby'!$92:$92</definedName>
    <definedName name="_xlnm.Print_Area" localSheetId="1">'Kolin - Kolín ADM - oprav...'!$C$4:$J$76,'Kolin - Kolín ADM - oprav...'!$C$82:$J$100,'Kolin - Kolín ADM - oprav...'!$C$106:$J$131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31" i="2"/>
  <c r="BH131" i="2"/>
  <c r="BG131" i="2"/>
  <c r="BF131" i="2"/>
  <c r="T131" i="2"/>
  <c r="T130" i="2"/>
  <c r="R131" i="2"/>
  <c r="R130" i="2" s="1"/>
  <c r="P131" i="2"/>
  <c r="P130" i="2"/>
  <c r="BI128" i="2"/>
  <c r="BH128" i="2"/>
  <c r="BG128" i="2"/>
  <c r="BF128" i="2"/>
  <c r="T128" i="2"/>
  <c r="T127" i="2"/>
  <c r="R128" i="2"/>
  <c r="R127" i="2" s="1"/>
  <c r="P128" i="2"/>
  <c r="P127" i="2" s="1"/>
  <c r="BI125" i="2"/>
  <c r="BH125" i="2"/>
  <c r="BG125" i="2"/>
  <c r="BF125" i="2"/>
  <c r="T125" i="2"/>
  <c r="T124" i="2"/>
  <c r="R125" i="2"/>
  <c r="R124" i="2" s="1"/>
  <c r="R117" i="2" s="1"/>
  <c r="P125" i="2"/>
  <c r="P124" i="2"/>
  <c r="BI122" i="2"/>
  <c r="BH122" i="2"/>
  <c r="BG122" i="2"/>
  <c r="BF122" i="2"/>
  <c r="T122" i="2"/>
  <c r="T121" i="2" s="1"/>
  <c r="T117" i="2" s="1"/>
  <c r="R122" i="2"/>
  <c r="R121" i="2"/>
  <c r="P122" i="2"/>
  <c r="P121" i="2" s="1"/>
  <c r="BI119" i="2"/>
  <c r="BH119" i="2"/>
  <c r="BG119" i="2"/>
  <c r="BF119" i="2"/>
  <c r="T119" i="2"/>
  <c r="T118" i="2"/>
  <c r="R119" i="2"/>
  <c r="R118" i="2"/>
  <c r="P119" i="2"/>
  <c r="P118" i="2" s="1"/>
  <c r="J114" i="2"/>
  <c r="F113" i="2"/>
  <c r="F111" i="2"/>
  <c r="E109" i="2"/>
  <c r="J90" i="2"/>
  <c r="F89" i="2"/>
  <c r="F87" i="2"/>
  <c r="E85" i="2"/>
  <c r="J19" i="2"/>
  <c r="E19" i="2"/>
  <c r="J113" i="2"/>
  <c r="J18" i="2"/>
  <c r="J16" i="2"/>
  <c r="E16" i="2"/>
  <c r="F90" i="2"/>
  <c r="J15" i="2"/>
  <c r="J10" i="2"/>
  <c r="J111" i="2"/>
  <c r="L90" i="1"/>
  <c r="AM90" i="1"/>
  <c r="AM89" i="1"/>
  <c r="L89" i="1"/>
  <c r="AM87" i="1"/>
  <c r="L87" i="1"/>
  <c r="L85" i="1"/>
  <c r="L84" i="1"/>
  <c r="BK131" i="2"/>
  <c r="J131" i="2"/>
  <c r="BK128" i="2"/>
  <c r="J128" i="2"/>
  <c r="BK125" i="2"/>
  <c r="J122" i="2"/>
  <c r="J119" i="2"/>
  <c r="J125" i="2"/>
  <c r="BK122" i="2"/>
  <c r="BK119" i="2"/>
  <c r="AS94" i="1"/>
  <c r="P117" i="2" l="1"/>
  <c r="AU95" i="1"/>
  <c r="J87" i="2"/>
  <c r="BK124" i="2"/>
  <c r="J124" i="2" s="1"/>
  <c r="J97" i="2" s="1"/>
  <c r="J89" i="2"/>
  <c r="F114" i="2"/>
  <c r="BE119" i="2"/>
  <c r="BE122" i="2"/>
  <c r="BE125" i="2"/>
  <c r="BE128" i="2"/>
  <c r="BE131" i="2"/>
  <c r="BK118" i="2"/>
  <c r="J118" i="2"/>
  <c r="J95" i="2"/>
  <c r="BK121" i="2"/>
  <c r="J121" i="2"/>
  <c r="J96" i="2"/>
  <c r="BK127" i="2"/>
  <c r="J127" i="2" s="1"/>
  <c r="J98" i="2" s="1"/>
  <c r="BK130" i="2"/>
  <c r="J130" i="2"/>
  <c r="J99" i="2" s="1"/>
  <c r="AU94" i="1"/>
  <c r="F32" i="2"/>
  <c r="BA95" i="1"/>
  <c r="BA94" i="1" s="1"/>
  <c r="W30" i="1" s="1"/>
  <c r="F34" i="2"/>
  <c r="BC95" i="1"/>
  <c r="BC94" i="1" s="1"/>
  <c r="W32" i="1" s="1"/>
  <c r="J32" i="2"/>
  <c r="AW95" i="1"/>
  <c r="F33" i="2"/>
  <c r="BB95" i="1"/>
  <c r="BB94" i="1"/>
  <c r="W31" i="1"/>
  <c r="F35" i="2"/>
  <c r="BD95" i="1"/>
  <c r="BD94" i="1"/>
  <c r="W33" i="1"/>
  <c r="BK117" i="2" l="1"/>
  <c r="J117" i="2"/>
  <c r="J94" i="2"/>
  <c r="AY94" i="1"/>
  <c r="AX94" i="1"/>
  <c r="AW94" i="1"/>
  <c r="AK30" i="1"/>
  <c r="J31" i="2"/>
  <c r="AV95" i="1" s="1"/>
  <c r="AT95" i="1" s="1"/>
  <c r="F31" i="2"/>
  <c r="AZ95" i="1"/>
  <c r="AZ94" i="1" s="1"/>
  <c r="W29" i="1" s="1"/>
  <c r="AV94" i="1" l="1"/>
  <c r="AK29" i="1"/>
  <c r="J28" i="2"/>
  <c r="AG95" i="1"/>
  <c r="AG94" i="1" s="1"/>
  <c r="J37" i="2" l="1"/>
  <c r="AN95" i="1"/>
  <c r="AK26" i="1"/>
  <c r="AK35" i="1"/>
  <c r="AT94" i="1"/>
  <c r="AN94" i="1" l="1"/>
</calcChain>
</file>

<file path=xl/sharedStrings.xml><?xml version="1.0" encoding="utf-8"?>
<sst xmlns="http://schemas.openxmlformats.org/spreadsheetml/2006/main" count="370" uniqueCount="144">
  <si>
    <t>Export Komplet</t>
  </si>
  <si>
    <t/>
  </si>
  <si>
    <t>2.0</t>
  </si>
  <si>
    <t>ZAMOK</t>
  </si>
  <si>
    <t>False</t>
  </si>
  <si>
    <t>{e5a30ee9-24f1-4d27-b9c4-4ed370f5e58b}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</si>
  <si>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</si>
  <si>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</si>
  <si>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</si>
  <si>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</si>
  <si>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</si>
  <si>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</si>
  <si>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</si>
  <si>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</si>
  <si>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Kolin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</si>
  <si>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</si>
  <si>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</si>
  <si>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Kolín ADM - oprava - dopracování projektové dokumentace</t>
  </si>
  <si>
    <t>KSO:</t>
  </si>
  <si>
    <t>CC-CZ:</t>
  </si>
  <si>
    <t>Místo:</t>
  </si>
  <si>
    <t>žst. Kolín</t>
  </si>
  <si>
    <t>Datum:</t>
  </si>
  <si>
    <t>19. 8. 2020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</si>
  <si>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</si>
  <si>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</si>
  <si>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</si>
  <si>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</si>
  <si>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</si>
  <si>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</si>
  <si>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</si>
  <si>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</si>
  <si>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</si>
  <si>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</si>
  <si>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</si>
  <si>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</si>
  <si>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</si>
  <si>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</si>
  <si>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</si>
  <si>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</si>
  <si>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</si>
  <si>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</si>
  <si>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</si>
  <si>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</si>
  <si>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</si>
  <si>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</si>
  <si>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</si>
  <si>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</si>
  <si>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</si>
  <si>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</si>
  <si>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</si>
  <si>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</si>
  <si>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</si>
  <si>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</si>
  <si>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</si>
  <si>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</si>
  <si>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</si>
  <si>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</si>
  <si>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</si>
  <si>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</si>
  <si>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</si>
  <si>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</si>
  <si>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</si>
  <si>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</si>
  <si>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</si>
  <si>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</si>
  <si>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</si>
  <si>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</si>
  <si>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</si>
  <si>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</si>
  <si>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</si>
  <si>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</si>
  <si>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</si>
  <si>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</si>
  <si>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</si>
  <si>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</si>
  <si>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</si>
  <si>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</si>
  <si>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</si>
  <si>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</si>
  <si>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</si>
  <si>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</si>
  <si>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</si>
  <si>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</si>
  <si>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</si>
  <si>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</si>
  <si>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</si>
  <si>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</si>
  <si>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</si>
  <si>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</si>
  <si>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</si>
  <si>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</si>
  <si>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VRN1 - Dopracování DSP - I. etapa</t>
  </si>
  <si>
    <t>VRN1.1 - Dopracování DSP - II. etapa</t>
  </si>
  <si>
    <t>VRN1.3 - Dopracování rozpočtu a výkazu - I. etapa</t>
  </si>
  <si>
    <t>VRN1.2 - Dopracování rozpočtu a výkazu - II. etapa</t>
  </si>
  <si>
    <t>VRN1.4 - Koordinátor BOZP v přípravě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</si>
  <si>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</si>
  <si>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</si>
  <si>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</si>
  <si>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</si>
  <si>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</si>
  <si>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</si>
  <si>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</si>
  <si>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</si>
  <si>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</si>
  <si>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</si>
  <si>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</si>
  <si>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</si>
  <si>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</si>
  <si>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</si>
  <si>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VRN1</t>
  </si>
  <si>
    <t>Dopracování DSP - I. etapa</t>
  </si>
  <si>
    <t>5</t>
  </si>
  <si>
    <t>ROZPOCET</t>
  </si>
  <si>
    <t>K</t>
  </si>
  <si>
    <t>013002000</t>
  </si>
  <si>
    <t>Projektové práce - DPS I. Etapa</t>
  </si>
  <si>
    <t>soubor</t>
  </si>
  <si>
    <t>1024</t>
  </si>
  <si>
    <t>-1552622127</t>
  </si>
  <si>
    <t>P</t>
  </si>
  <si>
    <t>Poznámka k položce:_x000D_
Jedná se o dopracování DSP do podrobnosti dokumentace pro provedení stavby a tendr na výběr zhotovitele dle vyhlášky č. 169/2012 Sb., Vyhláška o stanovení rozsahu dokumentace veřejné zakázky na stavební práce a vyhlášky č. 499/2006 Sb. O dokumentaci staveb._x000D_
_x000D_
Projekt bude odevzdán v celkovém počtu 6 paré pro každou etapu zvlášť, a to v tištěné i elektronické verzi (elektronická verze musí být odevzdána v otevřené – editovatelné (*.dwg)  i uzavřené formě (*. pdf).</t>
  </si>
  <si>
    <t>VRN1.1</t>
  </si>
  <si>
    <t>Dopracování DSP - II. etapa</t>
  </si>
  <si>
    <t>0130020001</t>
  </si>
  <si>
    <t>Projektové práce - DPS II. Etapa</t>
  </si>
  <si>
    <t>1251531000</t>
  </si>
  <si>
    <t>VRN1.3</t>
  </si>
  <si>
    <t>Dopracování rozpočtu a výkazu - I. etapa</t>
  </si>
  <si>
    <t>3</t>
  </si>
  <si>
    <t>0130020002</t>
  </si>
  <si>
    <t>1072350009</t>
  </si>
  <si>
    <t>Poznámka k položce:_x000D_
Jedná se o dopracování rozpočtu dané stavby pro tendrovou dokumentaci na výběr zhotovitele, který bude zpracován ve formátu Soupis prací, dodávek a služeb s výkazy výměr, a to dle vyhlášky č. 169/2012 Sb., Vyhláška o stanovení rozsahu dokumentace veřejné zakázky na stavební práce a soupisu stavebních prací, dodávek a služeb s výkazem výměr. Dále bude zpracován neoceněný výkaz výměr pro účely zadávacího řízení na zhotovitele stavby. Rozpočet bude zpracován dle aktuální cenové hladiny ÚRS Praha a SW Kros plus. Výkaz bude zpracován včetně všech navazujících profesí a prací, aby bylo možné zhotovit každou etapu „na klíč“._x000D_
_x000D_
Rozpočet a výkaz pro stavbu bude pro každou etapu zvlášť v tištěné i elektronická verzi (elektronická verze musí být odevzdána v otevřené – editovatelné – i uzavřené formě – formáty xls., pdf a .KZ).</t>
  </si>
  <si>
    <t>VRN1.2</t>
  </si>
  <si>
    <t>Dopracování rozpočtu a výkazu - II. etapa</t>
  </si>
  <si>
    <t>4</t>
  </si>
  <si>
    <t>0130020003</t>
  </si>
  <si>
    <t>590769729</t>
  </si>
  <si>
    <t>VRN1.4</t>
  </si>
  <si>
    <t>Koordinátor BOZP v přípravě</t>
  </si>
  <si>
    <t>0130020004</t>
  </si>
  <si>
    <t>Zajištění Koordinátora BOZP v přípravě a vypracování plánu BOZP</t>
  </si>
  <si>
    <t>-862826772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</si>
</sst>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0" fontId="19" fillId="0" borderId="21" xfId="0" applyFont="1" applyBorder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E20" sqref="E2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33"/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96" t="s">
        <v>14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8"/>
      <c r="AQ5" s="18"/>
      <c r="AR5" s="16"/>
      <c r="BE5" s="193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98" t="s">
        <v>17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18"/>
      <c r="AQ6" s="18"/>
      <c r="AR6" s="16"/>
      <c r="BE6" s="194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94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194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94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194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194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94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194"/>
      <c r="BS13" s="13" t="s">
        <v>6</v>
      </c>
    </row>
    <row r="14" spans="1:74" ht="12.75">
      <c r="B14" s="17"/>
      <c r="C14" s="18"/>
      <c r="D14" s="18"/>
      <c r="E14" s="199" t="s">
        <v>31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194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94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194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194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94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194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194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94"/>
    </row>
    <row r="22" spans="1:71" s="1" customFormat="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94"/>
    </row>
    <row r="23" spans="1:71" s="1" customFormat="1" ht="16.5" customHeight="1">
      <c r="B23" s="17"/>
      <c r="C23" s="18"/>
      <c r="D23" s="18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O23" s="18"/>
      <c r="AP23" s="18"/>
      <c r="AQ23" s="18"/>
      <c r="AR23" s="16"/>
      <c r="BE23" s="194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94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194"/>
    </row>
    <row r="26" spans="1:71" s="2" customFormat="1" ht="25.9" customHeight="1">
      <c r="A26" s="30"/>
      <c r="B26" s="31"/>
      <c r="C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2">
        <f>ROUND(AG94,2)</f>
        <v>0</v>
      </c>
      <c r="AL26" s="203"/>
      <c r="AM26" s="203"/>
      <c r="AN26" s="203"/>
      <c r="AO26" s="203"/>
      <c r="AP26" s="32"/>
      <c r="AQ26" s="32"/>
      <c r="AR26" s="35"/>
      <c r="BE26" s="194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194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04" t="s">
        <v>39</v>
      </c>
      <c r="M28" s="204"/>
      <c r="N28" s="204"/>
      <c r="O28" s="204"/>
      <c r="P28" s="204"/>
      <c r="Q28" s="32"/>
      <c r="R28" s="32"/>
      <c r="S28" s="32"/>
      <c r="T28" s="32"/>
      <c r="U28" s="32"/>
      <c r="V28" s="32"/>
      <c r="W28" s="204" t="s">
        <v>40</v>
      </c>
      <c r="X28" s="204"/>
      <c r="Y28" s="204"/>
      <c r="Z28" s="204"/>
      <c r="AA28" s="204"/>
      <c r="AB28" s="204"/>
      <c r="AC28" s="204"/>
      <c r="AD28" s="204"/>
      <c r="AE28" s="204"/>
      <c r="AF28" s="32"/>
      <c r="AG28" s="32"/>
      <c r="AH28" s="32"/>
      <c r="AI28" s="32"/>
      <c r="AJ28" s="32"/>
      <c r="AK28" s="204" t="s">
        <v>41</v>
      </c>
      <c r="AL28" s="204"/>
      <c r="AM28" s="204"/>
      <c r="AN28" s="204"/>
      <c r="AO28" s="204"/>
      <c r="AP28" s="32"/>
      <c r="AQ28" s="32"/>
      <c r="AR28" s="35"/>
      <c r="BE28" s="194"/>
    </row>
    <row r="29" spans="1:71" s="3" customFormat="1" ht="14.45" customHeight="1">
      <c r="B29" s="36"/>
      <c r="C29" s="37"/>
      <c r="D29" s="25" t="s">
        <v>42</v>
      </c>
      <c r="E29" s="37"/>
      <c r="F29" s="25" t="s">
        <v>43</v>
      </c>
      <c r="G29" s="37"/>
      <c r="H29" s="37"/>
      <c r="I29" s="37"/>
      <c r="J29" s="37"/>
      <c r="K29" s="37"/>
      <c r="L29" s="207">
        <v>0.21</v>
      </c>
      <c r="M29" s="206"/>
      <c r="N29" s="206"/>
      <c r="O29" s="206"/>
      <c r="P29" s="206"/>
      <c r="Q29" s="37"/>
      <c r="R29" s="37"/>
      <c r="S29" s="37"/>
      <c r="T29" s="37"/>
      <c r="U29" s="37"/>
      <c r="V29" s="37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F29" s="37"/>
      <c r="AG29" s="37"/>
      <c r="AH29" s="37"/>
      <c r="AI29" s="37"/>
      <c r="AJ29" s="37"/>
      <c r="AK29" s="205">
        <f>ROUND(AV94, 2)</f>
        <v>0</v>
      </c>
      <c r="AL29" s="206"/>
      <c r="AM29" s="206"/>
      <c r="AN29" s="206"/>
      <c r="AO29" s="206"/>
      <c r="AP29" s="37"/>
      <c r="AQ29" s="37"/>
      <c r="AR29" s="38"/>
      <c r="BE29" s="195"/>
    </row>
    <row r="30" spans="1:71" s="3" customFormat="1" ht="14.45" customHeight="1">
      <c r="B30" s="36"/>
      <c r="C30" s="37"/>
      <c r="D30" s="37"/>
      <c r="E30" s="37"/>
      <c r="F30" s="25" t="s">
        <v>44</v>
      </c>
      <c r="G30" s="37"/>
      <c r="H30" s="37"/>
      <c r="I30" s="37"/>
      <c r="J30" s="37"/>
      <c r="K30" s="37"/>
      <c r="L30" s="207">
        <v>0.15</v>
      </c>
      <c r="M30" s="206"/>
      <c r="N30" s="206"/>
      <c r="O30" s="206"/>
      <c r="P30" s="206"/>
      <c r="Q30" s="37"/>
      <c r="R30" s="37"/>
      <c r="S30" s="37"/>
      <c r="T30" s="37"/>
      <c r="U30" s="37"/>
      <c r="V30" s="37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F30" s="37"/>
      <c r="AG30" s="37"/>
      <c r="AH30" s="37"/>
      <c r="AI30" s="37"/>
      <c r="AJ30" s="37"/>
      <c r="AK30" s="205">
        <f>ROUND(AW94, 2)</f>
        <v>0</v>
      </c>
      <c r="AL30" s="206"/>
      <c r="AM30" s="206"/>
      <c r="AN30" s="206"/>
      <c r="AO30" s="206"/>
      <c r="AP30" s="37"/>
      <c r="AQ30" s="37"/>
      <c r="AR30" s="38"/>
      <c r="BE30" s="195"/>
    </row>
    <row r="31" spans="1:71" s="3" customFormat="1" ht="14.45" hidden="1" customHeight="1">
      <c r="B31" s="36"/>
      <c r="C31" s="37"/>
      <c r="D31" s="37"/>
      <c r="E31" s="37"/>
      <c r="F31" s="25" t="s">
        <v>45</v>
      </c>
      <c r="G31" s="37"/>
      <c r="H31" s="37"/>
      <c r="I31" s="37"/>
      <c r="J31" s="37"/>
      <c r="K31" s="37"/>
      <c r="L31" s="207">
        <v>0.21</v>
      </c>
      <c r="M31" s="206"/>
      <c r="N31" s="206"/>
      <c r="O31" s="206"/>
      <c r="P31" s="206"/>
      <c r="Q31" s="37"/>
      <c r="R31" s="37"/>
      <c r="S31" s="37"/>
      <c r="T31" s="37"/>
      <c r="U31" s="37"/>
      <c r="V31" s="37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F31" s="37"/>
      <c r="AG31" s="37"/>
      <c r="AH31" s="37"/>
      <c r="AI31" s="37"/>
      <c r="AJ31" s="37"/>
      <c r="AK31" s="205">
        <v>0</v>
      </c>
      <c r="AL31" s="206"/>
      <c r="AM31" s="206"/>
      <c r="AN31" s="206"/>
      <c r="AO31" s="206"/>
      <c r="AP31" s="37"/>
      <c r="AQ31" s="37"/>
      <c r="AR31" s="38"/>
      <c r="BE31" s="195"/>
    </row>
    <row r="32" spans="1:71" s="3" customFormat="1" ht="14.45" hidden="1" customHeight="1">
      <c r="B32" s="36"/>
      <c r="C32" s="37"/>
      <c r="D32" s="37"/>
      <c r="E32" s="37"/>
      <c r="F32" s="25" t="s">
        <v>46</v>
      </c>
      <c r="G32" s="37"/>
      <c r="H32" s="37"/>
      <c r="I32" s="37"/>
      <c r="J32" s="37"/>
      <c r="K32" s="37"/>
      <c r="L32" s="207">
        <v>0.15</v>
      </c>
      <c r="M32" s="206"/>
      <c r="N32" s="206"/>
      <c r="O32" s="206"/>
      <c r="P32" s="206"/>
      <c r="Q32" s="37"/>
      <c r="R32" s="37"/>
      <c r="S32" s="37"/>
      <c r="T32" s="37"/>
      <c r="U32" s="37"/>
      <c r="V32" s="37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F32" s="37"/>
      <c r="AG32" s="37"/>
      <c r="AH32" s="37"/>
      <c r="AI32" s="37"/>
      <c r="AJ32" s="37"/>
      <c r="AK32" s="205">
        <v>0</v>
      </c>
      <c r="AL32" s="206"/>
      <c r="AM32" s="206"/>
      <c r="AN32" s="206"/>
      <c r="AO32" s="206"/>
      <c r="AP32" s="37"/>
      <c r="AQ32" s="37"/>
      <c r="AR32" s="38"/>
      <c r="BE32" s="195"/>
    </row>
    <row r="33" spans="1:57" s="3" customFormat="1" ht="14.45" hidden="1" customHeight="1">
      <c r="B33" s="36"/>
      <c r="C33" s="37"/>
      <c r="D33" s="37"/>
      <c r="E33" s="37"/>
      <c r="F33" s="25" t="s">
        <v>47</v>
      </c>
      <c r="G33" s="37"/>
      <c r="H33" s="37"/>
      <c r="I33" s="37"/>
      <c r="J33" s="37"/>
      <c r="K33" s="37"/>
      <c r="L33" s="207">
        <v>0</v>
      </c>
      <c r="M33" s="206"/>
      <c r="N33" s="206"/>
      <c r="O33" s="206"/>
      <c r="P33" s="206"/>
      <c r="Q33" s="37"/>
      <c r="R33" s="37"/>
      <c r="S33" s="37"/>
      <c r="T33" s="37"/>
      <c r="U33" s="37"/>
      <c r="V33" s="37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F33" s="37"/>
      <c r="AG33" s="37"/>
      <c r="AH33" s="37"/>
      <c r="AI33" s="37"/>
      <c r="AJ33" s="37"/>
      <c r="AK33" s="205">
        <v>0</v>
      </c>
      <c r="AL33" s="206"/>
      <c r="AM33" s="206"/>
      <c r="AN33" s="206"/>
      <c r="AO33" s="206"/>
      <c r="AP33" s="37"/>
      <c r="AQ33" s="37"/>
      <c r="AR33" s="38"/>
      <c r="BE33" s="195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194"/>
    </row>
    <row r="35" spans="1:57" s="2" customFormat="1" ht="25.9" customHeight="1">
      <c r="A35" s="30"/>
      <c r="B35" s="31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08" t="s">
        <v>50</v>
      </c>
      <c r="Y35" s="209"/>
      <c r="Z35" s="209"/>
      <c r="AA35" s="209"/>
      <c r="AB35" s="209"/>
      <c r="AC35" s="41"/>
      <c r="AD35" s="41"/>
      <c r="AE35" s="41"/>
      <c r="AF35" s="41"/>
      <c r="AG35" s="41"/>
      <c r="AH35" s="41"/>
      <c r="AI35" s="41"/>
      <c r="AJ35" s="41"/>
      <c r="AK35" s="210">
        <f>SUM(AK26:AK33)</f>
        <v>0</v>
      </c>
      <c r="AL35" s="209"/>
      <c r="AM35" s="209"/>
      <c r="AN35" s="209"/>
      <c r="AO35" s="211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53</v>
      </c>
      <c r="AI60" s="34"/>
      <c r="AJ60" s="34"/>
      <c r="AK60" s="34"/>
      <c r="AL60" s="34"/>
      <c r="AM60" s="48" t="s">
        <v>54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55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56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53</v>
      </c>
      <c r="AI75" s="34"/>
      <c r="AJ75" s="34"/>
      <c r="AK75" s="34"/>
      <c r="AL75" s="34"/>
      <c r="AM75" s="48" t="s">
        <v>54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0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0" s="2" customFormat="1" ht="24.95" customHeight="1">
      <c r="A82" s="30"/>
      <c r="B82" s="31"/>
      <c r="C82" s="19" t="s">
        <v>57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0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0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Kolin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0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12" t="str">
        <f>K6</f>
        <v>Kolín ADM - oprava - dopracování projektové dokumentace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59"/>
      <c r="AQ85" s="59"/>
      <c r="AR85" s="60"/>
    </row>
    <row r="86" spans="1:90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0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žst. Kolín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14" t="str">
        <f>IF(AN8= "","",AN8)</f>
        <v>19. 8. 2020</v>
      </c>
      <c r="AN87" s="214"/>
      <c r="AO87" s="32"/>
      <c r="AP87" s="32"/>
      <c r="AQ87" s="32"/>
      <c r="AR87" s="35"/>
      <c r="BE87" s="30"/>
    </row>
    <row r="88" spans="1:90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0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32</v>
      </c>
      <c r="AJ89" s="32"/>
      <c r="AK89" s="32"/>
      <c r="AL89" s="32"/>
      <c r="AM89" s="215" t="str">
        <f>IF(E17="","",E17)</f>
        <v xml:space="preserve"> </v>
      </c>
      <c r="AN89" s="216"/>
      <c r="AO89" s="216"/>
      <c r="AP89" s="216"/>
      <c r="AQ89" s="32"/>
      <c r="AR89" s="35"/>
      <c r="AS89" s="217" t="s">
        <v>58</v>
      </c>
      <c r="AT89" s="218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0" s="2" customFormat="1" ht="15.2" customHeight="1">
      <c r="A90" s="30"/>
      <c r="B90" s="31"/>
      <c r="C90" s="25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35</v>
      </c>
      <c r="AJ90" s="32"/>
      <c r="AK90" s="32"/>
      <c r="AL90" s="32"/>
      <c r="AM90" s="215" t="str">
        <f>IF(E20="","",E20)</f>
        <v>L. Ulrich, DiS</v>
      </c>
      <c r="AN90" s="216"/>
      <c r="AO90" s="216"/>
      <c r="AP90" s="216"/>
      <c r="AQ90" s="32"/>
      <c r="AR90" s="35"/>
      <c r="AS90" s="219"/>
      <c r="AT90" s="220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0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21"/>
      <c r="AT91" s="222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0" s="2" customFormat="1" ht="29.25" customHeight="1">
      <c r="A92" s="30"/>
      <c r="B92" s="31"/>
      <c r="C92" s="223" t="s">
        <v>59</v>
      </c>
      <c r="D92" s="224"/>
      <c r="E92" s="224"/>
      <c r="F92" s="224"/>
      <c r="G92" s="224"/>
      <c r="H92" s="69"/>
      <c r="I92" s="225" t="s">
        <v>60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6" t="s">
        <v>61</v>
      </c>
      <c r="AH92" s="224"/>
      <c r="AI92" s="224"/>
      <c r="AJ92" s="224"/>
      <c r="AK92" s="224"/>
      <c r="AL92" s="224"/>
      <c r="AM92" s="224"/>
      <c r="AN92" s="225" t="s">
        <v>62</v>
      </c>
      <c r="AO92" s="224"/>
      <c r="AP92" s="227"/>
      <c r="AQ92" s="70" t="s">
        <v>63</v>
      </c>
      <c r="AR92" s="35"/>
      <c r="AS92" s="71" t="s">
        <v>64</v>
      </c>
      <c r="AT92" s="72" t="s">
        <v>65</v>
      </c>
      <c r="AU92" s="72" t="s">
        <v>66</v>
      </c>
      <c r="AV92" s="72" t="s">
        <v>67</v>
      </c>
      <c r="AW92" s="72" t="s">
        <v>68</v>
      </c>
      <c r="AX92" s="72" t="s">
        <v>69</v>
      </c>
      <c r="AY92" s="72" t="s">
        <v>70</v>
      </c>
      <c r="AZ92" s="72" t="s">
        <v>71</v>
      </c>
      <c r="BA92" s="72" t="s">
        <v>72</v>
      </c>
      <c r="BB92" s="72" t="s">
        <v>73</v>
      </c>
      <c r="BC92" s="72" t="s">
        <v>74</v>
      </c>
      <c r="BD92" s="73" t="s">
        <v>75</v>
      </c>
      <c r="BE92" s="30"/>
    </row>
    <row r="93" spans="1:90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0" s="6" customFormat="1" ht="32.450000000000003" customHeight="1">
      <c r="B94" s="77"/>
      <c r="C94" s="78" t="s">
        <v>76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31">
        <f>ROUND(AG95,2)</f>
        <v>0</v>
      </c>
      <c r="AH94" s="231"/>
      <c r="AI94" s="231"/>
      <c r="AJ94" s="231"/>
      <c r="AK94" s="231"/>
      <c r="AL94" s="231"/>
      <c r="AM94" s="231"/>
      <c r="AN94" s="232">
        <f>SUM(AG94,AT94)</f>
        <v>0</v>
      </c>
      <c r="AO94" s="232"/>
      <c r="AP94" s="232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77</v>
      </c>
      <c r="BT94" s="87" t="s">
        <v>78</v>
      </c>
      <c r="BV94" s="87" t="s">
        <v>79</v>
      </c>
      <c r="BW94" s="87" t="s">
        <v>5</v>
      </c>
      <c r="BX94" s="87" t="s">
        <v>80</v>
      </c>
      <c r="CL94" s="87" t="s">
        <v>1</v>
      </c>
    </row>
    <row r="95" spans="1:90" s="7" customFormat="1" ht="24.75" customHeight="1">
      <c r="A95" s="88" t="s">
        <v>81</v>
      </c>
      <c r="B95" s="89"/>
      <c r="C95" s="90"/>
      <c r="D95" s="230" t="s">
        <v>14</v>
      </c>
      <c r="E95" s="230"/>
      <c r="F95" s="230"/>
      <c r="G95" s="230"/>
      <c r="H95" s="230"/>
      <c r="I95" s="91"/>
      <c r="J95" s="230" t="s">
        <v>17</v>
      </c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30"/>
      <c r="Z95" s="230"/>
      <c r="AA95" s="230"/>
      <c r="AB95" s="230"/>
      <c r="AC95" s="230"/>
      <c r="AD95" s="230"/>
      <c r="AE95" s="230"/>
      <c r="AF95" s="230"/>
      <c r="AG95" s="228">
        <f>'Kolin - Kolín ADM - oprav...'!J28</f>
        <v>0</v>
      </c>
      <c r="AH95" s="229"/>
      <c r="AI95" s="229"/>
      <c r="AJ95" s="229"/>
      <c r="AK95" s="229"/>
      <c r="AL95" s="229"/>
      <c r="AM95" s="229"/>
      <c r="AN95" s="228">
        <f>SUM(AG95,AT95)</f>
        <v>0</v>
      </c>
      <c r="AO95" s="229"/>
      <c r="AP95" s="229"/>
      <c r="AQ95" s="92" t="s">
        <v>82</v>
      </c>
      <c r="AR95" s="93"/>
      <c r="AS95" s="94">
        <v>0</v>
      </c>
      <c r="AT95" s="95">
        <f>ROUND(SUM(AV95:AW95),2)</f>
        <v>0</v>
      </c>
      <c r="AU95" s="96">
        <f>'Kolin - Kolín ADM - oprav...'!P117</f>
        <v>0</v>
      </c>
      <c r="AV95" s="95">
        <f>'Kolin - Kolín ADM - oprav...'!J31</f>
        <v>0</v>
      </c>
      <c r="AW95" s="95">
        <f>'Kolin - Kolín ADM - oprav...'!J32</f>
        <v>0</v>
      </c>
      <c r="AX95" s="95">
        <f>'Kolin - Kolín ADM - oprav...'!J33</f>
        <v>0</v>
      </c>
      <c r="AY95" s="95">
        <f>'Kolin - Kolín ADM - oprav...'!J34</f>
        <v>0</v>
      </c>
      <c r="AZ95" s="95">
        <f>'Kolin - Kolín ADM - oprav...'!F31</f>
        <v>0</v>
      </c>
      <c r="BA95" s="95">
        <f>'Kolin - Kolín ADM - oprav...'!F32</f>
        <v>0</v>
      </c>
      <c r="BB95" s="95">
        <f>'Kolin - Kolín ADM - oprav...'!F33</f>
        <v>0</v>
      </c>
      <c r="BC95" s="95">
        <f>'Kolin - Kolín ADM - oprav...'!F34</f>
        <v>0</v>
      </c>
      <c r="BD95" s="97">
        <f>'Kolin - Kolín ADM - oprav...'!F35</f>
        <v>0</v>
      </c>
      <c r="BT95" s="98" t="s">
        <v>83</v>
      </c>
      <c r="BU95" s="98" t="s">
        <v>84</v>
      </c>
      <c r="BV95" s="98" t="s">
        <v>79</v>
      </c>
      <c r="BW95" s="98" t="s">
        <v>5</v>
      </c>
      <c r="BX95" s="98" t="s">
        <v>80</v>
      </c>
      <c r="CL95" s="98" t="s">
        <v>1</v>
      </c>
    </row>
    <row r="96" spans="1:90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dQ4AO8kkmnv9r3+kY4mGBvgLVwXyAOWAjpqOjSeH/Z42Kj8iGUKaI2fi9G8PLp1PJhz3RYSe0IotCmoupbvD5Q==" saltValue="jJwQHvvNE768W3HzApzTs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Kolin - Kolín ADM - opra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tabSelected="1" workbookViewId="0">
      <selection activeCell="E22" sqref="E2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3" t="s">
        <v>5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6"/>
      <c r="AT3" s="13" t="s">
        <v>85</v>
      </c>
    </row>
    <row r="4" spans="1:46" s="1" customFormat="1" ht="24.95" customHeight="1">
      <c r="B4" s="16"/>
      <c r="D4" s="101" t="s">
        <v>86</v>
      </c>
      <c r="L4" s="16"/>
      <c r="M4" s="102" t="s">
        <v>10</v>
      </c>
      <c r="AT4" s="13" t="s">
        <v>4</v>
      </c>
    </row>
    <row r="5" spans="1:46" s="1" customFormat="1" ht="6.95" customHeight="1">
      <c r="B5" s="16"/>
      <c r="L5" s="16"/>
    </row>
    <row r="6" spans="1:46" s="2" customFormat="1" ht="12" customHeight="1">
      <c r="A6" s="30"/>
      <c r="B6" s="35"/>
      <c r="C6" s="30"/>
      <c r="D6" s="103" t="s">
        <v>16</v>
      </c>
      <c r="E6" s="30"/>
      <c r="F6" s="30"/>
      <c r="G6" s="30"/>
      <c r="H6" s="30"/>
      <c r="I6" s="30"/>
      <c r="J6" s="30"/>
      <c r="K6" s="30"/>
      <c r="L6" s="47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16.5" customHeight="1">
      <c r="A7" s="30"/>
      <c r="B7" s="35"/>
      <c r="C7" s="30"/>
      <c r="D7" s="30"/>
      <c r="E7" s="234" t="s">
        <v>17</v>
      </c>
      <c r="F7" s="235"/>
      <c r="G7" s="235"/>
      <c r="H7" s="235"/>
      <c r="I7" s="30"/>
      <c r="J7" s="30"/>
      <c r="K7" s="30"/>
      <c r="L7" s="47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 ht="11.25">
      <c r="A8" s="30"/>
      <c r="B8" s="35"/>
      <c r="C8" s="30"/>
      <c r="D8" s="30"/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5"/>
      <c r="C9" s="30"/>
      <c r="D9" s="103" t="s">
        <v>18</v>
      </c>
      <c r="E9" s="30"/>
      <c r="F9" s="104" t="s">
        <v>1</v>
      </c>
      <c r="G9" s="30"/>
      <c r="H9" s="30"/>
      <c r="I9" s="103" t="s">
        <v>19</v>
      </c>
      <c r="J9" s="104" t="s">
        <v>1</v>
      </c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03" t="s">
        <v>20</v>
      </c>
      <c r="E10" s="30"/>
      <c r="F10" s="104" t="s">
        <v>21</v>
      </c>
      <c r="G10" s="30"/>
      <c r="H10" s="30"/>
      <c r="I10" s="103" t="s">
        <v>22</v>
      </c>
      <c r="J10" s="105" t="str">
        <f>'Rekapitulace stavby'!AN8</f>
        <v>19. 8. 2020</v>
      </c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5"/>
      <c r="C11" s="30"/>
      <c r="D11" s="30"/>
      <c r="E11" s="30"/>
      <c r="F11" s="30"/>
      <c r="G11" s="30"/>
      <c r="H11" s="30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3" t="s">
        <v>24</v>
      </c>
      <c r="E12" s="30"/>
      <c r="F12" s="30"/>
      <c r="G12" s="30"/>
      <c r="H12" s="30"/>
      <c r="I12" s="103" t="s">
        <v>25</v>
      </c>
      <c r="J12" s="104" t="s">
        <v>26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5"/>
      <c r="C13" s="30"/>
      <c r="D13" s="30"/>
      <c r="E13" s="104" t="s">
        <v>27</v>
      </c>
      <c r="F13" s="30"/>
      <c r="G13" s="30"/>
      <c r="H13" s="30"/>
      <c r="I13" s="103" t="s">
        <v>28</v>
      </c>
      <c r="J13" s="104" t="s">
        <v>29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5"/>
      <c r="C14" s="30"/>
      <c r="D14" s="30"/>
      <c r="E14" s="30"/>
      <c r="F14" s="30"/>
      <c r="G14" s="30"/>
      <c r="H14" s="30"/>
      <c r="I14" s="30"/>
      <c r="J14" s="30"/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5"/>
      <c r="C15" s="30"/>
      <c r="D15" s="103" t="s">
        <v>30</v>
      </c>
      <c r="E15" s="30"/>
      <c r="F15" s="30"/>
      <c r="G15" s="30"/>
      <c r="H15" s="30"/>
      <c r="I15" s="103" t="s">
        <v>25</v>
      </c>
      <c r="J15" s="26" t="str">
        <f>'Rekapitulace stavby'!AN13</f>
        <v>Vyplň údaj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5"/>
      <c r="C16" s="30"/>
      <c r="D16" s="30"/>
      <c r="E16" s="236" t="str">
        <f>'Rekapitulace stavby'!E14</f>
        <v>Vyplň údaj</v>
      </c>
      <c r="F16" s="237"/>
      <c r="G16" s="237"/>
      <c r="H16" s="237"/>
      <c r="I16" s="103" t="s">
        <v>28</v>
      </c>
      <c r="J16" s="26" t="str">
        <f>'Rekapitulace stavby'!AN14</f>
        <v>Vyplň údaj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5"/>
      <c r="C17" s="30"/>
      <c r="D17" s="30"/>
      <c r="E17" s="30"/>
      <c r="F17" s="30"/>
      <c r="G17" s="30"/>
      <c r="H17" s="30"/>
      <c r="I17" s="30"/>
      <c r="J17" s="30"/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5"/>
      <c r="C18" s="30"/>
      <c r="D18" s="103" t="s">
        <v>32</v>
      </c>
      <c r="E18" s="30"/>
      <c r="F18" s="30"/>
      <c r="G18" s="30"/>
      <c r="H18" s="30"/>
      <c r="I18" s="103" t="s">
        <v>25</v>
      </c>
      <c r="J18" s="104" t="str">
        <f>IF('Rekapitulace stavby'!AN16="","",'Rekapitulace stavby'!AN16)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5"/>
      <c r="C19" s="30"/>
      <c r="D19" s="30"/>
      <c r="E19" s="104" t="str">
        <f>IF('Rekapitulace stavby'!E17="","",'Rekapitulace stavby'!E17)</f>
        <v xml:space="preserve"> </v>
      </c>
      <c r="F19" s="30"/>
      <c r="G19" s="30"/>
      <c r="H19" s="30"/>
      <c r="I19" s="103" t="s">
        <v>28</v>
      </c>
      <c r="J19" s="104" t="str">
        <f>IF('Rekapitulace stavby'!AN17="","",'Rekapitulace stavby'!AN17)</f>
        <v/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5"/>
      <c r="C20" s="30"/>
      <c r="D20" s="30"/>
      <c r="E20" s="30"/>
      <c r="F20" s="30"/>
      <c r="G20" s="30"/>
      <c r="H20" s="30"/>
      <c r="I20" s="30"/>
      <c r="J20" s="30"/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5"/>
      <c r="C21" s="30"/>
      <c r="D21" s="103" t="s">
        <v>35</v>
      </c>
      <c r="E21" s="30"/>
      <c r="F21" s="30"/>
      <c r="G21" s="30"/>
      <c r="H21" s="30"/>
      <c r="I21" s="103" t="s">
        <v>25</v>
      </c>
      <c r="J21" s="104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5"/>
      <c r="C22" s="30"/>
      <c r="D22" s="30"/>
      <c r="E22" s="104"/>
      <c r="F22" s="30"/>
      <c r="G22" s="30"/>
      <c r="H22" s="30"/>
      <c r="I22" s="103" t="s">
        <v>28</v>
      </c>
      <c r="J22" s="104" t="s">
        <v>1</v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5"/>
      <c r="C23" s="30"/>
      <c r="D23" s="30"/>
      <c r="E23" s="30"/>
      <c r="F23" s="30"/>
      <c r="G23" s="30"/>
      <c r="H23" s="30"/>
      <c r="I23" s="30"/>
      <c r="J23" s="30"/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5"/>
      <c r="C24" s="30"/>
      <c r="D24" s="103" t="s">
        <v>37</v>
      </c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106"/>
      <c r="B25" s="107"/>
      <c r="C25" s="106"/>
      <c r="D25" s="106"/>
      <c r="E25" s="238" t="s">
        <v>1</v>
      </c>
      <c r="F25" s="238"/>
      <c r="G25" s="238"/>
      <c r="H25" s="238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5" customHeight="1">
      <c r="A26" s="30"/>
      <c r="B26" s="35"/>
      <c r="C26" s="30"/>
      <c r="D26" s="30"/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109"/>
      <c r="E27" s="109"/>
      <c r="F27" s="109"/>
      <c r="G27" s="109"/>
      <c r="H27" s="109"/>
      <c r="I27" s="109"/>
      <c r="J27" s="109"/>
      <c r="K27" s="109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5"/>
      <c r="C28" s="30"/>
      <c r="D28" s="110" t="s">
        <v>38</v>
      </c>
      <c r="E28" s="30"/>
      <c r="F28" s="30"/>
      <c r="G28" s="30"/>
      <c r="H28" s="30"/>
      <c r="I28" s="30"/>
      <c r="J28" s="111">
        <f>ROUND(J117, 2)</f>
        <v>0</v>
      </c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09"/>
      <c r="E29" s="109"/>
      <c r="F29" s="109"/>
      <c r="G29" s="109"/>
      <c r="H29" s="109"/>
      <c r="I29" s="109"/>
      <c r="J29" s="109"/>
      <c r="K29" s="10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5"/>
      <c r="C30" s="30"/>
      <c r="D30" s="30"/>
      <c r="E30" s="30"/>
      <c r="F30" s="112" t="s">
        <v>40</v>
      </c>
      <c r="G30" s="30"/>
      <c r="H30" s="30"/>
      <c r="I30" s="112" t="s">
        <v>39</v>
      </c>
      <c r="J30" s="112" t="s">
        <v>41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5"/>
      <c r="C31" s="30"/>
      <c r="D31" s="113" t="s">
        <v>42</v>
      </c>
      <c r="E31" s="103" t="s">
        <v>43</v>
      </c>
      <c r="F31" s="114">
        <f>ROUND((SUM(BE117:BE131)),  2)</f>
        <v>0</v>
      </c>
      <c r="G31" s="30"/>
      <c r="H31" s="30"/>
      <c r="I31" s="115">
        <v>0.21</v>
      </c>
      <c r="J31" s="114">
        <f>ROUND(((SUM(BE117:BE131))*I31),  2)</f>
        <v>0</v>
      </c>
      <c r="K31" s="3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103" t="s">
        <v>44</v>
      </c>
      <c r="F32" s="114">
        <f>ROUND((SUM(BF117:BF131)),  2)</f>
        <v>0</v>
      </c>
      <c r="G32" s="30"/>
      <c r="H32" s="30"/>
      <c r="I32" s="115">
        <v>0.15</v>
      </c>
      <c r="J32" s="114">
        <f>ROUND(((SUM(BF117:BF131))*I32), 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30"/>
      <c r="E33" s="103" t="s">
        <v>45</v>
      </c>
      <c r="F33" s="114">
        <f>ROUND((SUM(BG117:BG131)),  2)</f>
        <v>0</v>
      </c>
      <c r="G33" s="30"/>
      <c r="H33" s="30"/>
      <c r="I33" s="115">
        <v>0.21</v>
      </c>
      <c r="J33" s="114">
        <f>0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3" t="s">
        <v>46</v>
      </c>
      <c r="F34" s="114">
        <f>ROUND((SUM(BH117:BH131)),  2)</f>
        <v>0</v>
      </c>
      <c r="G34" s="30"/>
      <c r="H34" s="30"/>
      <c r="I34" s="115">
        <v>0.15</v>
      </c>
      <c r="J34" s="114">
        <f>0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3" t="s">
        <v>47</v>
      </c>
      <c r="F35" s="114">
        <f>ROUND((SUM(BI117:BI131)),  2)</f>
        <v>0</v>
      </c>
      <c r="G35" s="30"/>
      <c r="H35" s="30"/>
      <c r="I35" s="115">
        <v>0</v>
      </c>
      <c r="J35" s="114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5"/>
      <c r="C36" s="30"/>
      <c r="D36" s="30"/>
      <c r="E36" s="30"/>
      <c r="F36" s="30"/>
      <c r="G36" s="30"/>
      <c r="H36" s="30"/>
      <c r="I36" s="30"/>
      <c r="J36" s="30"/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5"/>
      <c r="C37" s="116"/>
      <c r="D37" s="117" t="s">
        <v>48</v>
      </c>
      <c r="E37" s="118"/>
      <c r="F37" s="118"/>
      <c r="G37" s="119" t="s">
        <v>49</v>
      </c>
      <c r="H37" s="120" t="s">
        <v>50</v>
      </c>
      <c r="I37" s="118"/>
      <c r="J37" s="121">
        <f>SUM(J28:J35)</f>
        <v>0</v>
      </c>
      <c r="K37" s="122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16"/>
      <c r="L39" s="16"/>
    </row>
    <row r="40" spans="1:31" s="1" customFormat="1" ht="14.45" customHeight="1">
      <c r="B40" s="16"/>
      <c r="L40" s="16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3" t="s">
        <v>51</v>
      </c>
      <c r="E50" s="124"/>
      <c r="F50" s="124"/>
      <c r="G50" s="123" t="s">
        <v>52</v>
      </c>
      <c r="H50" s="124"/>
      <c r="I50" s="124"/>
      <c r="J50" s="124"/>
      <c r="K50" s="124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25" t="s">
        <v>53</v>
      </c>
      <c r="E61" s="126"/>
      <c r="F61" s="127" t="s">
        <v>54</v>
      </c>
      <c r="G61" s="125" t="s">
        <v>53</v>
      </c>
      <c r="H61" s="126"/>
      <c r="I61" s="126"/>
      <c r="J61" s="128" t="s">
        <v>54</v>
      </c>
      <c r="K61" s="12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23" t="s">
        <v>55</v>
      </c>
      <c r="E65" s="129"/>
      <c r="F65" s="129"/>
      <c r="G65" s="123" t="s">
        <v>56</v>
      </c>
      <c r="H65" s="129"/>
      <c r="I65" s="129"/>
      <c r="J65" s="129"/>
      <c r="K65" s="129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25" t="s">
        <v>53</v>
      </c>
      <c r="E76" s="126"/>
      <c r="F76" s="127" t="s">
        <v>54</v>
      </c>
      <c r="G76" s="125" t="s">
        <v>53</v>
      </c>
      <c r="H76" s="126"/>
      <c r="I76" s="126"/>
      <c r="J76" s="128" t="s">
        <v>54</v>
      </c>
      <c r="K76" s="12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87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12" t="str">
        <f>E7</f>
        <v>Kolín ADM - oprava - dopracování projektové dokumentace</v>
      </c>
      <c r="F85" s="239"/>
      <c r="G85" s="239"/>
      <c r="H85" s="239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2"/>
      <c r="E87" s="32"/>
      <c r="F87" s="23" t="str">
        <f>F10</f>
        <v>žst. Kolín</v>
      </c>
      <c r="G87" s="32"/>
      <c r="H87" s="32"/>
      <c r="I87" s="25" t="s">
        <v>22</v>
      </c>
      <c r="J87" s="62" t="str">
        <f>IF(J10="","",J10)</f>
        <v>19. 8. 2020</v>
      </c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5" t="s">
        <v>24</v>
      </c>
      <c r="D89" s="32"/>
      <c r="E89" s="32"/>
      <c r="F89" s="23" t="str">
        <f>E13</f>
        <v>Správa železnic, státní organizace</v>
      </c>
      <c r="G89" s="32"/>
      <c r="H89" s="32"/>
      <c r="I89" s="25" t="s">
        <v>32</v>
      </c>
      <c r="J89" s="28" t="str">
        <f>E19</f>
        <v xml:space="preserve"> 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30</v>
      </c>
      <c r="D90" s="32"/>
      <c r="E90" s="32"/>
      <c r="F90" s="23" t="str">
        <f>IF(E16="","",E16)</f>
        <v>Vyplň údaj</v>
      </c>
      <c r="G90" s="32"/>
      <c r="H90" s="32"/>
      <c r="I90" s="25" t="s">
        <v>35</v>
      </c>
      <c r="J90" s="28">
        <f>E22</f>
        <v>0</v>
      </c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34" t="s">
        <v>88</v>
      </c>
      <c r="D92" s="135"/>
      <c r="E92" s="135"/>
      <c r="F92" s="135"/>
      <c r="G92" s="135"/>
      <c r="H92" s="135"/>
      <c r="I92" s="135"/>
      <c r="J92" s="136" t="s">
        <v>89</v>
      </c>
      <c r="K92" s="135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37" t="s">
        <v>90</v>
      </c>
      <c r="D94" s="32"/>
      <c r="E94" s="32"/>
      <c r="F94" s="32"/>
      <c r="G94" s="32"/>
      <c r="H94" s="32"/>
      <c r="I94" s="32"/>
      <c r="J94" s="80">
        <f>J117</f>
        <v>0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3" t="s">
        <v>91</v>
      </c>
    </row>
    <row r="95" spans="1:47" s="9" customFormat="1" ht="24.95" customHeight="1">
      <c r="B95" s="138"/>
      <c r="C95" s="139"/>
      <c r="D95" s="140" t="s">
        <v>92</v>
      </c>
      <c r="E95" s="141"/>
      <c r="F95" s="141"/>
      <c r="G95" s="141"/>
      <c r="H95" s="141"/>
      <c r="I95" s="141"/>
      <c r="J95" s="142">
        <f>J118</f>
        <v>0</v>
      </c>
      <c r="K95" s="139"/>
      <c r="L95" s="143"/>
    </row>
    <row r="96" spans="1:47" s="9" customFormat="1" ht="24.95" customHeight="1">
      <c r="B96" s="138"/>
      <c r="C96" s="139"/>
      <c r="D96" s="140" t="s">
        <v>93</v>
      </c>
      <c r="E96" s="141"/>
      <c r="F96" s="141"/>
      <c r="G96" s="141"/>
      <c r="H96" s="141"/>
      <c r="I96" s="141"/>
      <c r="J96" s="142">
        <f>J121</f>
        <v>0</v>
      </c>
      <c r="K96" s="139"/>
      <c r="L96" s="143"/>
    </row>
    <row r="97" spans="1:31" s="9" customFormat="1" ht="24.95" customHeight="1">
      <c r="B97" s="138"/>
      <c r="C97" s="139"/>
      <c r="D97" s="140" t="s">
        <v>94</v>
      </c>
      <c r="E97" s="141"/>
      <c r="F97" s="141"/>
      <c r="G97" s="141"/>
      <c r="H97" s="141"/>
      <c r="I97" s="141"/>
      <c r="J97" s="142">
        <f>J124</f>
        <v>0</v>
      </c>
      <c r="K97" s="139"/>
      <c r="L97" s="143"/>
    </row>
    <row r="98" spans="1:31" s="9" customFormat="1" ht="24.95" customHeight="1">
      <c r="B98" s="138"/>
      <c r="C98" s="139"/>
      <c r="D98" s="140" t="s">
        <v>95</v>
      </c>
      <c r="E98" s="141"/>
      <c r="F98" s="141"/>
      <c r="G98" s="141"/>
      <c r="H98" s="141"/>
      <c r="I98" s="141"/>
      <c r="J98" s="142">
        <f>J127</f>
        <v>0</v>
      </c>
      <c r="K98" s="139"/>
      <c r="L98" s="143"/>
    </row>
    <row r="99" spans="1:31" s="9" customFormat="1" ht="24.95" customHeight="1">
      <c r="B99" s="138"/>
      <c r="C99" s="139"/>
      <c r="D99" s="140" t="s">
        <v>96</v>
      </c>
      <c r="E99" s="141"/>
      <c r="F99" s="141"/>
      <c r="G99" s="141"/>
      <c r="H99" s="141"/>
      <c r="I99" s="141"/>
      <c r="J99" s="142">
        <f>J130</f>
        <v>0</v>
      </c>
      <c r="K99" s="139"/>
      <c r="L99" s="143"/>
    </row>
    <row r="100" spans="1:31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19" t="s">
        <v>97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16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12" t="str">
        <f>E7</f>
        <v>Kolín ADM - oprava - dopracování projektové dokumentace</v>
      </c>
      <c r="F109" s="239"/>
      <c r="G109" s="239"/>
      <c r="H109" s="239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2"/>
      <c r="E111" s="32"/>
      <c r="F111" s="23" t="str">
        <f>F10</f>
        <v>žst. Kolín</v>
      </c>
      <c r="G111" s="32"/>
      <c r="H111" s="32"/>
      <c r="I111" s="25" t="s">
        <v>22</v>
      </c>
      <c r="J111" s="62" t="str">
        <f>IF(J10="","",J10)</f>
        <v>19. 8. 2020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E13</f>
        <v>Správa železnic, státní organizace</v>
      </c>
      <c r="G113" s="32"/>
      <c r="H113" s="32"/>
      <c r="I113" s="25" t="s">
        <v>32</v>
      </c>
      <c r="J113" s="28" t="str">
        <f>E19</f>
        <v xml:space="preserve"> 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30</v>
      </c>
      <c r="D114" s="32"/>
      <c r="E114" s="32"/>
      <c r="F114" s="23" t="str">
        <f>IF(E16="","",E16)</f>
        <v>Vyplň údaj</v>
      </c>
      <c r="G114" s="32"/>
      <c r="H114" s="32"/>
      <c r="I114" s="25" t="s">
        <v>35</v>
      </c>
      <c r="J114" s="28">
        <f>E22</f>
        <v>0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4"/>
      <c r="B116" s="145"/>
      <c r="C116" s="146" t="s">
        <v>98</v>
      </c>
      <c r="D116" s="147" t="s">
        <v>63</v>
      </c>
      <c r="E116" s="147" t="s">
        <v>59</v>
      </c>
      <c r="F116" s="147" t="s">
        <v>60</v>
      </c>
      <c r="G116" s="147" t="s">
        <v>99</v>
      </c>
      <c r="H116" s="147" t="s">
        <v>100</v>
      </c>
      <c r="I116" s="147" t="s">
        <v>101</v>
      </c>
      <c r="J116" s="148" t="s">
        <v>89</v>
      </c>
      <c r="K116" s="149" t="s">
        <v>102</v>
      </c>
      <c r="L116" s="150"/>
      <c r="M116" s="71" t="s">
        <v>1</v>
      </c>
      <c r="N116" s="72" t="s">
        <v>42</v>
      </c>
      <c r="O116" s="72" t="s">
        <v>103</v>
      </c>
      <c r="P116" s="72" t="s">
        <v>104</v>
      </c>
      <c r="Q116" s="72" t="s">
        <v>105</v>
      </c>
      <c r="R116" s="72" t="s">
        <v>106</v>
      </c>
      <c r="S116" s="72" t="s">
        <v>107</v>
      </c>
      <c r="T116" s="72" t="s">
        <v>108</v>
      </c>
      <c r="U116" s="73" t="s">
        <v>109</v>
      </c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pans="1:65" s="2" customFormat="1" ht="22.9" customHeight="1">
      <c r="A117" s="30"/>
      <c r="B117" s="31"/>
      <c r="C117" s="78" t="s">
        <v>110</v>
      </c>
      <c r="D117" s="32"/>
      <c r="E117" s="32"/>
      <c r="F117" s="32"/>
      <c r="G117" s="32"/>
      <c r="H117" s="32"/>
      <c r="I117" s="32"/>
      <c r="J117" s="151">
        <f>BK117</f>
        <v>0</v>
      </c>
      <c r="K117" s="32"/>
      <c r="L117" s="35"/>
      <c r="M117" s="74"/>
      <c r="N117" s="152"/>
      <c r="O117" s="75"/>
      <c r="P117" s="153">
        <f>P118+P121+P124+P127+P130</f>
        <v>0</v>
      </c>
      <c r="Q117" s="75"/>
      <c r="R117" s="153">
        <f>R118+R121+R124+R127+R130</f>
        <v>0</v>
      </c>
      <c r="S117" s="75"/>
      <c r="T117" s="153">
        <f>T118+T121+T124+T127+T130</f>
        <v>0</v>
      </c>
      <c r="U117" s="76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77</v>
      </c>
      <c r="AU117" s="13" t="s">
        <v>91</v>
      </c>
      <c r="BK117" s="154">
        <f>BK118+BK121+BK124+BK127+BK130</f>
        <v>0</v>
      </c>
    </row>
    <row r="118" spans="1:65" s="11" customFormat="1" ht="25.9" customHeight="1">
      <c r="B118" s="155"/>
      <c r="C118" s="156"/>
      <c r="D118" s="157" t="s">
        <v>77</v>
      </c>
      <c r="E118" s="158" t="s">
        <v>111</v>
      </c>
      <c r="F118" s="158" t="s">
        <v>112</v>
      </c>
      <c r="G118" s="156"/>
      <c r="H118" s="156"/>
      <c r="I118" s="159"/>
      <c r="J118" s="160">
        <f>BK118</f>
        <v>0</v>
      </c>
      <c r="K118" s="156"/>
      <c r="L118" s="161"/>
      <c r="M118" s="162"/>
      <c r="N118" s="163"/>
      <c r="O118" s="163"/>
      <c r="P118" s="164">
        <f>SUM(P119:P120)</f>
        <v>0</v>
      </c>
      <c r="Q118" s="163"/>
      <c r="R118" s="164">
        <f>SUM(R119:R120)</f>
        <v>0</v>
      </c>
      <c r="S118" s="163"/>
      <c r="T118" s="164">
        <f>SUM(T119:T120)</f>
        <v>0</v>
      </c>
      <c r="U118" s="165"/>
      <c r="AR118" s="166" t="s">
        <v>113</v>
      </c>
      <c r="AT118" s="167" t="s">
        <v>77</v>
      </c>
      <c r="AU118" s="167" t="s">
        <v>78</v>
      </c>
      <c r="AY118" s="166" t="s">
        <v>114</v>
      </c>
      <c r="BK118" s="168">
        <f>SUM(BK119:BK120)</f>
        <v>0</v>
      </c>
    </row>
    <row r="119" spans="1:65" s="2" customFormat="1" ht="14.45" customHeight="1">
      <c r="A119" s="30"/>
      <c r="B119" s="31"/>
      <c r="C119" s="169" t="s">
        <v>83</v>
      </c>
      <c r="D119" s="169" t="s">
        <v>115</v>
      </c>
      <c r="E119" s="170" t="s">
        <v>116</v>
      </c>
      <c r="F119" s="171" t="s">
        <v>117</v>
      </c>
      <c r="G119" s="172" t="s">
        <v>118</v>
      </c>
      <c r="H119" s="173">
        <v>1</v>
      </c>
      <c r="I119" s="174"/>
      <c r="J119" s="175">
        <f>ROUND(I119*H119,2)</f>
        <v>0</v>
      </c>
      <c r="K119" s="176"/>
      <c r="L119" s="35"/>
      <c r="M119" s="177" t="s">
        <v>1</v>
      </c>
      <c r="N119" s="178" t="s">
        <v>43</v>
      </c>
      <c r="O119" s="67"/>
      <c r="P119" s="179">
        <f>O119*H119</f>
        <v>0</v>
      </c>
      <c r="Q119" s="179">
        <v>0</v>
      </c>
      <c r="R119" s="179">
        <f>Q119*H119</f>
        <v>0</v>
      </c>
      <c r="S119" s="179">
        <v>0</v>
      </c>
      <c r="T119" s="179">
        <f>S119*H119</f>
        <v>0</v>
      </c>
      <c r="U119" s="180" t="s">
        <v>1</v>
      </c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1" t="s">
        <v>119</v>
      </c>
      <c r="AT119" s="181" t="s">
        <v>115</v>
      </c>
      <c r="AU119" s="181" t="s">
        <v>83</v>
      </c>
      <c r="AY119" s="13" t="s">
        <v>114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13" t="s">
        <v>83</v>
      </c>
      <c r="BK119" s="182">
        <f>ROUND(I119*H119,2)</f>
        <v>0</v>
      </c>
      <c r="BL119" s="13" t="s">
        <v>119</v>
      </c>
      <c r="BM119" s="181" t="s">
        <v>120</v>
      </c>
    </row>
    <row r="120" spans="1:65" s="2" customFormat="1" ht="107.25">
      <c r="A120" s="30"/>
      <c r="B120" s="31"/>
      <c r="C120" s="32"/>
      <c r="D120" s="183" t="s">
        <v>121</v>
      </c>
      <c r="E120" s="32"/>
      <c r="F120" s="184" t="s">
        <v>122</v>
      </c>
      <c r="G120" s="32"/>
      <c r="H120" s="32"/>
      <c r="I120" s="185"/>
      <c r="J120" s="32"/>
      <c r="K120" s="32"/>
      <c r="L120" s="35"/>
      <c r="M120" s="186"/>
      <c r="N120" s="187"/>
      <c r="O120" s="67"/>
      <c r="P120" s="67"/>
      <c r="Q120" s="67"/>
      <c r="R120" s="67"/>
      <c r="S120" s="67"/>
      <c r="T120" s="67"/>
      <c r="U120" s="68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3" t="s">
        <v>121</v>
      </c>
      <c r="AU120" s="13" t="s">
        <v>83</v>
      </c>
    </row>
    <row r="121" spans="1:65" s="11" customFormat="1" ht="25.9" customHeight="1">
      <c r="B121" s="155"/>
      <c r="C121" s="156"/>
      <c r="D121" s="157" t="s">
        <v>77</v>
      </c>
      <c r="E121" s="158" t="s">
        <v>123</v>
      </c>
      <c r="F121" s="158" t="s">
        <v>124</v>
      </c>
      <c r="G121" s="156"/>
      <c r="H121" s="156"/>
      <c r="I121" s="159"/>
      <c r="J121" s="160">
        <f>BK121</f>
        <v>0</v>
      </c>
      <c r="K121" s="156"/>
      <c r="L121" s="161"/>
      <c r="M121" s="162"/>
      <c r="N121" s="163"/>
      <c r="O121" s="163"/>
      <c r="P121" s="164">
        <f>SUM(P122:P123)</f>
        <v>0</v>
      </c>
      <c r="Q121" s="163"/>
      <c r="R121" s="164">
        <f>SUM(R122:R123)</f>
        <v>0</v>
      </c>
      <c r="S121" s="163"/>
      <c r="T121" s="164">
        <f>SUM(T122:T123)</f>
        <v>0</v>
      </c>
      <c r="U121" s="165"/>
      <c r="AR121" s="166" t="s">
        <v>113</v>
      </c>
      <c r="AT121" s="167" t="s">
        <v>77</v>
      </c>
      <c r="AU121" s="167" t="s">
        <v>78</v>
      </c>
      <c r="AY121" s="166" t="s">
        <v>114</v>
      </c>
      <c r="BK121" s="168">
        <f>SUM(BK122:BK123)</f>
        <v>0</v>
      </c>
    </row>
    <row r="122" spans="1:65" s="2" customFormat="1" ht="14.45" customHeight="1">
      <c r="A122" s="30"/>
      <c r="B122" s="31"/>
      <c r="C122" s="169" t="s">
        <v>85</v>
      </c>
      <c r="D122" s="169" t="s">
        <v>115</v>
      </c>
      <c r="E122" s="170" t="s">
        <v>125</v>
      </c>
      <c r="F122" s="171" t="s">
        <v>126</v>
      </c>
      <c r="G122" s="172" t="s">
        <v>118</v>
      </c>
      <c r="H122" s="173">
        <v>1</v>
      </c>
      <c r="I122" s="174"/>
      <c r="J122" s="175">
        <f>ROUND(I122*H122,2)</f>
        <v>0</v>
      </c>
      <c r="K122" s="176"/>
      <c r="L122" s="35"/>
      <c r="M122" s="177" t="s">
        <v>1</v>
      </c>
      <c r="N122" s="178" t="s">
        <v>43</v>
      </c>
      <c r="O122" s="67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79">
        <f>S122*H122</f>
        <v>0</v>
      </c>
      <c r="U122" s="180" t="s">
        <v>1</v>
      </c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81" t="s">
        <v>119</v>
      </c>
      <c r="AT122" s="181" t="s">
        <v>115</v>
      </c>
      <c r="AU122" s="181" t="s">
        <v>83</v>
      </c>
      <c r="AY122" s="13" t="s">
        <v>114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3" t="s">
        <v>83</v>
      </c>
      <c r="BK122" s="182">
        <f>ROUND(I122*H122,2)</f>
        <v>0</v>
      </c>
      <c r="BL122" s="13" t="s">
        <v>119</v>
      </c>
      <c r="BM122" s="181" t="s">
        <v>127</v>
      </c>
    </row>
    <row r="123" spans="1:65" s="2" customFormat="1" ht="107.25">
      <c r="A123" s="30"/>
      <c r="B123" s="31"/>
      <c r="C123" s="32"/>
      <c r="D123" s="183" t="s">
        <v>121</v>
      </c>
      <c r="E123" s="32"/>
      <c r="F123" s="184" t="s">
        <v>122</v>
      </c>
      <c r="G123" s="32"/>
      <c r="H123" s="32"/>
      <c r="I123" s="185"/>
      <c r="J123" s="32"/>
      <c r="K123" s="32"/>
      <c r="L123" s="35"/>
      <c r="M123" s="186"/>
      <c r="N123" s="187"/>
      <c r="O123" s="67"/>
      <c r="P123" s="67"/>
      <c r="Q123" s="67"/>
      <c r="R123" s="67"/>
      <c r="S123" s="67"/>
      <c r="T123" s="67"/>
      <c r="U123" s="68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3" t="s">
        <v>121</v>
      </c>
      <c r="AU123" s="13" t="s">
        <v>83</v>
      </c>
    </row>
    <row r="124" spans="1:65" s="11" customFormat="1" ht="25.9" customHeight="1">
      <c r="B124" s="155"/>
      <c r="C124" s="156"/>
      <c r="D124" s="157" t="s">
        <v>77</v>
      </c>
      <c r="E124" s="158" t="s">
        <v>128</v>
      </c>
      <c r="F124" s="158" t="s">
        <v>129</v>
      </c>
      <c r="G124" s="156"/>
      <c r="H124" s="156"/>
      <c r="I124" s="159"/>
      <c r="J124" s="160">
        <f>BK124</f>
        <v>0</v>
      </c>
      <c r="K124" s="156"/>
      <c r="L124" s="161"/>
      <c r="M124" s="162"/>
      <c r="N124" s="163"/>
      <c r="O124" s="163"/>
      <c r="P124" s="164">
        <f>SUM(P125:P126)</f>
        <v>0</v>
      </c>
      <c r="Q124" s="163"/>
      <c r="R124" s="164">
        <f>SUM(R125:R126)</f>
        <v>0</v>
      </c>
      <c r="S124" s="163"/>
      <c r="T124" s="164">
        <f>SUM(T125:T126)</f>
        <v>0</v>
      </c>
      <c r="U124" s="165"/>
      <c r="AR124" s="166" t="s">
        <v>113</v>
      </c>
      <c r="AT124" s="167" t="s">
        <v>77</v>
      </c>
      <c r="AU124" s="167" t="s">
        <v>78</v>
      </c>
      <c r="AY124" s="166" t="s">
        <v>114</v>
      </c>
      <c r="BK124" s="168">
        <f>SUM(BK125:BK126)</f>
        <v>0</v>
      </c>
    </row>
    <row r="125" spans="1:65" s="2" customFormat="1" ht="14.45" customHeight="1">
      <c r="A125" s="30"/>
      <c r="B125" s="31"/>
      <c r="C125" s="169" t="s">
        <v>130</v>
      </c>
      <c r="D125" s="169" t="s">
        <v>115</v>
      </c>
      <c r="E125" s="170" t="s">
        <v>131</v>
      </c>
      <c r="F125" s="171" t="s">
        <v>129</v>
      </c>
      <c r="G125" s="172" t="s">
        <v>118</v>
      </c>
      <c r="H125" s="173">
        <v>1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43</v>
      </c>
      <c r="O125" s="67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79">
        <f>S125*H125</f>
        <v>0</v>
      </c>
      <c r="U125" s="180" t="s">
        <v>1</v>
      </c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81" t="s">
        <v>119</v>
      </c>
      <c r="AT125" s="181" t="s">
        <v>115</v>
      </c>
      <c r="AU125" s="181" t="s">
        <v>83</v>
      </c>
      <c r="AY125" s="13" t="s">
        <v>114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3" t="s">
        <v>83</v>
      </c>
      <c r="BK125" s="182">
        <f>ROUND(I125*H125,2)</f>
        <v>0</v>
      </c>
      <c r="BL125" s="13" t="s">
        <v>119</v>
      </c>
      <c r="BM125" s="181" t="s">
        <v>132</v>
      </c>
    </row>
    <row r="126" spans="1:65" s="2" customFormat="1" ht="146.25">
      <c r="A126" s="30"/>
      <c r="B126" s="31"/>
      <c r="C126" s="32"/>
      <c r="D126" s="183" t="s">
        <v>121</v>
      </c>
      <c r="E126" s="32"/>
      <c r="F126" s="184" t="s">
        <v>133</v>
      </c>
      <c r="G126" s="32"/>
      <c r="H126" s="32"/>
      <c r="I126" s="185"/>
      <c r="J126" s="32"/>
      <c r="K126" s="32"/>
      <c r="L126" s="35"/>
      <c r="M126" s="186"/>
      <c r="N126" s="187"/>
      <c r="O126" s="67"/>
      <c r="P126" s="67"/>
      <c r="Q126" s="67"/>
      <c r="R126" s="67"/>
      <c r="S126" s="67"/>
      <c r="T126" s="67"/>
      <c r="U126" s="68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3" t="s">
        <v>121</v>
      </c>
      <c r="AU126" s="13" t="s">
        <v>83</v>
      </c>
    </row>
    <row r="127" spans="1:65" s="11" customFormat="1" ht="25.9" customHeight="1">
      <c r="B127" s="155"/>
      <c r="C127" s="156"/>
      <c r="D127" s="157" t="s">
        <v>77</v>
      </c>
      <c r="E127" s="158" t="s">
        <v>134</v>
      </c>
      <c r="F127" s="158" t="s">
        <v>135</v>
      </c>
      <c r="G127" s="156"/>
      <c r="H127" s="156"/>
      <c r="I127" s="159"/>
      <c r="J127" s="160">
        <f>BK127</f>
        <v>0</v>
      </c>
      <c r="K127" s="156"/>
      <c r="L127" s="161"/>
      <c r="M127" s="162"/>
      <c r="N127" s="163"/>
      <c r="O127" s="163"/>
      <c r="P127" s="164">
        <f>SUM(P128:P129)</f>
        <v>0</v>
      </c>
      <c r="Q127" s="163"/>
      <c r="R127" s="164">
        <f>SUM(R128:R129)</f>
        <v>0</v>
      </c>
      <c r="S127" s="163"/>
      <c r="T127" s="164">
        <f>SUM(T128:T129)</f>
        <v>0</v>
      </c>
      <c r="U127" s="165"/>
      <c r="AR127" s="166" t="s">
        <v>113</v>
      </c>
      <c r="AT127" s="167" t="s">
        <v>77</v>
      </c>
      <c r="AU127" s="167" t="s">
        <v>78</v>
      </c>
      <c r="AY127" s="166" t="s">
        <v>114</v>
      </c>
      <c r="BK127" s="168">
        <f>SUM(BK128:BK129)</f>
        <v>0</v>
      </c>
    </row>
    <row r="128" spans="1:65" s="2" customFormat="1" ht="14.45" customHeight="1">
      <c r="A128" s="30"/>
      <c r="B128" s="31"/>
      <c r="C128" s="169" t="s">
        <v>136</v>
      </c>
      <c r="D128" s="169" t="s">
        <v>115</v>
      </c>
      <c r="E128" s="170" t="s">
        <v>137</v>
      </c>
      <c r="F128" s="171" t="s">
        <v>135</v>
      </c>
      <c r="G128" s="172" t="s">
        <v>118</v>
      </c>
      <c r="H128" s="173">
        <v>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43</v>
      </c>
      <c r="O128" s="67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79">
        <f>S128*H128</f>
        <v>0</v>
      </c>
      <c r="U128" s="180" t="s">
        <v>1</v>
      </c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1" t="s">
        <v>119</v>
      </c>
      <c r="AT128" s="181" t="s">
        <v>115</v>
      </c>
      <c r="AU128" s="181" t="s">
        <v>83</v>
      </c>
      <c r="AY128" s="13" t="s">
        <v>114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3" t="s">
        <v>83</v>
      </c>
      <c r="BK128" s="182">
        <f>ROUND(I128*H128,2)</f>
        <v>0</v>
      </c>
      <c r="BL128" s="13" t="s">
        <v>119</v>
      </c>
      <c r="BM128" s="181" t="s">
        <v>138</v>
      </c>
    </row>
    <row r="129" spans="1:65" s="2" customFormat="1" ht="146.25">
      <c r="A129" s="30"/>
      <c r="B129" s="31"/>
      <c r="C129" s="32"/>
      <c r="D129" s="183" t="s">
        <v>121</v>
      </c>
      <c r="E129" s="32"/>
      <c r="F129" s="184" t="s">
        <v>133</v>
      </c>
      <c r="G129" s="32"/>
      <c r="H129" s="32"/>
      <c r="I129" s="185"/>
      <c r="J129" s="32"/>
      <c r="K129" s="32"/>
      <c r="L129" s="35"/>
      <c r="M129" s="186"/>
      <c r="N129" s="187"/>
      <c r="O129" s="67"/>
      <c r="P129" s="67"/>
      <c r="Q129" s="67"/>
      <c r="R129" s="67"/>
      <c r="S129" s="67"/>
      <c r="T129" s="67"/>
      <c r="U129" s="68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3" t="s">
        <v>121</v>
      </c>
      <c r="AU129" s="13" t="s">
        <v>83</v>
      </c>
    </row>
    <row r="130" spans="1:65" s="11" customFormat="1" ht="25.9" customHeight="1">
      <c r="B130" s="155"/>
      <c r="C130" s="156"/>
      <c r="D130" s="157" t="s">
        <v>77</v>
      </c>
      <c r="E130" s="158" t="s">
        <v>139</v>
      </c>
      <c r="F130" s="158" t="s">
        <v>140</v>
      </c>
      <c r="G130" s="156"/>
      <c r="H130" s="156"/>
      <c r="I130" s="159"/>
      <c r="J130" s="160">
        <f>BK130</f>
        <v>0</v>
      </c>
      <c r="K130" s="156"/>
      <c r="L130" s="161"/>
      <c r="M130" s="162"/>
      <c r="N130" s="163"/>
      <c r="O130" s="163"/>
      <c r="P130" s="164">
        <f>P131</f>
        <v>0</v>
      </c>
      <c r="Q130" s="163"/>
      <c r="R130" s="164">
        <f>R131</f>
        <v>0</v>
      </c>
      <c r="S130" s="163"/>
      <c r="T130" s="164">
        <f>T131</f>
        <v>0</v>
      </c>
      <c r="U130" s="165"/>
      <c r="AR130" s="166" t="s">
        <v>113</v>
      </c>
      <c r="AT130" s="167" t="s">
        <v>77</v>
      </c>
      <c r="AU130" s="167" t="s">
        <v>78</v>
      </c>
      <c r="AY130" s="166" t="s">
        <v>114</v>
      </c>
      <c r="BK130" s="168">
        <f>BK131</f>
        <v>0</v>
      </c>
    </row>
    <row r="131" spans="1:65" s="2" customFormat="1" ht="24.2" customHeight="1">
      <c r="A131" s="30"/>
      <c r="B131" s="31"/>
      <c r="C131" s="169" t="s">
        <v>113</v>
      </c>
      <c r="D131" s="169" t="s">
        <v>115</v>
      </c>
      <c r="E131" s="170" t="s">
        <v>141</v>
      </c>
      <c r="F131" s="171" t="s">
        <v>142</v>
      </c>
      <c r="G131" s="172" t="s">
        <v>118</v>
      </c>
      <c r="H131" s="173">
        <v>1</v>
      </c>
      <c r="I131" s="174"/>
      <c r="J131" s="175">
        <f>ROUND(I131*H131,2)</f>
        <v>0</v>
      </c>
      <c r="K131" s="176"/>
      <c r="L131" s="35"/>
      <c r="M131" s="188" t="s">
        <v>1</v>
      </c>
      <c r="N131" s="189" t="s">
        <v>43</v>
      </c>
      <c r="O131" s="190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1">
        <f>S131*H131</f>
        <v>0</v>
      </c>
      <c r="U131" s="192" t="s">
        <v>1</v>
      </c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81" t="s">
        <v>119</v>
      </c>
      <c r="AT131" s="181" t="s">
        <v>115</v>
      </c>
      <c r="AU131" s="181" t="s">
        <v>83</v>
      </c>
      <c r="AY131" s="13" t="s">
        <v>114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3" t="s">
        <v>83</v>
      </c>
      <c r="BK131" s="182">
        <f>ROUND(I131*H131,2)</f>
        <v>0</v>
      </c>
      <c r="BL131" s="13" t="s">
        <v>119</v>
      </c>
      <c r="BM131" s="181" t="s">
        <v>143</v>
      </c>
    </row>
    <row r="132" spans="1:65" s="2" customFormat="1" ht="6.95" customHeight="1">
      <c r="A132" s="30"/>
      <c r="B132" s="50"/>
      <c r="C132" s="51"/>
      <c r="D132" s="51"/>
      <c r="E132" s="51"/>
      <c r="F132" s="51"/>
      <c r="G132" s="51"/>
      <c r="H132" s="51"/>
      <c r="I132" s="51"/>
      <c r="J132" s="51"/>
      <c r="K132" s="51"/>
      <c r="L132" s="35"/>
      <c r="M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</sheetData>
  <sheetProtection algorithmName="SHA-512" hashValue="DBXp1+UA5uXP2cx66E2ceVWYJFDTe5++qSSQbnCvJyjunSbFQd7knVc6r62w2lY3+xB3iK+7DbURfwxrcsMOPA==" saltValue="k130TBO0H3M0BRkLytDzeA==" spinCount="100000" sheet="1" objects="1" scenarios="1" formatColumns="0" formatRows="0" autoFilter="0"/>
  <autoFilter ref="C116:K131"/>
  <mergeCells count="6">
    <mergeCell ref="L2:V2"/>
    <mergeCell ref="E7:H7"/>
    <mergeCell ref="E16:H16"/>
    <mergeCell ref="E25:H25"/>
    <mergeCell ref="E85:H85"/>
    <mergeCell ref="E109:H10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Kolin - Kolín ADM - oprav...</vt:lpstr>
      <vt:lpstr>'Kolin - Kolín ADM - oprav...'!Názvy_tisku</vt:lpstr>
      <vt:lpstr>'Rekapitulace stavby'!Názvy_tisku</vt:lpstr>
      <vt:lpstr>'Kolin - Kolín ADM - oprav...'!Oblast_tisku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2020-09-10T10:57:51Z</cp:lastPrinted>
  <dcterms:created xsi:type="dcterms:W3CDTF">2020-09-10T10:56:13Z</dcterms:created>
  <dcterms:modified xsi:type="dcterms:W3CDTF">2020-09-10T10:58:25Z</dcterms:modified>
</cp:coreProperties>
</file>