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\\SDC0000OVANT002\_Public2\_Utvar_TN\Odbor_ PS\_Výpravní budovy\Záměry investičních projektů\Projekty\Projekty v přípravě\_Globály\Zařízení pro výběr poplatku\"/>
    </mc:Choice>
  </mc:AlternateContent>
  <xr:revisionPtr revIDLastSave="0" documentId="8_{9F823547-B269-4379-A9EA-F54FA56F954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01 - Výpravní budova Ostr..." sheetId="2" r:id="rId2"/>
    <sheet name="02 - Výpravní budova Ostr..." sheetId="3" r:id="rId3"/>
    <sheet name="03 - Výpravní budova Bohumín" sheetId="4" r:id="rId4"/>
    <sheet name="04 - Opava - východ" sheetId="5" r:id="rId5"/>
    <sheet name="05 - Český Těšín" sheetId="6" r:id="rId6"/>
    <sheet name="05.1 - ND WC_rekonstrukce..." sheetId="7" r:id="rId7"/>
    <sheet name="06 - Frýdek Místek" sheetId="8" r:id="rId8"/>
    <sheet name="07 - Frýdlant nad Ostravicí" sheetId="9" r:id="rId9"/>
  </sheets>
  <definedNames>
    <definedName name="_xlnm._FilterDatabase" localSheetId="1" hidden="1">'01 - Výpravní budova Ostr...'!$C$129:$K$266</definedName>
    <definedName name="_xlnm._FilterDatabase" localSheetId="2" hidden="1">'02 - Výpravní budova Ostr...'!$C$127:$K$232</definedName>
    <definedName name="_xlnm._FilterDatabase" localSheetId="3" hidden="1">'03 - Výpravní budova Bohumín'!$C$127:$K$235</definedName>
    <definedName name="_xlnm._FilterDatabase" localSheetId="4" hidden="1">'04 - Opava - východ'!$C$131:$K$241</definedName>
    <definedName name="_xlnm._FilterDatabase" localSheetId="5" hidden="1">'05 - Český Těšín'!$C$128:$K$241</definedName>
    <definedName name="_xlnm._FilterDatabase" localSheetId="6" hidden="1">'05.1 - ND WC_rekonstrukce...'!$C$137:$K$253</definedName>
    <definedName name="_xlnm._FilterDatabase" localSheetId="7" hidden="1">'06 - Frýdek Místek'!$C$128:$K$230</definedName>
    <definedName name="_xlnm._FilterDatabase" localSheetId="8" hidden="1">'07 - Frýdlant nad Ostravicí'!$C$129:$K$235</definedName>
    <definedName name="_xlnm.Print_Titles" localSheetId="1">'01 - Výpravní budova Ostr...'!$129:$129</definedName>
    <definedName name="_xlnm.Print_Titles" localSheetId="2">'02 - Výpravní budova Ostr...'!$127:$127</definedName>
    <definedName name="_xlnm.Print_Titles" localSheetId="3">'03 - Výpravní budova Bohumín'!$127:$127</definedName>
    <definedName name="_xlnm.Print_Titles" localSheetId="4">'04 - Opava - východ'!$131:$131</definedName>
    <definedName name="_xlnm.Print_Titles" localSheetId="5">'05 - Český Těšín'!$128:$128</definedName>
    <definedName name="_xlnm.Print_Titles" localSheetId="6">'05.1 - ND WC_rekonstrukce...'!$137:$137</definedName>
    <definedName name="_xlnm.Print_Titles" localSheetId="7">'06 - Frýdek Místek'!$128:$128</definedName>
    <definedName name="_xlnm.Print_Titles" localSheetId="8">'07 - Frýdlant nad Ostravicí'!$129:$129</definedName>
    <definedName name="_xlnm.Print_Titles" localSheetId="0">'Rekapitulace stavby'!$92:$92</definedName>
    <definedName name="_xlnm.Print_Area" localSheetId="1">'01 - Výpravní budova Ostr...'!$C$4:$J$76,'01 - Výpravní budova Ostr...'!$C$82:$J$111,'01 - Výpravní budova Ostr...'!$C$117:$J$266</definedName>
    <definedName name="_xlnm.Print_Area" localSheetId="2">'02 - Výpravní budova Ostr...'!$C$4:$J$76,'02 - Výpravní budova Ostr...'!$C$82:$J$109,'02 - Výpravní budova Ostr...'!$C$115:$J$232</definedName>
    <definedName name="_xlnm.Print_Area" localSheetId="3">'03 - Výpravní budova Bohumín'!$C$4:$J$76,'03 - Výpravní budova Bohumín'!$C$82:$J$109,'03 - Výpravní budova Bohumín'!$C$115:$J$235</definedName>
    <definedName name="_xlnm.Print_Area" localSheetId="4">'04 - Opava - východ'!$C$4:$J$76,'04 - Opava - východ'!$C$82:$J$113,'04 - Opava - východ'!$C$119:$J$241</definedName>
    <definedName name="_xlnm.Print_Area" localSheetId="5">'05 - Český Těšín'!$C$4:$J$76,'05 - Český Těšín'!$C$82:$J$110,'05 - Český Těšín'!$C$116:$J$241</definedName>
    <definedName name="_xlnm.Print_Area" localSheetId="6">'05.1 - ND WC_rekonstrukce...'!$C$4:$J$76,'05.1 - ND WC_rekonstrukce...'!$C$82:$J$117,'05.1 - ND WC_rekonstrukce...'!$C$123:$J$253</definedName>
    <definedName name="_xlnm.Print_Area" localSheetId="7">'06 - Frýdek Místek'!$C$4:$J$76,'06 - Frýdek Místek'!$C$82:$J$110,'06 - Frýdek Místek'!$C$116:$J$230</definedName>
    <definedName name="_xlnm.Print_Area" localSheetId="8">'07 - Frýdlant nad Ostravicí'!$C$4:$J$76,'07 - Frýdlant nad Ostravicí'!$C$82:$J$111,'07 - Frýdlant nad Ostravicí'!$C$117:$J$235</definedName>
    <definedName name="_xlnm.Print_Area" localSheetId="0">'Rekapitulace stavby'!$D$4:$AO$76,'Rekapitulace stavby'!$C$82:$AQ$104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32" i="9" l="1"/>
  <c r="J37" i="9"/>
  <c r="J36" i="9"/>
  <c r="AY103" i="1"/>
  <c r="J35" i="9"/>
  <c r="AX103" i="1"/>
  <c r="BI234" i="9"/>
  <c r="BH234" i="9"/>
  <c r="BG234" i="9"/>
  <c r="BF234" i="9"/>
  <c r="T234" i="9"/>
  <c r="T233" i="9"/>
  <c r="T232" i="9" s="1"/>
  <c r="R234" i="9"/>
  <c r="R233" i="9"/>
  <c r="R232" i="9"/>
  <c r="P234" i="9"/>
  <c r="P233" i="9"/>
  <c r="P232" i="9"/>
  <c r="BI229" i="9"/>
  <c r="BH229" i="9"/>
  <c r="BG229" i="9"/>
  <c r="BF229" i="9"/>
  <c r="T229" i="9"/>
  <c r="R229" i="9"/>
  <c r="P229" i="9"/>
  <c r="BI226" i="9"/>
  <c r="BH226" i="9"/>
  <c r="BG226" i="9"/>
  <c r="BF226" i="9"/>
  <c r="T226" i="9"/>
  <c r="R226" i="9"/>
  <c r="P226" i="9"/>
  <c r="BI223" i="9"/>
  <c r="BH223" i="9"/>
  <c r="BG223" i="9"/>
  <c r="BF223" i="9"/>
  <c r="T223" i="9"/>
  <c r="R223" i="9"/>
  <c r="P223" i="9"/>
  <c r="BI220" i="9"/>
  <c r="BH220" i="9"/>
  <c r="BG220" i="9"/>
  <c r="BF220" i="9"/>
  <c r="T220" i="9"/>
  <c r="R220" i="9"/>
  <c r="P220" i="9"/>
  <c r="BI217" i="9"/>
  <c r="BH217" i="9"/>
  <c r="BG217" i="9"/>
  <c r="BF217" i="9"/>
  <c r="T217" i="9"/>
  <c r="R217" i="9"/>
  <c r="P217" i="9"/>
  <c r="BI214" i="9"/>
  <c r="BH214" i="9"/>
  <c r="BG214" i="9"/>
  <c r="BF214" i="9"/>
  <c r="T214" i="9"/>
  <c r="R214" i="9"/>
  <c r="P214" i="9"/>
  <c r="BI212" i="9"/>
  <c r="BH212" i="9"/>
  <c r="BG212" i="9"/>
  <c r="BF212" i="9"/>
  <c r="T212" i="9"/>
  <c r="R212" i="9"/>
  <c r="P212" i="9"/>
  <c r="BI210" i="9"/>
  <c r="BH210" i="9"/>
  <c r="BG210" i="9"/>
  <c r="BF210" i="9"/>
  <c r="T210" i="9"/>
  <c r="R210" i="9"/>
  <c r="P210" i="9"/>
  <c r="BI208" i="9"/>
  <c r="BH208" i="9"/>
  <c r="BG208" i="9"/>
  <c r="BF208" i="9"/>
  <c r="T208" i="9"/>
  <c r="R208" i="9"/>
  <c r="P208" i="9"/>
  <c r="BI205" i="9"/>
  <c r="BH205" i="9"/>
  <c r="BG205" i="9"/>
  <c r="BF205" i="9"/>
  <c r="T205" i="9"/>
  <c r="R205" i="9"/>
  <c r="P205" i="9"/>
  <c r="BI203" i="9"/>
  <c r="BH203" i="9"/>
  <c r="BG203" i="9"/>
  <c r="BF203" i="9"/>
  <c r="T203" i="9"/>
  <c r="R203" i="9"/>
  <c r="P203" i="9"/>
  <c r="BI201" i="9"/>
  <c r="BH201" i="9"/>
  <c r="BG201" i="9"/>
  <c r="BF201" i="9"/>
  <c r="T201" i="9"/>
  <c r="R201" i="9"/>
  <c r="P201" i="9"/>
  <c r="BI198" i="9"/>
  <c r="BH198" i="9"/>
  <c r="BG198" i="9"/>
  <c r="BF198" i="9"/>
  <c r="T198" i="9"/>
  <c r="R198" i="9"/>
  <c r="P198" i="9"/>
  <c r="BI195" i="9"/>
  <c r="BH195" i="9"/>
  <c r="BG195" i="9"/>
  <c r="BF195" i="9"/>
  <c r="T195" i="9"/>
  <c r="R195" i="9"/>
  <c r="P195" i="9"/>
  <c r="BI193" i="9"/>
  <c r="BH193" i="9"/>
  <c r="BG193" i="9"/>
  <c r="BF193" i="9"/>
  <c r="T193" i="9"/>
  <c r="R193" i="9"/>
  <c r="P193" i="9"/>
  <c r="BI187" i="9"/>
  <c r="BH187" i="9"/>
  <c r="BG187" i="9"/>
  <c r="BF187" i="9"/>
  <c r="T187" i="9"/>
  <c r="T186" i="9"/>
  <c r="R187" i="9"/>
  <c r="R186" i="9"/>
  <c r="P187" i="9"/>
  <c r="P186" i="9"/>
  <c r="BI185" i="9"/>
  <c r="BH185" i="9"/>
  <c r="BG185" i="9"/>
  <c r="BF185" i="9"/>
  <c r="T185" i="9"/>
  <c r="R185" i="9"/>
  <c r="P185" i="9"/>
  <c r="BI183" i="9"/>
  <c r="BH183" i="9"/>
  <c r="BG183" i="9"/>
  <c r="BF183" i="9"/>
  <c r="T183" i="9"/>
  <c r="R183" i="9"/>
  <c r="P183" i="9"/>
  <c r="BI181" i="9"/>
  <c r="BH181" i="9"/>
  <c r="BG181" i="9"/>
  <c r="BF181" i="9"/>
  <c r="T181" i="9"/>
  <c r="R181" i="9"/>
  <c r="P181" i="9"/>
  <c r="BI179" i="9"/>
  <c r="BH179" i="9"/>
  <c r="BG179" i="9"/>
  <c r="BF179" i="9"/>
  <c r="T179" i="9"/>
  <c r="R179" i="9"/>
  <c r="P179" i="9"/>
  <c r="BI177" i="9"/>
  <c r="BH177" i="9"/>
  <c r="BG177" i="9"/>
  <c r="BF177" i="9"/>
  <c r="T177" i="9"/>
  <c r="R177" i="9"/>
  <c r="P177" i="9"/>
  <c r="BI174" i="9"/>
  <c r="BH174" i="9"/>
  <c r="BG174" i="9"/>
  <c r="BF174" i="9"/>
  <c r="T174" i="9"/>
  <c r="T173" i="9"/>
  <c r="R174" i="9"/>
  <c r="R173" i="9" s="1"/>
  <c r="P174" i="9"/>
  <c r="P173" i="9"/>
  <c r="BI171" i="9"/>
  <c r="BH171" i="9"/>
  <c r="BG171" i="9"/>
  <c r="BF171" i="9"/>
  <c r="T171" i="9"/>
  <c r="R171" i="9"/>
  <c r="P171" i="9"/>
  <c r="BI169" i="9"/>
  <c r="BH169" i="9"/>
  <c r="BG169" i="9"/>
  <c r="BF169" i="9"/>
  <c r="T169" i="9"/>
  <c r="R169" i="9"/>
  <c r="P169" i="9"/>
  <c r="BI167" i="9"/>
  <c r="BH167" i="9"/>
  <c r="BG167" i="9"/>
  <c r="BF167" i="9"/>
  <c r="T167" i="9"/>
  <c r="R167" i="9"/>
  <c r="P167" i="9"/>
  <c r="BI165" i="9"/>
  <c r="BH165" i="9"/>
  <c r="BG165" i="9"/>
  <c r="BF165" i="9"/>
  <c r="T165" i="9"/>
  <c r="R165" i="9"/>
  <c r="P165" i="9"/>
  <c r="BI163" i="9"/>
  <c r="BH163" i="9"/>
  <c r="BG163" i="9"/>
  <c r="BF163" i="9"/>
  <c r="T163" i="9"/>
  <c r="R163" i="9"/>
  <c r="P163" i="9"/>
  <c r="BI161" i="9"/>
  <c r="BH161" i="9"/>
  <c r="BG161" i="9"/>
  <c r="BF161" i="9"/>
  <c r="T161" i="9"/>
  <c r="R161" i="9"/>
  <c r="P161" i="9"/>
  <c r="BI159" i="9"/>
  <c r="BH159" i="9"/>
  <c r="BG159" i="9"/>
  <c r="BF159" i="9"/>
  <c r="T159" i="9"/>
  <c r="R159" i="9"/>
  <c r="P159" i="9"/>
  <c r="BI157" i="9"/>
  <c r="BH157" i="9"/>
  <c r="BG157" i="9"/>
  <c r="BF157" i="9"/>
  <c r="T157" i="9"/>
  <c r="R157" i="9"/>
  <c r="P157" i="9"/>
  <c r="BI155" i="9"/>
  <c r="BH155" i="9"/>
  <c r="BG155" i="9"/>
  <c r="BF155" i="9"/>
  <c r="T155" i="9"/>
  <c r="R155" i="9"/>
  <c r="P155" i="9"/>
  <c r="BI153" i="9"/>
  <c r="BH153" i="9"/>
  <c r="BG153" i="9"/>
  <c r="BF153" i="9"/>
  <c r="T153" i="9"/>
  <c r="R153" i="9"/>
  <c r="P153" i="9"/>
  <c r="BI151" i="9"/>
  <c r="BH151" i="9"/>
  <c r="BG151" i="9"/>
  <c r="BF151" i="9"/>
  <c r="T151" i="9"/>
  <c r="R151" i="9"/>
  <c r="P151" i="9"/>
  <c r="BI149" i="9"/>
  <c r="BH149" i="9"/>
  <c r="BG149" i="9"/>
  <c r="BF149" i="9"/>
  <c r="T149" i="9"/>
  <c r="R149" i="9"/>
  <c r="P149" i="9"/>
  <c r="BI147" i="9"/>
  <c r="BH147" i="9"/>
  <c r="BG147" i="9"/>
  <c r="BF147" i="9"/>
  <c r="T147" i="9"/>
  <c r="R147" i="9"/>
  <c r="P147" i="9"/>
  <c r="BI145" i="9"/>
  <c r="BH145" i="9"/>
  <c r="BG145" i="9"/>
  <c r="BF145" i="9"/>
  <c r="T145" i="9"/>
  <c r="R145" i="9"/>
  <c r="P145" i="9"/>
  <c r="BI143" i="9"/>
  <c r="BH143" i="9"/>
  <c r="BG143" i="9"/>
  <c r="BF143" i="9"/>
  <c r="T143" i="9"/>
  <c r="R143" i="9"/>
  <c r="P143" i="9"/>
  <c r="BI140" i="9"/>
  <c r="BH140" i="9"/>
  <c r="BG140" i="9"/>
  <c r="BF140" i="9"/>
  <c r="T140" i="9"/>
  <c r="R140" i="9"/>
  <c r="P140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5" i="9"/>
  <c r="BH135" i="9"/>
  <c r="BG135" i="9"/>
  <c r="BF135" i="9"/>
  <c r="T135" i="9"/>
  <c r="T134" i="9"/>
  <c r="T133" i="9"/>
  <c r="R135" i="9"/>
  <c r="R134" i="9"/>
  <c r="R133" i="9"/>
  <c r="P135" i="9"/>
  <c r="P134" i="9" s="1"/>
  <c r="P133" i="9" s="1"/>
  <c r="J98" i="9"/>
  <c r="J127" i="9"/>
  <c r="J126" i="9"/>
  <c r="F126" i="9"/>
  <c r="F124" i="9"/>
  <c r="E122" i="9"/>
  <c r="J92" i="9"/>
  <c r="J91" i="9"/>
  <c r="F91" i="9"/>
  <c r="F89" i="9"/>
  <c r="E87" i="9"/>
  <c r="J18" i="9"/>
  <c r="E18" i="9"/>
  <c r="F92" i="9"/>
  <c r="J17" i="9"/>
  <c r="J12" i="9"/>
  <c r="J89" i="9"/>
  <c r="E7" i="9"/>
  <c r="E120" i="9" s="1"/>
  <c r="J37" i="8"/>
  <c r="J36" i="8"/>
  <c r="AY102" i="1"/>
  <c r="J35" i="8"/>
  <c r="AX102" i="1"/>
  <c r="BI229" i="8"/>
  <c r="BH229" i="8"/>
  <c r="BG229" i="8"/>
  <c r="BF229" i="8"/>
  <c r="T229" i="8"/>
  <c r="T228" i="8"/>
  <c r="T227" i="8" s="1"/>
  <c r="R229" i="8"/>
  <c r="R228" i="8"/>
  <c r="R227" i="8"/>
  <c r="P229" i="8"/>
  <c r="P228" i="8"/>
  <c r="P227" i="8"/>
  <c r="BI224" i="8"/>
  <c r="BH224" i="8"/>
  <c r="BG224" i="8"/>
  <c r="BF224" i="8"/>
  <c r="T224" i="8"/>
  <c r="R224" i="8"/>
  <c r="P224" i="8"/>
  <c r="BI221" i="8"/>
  <c r="BH221" i="8"/>
  <c r="BG221" i="8"/>
  <c r="BF221" i="8"/>
  <c r="T221" i="8"/>
  <c r="R221" i="8"/>
  <c r="P221" i="8"/>
  <c r="BI218" i="8"/>
  <c r="BH218" i="8"/>
  <c r="BG218" i="8"/>
  <c r="BF218" i="8"/>
  <c r="T218" i="8"/>
  <c r="R218" i="8"/>
  <c r="P218" i="8"/>
  <c r="BI215" i="8"/>
  <c r="BH215" i="8"/>
  <c r="BG215" i="8"/>
  <c r="BF215" i="8"/>
  <c r="T215" i="8"/>
  <c r="R215" i="8"/>
  <c r="P215" i="8"/>
  <c r="BI212" i="8"/>
  <c r="BH212" i="8"/>
  <c r="BG212" i="8"/>
  <c r="BF212" i="8"/>
  <c r="T212" i="8"/>
  <c r="R212" i="8"/>
  <c r="P212" i="8"/>
  <c r="BI210" i="8"/>
  <c r="BH210" i="8"/>
  <c r="BG210" i="8"/>
  <c r="BF210" i="8"/>
  <c r="T210" i="8"/>
  <c r="R210" i="8"/>
  <c r="P210" i="8"/>
  <c r="BI208" i="8"/>
  <c r="BH208" i="8"/>
  <c r="BG208" i="8"/>
  <c r="BF208" i="8"/>
  <c r="T208" i="8"/>
  <c r="R208" i="8"/>
  <c r="P208" i="8"/>
  <c r="BI206" i="8"/>
  <c r="BH206" i="8"/>
  <c r="BG206" i="8"/>
  <c r="BF206" i="8"/>
  <c r="T206" i="8"/>
  <c r="R206" i="8"/>
  <c r="P206" i="8"/>
  <c r="BI203" i="8"/>
  <c r="BH203" i="8"/>
  <c r="BG203" i="8"/>
  <c r="BF203" i="8"/>
  <c r="T203" i="8"/>
  <c r="R203" i="8"/>
  <c r="P203" i="8"/>
  <c r="BI201" i="8"/>
  <c r="BH201" i="8"/>
  <c r="BG201" i="8"/>
  <c r="BF201" i="8"/>
  <c r="T201" i="8"/>
  <c r="R201" i="8"/>
  <c r="P201" i="8"/>
  <c r="BI199" i="8"/>
  <c r="BH199" i="8"/>
  <c r="BG199" i="8"/>
  <c r="BF199" i="8"/>
  <c r="T199" i="8"/>
  <c r="R199" i="8"/>
  <c r="P199" i="8"/>
  <c r="BI196" i="8"/>
  <c r="BH196" i="8"/>
  <c r="BG196" i="8"/>
  <c r="BF196" i="8"/>
  <c r="T196" i="8"/>
  <c r="R196" i="8"/>
  <c r="P196" i="8"/>
  <c r="BI193" i="8"/>
  <c r="BH193" i="8"/>
  <c r="BG193" i="8"/>
  <c r="BF193" i="8"/>
  <c r="T193" i="8"/>
  <c r="R193" i="8"/>
  <c r="P193" i="8"/>
  <c r="BI191" i="8"/>
  <c r="BH191" i="8"/>
  <c r="BG191" i="8"/>
  <c r="BF191" i="8"/>
  <c r="T191" i="8"/>
  <c r="R191" i="8"/>
  <c r="P191" i="8"/>
  <c r="BI185" i="8"/>
  <c r="BH185" i="8"/>
  <c r="BG185" i="8"/>
  <c r="BF185" i="8"/>
  <c r="T185" i="8"/>
  <c r="T184" i="8"/>
  <c r="R185" i="8"/>
  <c r="R184" i="8" s="1"/>
  <c r="P185" i="8"/>
  <c r="P184" i="8"/>
  <c r="BI183" i="8"/>
  <c r="BH183" i="8"/>
  <c r="BG183" i="8"/>
  <c r="BF183" i="8"/>
  <c r="T183" i="8"/>
  <c r="R183" i="8"/>
  <c r="P183" i="8"/>
  <c r="BI182" i="8"/>
  <c r="BH182" i="8"/>
  <c r="BG182" i="8"/>
  <c r="BF182" i="8"/>
  <c r="T182" i="8"/>
  <c r="R182" i="8"/>
  <c r="P182" i="8"/>
  <c r="BI180" i="8"/>
  <c r="BH180" i="8"/>
  <c r="BG180" i="8"/>
  <c r="BF180" i="8"/>
  <c r="T180" i="8"/>
  <c r="R180" i="8"/>
  <c r="P180" i="8"/>
  <c r="BI178" i="8"/>
  <c r="BH178" i="8"/>
  <c r="BG178" i="8"/>
  <c r="BF178" i="8"/>
  <c r="T178" i="8"/>
  <c r="R178" i="8"/>
  <c r="P178" i="8"/>
  <c r="BI176" i="8"/>
  <c r="BH176" i="8"/>
  <c r="BG176" i="8"/>
  <c r="BF176" i="8"/>
  <c r="T176" i="8"/>
  <c r="R176" i="8"/>
  <c r="P176" i="8"/>
  <c r="BI173" i="8"/>
  <c r="BH173" i="8"/>
  <c r="BG173" i="8"/>
  <c r="BF173" i="8"/>
  <c r="T173" i="8"/>
  <c r="T172" i="8"/>
  <c r="R173" i="8"/>
  <c r="R172" i="8"/>
  <c r="P173" i="8"/>
  <c r="P172" i="8"/>
  <c r="BI170" i="8"/>
  <c r="BH170" i="8"/>
  <c r="BG170" i="8"/>
  <c r="BF170" i="8"/>
  <c r="T170" i="8"/>
  <c r="R170" i="8"/>
  <c r="P170" i="8"/>
  <c r="BI168" i="8"/>
  <c r="BH168" i="8"/>
  <c r="BG168" i="8"/>
  <c r="BF168" i="8"/>
  <c r="T168" i="8"/>
  <c r="R168" i="8"/>
  <c r="P168" i="8"/>
  <c r="BI166" i="8"/>
  <c r="BH166" i="8"/>
  <c r="BG166" i="8"/>
  <c r="BF166" i="8"/>
  <c r="T166" i="8"/>
  <c r="R166" i="8"/>
  <c r="P166" i="8"/>
  <c r="BI164" i="8"/>
  <c r="BH164" i="8"/>
  <c r="BG164" i="8"/>
  <c r="BF164" i="8"/>
  <c r="T164" i="8"/>
  <c r="R164" i="8"/>
  <c r="P164" i="8"/>
  <c r="BI162" i="8"/>
  <c r="BH162" i="8"/>
  <c r="BG162" i="8"/>
  <c r="BF162" i="8"/>
  <c r="T162" i="8"/>
  <c r="R162" i="8"/>
  <c r="P162" i="8"/>
  <c r="BI160" i="8"/>
  <c r="BH160" i="8"/>
  <c r="BG160" i="8"/>
  <c r="BF160" i="8"/>
  <c r="T160" i="8"/>
  <c r="R160" i="8"/>
  <c r="P160" i="8"/>
  <c r="BI158" i="8"/>
  <c r="BH158" i="8"/>
  <c r="BG158" i="8"/>
  <c r="BF158" i="8"/>
  <c r="T158" i="8"/>
  <c r="R158" i="8"/>
  <c r="P158" i="8"/>
  <c r="BI156" i="8"/>
  <c r="BH156" i="8"/>
  <c r="BG156" i="8"/>
  <c r="BF156" i="8"/>
  <c r="T156" i="8"/>
  <c r="R156" i="8"/>
  <c r="P156" i="8"/>
  <c r="BI154" i="8"/>
  <c r="BH154" i="8"/>
  <c r="BG154" i="8"/>
  <c r="BF154" i="8"/>
  <c r="T154" i="8"/>
  <c r="R154" i="8"/>
  <c r="P154" i="8"/>
  <c r="BI152" i="8"/>
  <c r="BH152" i="8"/>
  <c r="BG152" i="8"/>
  <c r="BF152" i="8"/>
  <c r="T152" i="8"/>
  <c r="R152" i="8"/>
  <c r="P152" i="8"/>
  <c r="BI150" i="8"/>
  <c r="BH150" i="8"/>
  <c r="BG150" i="8"/>
  <c r="BF150" i="8"/>
  <c r="T150" i="8"/>
  <c r="R150" i="8"/>
  <c r="P150" i="8"/>
  <c r="BI148" i="8"/>
  <c r="BH148" i="8"/>
  <c r="BG148" i="8"/>
  <c r="BF148" i="8"/>
  <c r="T148" i="8"/>
  <c r="R148" i="8"/>
  <c r="P148" i="8"/>
  <c r="BI146" i="8"/>
  <c r="BH146" i="8"/>
  <c r="BG146" i="8"/>
  <c r="BF146" i="8"/>
  <c r="T146" i="8"/>
  <c r="R146" i="8"/>
  <c r="P146" i="8"/>
  <c r="BI144" i="8"/>
  <c r="BH144" i="8"/>
  <c r="BG144" i="8"/>
  <c r="BF144" i="8"/>
  <c r="T144" i="8"/>
  <c r="R144" i="8"/>
  <c r="P144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3" i="8"/>
  <c r="BH133" i="8"/>
  <c r="BG133" i="8"/>
  <c r="BF133" i="8"/>
  <c r="T133" i="8"/>
  <c r="T132" i="8"/>
  <c r="T131" i="8" s="1"/>
  <c r="R133" i="8"/>
  <c r="R132" i="8"/>
  <c r="R131" i="8"/>
  <c r="P133" i="8"/>
  <c r="P132" i="8"/>
  <c r="P131" i="8"/>
  <c r="J126" i="8"/>
  <c r="J125" i="8"/>
  <c r="F125" i="8"/>
  <c r="F123" i="8"/>
  <c r="E121" i="8"/>
  <c r="J92" i="8"/>
  <c r="J91" i="8"/>
  <c r="F91" i="8"/>
  <c r="F89" i="8"/>
  <c r="E87" i="8"/>
  <c r="J18" i="8"/>
  <c r="E18" i="8"/>
  <c r="F92" i="8"/>
  <c r="J17" i="8"/>
  <c r="J12" i="8"/>
  <c r="J123" i="8"/>
  <c r="E7" i="8"/>
  <c r="E119" i="8" s="1"/>
  <c r="J39" i="7"/>
  <c r="J38" i="7"/>
  <c r="AY101" i="1"/>
  <c r="J37" i="7"/>
  <c r="AX101" i="1"/>
  <c r="BI251" i="7"/>
  <c r="BH251" i="7"/>
  <c r="BG251" i="7"/>
  <c r="BF251" i="7"/>
  <c r="T251" i="7"/>
  <c r="T250" i="7"/>
  <c r="R251" i="7"/>
  <c r="R250" i="7"/>
  <c r="P251" i="7"/>
  <c r="P250" i="7"/>
  <c r="BI249" i="7"/>
  <c r="BH249" i="7"/>
  <c r="BG249" i="7"/>
  <c r="BF249" i="7"/>
  <c r="T249" i="7"/>
  <c r="T248" i="7"/>
  <c r="R249" i="7"/>
  <c r="R248" i="7"/>
  <c r="P249" i="7"/>
  <c r="P248" i="7"/>
  <c r="BI247" i="7"/>
  <c r="BH247" i="7"/>
  <c r="BG247" i="7"/>
  <c r="BF247" i="7"/>
  <c r="T247" i="7"/>
  <c r="T246" i="7"/>
  <c r="T243" i="7" s="1"/>
  <c r="R247" i="7"/>
  <c r="R246" i="7"/>
  <c r="P247" i="7"/>
  <c r="P246" i="7"/>
  <c r="BI245" i="7"/>
  <c r="BH245" i="7"/>
  <c r="BG245" i="7"/>
  <c r="BF245" i="7"/>
  <c r="T245" i="7"/>
  <c r="T244" i="7"/>
  <c r="R245" i="7"/>
  <c r="R244" i="7" s="1"/>
  <c r="R243" i="7" s="1"/>
  <c r="P245" i="7"/>
  <c r="P244" i="7"/>
  <c r="P243" i="7" s="1"/>
  <c r="BI242" i="7"/>
  <c r="BH242" i="7"/>
  <c r="BG242" i="7"/>
  <c r="BF242" i="7"/>
  <c r="T242" i="7"/>
  <c r="R242" i="7"/>
  <c r="P242" i="7"/>
  <c r="BI240" i="7"/>
  <c r="BH240" i="7"/>
  <c r="BG240" i="7"/>
  <c r="BF240" i="7"/>
  <c r="T240" i="7"/>
  <c r="R240" i="7"/>
  <c r="P240" i="7"/>
  <c r="BI237" i="7"/>
  <c r="BH237" i="7"/>
  <c r="BG237" i="7"/>
  <c r="BF237" i="7"/>
  <c r="T237" i="7"/>
  <c r="R237" i="7"/>
  <c r="P237" i="7"/>
  <c r="BI236" i="7"/>
  <c r="BH236" i="7"/>
  <c r="BG236" i="7"/>
  <c r="BF236" i="7"/>
  <c r="T236" i="7"/>
  <c r="R236" i="7"/>
  <c r="P236" i="7"/>
  <c r="BI235" i="7"/>
  <c r="BH235" i="7"/>
  <c r="BG235" i="7"/>
  <c r="BF235" i="7"/>
  <c r="T235" i="7"/>
  <c r="R235" i="7"/>
  <c r="P235" i="7"/>
  <c r="BI234" i="7"/>
  <c r="BH234" i="7"/>
  <c r="BG234" i="7"/>
  <c r="BF234" i="7"/>
  <c r="T234" i="7"/>
  <c r="R234" i="7"/>
  <c r="P234" i="7"/>
  <c r="BI232" i="7"/>
  <c r="BH232" i="7"/>
  <c r="BG232" i="7"/>
  <c r="BF232" i="7"/>
  <c r="T232" i="7"/>
  <c r="R232" i="7"/>
  <c r="P232" i="7"/>
  <c r="BI231" i="7"/>
  <c r="BH231" i="7"/>
  <c r="BG231" i="7"/>
  <c r="BF231" i="7"/>
  <c r="T231" i="7"/>
  <c r="R231" i="7"/>
  <c r="P231" i="7"/>
  <c r="BI229" i="7"/>
  <c r="BH229" i="7"/>
  <c r="BG229" i="7"/>
  <c r="BF229" i="7"/>
  <c r="T229" i="7"/>
  <c r="R229" i="7"/>
  <c r="P229" i="7"/>
  <c r="BI228" i="7"/>
  <c r="BH228" i="7"/>
  <c r="BG228" i="7"/>
  <c r="BF228" i="7"/>
  <c r="T228" i="7"/>
  <c r="R228" i="7"/>
  <c r="P228" i="7"/>
  <c r="BI227" i="7"/>
  <c r="BH227" i="7"/>
  <c r="BG227" i="7"/>
  <c r="BF227" i="7"/>
  <c r="T227" i="7"/>
  <c r="R227" i="7"/>
  <c r="P227" i="7"/>
  <c r="BI226" i="7"/>
  <c r="BH226" i="7"/>
  <c r="BG226" i="7"/>
  <c r="BF226" i="7"/>
  <c r="T226" i="7"/>
  <c r="R226" i="7"/>
  <c r="P226" i="7"/>
  <c r="BI224" i="7"/>
  <c r="BH224" i="7"/>
  <c r="BG224" i="7"/>
  <c r="BF224" i="7"/>
  <c r="T224" i="7"/>
  <c r="R224" i="7"/>
  <c r="P224" i="7"/>
  <c r="BI222" i="7"/>
  <c r="BH222" i="7"/>
  <c r="BG222" i="7"/>
  <c r="BF222" i="7"/>
  <c r="T222" i="7"/>
  <c r="R222" i="7"/>
  <c r="P222" i="7"/>
  <c r="BI221" i="7"/>
  <c r="BH221" i="7"/>
  <c r="BG221" i="7"/>
  <c r="BF221" i="7"/>
  <c r="T221" i="7"/>
  <c r="R221" i="7"/>
  <c r="P221" i="7"/>
  <c r="BI220" i="7"/>
  <c r="BH220" i="7"/>
  <c r="BG220" i="7"/>
  <c r="BF220" i="7"/>
  <c r="T220" i="7"/>
  <c r="R220" i="7"/>
  <c r="P220" i="7"/>
  <c r="BI219" i="7"/>
  <c r="BH219" i="7"/>
  <c r="BG219" i="7"/>
  <c r="BF219" i="7"/>
  <c r="T219" i="7"/>
  <c r="R219" i="7"/>
  <c r="P219" i="7"/>
  <c r="BI218" i="7"/>
  <c r="BH218" i="7"/>
  <c r="BG218" i="7"/>
  <c r="BF218" i="7"/>
  <c r="T218" i="7"/>
  <c r="R218" i="7"/>
  <c r="P218" i="7"/>
  <c r="BI217" i="7"/>
  <c r="BH217" i="7"/>
  <c r="BG217" i="7"/>
  <c r="BF217" i="7"/>
  <c r="T217" i="7"/>
  <c r="R217" i="7"/>
  <c r="P217" i="7"/>
  <c r="BI216" i="7"/>
  <c r="BH216" i="7"/>
  <c r="BG216" i="7"/>
  <c r="BF216" i="7"/>
  <c r="T216" i="7"/>
  <c r="R216" i="7"/>
  <c r="P216" i="7"/>
  <c r="BI215" i="7"/>
  <c r="BH215" i="7"/>
  <c r="BG215" i="7"/>
  <c r="BF215" i="7"/>
  <c r="T215" i="7"/>
  <c r="R215" i="7"/>
  <c r="P215" i="7"/>
  <c r="BI214" i="7"/>
  <c r="BH214" i="7"/>
  <c r="BG214" i="7"/>
  <c r="BF214" i="7"/>
  <c r="T214" i="7"/>
  <c r="R214" i="7"/>
  <c r="P214" i="7"/>
  <c r="BI213" i="7"/>
  <c r="BH213" i="7"/>
  <c r="BG213" i="7"/>
  <c r="BF213" i="7"/>
  <c r="T213" i="7"/>
  <c r="R213" i="7"/>
  <c r="P213" i="7"/>
  <c r="BI212" i="7"/>
  <c r="BH212" i="7"/>
  <c r="BG212" i="7"/>
  <c r="BF212" i="7"/>
  <c r="T212" i="7"/>
  <c r="R212" i="7"/>
  <c r="P212" i="7"/>
  <c r="BI210" i="7"/>
  <c r="BH210" i="7"/>
  <c r="BG210" i="7"/>
  <c r="BF210" i="7"/>
  <c r="T210" i="7"/>
  <c r="R210" i="7"/>
  <c r="P210" i="7"/>
  <c r="BI208" i="7"/>
  <c r="BH208" i="7"/>
  <c r="BG208" i="7"/>
  <c r="BF208" i="7"/>
  <c r="T208" i="7"/>
  <c r="R208" i="7"/>
  <c r="P208" i="7"/>
  <c r="BI207" i="7"/>
  <c r="BH207" i="7"/>
  <c r="BG207" i="7"/>
  <c r="BF207" i="7"/>
  <c r="T207" i="7"/>
  <c r="R207" i="7"/>
  <c r="P207" i="7"/>
  <c r="BI205" i="7"/>
  <c r="BH205" i="7"/>
  <c r="BG205" i="7"/>
  <c r="BF205" i="7"/>
  <c r="T205" i="7"/>
  <c r="R205" i="7"/>
  <c r="P205" i="7"/>
  <c r="BI204" i="7"/>
  <c r="BH204" i="7"/>
  <c r="BG204" i="7"/>
  <c r="BF204" i="7"/>
  <c r="T204" i="7"/>
  <c r="R204" i="7"/>
  <c r="P204" i="7"/>
  <c r="BI202" i="7"/>
  <c r="BH202" i="7"/>
  <c r="BG202" i="7"/>
  <c r="BF202" i="7"/>
  <c r="T202" i="7"/>
  <c r="R202" i="7"/>
  <c r="P202" i="7"/>
  <c r="BI200" i="7"/>
  <c r="BH200" i="7"/>
  <c r="BG200" i="7"/>
  <c r="BF200" i="7"/>
  <c r="T200" i="7"/>
  <c r="R200" i="7"/>
  <c r="P200" i="7"/>
  <c r="BI195" i="7"/>
  <c r="BH195" i="7"/>
  <c r="BG195" i="7"/>
  <c r="BF195" i="7"/>
  <c r="T195" i="7"/>
  <c r="R195" i="7"/>
  <c r="P195" i="7"/>
  <c r="BI192" i="7"/>
  <c r="BH192" i="7"/>
  <c r="BG192" i="7"/>
  <c r="BF192" i="7"/>
  <c r="T192" i="7"/>
  <c r="R192" i="7"/>
  <c r="P192" i="7"/>
  <c r="BI176" i="7"/>
  <c r="BH176" i="7"/>
  <c r="BG176" i="7"/>
  <c r="BF176" i="7"/>
  <c r="T176" i="7"/>
  <c r="R176" i="7"/>
  <c r="P176" i="7"/>
  <c r="BI167" i="7"/>
  <c r="BH167" i="7"/>
  <c r="BG167" i="7"/>
  <c r="BF167" i="7"/>
  <c r="T167" i="7"/>
  <c r="R167" i="7"/>
  <c r="P167" i="7"/>
  <c r="BI166" i="7"/>
  <c r="BH166" i="7"/>
  <c r="BG166" i="7"/>
  <c r="BF166" i="7"/>
  <c r="T166" i="7"/>
  <c r="R166" i="7"/>
  <c r="P166" i="7"/>
  <c r="BI163" i="7"/>
  <c r="BH163" i="7"/>
  <c r="BG163" i="7"/>
  <c r="BF163" i="7"/>
  <c r="T163" i="7"/>
  <c r="T162" i="7"/>
  <c r="R163" i="7"/>
  <c r="R162" i="7" s="1"/>
  <c r="P163" i="7"/>
  <c r="P162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49" i="7"/>
  <c r="BH149" i="7"/>
  <c r="BG149" i="7"/>
  <c r="BF149" i="7"/>
  <c r="T149" i="7"/>
  <c r="T148" i="7"/>
  <c r="R149" i="7"/>
  <c r="R148" i="7"/>
  <c r="P149" i="7"/>
  <c r="P148" i="7"/>
  <c r="BI146" i="7"/>
  <c r="BH146" i="7"/>
  <c r="BG146" i="7"/>
  <c r="BF146" i="7"/>
  <c r="T146" i="7"/>
  <c r="R146" i="7"/>
  <c r="P146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1" i="7"/>
  <c r="BH141" i="7"/>
  <c r="BG141" i="7"/>
  <c r="BF141" i="7"/>
  <c r="T141" i="7"/>
  <c r="R141" i="7"/>
  <c r="P141" i="7"/>
  <c r="J135" i="7"/>
  <c r="J134" i="7"/>
  <c r="F134" i="7"/>
  <c r="F132" i="7"/>
  <c r="E130" i="7"/>
  <c r="J94" i="7"/>
  <c r="J93" i="7"/>
  <c r="F93" i="7"/>
  <c r="F91" i="7"/>
  <c r="E89" i="7"/>
  <c r="J20" i="7"/>
  <c r="E20" i="7"/>
  <c r="F94" i="7"/>
  <c r="J19" i="7"/>
  <c r="J14" i="7"/>
  <c r="J132" i="7"/>
  <c r="E7" i="7"/>
  <c r="E126" i="7"/>
  <c r="J37" i="6"/>
  <c r="J36" i="6"/>
  <c r="AY100" i="1"/>
  <c r="J35" i="6"/>
  <c r="AX100" i="1" s="1"/>
  <c r="BI240" i="6"/>
  <c r="BH240" i="6"/>
  <c r="BG240" i="6"/>
  <c r="BF240" i="6"/>
  <c r="T240" i="6"/>
  <c r="T239" i="6"/>
  <c r="T238" i="6"/>
  <c r="R240" i="6"/>
  <c r="R239" i="6"/>
  <c r="R238" i="6"/>
  <c r="P240" i="6"/>
  <c r="P239" i="6" s="1"/>
  <c r="P238" i="6" s="1"/>
  <c r="BI236" i="6"/>
  <c r="BH236" i="6"/>
  <c r="BG236" i="6"/>
  <c r="BF236" i="6"/>
  <c r="T236" i="6"/>
  <c r="R236" i="6"/>
  <c r="P236" i="6"/>
  <c r="BI233" i="6"/>
  <c r="BH233" i="6"/>
  <c r="BG233" i="6"/>
  <c r="BF233" i="6"/>
  <c r="T233" i="6"/>
  <c r="R233" i="6"/>
  <c r="P233" i="6"/>
  <c r="BI230" i="6"/>
  <c r="BH230" i="6"/>
  <c r="BG230" i="6"/>
  <c r="BF230" i="6"/>
  <c r="T230" i="6"/>
  <c r="R230" i="6"/>
  <c r="P230" i="6"/>
  <c r="BI227" i="6"/>
  <c r="BH227" i="6"/>
  <c r="BG227" i="6"/>
  <c r="BF227" i="6"/>
  <c r="T227" i="6"/>
  <c r="R227" i="6"/>
  <c r="P227" i="6"/>
  <c r="BI224" i="6"/>
  <c r="BH224" i="6"/>
  <c r="BG224" i="6"/>
  <c r="BF224" i="6"/>
  <c r="T224" i="6"/>
  <c r="R224" i="6"/>
  <c r="P224" i="6"/>
  <c r="BI221" i="6"/>
  <c r="BH221" i="6"/>
  <c r="BG221" i="6"/>
  <c r="BF221" i="6"/>
  <c r="T221" i="6"/>
  <c r="R221" i="6"/>
  <c r="P221" i="6"/>
  <c r="BI219" i="6"/>
  <c r="BH219" i="6"/>
  <c r="BG219" i="6"/>
  <c r="BF219" i="6"/>
  <c r="T219" i="6"/>
  <c r="R219" i="6"/>
  <c r="P219" i="6"/>
  <c r="BI217" i="6"/>
  <c r="BH217" i="6"/>
  <c r="BG217" i="6"/>
  <c r="BF217" i="6"/>
  <c r="T217" i="6"/>
  <c r="R217" i="6"/>
  <c r="P217" i="6"/>
  <c r="BI215" i="6"/>
  <c r="BH215" i="6"/>
  <c r="BG215" i="6"/>
  <c r="BF215" i="6"/>
  <c r="T215" i="6"/>
  <c r="R215" i="6"/>
  <c r="P215" i="6"/>
  <c r="BI212" i="6"/>
  <c r="BH212" i="6"/>
  <c r="BG212" i="6"/>
  <c r="BF212" i="6"/>
  <c r="T212" i="6"/>
  <c r="R212" i="6"/>
  <c r="P212" i="6"/>
  <c r="BI210" i="6"/>
  <c r="BH210" i="6"/>
  <c r="BG210" i="6"/>
  <c r="BF210" i="6"/>
  <c r="T210" i="6"/>
  <c r="R210" i="6"/>
  <c r="P210" i="6"/>
  <c r="BI208" i="6"/>
  <c r="BH208" i="6"/>
  <c r="BG208" i="6"/>
  <c r="BF208" i="6"/>
  <c r="T208" i="6"/>
  <c r="R208" i="6"/>
  <c r="P208" i="6"/>
  <c r="BI205" i="6"/>
  <c r="BH205" i="6"/>
  <c r="BG205" i="6"/>
  <c r="BF205" i="6"/>
  <c r="T205" i="6"/>
  <c r="R205" i="6"/>
  <c r="P205" i="6"/>
  <c r="BI202" i="6"/>
  <c r="BH202" i="6"/>
  <c r="BG202" i="6"/>
  <c r="BF202" i="6"/>
  <c r="T202" i="6"/>
  <c r="R202" i="6"/>
  <c r="P202" i="6"/>
  <c r="BI200" i="6"/>
  <c r="BH200" i="6"/>
  <c r="BG200" i="6"/>
  <c r="BF200" i="6"/>
  <c r="T200" i="6"/>
  <c r="R200" i="6"/>
  <c r="P200" i="6"/>
  <c r="BI194" i="6"/>
  <c r="BH194" i="6"/>
  <c r="BG194" i="6"/>
  <c r="BF194" i="6"/>
  <c r="T194" i="6"/>
  <c r="R194" i="6"/>
  <c r="P194" i="6"/>
  <c r="BI192" i="6"/>
  <c r="BH192" i="6"/>
  <c r="BG192" i="6"/>
  <c r="BF192" i="6"/>
  <c r="T192" i="6"/>
  <c r="R192" i="6"/>
  <c r="P192" i="6"/>
  <c r="BI189" i="6"/>
  <c r="BH189" i="6"/>
  <c r="BG189" i="6"/>
  <c r="BF189" i="6"/>
  <c r="T189" i="6"/>
  <c r="R189" i="6"/>
  <c r="P189" i="6"/>
  <c r="BI187" i="6"/>
  <c r="BH187" i="6"/>
  <c r="BG187" i="6"/>
  <c r="BF187" i="6"/>
  <c r="T187" i="6"/>
  <c r="R187" i="6"/>
  <c r="P187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2" i="6"/>
  <c r="BH182" i="6"/>
  <c r="BG182" i="6"/>
  <c r="BF182" i="6"/>
  <c r="T182" i="6"/>
  <c r="R182" i="6"/>
  <c r="P182" i="6"/>
  <c r="BI180" i="6"/>
  <c r="BH180" i="6"/>
  <c r="BG180" i="6"/>
  <c r="BF180" i="6"/>
  <c r="T180" i="6"/>
  <c r="R180" i="6"/>
  <c r="P180" i="6"/>
  <c r="BI177" i="6"/>
  <c r="BH177" i="6"/>
  <c r="BG177" i="6"/>
  <c r="BF177" i="6"/>
  <c r="T177" i="6"/>
  <c r="T176" i="6" s="1"/>
  <c r="R177" i="6"/>
  <c r="R176" i="6"/>
  <c r="P177" i="6"/>
  <c r="P176" i="6" s="1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6" i="6"/>
  <c r="BH146" i="6"/>
  <c r="BG146" i="6"/>
  <c r="BF146" i="6"/>
  <c r="T146" i="6"/>
  <c r="R146" i="6"/>
  <c r="P146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3" i="6"/>
  <c r="BH133" i="6"/>
  <c r="BG133" i="6"/>
  <c r="BF133" i="6"/>
  <c r="T133" i="6"/>
  <c r="T132" i="6"/>
  <c r="T131" i="6"/>
  <c r="R133" i="6"/>
  <c r="R132" i="6"/>
  <c r="R131" i="6"/>
  <c r="P133" i="6"/>
  <c r="P132" i="6" s="1"/>
  <c r="P131" i="6" s="1"/>
  <c r="J126" i="6"/>
  <c r="J125" i="6"/>
  <c r="F125" i="6"/>
  <c r="F123" i="6"/>
  <c r="E121" i="6"/>
  <c r="J92" i="6"/>
  <c r="J91" i="6"/>
  <c r="F91" i="6"/>
  <c r="F89" i="6"/>
  <c r="E87" i="6"/>
  <c r="J18" i="6"/>
  <c r="E18" i="6"/>
  <c r="F126" i="6"/>
  <c r="J17" i="6"/>
  <c r="J12" i="6"/>
  <c r="J123" i="6"/>
  <c r="E7" i="6"/>
  <c r="E119" i="6"/>
  <c r="J37" i="5"/>
  <c r="J36" i="5"/>
  <c r="AY98" i="1"/>
  <c r="J35" i="5"/>
  <c r="AX98" i="1" s="1"/>
  <c r="BI240" i="5"/>
  <c r="BH240" i="5"/>
  <c r="BG240" i="5"/>
  <c r="BF240" i="5"/>
  <c r="T240" i="5"/>
  <c r="T239" i="5"/>
  <c r="T238" i="5"/>
  <c r="R240" i="5"/>
  <c r="R239" i="5"/>
  <c r="R238" i="5"/>
  <c r="P240" i="5"/>
  <c r="P239" i="5" s="1"/>
  <c r="P238" i="5" s="1"/>
  <c r="BI235" i="5"/>
  <c r="BH235" i="5"/>
  <c r="BG235" i="5"/>
  <c r="BF235" i="5"/>
  <c r="T235" i="5"/>
  <c r="R235" i="5"/>
  <c r="P235" i="5"/>
  <c r="BI232" i="5"/>
  <c r="BH232" i="5"/>
  <c r="BG232" i="5"/>
  <c r="BF232" i="5"/>
  <c r="T232" i="5"/>
  <c r="R232" i="5"/>
  <c r="P232" i="5"/>
  <c r="BI229" i="5"/>
  <c r="BH229" i="5"/>
  <c r="BG229" i="5"/>
  <c r="BF229" i="5"/>
  <c r="T229" i="5"/>
  <c r="R229" i="5"/>
  <c r="P229" i="5"/>
  <c r="BI226" i="5"/>
  <c r="BH226" i="5"/>
  <c r="BG226" i="5"/>
  <c r="BF226" i="5"/>
  <c r="T226" i="5"/>
  <c r="R226" i="5"/>
  <c r="P226" i="5"/>
  <c r="BI223" i="5"/>
  <c r="BH223" i="5"/>
  <c r="BG223" i="5"/>
  <c r="BF223" i="5"/>
  <c r="T223" i="5"/>
  <c r="R223" i="5"/>
  <c r="P223" i="5"/>
  <c r="BI221" i="5"/>
  <c r="BH221" i="5"/>
  <c r="BG221" i="5"/>
  <c r="BF221" i="5"/>
  <c r="T221" i="5"/>
  <c r="R221" i="5"/>
  <c r="P221" i="5"/>
  <c r="BI219" i="5"/>
  <c r="BH219" i="5"/>
  <c r="BG219" i="5"/>
  <c r="BF219" i="5"/>
  <c r="T219" i="5"/>
  <c r="R219" i="5"/>
  <c r="P219" i="5"/>
  <c r="BI217" i="5"/>
  <c r="BH217" i="5"/>
  <c r="BG217" i="5"/>
  <c r="BF217" i="5"/>
  <c r="T217" i="5"/>
  <c r="R217" i="5"/>
  <c r="P217" i="5"/>
  <c r="BI214" i="5"/>
  <c r="BH214" i="5"/>
  <c r="BG214" i="5"/>
  <c r="BF214" i="5"/>
  <c r="T214" i="5"/>
  <c r="R214" i="5"/>
  <c r="P214" i="5"/>
  <c r="BI212" i="5"/>
  <c r="BH212" i="5"/>
  <c r="BG212" i="5"/>
  <c r="BF212" i="5"/>
  <c r="T212" i="5"/>
  <c r="R212" i="5"/>
  <c r="P212" i="5"/>
  <c r="BI210" i="5"/>
  <c r="BH210" i="5"/>
  <c r="BG210" i="5"/>
  <c r="BF210" i="5"/>
  <c r="T210" i="5"/>
  <c r="R210" i="5"/>
  <c r="P210" i="5"/>
  <c r="BI207" i="5"/>
  <c r="BH207" i="5"/>
  <c r="BG207" i="5"/>
  <c r="BF207" i="5"/>
  <c r="T207" i="5"/>
  <c r="R207" i="5"/>
  <c r="P207" i="5"/>
  <c r="BI204" i="5"/>
  <c r="BH204" i="5"/>
  <c r="BG204" i="5"/>
  <c r="BF204" i="5"/>
  <c r="T204" i="5"/>
  <c r="R204" i="5"/>
  <c r="P204" i="5"/>
  <c r="BI202" i="5"/>
  <c r="BH202" i="5"/>
  <c r="BG202" i="5"/>
  <c r="BF202" i="5"/>
  <c r="T202" i="5"/>
  <c r="R202" i="5"/>
  <c r="P202" i="5"/>
  <c r="BI196" i="5"/>
  <c r="BH196" i="5"/>
  <c r="BG196" i="5"/>
  <c r="BF196" i="5"/>
  <c r="T196" i="5"/>
  <c r="T195" i="5"/>
  <c r="R196" i="5"/>
  <c r="R195" i="5"/>
  <c r="P196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4" i="5"/>
  <c r="BH184" i="5"/>
  <c r="BG184" i="5"/>
  <c r="BF184" i="5"/>
  <c r="T184" i="5"/>
  <c r="T183" i="5"/>
  <c r="R184" i="5"/>
  <c r="R183" i="5" s="1"/>
  <c r="P184" i="5"/>
  <c r="P183" i="5"/>
  <c r="BI181" i="5"/>
  <c r="BH181" i="5"/>
  <c r="BG181" i="5"/>
  <c r="BF181" i="5"/>
  <c r="T181" i="5"/>
  <c r="R181" i="5"/>
  <c r="P181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T147" i="5" s="1"/>
  <c r="R148" i="5"/>
  <c r="R147" i="5"/>
  <c r="P148" i="5"/>
  <c r="P147" i="5" s="1"/>
  <c r="BI146" i="5"/>
  <c r="BH146" i="5"/>
  <c r="BG146" i="5"/>
  <c r="BF146" i="5"/>
  <c r="T146" i="5"/>
  <c r="R146" i="5"/>
  <c r="P146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T139" i="5"/>
  <c r="T138" i="5" s="1"/>
  <c r="R140" i="5"/>
  <c r="R139" i="5"/>
  <c r="R138" i="5"/>
  <c r="P140" i="5"/>
  <c r="P139" i="5"/>
  <c r="P138" i="5"/>
  <c r="BI136" i="5"/>
  <c r="BH136" i="5"/>
  <c r="BG136" i="5"/>
  <c r="BF136" i="5"/>
  <c r="T136" i="5"/>
  <c r="T135" i="5" s="1"/>
  <c r="T134" i="5" s="1"/>
  <c r="R136" i="5"/>
  <c r="R135" i="5"/>
  <c r="R134" i="5" s="1"/>
  <c r="P136" i="5"/>
  <c r="P135" i="5"/>
  <c r="P134" i="5"/>
  <c r="J129" i="5"/>
  <c r="J128" i="5"/>
  <c r="F128" i="5"/>
  <c r="F126" i="5"/>
  <c r="E124" i="5"/>
  <c r="J92" i="5"/>
  <c r="J91" i="5"/>
  <c r="F91" i="5"/>
  <c r="F89" i="5"/>
  <c r="E87" i="5"/>
  <c r="J18" i="5"/>
  <c r="E18" i="5"/>
  <c r="F92" i="5" s="1"/>
  <c r="J17" i="5"/>
  <c r="J12" i="5"/>
  <c r="J126" i="5"/>
  <c r="E7" i="5"/>
  <c r="E85" i="5"/>
  <c r="J37" i="4"/>
  <c r="J36" i="4"/>
  <c r="AY97" i="1" s="1"/>
  <c r="J35" i="4"/>
  <c r="AX97" i="1"/>
  <c r="BI234" i="4"/>
  <c r="BH234" i="4"/>
  <c r="BG234" i="4"/>
  <c r="BF234" i="4"/>
  <c r="T234" i="4"/>
  <c r="T233" i="4" s="1"/>
  <c r="T232" i="4" s="1"/>
  <c r="R234" i="4"/>
  <c r="R233" i="4"/>
  <c r="R232" i="4" s="1"/>
  <c r="P234" i="4"/>
  <c r="P233" i="4"/>
  <c r="P232" i="4"/>
  <c r="BI229" i="4"/>
  <c r="BH229" i="4"/>
  <c r="BG229" i="4"/>
  <c r="BF229" i="4"/>
  <c r="T229" i="4"/>
  <c r="R229" i="4"/>
  <c r="P229" i="4"/>
  <c r="BI226" i="4"/>
  <c r="BH226" i="4"/>
  <c r="BG226" i="4"/>
  <c r="BF226" i="4"/>
  <c r="T226" i="4"/>
  <c r="R226" i="4"/>
  <c r="P226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91" i="4"/>
  <c r="BH191" i="4"/>
  <c r="BG191" i="4"/>
  <c r="BF191" i="4"/>
  <c r="T191" i="4"/>
  <c r="R191" i="4"/>
  <c r="P191" i="4"/>
  <c r="BI185" i="4"/>
  <c r="BH185" i="4"/>
  <c r="BG185" i="4"/>
  <c r="BF185" i="4"/>
  <c r="T185" i="4"/>
  <c r="T184" i="4"/>
  <c r="R185" i="4"/>
  <c r="R184" i="4"/>
  <c r="P185" i="4"/>
  <c r="P184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T131" i="4"/>
  <c r="T130" i="4"/>
  <c r="R132" i="4"/>
  <c r="R131" i="4"/>
  <c r="R130" i="4"/>
  <c r="P132" i="4"/>
  <c r="P131" i="4" s="1"/>
  <c r="P130" i="4" s="1"/>
  <c r="J125" i="4"/>
  <c r="J124" i="4"/>
  <c r="F124" i="4"/>
  <c r="F122" i="4"/>
  <c r="E120" i="4"/>
  <c r="J92" i="4"/>
  <c r="J91" i="4"/>
  <c r="F91" i="4"/>
  <c r="F89" i="4"/>
  <c r="E87" i="4"/>
  <c r="J18" i="4"/>
  <c r="E18" i="4"/>
  <c r="F125" i="4"/>
  <c r="J17" i="4"/>
  <c r="J12" i="4"/>
  <c r="J89" i="4"/>
  <c r="E7" i="4"/>
  <c r="E118" i="4"/>
  <c r="J37" i="3"/>
  <c r="J36" i="3"/>
  <c r="AY96" i="1"/>
  <c r="J35" i="3"/>
  <c r="AX96" i="1" s="1"/>
  <c r="BI231" i="3"/>
  <c r="BH231" i="3"/>
  <c r="BG231" i="3"/>
  <c r="BF231" i="3"/>
  <c r="T231" i="3"/>
  <c r="T230" i="3"/>
  <c r="T229" i="3"/>
  <c r="R231" i="3"/>
  <c r="R230" i="3"/>
  <c r="R229" i="3"/>
  <c r="P231" i="3"/>
  <c r="P230" i="3" s="1"/>
  <c r="P229" i="3" s="1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4" i="3"/>
  <c r="BH184" i="3"/>
  <c r="BG184" i="3"/>
  <c r="BF184" i="3"/>
  <c r="T184" i="3"/>
  <c r="T183" i="3" s="1"/>
  <c r="R184" i="3"/>
  <c r="R183" i="3"/>
  <c r="P184" i="3"/>
  <c r="P183" i="3" s="1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T131" i="3"/>
  <c r="T130" i="3"/>
  <c r="R132" i="3"/>
  <c r="R131" i="3"/>
  <c r="R130" i="3"/>
  <c r="P132" i="3"/>
  <c r="P131" i="3" s="1"/>
  <c r="P130" i="3" s="1"/>
  <c r="J125" i="3"/>
  <c r="J124" i="3"/>
  <c r="F124" i="3"/>
  <c r="F122" i="3"/>
  <c r="E120" i="3"/>
  <c r="J92" i="3"/>
  <c r="J91" i="3"/>
  <c r="F91" i="3"/>
  <c r="F89" i="3"/>
  <c r="E87" i="3"/>
  <c r="J18" i="3"/>
  <c r="E18" i="3"/>
  <c r="F125" i="3"/>
  <c r="J17" i="3"/>
  <c r="J12" i="3"/>
  <c r="J89" i="3"/>
  <c r="E7" i="3"/>
  <c r="E85" i="3"/>
  <c r="J37" i="2"/>
  <c r="J36" i="2"/>
  <c r="AY95" i="1"/>
  <c r="J35" i="2"/>
  <c r="AX95" i="1" s="1"/>
  <c r="BI265" i="2"/>
  <c r="BH265" i="2"/>
  <c r="BG265" i="2"/>
  <c r="BF265" i="2"/>
  <c r="T265" i="2"/>
  <c r="T264" i="2"/>
  <c r="T263" i="2"/>
  <c r="R265" i="2"/>
  <c r="R264" i="2"/>
  <c r="R263" i="2"/>
  <c r="P265" i="2"/>
  <c r="P264" i="2" s="1"/>
  <c r="P263" i="2" s="1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T133" i="2"/>
  <c r="T132" i="2"/>
  <c r="R134" i="2"/>
  <c r="R133" i="2"/>
  <c r="R132" i="2"/>
  <c r="P134" i="2"/>
  <c r="P133" i="2" s="1"/>
  <c r="P132" i="2" s="1"/>
  <c r="J127" i="2"/>
  <c r="J126" i="2"/>
  <c r="F126" i="2"/>
  <c r="F124" i="2"/>
  <c r="E122" i="2"/>
  <c r="J92" i="2"/>
  <c r="J91" i="2"/>
  <c r="F91" i="2"/>
  <c r="F89" i="2"/>
  <c r="E87" i="2"/>
  <c r="J18" i="2"/>
  <c r="E18" i="2"/>
  <c r="F92" i="2"/>
  <c r="J17" i="2"/>
  <c r="J12" i="2"/>
  <c r="J124" i="2"/>
  <c r="E7" i="2"/>
  <c r="E120" i="2"/>
  <c r="L90" i="1"/>
  <c r="AM90" i="1"/>
  <c r="AM89" i="1"/>
  <c r="L89" i="1"/>
  <c r="AM87" i="1"/>
  <c r="L87" i="1"/>
  <c r="L85" i="1"/>
  <c r="L84" i="1"/>
  <c r="BK234" i="9"/>
  <c r="BK229" i="9"/>
  <c r="BK226" i="9"/>
  <c r="J223" i="9"/>
  <c r="J220" i="9"/>
  <c r="BK217" i="9"/>
  <c r="BK214" i="9"/>
  <c r="BK212" i="9"/>
  <c r="J210" i="9"/>
  <c r="BK208" i="9"/>
  <c r="J205" i="9"/>
  <c r="J203" i="9"/>
  <c r="J201" i="9"/>
  <c r="BK198" i="9"/>
  <c r="J198" i="9"/>
  <c r="BK195" i="9"/>
  <c r="J193" i="9"/>
  <c r="J185" i="9"/>
  <c r="BK183" i="9"/>
  <c r="BK179" i="9"/>
  <c r="BK177" i="9"/>
  <c r="J165" i="9"/>
  <c r="BK163" i="9"/>
  <c r="BK159" i="9"/>
  <c r="BK157" i="9"/>
  <c r="J155" i="9"/>
  <c r="BK153" i="9"/>
  <c r="BK151" i="9"/>
  <c r="BK149" i="9"/>
  <c r="J147" i="9"/>
  <c r="J145" i="9"/>
  <c r="J143" i="9"/>
  <c r="BK140" i="9"/>
  <c r="BK138" i="9"/>
  <c r="J135" i="9"/>
  <c r="BK224" i="8"/>
  <c r="J221" i="8"/>
  <c r="BK210" i="8"/>
  <c r="BK206" i="8"/>
  <c r="J201" i="8"/>
  <c r="BK199" i="8"/>
  <c r="BK193" i="8"/>
  <c r="BK183" i="8"/>
  <c r="J178" i="8"/>
  <c r="J162" i="8"/>
  <c r="J160" i="8"/>
  <c r="J158" i="8"/>
  <c r="BK156" i="8"/>
  <c r="J154" i="8"/>
  <c r="J150" i="8"/>
  <c r="J148" i="8"/>
  <c r="J146" i="8"/>
  <c r="BK142" i="8"/>
  <c r="J139" i="8"/>
  <c r="BK137" i="8"/>
  <c r="J133" i="8"/>
  <c r="BK251" i="7"/>
  <c r="J251" i="7"/>
  <c r="J247" i="7"/>
  <c r="BK237" i="7"/>
  <c r="BK236" i="7"/>
  <c r="BK235" i="7"/>
  <c r="BK234" i="7"/>
  <c r="J227" i="7"/>
  <c r="BK220" i="7"/>
  <c r="J218" i="7"/>
  <c r="BK215" i="7"/>
  <c r="BK213" i="7"/>
  <c r="BK212" i="7"/>
  <c r="BK208" i="7"/>
  <c r="BK207" i="7"/>
  <c r="J205" i="7"/>
  <c r="BK204" i="7"/>
  <c r="BK192" i="7"/>
  <c r="J166" i="7"/>
  <c r="BK159" i="7"/>
  <c r="BK158" i="7"/>
  <c r="BK157" i="7"/>
  <c r="BK154" i="7"/>
  <c r="BK149" i="7"/>
  <c r="BK146" i="7"/>
  <c r="BK144" i="7"/>
  <c r="J141" i="7"/>
  <c r="J236" i="6"/>
  <c r="J227" i="6"/>
  <c r="BK219" i="6"/>
  <c r="BK177" i="6"/>
  <c r="BK174" i="6"/>
  <c r="BK172" i="6"/>
  <c r="J170" i="6"/>
  <c r="BK168" i="6"/>
  <c r="J166" i="6"/>
  <c r="J164" i="6"/>
  <c r="J162" i="6"/>
  <c r="J160" i="6"/>
  <c r="BK158" i="6"/>
  <c r="J156" i="6"/>
  <c r="J154" i="6"/>
  <c r="BK152" i="6"/>
  <c r="J150" i="6"/>
  <c r="J148" i="6"/>
  <c r="J146" i="6"/>
  <c r="J144" i="6"/>
  <c r="J142" i="6"/>
  <c r="BK139" i="6"/>
  <c r="BK137" i="6"/>
  <c r="BK136" i="6"/>
  <c r="BK133" i="6"/>
  <c r="J133" i="6"/>
  <c r="BK240" i="5"/>
  <c r="J235" i="5"/>
  <c r="BK232" i="5"/>
  <c r="BK223" i="5"/>
  <c r="J217" i="5"/>
  <c r="BK212" i="5"/>
  <c r="J210" i="5"/>
  <c r="J204" i="5"/>
  <c r="BK202" i="5"/>
  <c r="BK196" i="5"/>
  <c r="BK193" i="5"/>
  <c r="J191" i="5"/>
  <c r="J189" i="5"/>
  <c r="BK184" i="5"/>
  <c r="J181" i="5"/>
  <c r="J179" i="5"/>
  <c r="BK175" i="5"/>
  <c r="BK171" i="5"/>
  <c r="BK167" i="5"/>
  <c r="J165" i="5"/>
  <c r="BK159" i="5"/>
  <c r="J153" i="5"/>
  <c r="BK151" i="5"/>
  <c r="BK148" i="5"/>
  <c r="BK146" i="5"/>
  <c r="J144" i="5"/>
  <c r="J136" i="5"/>
  <c r="BK234" i="4"/>
  <c r="J234" i="4"/>
  <c r="J226" i="4"/>
  <c r="BK217" i="4"/>
  <c r="BK214" i="4"/>
  <c r="BK208" i="4"/>
  <c r="J206" i="4"/>
  <c r="J201" i="4"/>
  <c r="J199" i="4"/>
  <c r="J196" i="4"/>
  <c r="J193" i="4"/>
  <c r="BK191" i="4"/>
  <c r="J180" i="4"/>
  <c r="BK176" i="4"/>
  <c r="BK171" i="4"/>
  <c r="BK167" i="4"/>
  <c r="BK161" i="4"/>
  <c r="BK155" i="4"/>
  <c r="J149" i="4"/>
  <c r="J145" i="4"/>
  <c r="J143" i="4"/>
  <c r="BK141" i="4"/>
  <c r="BK138" i="4"/>
  <c r="J135" i="4"/>
  <c r="BK132" i="4"/>
  <c r="J226" i="3"/>
  <c r="BK223" i="3"/>
  <c r="BK220" i="3"/>
  <c r="J218" i="3"/>
  <c r="BK212" i="3"/>
  <c r="BK203" i="3"/>
  <c r="J201" i="3"/>
  <c r="J195" i="3"/>
  <c r="BK190" i="3"/>
  <c r="J177" i="3"/>
  <c r="BK175" i="3"/>
  <c r="J172" i="3"/>
  <c r="BK170" i="3"/>
  <c r="J168" i="3"/>
  <c r="BK160" i="3"/>
  <c r="J152" i="3"/>
  <c r="BK150" i="3"/>
  <c r="BK148" i="3"/>
  <c r="BK139" i="3"/>
  <c r="BK265" i="2"/>
  <c r="J265" i="2"/>
  <c r="J260" i="2"/>
  <c r="BK257" i="2"/>
  <c r="BK254" i="2"/>
  <c r="J251" i="2"/>
  <c r="J249" i="2"/>
  <c r="BK245" i="2"/>
  <c r="BK229" i="2"/>
  <c r="BK226" i="2"/>
  <c r="J223" i="2"/>
  <c r="J221" i="2"/>
  <c r="BK207" i="2"/>
  <c r="BK201" i="2"/>
  <c r="J199" i="2"/>
  <c r="BK193" i="2"/>
  <c r="BK188" i="2"/>
  <c r="J182" i="2"/>
  <c r="BK180" i="2"/>
  <c r="BK178" i="2"/>
  <c r="BK176" i="2"/>
  <c r="BK168" i="2"/>
  <c r="BK158" i="2"/>
  <c r="BK155" i="2"/>
  <c r="BK153" i="2"/>
  <c r="BK149" i="2"/>
  <c r="J147" i="2"/>
  <c r="BK141" i="2"/>
  <c r="J139" i="2"/>
  <c r="BK138" i="2"/>
  <c r="J134" i="2"/>
  <c r="J234" i="9"/>
  <c r="J229" i="9"/>
  <c r="J226" i="9"/>
  <c r="BK223" i="9"/>
  <c r="BK220" i="9"/>
  <c r="J217" i="9"/>
  <c r="J214" i="9"/>
  <c r="J212" i="9"/>
  <c r="BK210" i="9"/>
  <c r="J208" i="9"/>
  <c r="BK205" i="9"/>
  <c r="BK203" i="9"/>
  <c r="BK201" i="9"/>
  <c r="BK193" i="9"/>
  <c r="BK187" i="9"/>
  <c r="BK185" i="9"/>
  <c r="J181" i="9"/>
  <c r="J177" i="9"/>
  <c r="J174" i="9"/>
  <c r="BK171" i="9"/>
  <c r="J167" i="9"/>
  <c r="J161" i="9"/>
  <c r="BK155" i="9"/>
  <c r="J151" i="9"/>
  <c r="BK147" i="9"/>
  <c r="J140" i="9"/>
  <c r="J137" i="9"/>
  <c r="BK229" i="8"/>
  <c r="J229" i="8"/>
  <c r="J224" i="8"/>
  <c r="BK221" i="8"/>
  <c r="J215" i="8"/>
  <c r="BK201" i="8"/>
  <c r="J196" i="8"/>
  <c r="J191" i="8"/>
  <c r="J185" i="8"/>
  <c r="J183" i="8"/>
  <c r="J182" i="8"/>
  <c r="J180" i="8"/>
  <c r="J176" i="8"/>
  <c r="J173" i="8"/>
  <c r="J170" i="8"/>
  <c r="BK166" i="8"/>
  <c r="BK158" i="8"/>
  <c r="J156" i="8"/>
  <c r="BK150" i="8"/>
  <c r="BK146" i="8"/>
  <c r="J249" i="7"/>
  <c r="BK245" i="7"/>
  <c r="BK240" i="7"/>
  <c r="J237" i="7"/>
  <c r="J235" i="7"/>
  <c r="J234" i="7"/>
  <c r="BK231" i="7"/>
  <c r="J229" i="7"/>
  <c r="BK224" i="7"/>
  <c r="J222" i="7"/>
  <c r="J220" i="7"/>
  <c r="BK217" i="7"/>
  <c r="BK216" i="7"/>
  <c r="BK210" i="7"/>
  <c r="J207" i="7"/>
  <c r="BK205" i="7"/>
  <c r="BK202" i="7"/>
  <c r="BK200" i="7"/>
  <c r="J176" i="7"/>
  <c r="J167" i="7"/>
  <c r="J163" i="7"/>
  <c r="BK161" i="7"/>
  <c r="J158" i="7"/>
  <c r="BK152" i="7"/>
  <c r="J143" i="7"/>
  <c r="BK236" i="6"/>
  <c r="BK233" i="6"/>
  <c r="J230" i="6"/>
  <c r="BK224" i="6"/>
  <c r="J221" i="6"/>
  <c r="J219" i="6"/>
  <c r="BK217" i="6"/>
  <c r="J217" i="6"/>
  <c r="BK215" i="6"/>
  <c r="J215" i="6"/>
  <c r="BK212" i="6"/>
  <c r="J212" i="6"/>
  <c r="BK210" i="6"/>
  <c r="J210" i="6"/>
  <c r="BK208" i="6"/>
  <c r="J208" i="6"/>
  <c r="BK205" i="6"/>
  <c r="J205" i="6"/>
  <c r="BK202" i="6"/>
  <c r="J202" i="6"/>
  <c r="BK200" i="6"/>
  <c r="J200" i="6"/>
  <c r="BK194" i="6"/>
  <c r="J194" i="6"/>
  <c r="BK192" i="6"/>
  <c r="J192" i="6"/>
  <c r="BK189" i="6"/>
  <c r="J189" i="6"/>
  <c r="BK187" i="6"/>
  <c r="J187" i="6"/>
  <c r="BK186" i="6"/>
  <c r="J186" i="6"/>
  <c r="BK184" i="6"/>
  <c r="J184" i="6"/>
  <c r="BK182" i="6"/>
  <c r="J182" i="6"/>
  <c r="BK180" i="6"/>
  <c r="J180" i="6"/>
  <c r="J177" i="6"/>
  <c r="J174" i="6"/>
  <c r="J172" i="6"/>
  <c r="BK170" i="6"/>
  <c r="J168" i="6"/>
  <c r="BK166" i="6"/>
  <c r="BK164" i="6"/>
  <c r="BK162" i="6"/>
  <c r="BK160" i="6"/>
  <c r="J158" i="6"/>
  <c r="BK156" i="6"/>
  <c r="BK154" i="6"/>
  <c r="J152" i="6"/>
  <c r="BK150" i="6"/>
  <c r="BK148" i="6"/>
  <c r="BK146" i="6"/>
  <c r="BK144" i="6"/>
  <c r="BK142" i="6"/>
  <c r="J139" i="6"/>
  <c r="J137" i="6"/>
  <c r="J136" i="6"/>
  <c r="BK229" i="5"/>
  <c r="J226" i="5"/>
  <c r="J221" i="5"/>
  <c r="J219" i="5"/>
  <c r="BK217" i="5"/>
  <c r="BK214" i="5"/>
  <c r="J207" i="5"/>
  <c r="J194" i="5"/>
  <c r="BK191" i="5"/>
  <c r="J187" i="5"/>
  <c r="J184" i="5"/>
  <c r="BK179" i="5"/>
  <c r="J177" i="5"/>
  <c r="J175" i="5"/>
  <c r="J173" i="5"/>
  <c r="BK169" i="5"/>
  <c r="J167" i="5"/>
  <c r="BK163" i="5"/>
  <c r="J161" i="5"/>
  <c r="BK157" i="5"/>
  <c r="BK155" i="5"/>
  <c r="J151" i="5"/>
  <c r="J148" i="5"/>
  <c r="BK144" i="5"/>
  <c r="BK143" i="5"/>
  <c r="J140" i="5"/>
  <c r="BK136" i="5"/>
  <c r="BK229" i="4"/>
  <c r="BK223" i="4"/>
  <c r="J220" i="4"/>
  <c r="J217" i="4"/>
  <c r="J212" i="4"/>
  <c r="J210" i="4"/>
  <c r="BK206" i="4"/>
  <c r="J203" i="4"/>
  <c r="BK201" i="4"/>
  <c r="BK199" i="4"/>
  <c r="BK196" i="4"/>
  <c r="J185" i="4"/>
  <c r="J183" i="4"/>
  <c r="BK182" i="4"/>
  <c r="BK180" i="4"/>
  <c r="J178" i="4"/>
  <c r="J176" i="4"/>
  <c r="BK173" i="4"/>
  <c r="J169" i="4"/>
  <c r="J167" i="4"/>
  <c r="BK165" i="4"/>
  <c r="J163" i="4"/>
  <c r="BK159" i="4"/>
  <c r="BK157" i="4"/>
  <c r="J155" i="4"/>
  <c r="J153" i="4"/>
  <c r="BK151" i="4"/>
  <c r="BK147" i="4"/>
  <c r="BK145" i="4"/>
  <c r="J136" i="4"/>
  <c r="BK135" i="4"/>
  <c r="J132" i="4"/>
  <c r="BK231" i="3"/>
  <c r="J223" i="3"/>
  <c r="BK216" i="3"/>
  <c r="BK214" i="3"/>
  <c r="BK209" i="3"/>
  <c r="BK206" i="3"/>
  <c r="J203" i="3"/>
  <c r="BK192" i="3"/>
  <c r="J184" i="3"/>
  <c r="BK182" i="3"/>
  <c r="BK181" i="3"/>
  <c r="BK179" i="3"/>
  <c r="BK177" i="3"/>
  <c r="BK172" i="3"/>
  <c r="BK166" i="3"/>
  <c r="BK164" i="3"/>
  <c r="BK162" i="3"/>
  <c r="J160" i="3"/>
  <c r="BK158" i="3"/>
  <c r="BK154" i="3"/>
  <c r="J150" i="3"/>
  <c r="J148" i="3"/>
  <c r="BK144" i="3"/>
  <c r="BK142" i="3"/>
  <c r="J139" i="3"/>
  <c r="BK137" i="3"/>
  <c r="J132" i="3"/>
  <c r="BK251" i="2"/>
  <c r="BK249" i="2"/>
  <c r="BK247" i="2"/>
  <c r="J245" i="2"/>
  <c r="BK234" i="2"/>
  <c r="J229" i="2"/>
  <c r="J226" i="2"/>
  <c r="BK223" i="2"/>
  <c r="J212" i="2"/>
  <c r="J209" i="2"/>
  <c r="BK205" i="2"/>
  <c r="BK199" i="2"/>
  <c r="J197" i="2"/>
  <c r="J196" i="2"/>
  <c r="J188" i="2"/>
  <c r="J184" i="2"/>
  <c r="J180" i="2"/>
  <c r="J174" i="2"/>
  <c r="BK172" i="2"/>
  <c r="BK170" i="2"/>
  <c r="BK166" i="2"/>
  <c r="BK164" i="2"/>
  <c r="J160" i="2"/>
  <c r="J155" i="2"/>
  <c r="AS99" i="1"/>
  <c r="J195" i="9"/>
  <c r="J187" i="9"/>
  <c r="BK181" i="9"/>
  <c r="J179" i="9"/>
  <c r="BK174" i="9"/>
  <c r="BK169" i="9"/>
  <c r="BK167" i="9"/>
  <c r="BK165" i="9"/>
  <c r="BK161" i="9"/>
  <c r="J149" i="9"/>
  <c r="J218" i="8"/>
  <c r="BK212" i="8"/>
  <c r="BK208" i="8"/>
  <c r="BK203" i="8"/>
  <c r="J199" i="8"/>
  <c r="BK196" i="8"/>
  <c r="BK182" i="8"/>
  <c r="BK180" i="8"/>
  <c r="BK173" i="8"/>
  <c r="BK168" i="8"/>
  <c r="J166" i="8"/>
  <c r="BK164" i="8"/>
  <c r="BK162" i="8"/>
  <c r="BK152" i="8"/>
  <c r="BK148" i="8"/>
  <c r="BK144" i="8"/>
  <c r="BK139" i="8"/>
  <c r="J136" i="8"/>
  <c r="BK133" i="8"/>
  <c r="BK249" i="7"/>
  <c r="BK247" i="7"/>
  <c r="BK242" i="7"/>
  <c r="J240" i="7"/>
  <c r="J236" i="7"/>
  <c r="BK232" i="7"/>
  <c r="BK228" i="7"/>
  <c r="BK226" i="7"/>
  <c r="BK222" i="7"/>
  <c r="BK221" i="7"/>
  <c r="J219" i="7"/>
  <c r="BK218" i="7"/>
  <c r="J215" i="7"/>
  <c r="BK214" i="7"/>
  <c r="J213" i="7"/>
  <c r="J210" i="7"/>
  <c r="J208" i="7"/>
  <c r="J204" i="7"/>
  <c r="J200" i="7"/>
  <c r="J195" i="7"/>
  <c r="J192" i="7"/>
  <c r="BK163" i="7"/>
  <c r="J161" i="7"/>
  <c r="J159" i="7"/>
  <c r="BK153" i="7"/>
  <c r="J146" i="7"/>
  <c r="J144" i="7"/>
  <c r="BK141" i="7"/>
  <c r="BK240" i="6"/>
  <c r="J240" i="6"/>
  <c r="J233" i="6"/>
  <c r="BK230" i="6"/>
  <c r="BK227" i="6"/>
  <c r="J224" i="6"/>
  <c r="BK221" i="6"/>
  <c r="J240" i="5"/>
  <c r="BK235" i="5"/>
  <c r="J232" i="5"/>
  <c r="J229" i="5"/>
  <c r="BK226" i="5"/>
  <c r="J223" i="5"/>
  <c r="BK221" i="5"/>
  <c r="BK219" i="5"/>
  <c r="J214" i="5"/>
  <c r="J212" i="5"/>
  <c r="BK210" i="5"/>
  <c r="BK207" i="5"/>
  <c r="BK204" i="5"/>
  <c r="J202" i="5"/>
  <c r="J196" i="5"/>
  <c r="BK194" i="5"/>
  <c r="J193" i="5"/>
  <c r="BK189" i="5"/>
  <c r="BK187" i="5"/>
  <c r="BK181" i="5"/>
  <c r="BK177" i="5"/>
  <c r="BK173" i="5"/>
  <c r="J171" i="5"/>
  <c r="J169" i="5"/>
  <c r="BK165" i="5"/>
  <c r="J163" i="5"/>
  <c r="BK161" i="5"/>
  <c r="J159" i="5"/>
  <c r="J157" i="5"/>
  <c r="J155" i="5"/>
  <c r="BK153" i="5"/>
  <c r="J146" i="5"/>
  <c r="J143" i="5"/>
  <c r="BK140" i="5"/>
  <c r="J229" i="4"/>
  <c r="BK226" i="4"/>
  <c r="J223" i="4"/>
  <c r="BK220" i="4"/>
  <c r="J214" i="4"/>
  <c r="BK212" i="4"/>
  <c r="BK210" i="4"/>
  <c r="J208" i="4"/>
  <c r="BK203" i="4"/>
  <c r="BK193" i="4"/>
  <c r="J191" i="4"/>
  <c r="BK185" i="4"/>
  <c r="BK183" i="4"/>
  <c r="J182" i="4"/>
  <c r="BK178" i="4"/>
  <c r="J173" i="4"/>
  <c r="J171" i="4"/>
  <c r="BK169" i="4"/>
  <c r="J165" i="4"/>
  <c r="BK163" i="4"/>
  <c r="J161" i="4"/>
  <c r="J159" i="4"/>
  <c r="J157" i="4"/>
  <c r="BK153" i="4"/>
  <c r="J151" i="4"/>
  <c r="BK149" i="4"/>
  <c r="J147" i="4"/>
  <c r="BK143" i="4"/>
  <c r="J141" i="4"/>
  <c r="J138" i="4"/>
  <c r="BK136" i="4"/>
  <c r="J231" i="3"/>
  <c r="J214" i="3"/>
  <c r="J212" i="3"/>
  <c r="J209" i="3"/>
  <c r="J206" i="3"/>
  <c r="J198" i="3"/>
  <c r="J190" i="3"/>
  <c r="J182" i="3"/>
  <c r="J181" i="3"/>
  <c r="J179" i="3"/>
  <c r="J170" i="3"/>
  <c r="BK168" i="3"/>
  <c r="J166" i="3"/>
  <c r="J164" i="3"/>
  <c r="J156" i="3"/>
  <c r="BK146" i="3"/>
  <c r="J144" i="3"/>
  <c r="J142" i="3"/>
  <c r="J137" i="3"/>
  <c r="BK136" i="3"/>
  <c r="BK260" i="2"/>
  <c r="J257" i="2"/>
  <c r="J254" i="2"/>
  <c r="J247" i="2"/>
  <c r="BK243" i="2"/>
  <c r="J234" i="2"/>
  <c r="BK231" i="2"/>
  <c r="BK221" i="2"/>
  <c r="BK214" i="2"/>
  <c r="BK212" i="2"/>
  <c r="BK209" i="2"/>
  <c r="J207" i="2"/>
  <c r="BK203" i="2"/>
  <c r="J201" i="2"/>
  <c r="BK197" i="2"/>
  <c r="J190" i="2"/>
  <c r="J186" i="2"/>
  <c r="J178" i="2"/>
  <c r="J172" i="2"/>
  <c r="J164" i="2"/>
  <c r="J162" i="2"/>
  <c r="BK160" i="2"/>
  <c r="J153" i="2"/>
  <c r="BK151" i="2"/>
  <c r="BK147" i="2"/>
  <c r="J144" i="2"/>
  <c r="J138" i="2"/>
  <c r="BK134" i="2"/>
  <c r="J183" i="9"/>
  <c r="J171" i="9"/>
  <c r="J169" i="9"/>
  <c r="J163" i="9"/>
  <c r="J159" i="9"/>
  <c r="J157" i="9"/>
  <c r="J153" i="9"/>
  <c r="BK145" i="9"/>
  <c r="BK143" i="9"/>
  <c r="J138" i="9"/>
  <c r="BK137" i="9"/>
  <c r="BK135" i="9"/>
  <c r="BK218" i="8"/>
  <c r="BK215" i="8"/>
  <c r="J212" i="8"/>
  <c r="J210" i="8"/>
  <c r="J208" i="8"/>
  <c r="J206" i="8"/>
  <c r="J203" i="8"/>
  <c r="J193" i="8"/>
  <c r="BK191" i="8"/>
  <c r="BK185" i="8"/>
  <c r="BK178" i="8"/>
  <c r="BK176" i="8"/>
  <c r="BK170" i="8"/>
  <c r="J168" i="8"/>
  <c r="J164" i="8"/>
  <c r="BK160" i="8"/>
  <c r="BK154" i="8"/>
  <c r="J152" i="8"/>
  <c r="J144" i="8"/>
  <c r="J142" i="8"/>
  <c r="J137" i="8"/>
  <c r="BK136" i="8"/>
  <c r="J245" i="7"/>
  <c r="J242" i="7"/>
  <c r="J232" i="7"/>
  <c r="J231" i="7"/>
  <c r="BK229" i="7"/>
  <c r="J228" i="7"/>
  <c r="BK227" i="7"/>
  <c r="J226" i="7"/>
  <c r="J224" i="7"/>
  <c r="J221" i="7"/>
  <c r="BK219" i="7"/>
  <c r="J217" i="7"/>
  <c r="J216" i="7"/>
  <c r="J214" i="7"/>
  <c r="J212" i="7"/>
  <c r="J202" i="7"/>
  <c r="BK195" i="7"/>
  <c r="BK176" i="7"/>
  <c r="BK167" i="7"/>
  <c r="BK166" i="7"/>
  <c r="J157" i="7"/>
  <c r="J154" i="7"/>
  <c r="J153" i="7"/>
  <c r="J152" i="7"/>
  <c r="J149" i="7"/>
  <c r="BK143" i="7"/>
  <c r="BK226" i="3"/>
  <c r="J220" i="3"/>
  <c r="BK218" i="3"/>
  <c r="J216" i="3"/>
  <c r="BK201" i="3"/>
  <c r="BK198" i="3"/>
  <c r="BK195" i="3"/>
  <c r="J192" i="3"/>
  <c r="BK184" i="3"/>
  <c r="J175" i="3"/>
  <c r="J162" i="3"/>
  <c r="J158" i="3"/>
  <c r="BK156" i="3"/>
  <c r="J154" i="3"/>
  <c r="BK152" i="3"/>
  <c r="J146" i="3"/>
  <c r="J136" i="3"/>
  <c r="BK132" i="3"/>
  <c r="J243" i="2"/>
  <c r="BK240" i="2"/>
  <c r="J240" i="2"/>
  <c r="BK237" i="2"/>
  <c r="J237" i="2"/>
  <c r="J231" i="2"/>
  <c r="J214" i="2"/>
  <c r="J205" i="2"/>
  <c r="J203" i="2"/>
  <c r="BK196" i="2"/>
  <c r="J193" i="2"/>
  <c r="BK190" i="2"/>
  <c r="BK186" i="2"/>
  <c r="BK184" i="2"/>
  <c r="BK182" i="2"/>
  <c r="J176" i="2"/>
  <c r="BK174" i="2"/>
  <c r="J170" i="2"/>
  <c r="J168" i="2"/>
  <c r="J166" i="2"/>
  <c r="BK162" i="2"/>
  <c r="J158" i="2"/>
  <c r="J151" i="2"/>
  <c r="J149" i="2"/>
  <c r="BK144" i="2"/>
  <c r="J141" i="2"/>
  <c r="BK139" i="2"/>
  <c r="R137" i="2" l="1"/>
  <c r="R131" i="2"/>
  <c r="P143" i="2"/>
  <c r="R157" i="2"/>
  <c r="R192" i="2"/>
  <c r="P198" i="2"/>
  <c r="P208" i="2"/>
  <c r="P220" i="2"/>
  <c r="BK225" i="2"/>
  <c r="J225" i="2"/>
  <c r="J108" i="2"/>
  <c r="T135" i="3"/>
  <c r="T129" i="3"/>
  <c r="T141" i="3"/>
  <c r="BK194" i="3"/>
  <c r="J194" i="3" s="1"/>
  <c r="J106" i="3" s="1"/>
  <c r="P141" i="6"/>
  <c r="T179" i="6"/>
  <c r="T140" i="6" s="1"/>
  <c r="T129" i="6" s="1"/>
  <c r="R188" i="6"/>
  <c r="R204" i="6"/>
  <c r="P140" i="7"/>
  <c r="R151" i="7"/>
  <c r="R139" i="7" s="1"/>
  <c r="R156" i="7"/>
  <c r="BK165" i="7"/>
  <c r="BK199" i="7"/>
  <c r="J199" i="7"/>
  <c r="J107" i="7" s="1"/>
  <c r="R199" i="7"/>
  <c r="P211" i="7"/>
  <c r="R223" i="7"/>
  <c r="T233" i="7"/>
  <c r="T239" i="7"/>
  <c r="R135" i="8"/>
  <c r="R130" i="8"/>
  <c r="R129" i="8" s="1"/>
  <c r="T141" i="8"/>
  <c r="BK175" i="8"/>
  <c r="J175" i="8"/>
  <c r="J104" i="8" s="1"/>
  <c r="R175" i="8"/>
  <c r="T195" i="8"/>
  <c r="T137" i="2"/>
  <c r="T131" i="2" s="1"/>
  <c r="T130" i="2" s="1"/>
  <c r="BK143" i="2"/>
  <c r="BK157" i="2"/>
  <c r="J157" i="2" s="1"/>
  <c r="J103" i="2" s="1"/>
  <c r="BK192" i="2"/>
  <c r="J192" i="2"/>
  <c r="J104" i="2" s="1"/>
  <c r="T192" i="2"/>
  <c r="R198" i="2"/>
  <c r="R208" i="2"/>
  <c r="R220" i="2"/>
  <c r="R225" i="2"/>
  <c r="BK135" i="3"/>
  <c r="J135" i="3"/>
  <c r="J100" i="3" s="1"/>
  <c r="P141" i="3"/>
  <c r="R174" i="3"/>
  <c r="BK189" i="3"/>
  <c r="J189" i="3" s="1"/>
  <c r="J105" i="3" s="1"/>
  <c r="R189" i="3"/>
  <c r="P194" i="3"/>
  <c r="P134" i="4"/>
  <c r="P129" i="4"/>
  <c r="R134" i="4"/>
  <c r="R129" i="4"/>
  <c r="T140" i="4"/>
  <c r="T139" i="4"/>
  <c r="T175" i="4"/>
  <c r="P190" i="4"/>
  <c r="R190" i="4"/>
  <c r="R195" i="4"/>
  <c r="BK142" i="5"/>
  <c r="J142" i="5"/>
  <c r="J102" i="5"/>
  <c r="R142" i="5"/>
  <c r="R133" i="5" s="1"/>
  <c r="R132" i="5" s="1"/>
  <c r="P150" i="5"/>
  <c r="T186" i="5"/>
  <c r="BK201" i="5"/>
  <c r="J201" i="5"/>
  <c r="J109" i="5"/>
  <c r="P135" i="6"/>
  <c r="P130" i="6" s="1"/>
  <c r="BK141" i="6"/>
  <c r="J141" i="6"/>
  <c r="J102" i="6"/>
  <c r="BK179" i="6"/>
  <c r="J179" i="6"/>
  <c r="J104" i="6"/>
  <c r="R179" i="6"/>
  <c r="R140" i="6" s="1"/>
  <c r="T188" i="6"/>
  <c r="P199" i="6"/>
  <c r="P204" i="6"/>
  <c r="BK140" i="7"/>
  <c r="BK151" i="7"/>
  <c r="J151" i="7"/>
  <c r="J102" i="7"/>
  <c r="P151" i="7"/>
  <c r="P156" i="7"/>
  <c r="R165" i="7"/>
  <c r="P199" i="7"/>
  <c r="T211" i="7"/>
  <c r="T223" i="7"/>
  <c r="BK239" i="7"/>
  <c r="J239" i="7"/>
  <c r="J111" i="7"/>
  <c r="P135" i="8"/>
  <c r="P130" i="8"/>
  <c r="BK141" i="8"/>
  <c r="P175" i="8"/>
  <c r="R190" i="8"/>
  <c r="P195" i="8"/>
  <c r="P137" i="2"/>
  <c r="P131" i="2"/>
  <c r="R143" i="2"/>
  <c r="R142" i="2"/>
  <c r="R130" i="2" s="1"/>
  <c r="T157" i="2"/>
  <c r="BK198" i="2"/>
  <c r="J198" i="2"/>
  <c r="J105" i="2"/>
  <c r="T198" i="2"/>
  <c r="T208" i="2"/>
  <c r="T220" i="2"/>
  <c r="P225" i="2"/>
  <c r="R135" i="3"/>
  <c r="R129" i="3"/>
  <c r="BK141" i="3"/>
  <c r="J141" i="3" s="1"/>
  <c r="J102" i="3" s="1"/>
  <c r="BK174" i="3"/>
  <c r="J174" i="3"/>
  <c r="J103" i="3" s="1"/>
  <c r="T174" i="3"/>
  <c r="P189" i="3"/>
  <c r="T194" i="3"/>
  <c r="BK134" i="4"/>
  <c r="J134" i="4"/>
  <c r="J100" i="4"/>
  <c r="T134" i="4"/>
  <c r="T129" i="4" s="1"/>
  <c r="T128" i="4" s="1"/>
  <c r="R140" i="4"/>
  <c r="P175" i="4"/>
  <c r="P139" i="4" s="1"/>
  <c r="P128" i="4" s="1"/>
  <c r="AU97" i="1" s="1"/>
  <c r="BK195" i="4"/>
  <c r="J195" i="4"/>
  <c r="J106" i="4"/>
  <c r="P195" i="4"/>
  <c r="P142" i="5"/>
  <c r="P133" i="5"/>
  <c r="BK150" i="5"/>
  <c r="R150" i="5"/>
  <c r="R149" i="5" s="1"/>
  <c r="R186" i="5"/>
  <c r="R201" i="5"/>
  <c r="T201" i="5"/>
  <c r="P206" i="5"/>
  <c r="T206" i="5"/>
  <c r="BK135" i="6"/>
  <c r="J135" i="6"/>
  <c r="J100" i="6" s="1"/>
  <c r="T135" i="6"/>
  <c r="T130" i="6"/>
  <c r="T141" i="6"/>
  <c r="BK188" i="6"/>
  <c r="J188" i="6"/>
  <c r="J105" i="6" s="1"/>
  <c r="BK199" i="6"/>
  <c r="J199" i="6"/>
  <c r="J106" i="6"/>
  <c r="R199" i="6"/>
  <c r="T204" i="6"/>
  <c r="T140" i="7"/>
  <c r="BK156" i="7"/>
  <c r="J156" i="7" s="1"/>
  <c r="J103" i="7" s="1"/>
  <c r="P165" i="7"/>
  <c r="T199" i="7"/>
  <c r="T164" i="7" s="1"/>
  <c r="R211" i="7"/>
  <c r="P223" i="7"/>
  <c r="P233" i="7"/>
  <c r="P239" i="7"/>
  <c r="T135" i="8"/>
  <c r="T130" i="8"/>
  <c r="P141" i="8"/>
  <c r="P140" i="8"/>
  <c r="P129" i="8" s="1"/>
  <c r="AU102" i="1" s="1"/>
  <c r="P190" i="8"/>
  <c r="BK195" i="8"/>
  <c r="J195" i="8"/>
  <c r="J107" i="8"/>
  <c r="P197" i="9"/>
  <c r="BK137" i="2"/>
  <c r="J137" i="2"/>
  <c r="J100" i="2"/>
  <c r="T143" i="2"/>
  <c r="T142" i="2"/>
  <c r="P157" i="2"/>
  <c r="P192" i="2"/>
  <c r="BK208" i="2"/>
  <c r="J208" i="2"/>
  <c r="J106" i="2"/>
  <c r="BK220" i="2"/>
  <c r="J220" i="2" s="1"/>
  <c r="J107" i="2" s="1"/>
  <c r="T225" i="2"/>
  <c r="P135" i="3"/>
  <c r="P129" i="3" s="1"/>
  <c r="R141" i="3"/>
  <c r="R140" i="3"/>
  <c r="R128" i="3" s="1"/>
  <c r="P174" i="3"/>
  <c r="T189" i="3"/>
  <c r="R194" i="3"/>
  <c r="BK140" i="4"/>
  <c r="J140" i="4"/>
  <c r="J102" i="4" s="1"/>
  <c r="P140" i="4"/>
  <c r="BK175" i="4"/>
  <c r="J175" i="4" s="1"/>
  <c r="J103" i="4" s="1"/>
  <c r="R175" i="4"/>
  <c r="BK190" i="4"/>
  <c r="J190" i="4" s="1"/>
  <c r="J105" i="4" s="1"/>
  <c r="T190" i="4"/>
  <c r="T195" i="4"/>
  <c r="T142" i="5"/>
  <c r="T133" i="5" s="1"/>
  <c r="T150" i="5"/>
  <c r="T149" i="5" s="1"/>
  <c r="BK186" i="5"/>
  <c r="J186" i="5"/>
  <c r="J107" i="5"/>
  <c r="P186" i="5"/>
  <c r="P201" i="5"/>
  <c r="BK206" i="5"/>
  <c r="J206" i="5"/>
  <c r="J110" i="5" s="1"/>
  <c r="R206" i="5"/>
  <c r="R135" i="6"/>
  <c r="R130" i="6"/>
  <c r="R129" i="6" s="1"/>
  <c r="R141" i="6"/>
  <c r="P179" i="6"/>
  <c r="P188" i="6"/>
  <c r="T199" i="6"/>
  <c r="BK204" i="6"/>
  <c r="J204" i="6"/>
  <c r="J107" i="6" s="1"/>
  <c r="R140" i="7"/>
  <c r="T151" i="7"/>
  <c r="T156" i="7"/>
  <c r="T165" i="7"/>
  <c r="BK211" i="7"/>
  <c r="J211" i="7" s="1"/>
  <c r="J108" i="7" s="1"/>
  <c r="BK223" i="7"/>
  <c r="J223" i="7"/>
  <c r="J109" i="7" s="1"/>
  <c r="BK233" i="7"/>
  <c r="J233" i="7"/>
  <c r="J110" i="7"/>
  <c r="R233" i="7"/>
  <c r="R239" i="7"/>
  <c r="BK135" i="8"/>
  <c r="J135" i="8"/>
  <c r="J100" i="8" s="1"/>
  <c r="R141" i="8"/>
  <c r="R140" i="8"/>
  <c r="T175" i="8"/>
  <c r="BK190" i="8"/>
  <c r="J190" i="8" s="1"/>
  <c r="J106" i="8" s="1"/>
  <c r="T190" i="8"/>
  <c r="R195" i="8"/>
  <c r="BK136" i="9"/>
  <c r="J136" i="9"/>
  <c r="J101" i="9"/>
  <c r="P136" i="9"/>
  <c r="P131" i="9" s="1"/>
  <c r="R136" i="9"/>
  <c r="R131" i="9"/>
  <c r="T136" i="9"/>
  <c r="T131" i="9" s="1"/>
  <c r="BK142" i="9"/>
  <c r="J142" i="9"/>
  <c r="J103" i="9" s="1"/>
  <c r="P142" i="9"/>
  <c r="R142" i="9"/>
  <c r="T142" i="9"/>
  <c r="BK176" i="9"/>
  <c r="J176" i="9" s="1"/>
  <c r="J105" i="9" s="1"/>
  <c r="P176" i="9"/>
  <c r="R176" i="9"/>
  <c r="T176" i="9"/>
  <c r="BK192" i="9"/>
  <c r="J192" i="9"/>
  <c r="J107" i="9" s="1"/>
  <c r="P192" i="9"/>
  <c r="R192" i="9"/>
  <c r="T192" i="9"/>
  <c r="BK197" i="9"/>
  <c r="J197" i="9" s="1"/>
  <c r="J108" i="9" s="1"/>
  <c r="R197" i="9"/>
  <c r="T197" i="9"/>
  <c r="E85" i="2"/>
  <c r="BE153" i="2"/>
  <c r="BE158" i="2"/>
  <c r="BE170" i="2"/>
  <c r="BE178" i="2"/>
  <c r="BE199" i="2"/>
  <c r="BE207" i="2"/>
  <c r="BE209" i="2"/>
  <c r="BE221" i="2"/>
  <c r="BE229" i="2"/>
  <c r="BE231" i="2"/>
  <c r="BE234" i="2"/>
  <c r="BE237" i="2"/>
  <c r="BE245" i="2"/>
  <c r="BE254" i="2"/>
  <c r="BE257" i="2"/>
  <c r="E118" i="3"/>
  <c r="BE139" i="3"/>
  <c r="BE142" i="3"/>
  <c r="BE146" i="3"/>
  <c r="BE148" i="3"/>
  <c r="BE164" i="3"/>
  <c r="BE166" i="3"/>
  <c r="BE170" i="3"/>
  <c r="BE179" i="3"/>
  <c r="BE182" i="3"/>
  <c r="BE203" i="3"/>
  <c r="BE212" i="3"/>
  <c r="BE220" i="3"/>
  <c r="BK176" i="6"/>
  <c r="J176" i="6"/>
  <c r="J103" i="6" s="1"/>
  <c r="E85" i="7"/>
  <c r="BE141" i="7"/>
  <c r="BE146" i="7"/>
  <c r="BE149" i="7"/>
  <c r="BE157" i="7"/>
  <c r="BE161" i="7"/>
  <c r="BE163" i="7"/>
  <c r="BE200" i="7"/>
  <c r="BE202" i="7"/>
  <c r="BE205" i="7"/>
  <c r="BE207" i="7"/>
  <c r="BE212" i="7"/>
  <c r="BE213" i="7"/>
  <c r="BE218" i="7"/>
  <c r="BE220" i="7"/>
  <c r="BE221" i="7"/>
  <c r="BE222" i="7"/>
  <c r="BE231" i="7"/>
  <c r="BE232" i="7"/>
  <c r="BE234" i="7"/>
  <c r="BE235" i="7"/>
  <c r="BE237" i="7"/>
  <c r="BE242" i="7"/>
  <c r="J89" i="8"/>
  <c r="BE133" i="8"/>
  <c r="BE146" i="8"/>
  <c r="BE148" i="8"/>
  <c r="BE152" i="8"/>
  <c r="BE158" i="8"/>
  <c r="BE182" i="8"/>
  <c r="BE193" i="8"/>
  <c r="BE199" i="8"/>
  <c r="BE206" i="8"/>
  <c r="BE221" i="8"/>
  <c r="BE224" i="8"/>
  <c r="J124" i="9"/>
  <c r="F127" i="9"/>
  <c r="BE135" i="9"/>
  <c r="BE138" i="9"/>
  <c r="BE147" i="9"/>
  <c r="BE155" i="9"/>
  <c r="BE159" i="9"/>
  <c r="BE163" i="9"/>
  <c r="BE165" i="9"/>
  <c r="BE177" i="9"/>
  <c r="BE179" i="9"/>
  <c r="F127" i="2"/>
  <c r="BE138" i="2"/>
  <c r="BE164" i="2"/>
  <c r="BE166" i="2"/>
  <c r="BE168" i="2"/>
  <c r="BE174" i="2"/>
  <c r="BE180" i="2"/>
  <c r="BE188" i="2"/>
  <c r="BE190" i="2"/>
  <c r="BE193" i="2"/>
  <c r="BE203" i="2"/>
  <c r="BE214" i="2"/>
  <c r="BE223" i="2"/>
  <c r="BE226" i="2"/>
  <c r="BE240" i="2"/>
  <c r="BE249" i="2"/>
  <c r="BE251" i="2"/>
  <c r="F92" i="3"/>
  <c r="J122" i="3"/>
  <c r="BE137" i="3"/>
  <c r="BE150" i="3"/>
  <c r="BE154" i="3"/>
  <c r="BE156" i="3"/>
  <c r="BE158" i="3"/>
  <c r="BE160" i="3"/>
  <c r="BE162" i="3"/>
  <c r="BE172" i="3"/>
  <c r="BE175" i="3"/>
  <c r="BE177" i="3"/>
  <c r="BE192" i="3"/>
  <c r="BE201" i="3"/>
  <c r="BE209" i="3"/>
  <c r="BE216" i="3"/>
  <c r="BE218" i="3"/>
  <c r="BE226" i="3"/>
  <c r="BE231" i="3"/>
  <c r="BE135" i="4"/>
  <c r="BE138" i="4"/>
  <c r="BE141" i="4"/>
  <c r="BE145" i="4"/>
  <c r="BE157" i="4"/>
  <c r="BE161" i="4"/>
  <c r="BE167" i="4"/>
  <c r="BE171" i="4"/>
  <c r="BE173" i="4"/>
  <c r="BE176" i="4"/>
  <c r="BE180" i="4"/>
  <c r="BE182" i="4"/>
  <c r="BE191" i="4"/>
  <c r="BE196" i="4"/>
  <c r="BE199" i="4"/>
  <c r="BE208" i="4"/>
  <c r="BE217" i="4"/>
  <c r="BE223" i="4"/>
  <c r="BK233" i="4"/>
  <c r="J233" i="4"/>
  <c r="J108" i="4"/>
  <c r="BE136" i="5"/>
  <c r="BE140" i="5"/>
  <c r="BE146" i="5"/>
  <c r="BE148" i="5"/>
  <c r="BE151" i="5"/>
  <c r="BE153" i="5"/>
  <c r="BE161" i="5"/>
  <c r="BE163" i="5"/>
  <c r="BE165" i="5"/>
  <c r="BE171" i="5"/>
  <c r="BE175" i="5"/>
  <c r="BE179" i="5"/>
  <c r="BE187" i="5"/>
  <c r="BE191" i="5"/>
  <c r="BE193" i="5"/>
  <c r="BE196" i="5"/>
  <c r="BE202" i="5"/>
  <c r="BE204" i="5"/>
  <c r="BE210" i="5"/>
  <c r="BE217" i="5"/>
  <c r="BE219" i="5"/>
  <c r="BE223" i="5"/>
  <c r="BE229" i="5"/>
  <c r="BE240" i="5"/>
  <c r="BK135" i="5"/>
  <c r="J135" i="5" s="1"/>
  <c r="J99" i="5" s="1"/>
  <c r="BK139" i="5"/>
  <c r="J139" i="5" s="1"/>
  <c r="J101" i="5" s="1"/>
  <c r="BK147" i="5"/>
  <c r="J147" i="5"/>
  <c r="J103" i="5" s="1"/>
  <c r="BK183" i="5"/>
  <c r="J183" i="5"/>
  <c r="J106" i="5"/>
  <c r="BE217" i="6"/>
  <c r="BE224" i="6"/>
  <c r="BE227" i="6"/>
  <c r="BE236" i="6"/>
  <c r="BE240" i="6"/>
  <c r="J91" i="7"/>
  <c r="BE144" i="7"/>
  <c r="BE159" i="7"/>
  <c r="BE167" i="7"/>
  <c r="BE208" i="7"/>
  <c r="BE216" i="7"/>
  <c r="BE229" i="7"/>
  <c r="BE245" i="7"/>
  <c r="BK148" i="7"/>
  <c r="J148" i="7"/>
  <c r="J101" i="7"/>
  <c r="BK248" i="7"/>
  <c r="J248" i="7" s="1"/>
  <c r="J115" i="7" s="1"/>
  <c r="E85" i="8"/>
  <c r="BE139" i="8"/>
  <c r="BE156" i="8"/>
  <c r="BE166" i="8"/>
  <c r="BE178" i="8"/>
  <c r="BE185" i="8"/>
  <c r="BE191" i="8"/>
  <c r="BE201" i="8"/>
  <c r="BE212" i="8"/>
  <c r="BK172" i="8"/>
  <c r="J172" i="8" s="1"/>
  <c r="J103" i="8" s="1"/>
  <c r="BE143" i="9"/>
  <c r="BE153" i="9"/>
  <c r="BE157" i="9"/>
  <c r="BE171" i="9"/>
  <c r="BE193" i="9"/>
  <c r="BE134" i="2"/>
  <c r="BE139" i="2"/>
  <c r="BE141" i="2"/>
  <c r="BE144" i="2"/>
  <c r="BE147" i="2"/>
  <c r="BE149" i="2"/>
  <c r="BE151" i="2"/>
  <c r="BE155" i="2"/>
  <c r="BE160" i="2"/>
  <c r="BE176" i="2"/>
  <c r="BE197" i="2"/>
  <c r="BE201" i="2"/>
  <c r="BK264" i="2"/>
  <c r="J264" i="2" s="1"/>
  <c r="J110" i="2" s="1"/>
  <c r="BE152" i="3"/>
  <c r="BE168" i="3"/>
  <c r="BE190" i="3"/>
  <c r="BE195" i="3"/>
  <c r="BE198" i="3"/>
  <c r="BE223" i="3"/>
  <c r="BK131" i="3"/>
  <c r="J131" i="3"/>
  <c r="J99" i="3"/>
  <c r="BK230" i="3"/>
  <c r="J230" i="3" s="1"/>
  <c r="J108" i="3" s="1"/>
  <c r="E85" i="4"/>
  <c r="F92" i="4"/>
  <c r="J122" i="4"/>
  <c r="BE143" i="4"/>
  <c r="BE147" i="4"/>
  <c r="BE149" i="4"/>
  <c r="BE155" i="4"/>
  <c r="BE178" i="4"/>
  <c r="BE183" i="4"/>
  <c r="BE185" i="4"/>
  <c r="BE193" i="4"/>
  <c r="BE201" i="4"/>
  <c r="BE203" i="4"/>
  <c r="BE206" i="4"/>
  <c r="BE214" i="4"/>
  <c r="BE220" i="4"/>
  <c r="BE226" i="4"/>
  <c r="BE234" i="4"/>
  <c r="BK184" i="4"/>
  <c r="J184" i="4"/>
  <c r="J104" i="4"/>
  <c r="J89" i="5"/>
  <c r="E122" i="5"/>
  <c r="F129" i="5"/>
  <c r="BE143" i="5"/>
  <c r="BE155" i="5"/>
  <c r="BE167" i="5"/>
  <c r="BE181" i="5"/>
  <c r="BE184" i="5"/>
  <c r="BE189" i="5"/>
  <c r="BE194" i="5"/>
  <c r="BE207" i="5"/>
  <c r="BE212" i="5"/>
  <c r="BE226" i="5"/>
  <c r="BE235" i="5"/>
  <c r="BE139" i="6"/>
  <c r="BE144" i="6"/>
  <c r="BE146" i="6"/>
  <c r="BE148" i="6"/>
  <c r="BE154" i="6"/>
  <c r="BE158" i="6"/>
  <c r="BE160" i="6"/>
  <c r="BE164" i="6"/>
  <c r="BE166" i="6"/>
  <c r="BE168" i="6"/>
  <c r="BE170" i="6"/>
  <c r="BE174" i="6"/>
  <c r="BE177" i="6"/>
  <c r="BE180" i="6"/>
  <c r="BE182" i="6"/>
  <c r="BE184" i="6"/>
  <c r="BE186" i="6"/>
  <c r="BE187" i="6"/>
  <c r="BE189" i="6"/>
  <c r="BE192" i="6"/>
  <c r="BE194" i="6"/>
  <c r="BE200" i="6"/>
  <c r="BE202" i="6"/>
  <c r="BE205" i="6"/>
  <c r="BE208" i="6"/>
  <c r="BE210" i="6"/>
  <c r="BE212" i="6"/>
  <c r="BE215" i="6"/>
  <c r="BE230" i="6"/>
  <c r="BE233" i="6"/>
  <c r="BK132" i="6"/>
  <c r="J132" i="6" s="1"/>
  <c r="J99" i="6" s="1"/>
  <c r="F135" i="7"/>
  <c r="BE143" i="7"/>
  <c r="BE153" i="7"/>
  <c r="BE154" i="7"/>
  <c r="BE158" i="7"/>
  <c r="BE176" i="7"/>
  <c r="BE204" i="7"/>
  <c r="BE215" i="7"/>
  <c r="BE219" i="7"/>
  <c r="BE226" i="7"/>
  <c r="BE236" i="7"/>
  <c r="BK162" i="7"/>
  <c r="J162" i="7"/>
  <c r="J104" i="7" s="1"/>
  <c r="BK244" i="7"/>
  <c r="J244" i="7"/>
  <c r="J113" i="7"/>
  <c r="BK250" i="7"/>
  <c r="J250" i="7" s="1"/>
  <c r="J116" i="7" s="1"/>
  <c r="F126" i="8"/>
  <c r="BE136" i="8"/>
  <c r="BE137" i="8"/>
  <c r="BE142" i="8"/>
  <c r="BE150" i="8"/>
  <c r="BE160" i="8"/>
  <c r="BE162" i="8"/>
  <c r="BE180" i="8"/>
  <c r="BE208" i="8"/>
  <c r="BE218" i="8"/>
  <c r="BE229" i="8"/>
  <c r="BK184" i="8"/>
  <c r="J184" i="8"/>
  <c r="J105" i="8" s="1"/>
  <c r="BE140" i="9"/>
  <c r="BE145" i="9"/>
  <c r="BE149" i="9"/>
  <c r="BE183" i="9"/>
  <c r="BE187" i="9"/>
  <c r="BE195" i="9"/>
  <c r="BE198" i="9"/>
  <c r="BE201" i="9"/>
  <c r="BE205" i="9"/>
  <c r="BE208" i="9"/>
  <c r="BE212" i="9"/>
  <c r="BE220" i="9"/>
  <c r="BE234" i="9"/>
  <c r="J89" i="2"/>
  <c r="BE162" i="2"/>
  <c r="BE172" i="2"/>
  <c r="BE182" i="2"/>
  <c r="BE184" i="2"/>
  <c r="BE186" i="2"/>
  <c r="BE196" i="2"/>
  <c r="BE205" i="2"/>
  <c r="BE212" i="2"/>
  <c r="BE243" i="2"/>
  <c r="BE247" i="2"/>
  <c r="BE260" i="2"/>
  <c r="BE265" i="2"/>
  <c r="BK133" i="2"/>
  <c r="J133" i="2" s="1"/>
  <c r="J99" i="2" s="1"/>
  <c r="BE132" i="3"/>
  <c r="BE136" i="3"/>
  <c r="BE144" i="3"/>
  <c r="BE181" i="3"/>
  <c r="BE184" i="3"/>
  <c r="BE206" i="3"/>
  <c r="BE214" i="3"/>
  <c r="BK183" i="3"/>
  <c r="J183" i="3"/>
  <c r="J104" i="3"/>
  <c r="BE132" i="4"/>
  <c r="BE136" i="4"/>
  <c r="BE151" i="4"/>
  <c r="BE153" i="4"/>
  <c r="BE159" i="4"/>
  <c r="BE163" i="4"/>
  <c r="BE165" i="4"/>
  <c r="BE169" i="4"/>
  <c r="BE210" i="4"/>
  <c r="BE212" i="4"/>
  <c r="BE229" i="4"/>
  <c r="BK131" i="4"/>
  <c r="BK130" i="4" s="1"/>
  <c r="BK129" i="4" s="1"/>
  <c r="BE144" i="5"/>
  <c r="BE157" i="5"/>
  <c r="BE159" i="5"/>
  <c r="BE169" i="5"/>
  <c r="BE173" i="5"/>
  <c r="BE177" i="5"/>
  <c r="BE214" i="5"/>
  <c r="BE221" i="5"/>
  <c r="BE232" i="5"/>
  <c r="BK195" i="5"/>
  <c r="J195" i="5" s="1"/>
  <c r="J108" i="5" s="1"/>
  <c r="BK239" i="5"/>
  <c r="BK238" i="5"/>
  <c r="J238" i="5" s="1"/>
  <c r="J111" i="5" s="1"/>
  <c r="E85" i="6"/>
  <c r="J89" i="6"/>
  <c r="F92" i="6"/>
  <c r="BE133" i="6"/>
  <c r="BE136" i="6"/>
  <c r="BE137" i="6"/>
  <c r="BE142" i="6"/>
  <c r="BE150" i="6"/>
  <c r="BE152" i="6"/>
  <c r="BE156" i="6"/>
  <c r="BE162" i="6"/>
  <c r="BE172" i="6"/>
  <c r="BE219" i="6"/>
  <c r="BE221" i="6"/>
  <c r="BK239" i="6"/>
  <c r="J239" i="6" s="1"/>
  <c r="J109" i="6" s="1"/>
  <c r="BE152" i="7"/>
  <c r="BE166" i="7"/>
  <c r="BE192" i="7"/>
  <c r="BE195" i="7"/>
  <c r="BE210" i="7"/>
  <c r="BE214" i="7"/>
  <c r="BE217" i="7"/>
  <c r="BE224" i="7"/>
  <c r="BE227" i="7"/>
  <c r="BE228" i="7"/>
  <c r="BE240" i="7"/>
  <c r="BE247" i="7"/>
  <c r="BE249" i="7"/>
  <c r="BE251" i="7"/>
  <c r="BK246" i="7"/>
  <c r="J246" i="7"/>
  <c r="J114" i="7"/>
  <c r="BE144" i="8"/>
  <c r="BE154" i="8"/>
  <c r="BE164" i="8"/>
  <c r="BE168" i="8"/>
  <c r="BE170" i="8"/>
  <c r="BE173" i="8"/>
  <c r="BE176" i="8"/>
  <c r="BE183" i="8"/>
  <c r="BE196" i="8"/>
  <c r="BE203" i="8"/>
  <c r="BE210" i="8"/>
  <c r="BE215" i="8"/>
  <c r="BK132" i="8"/>
  <c r="J132" i="8" s="1"/>
  <c r="J99" i="8" s="1"/>
  <c r="BK228" i="8"/>
  <c r="J228" i="8" s="1"/>
  <c r="J109" i="8" s="1"/>
  <c r="E85" i="9"/>
  <c r="BE137" i="9"/>
  <c r="BE151" i="9"/>
  <c r="BE161" i="9"/>
  <c r="BE167" i="9"/>
  <c r="BE169" i="9"/>
  <c r="BE174" i="9"/>
  <c r="BE181" i="9"/>
  <c r="BE185" i="9"/>
  <c r="BE203" i="9"/>
  <c r="BE210" i="9"/>
  <c r="BE214" i="9"/>
  <c r="BE217" i="9"/>
  <c r="BE223" i="9"/>
  <c r="BE226" i="9"/>
  <c r="BE229" i="9"/>
  <c r="BK134" i="9"/>
  <c r="J134" i="9"/>
  <c r="J100" i="9" s="1"/>
  <c r="BK173" i="9"/>
  <c r="J173" i="9"/>
  <c r="J104" i="9"/>
  <c r="BK186" i="9"/>
  <c r="J186" i="9" s="1"/>
  <c r="J106" i="9" s="1"/>
  <c r="BK233" i="9"/>
  <c r="J233" i="9" s="1"/>
  <c r="J110" i="9" s="1"/>
  <c r="F35" i="2"/>
  <c r="BB95" i="1"/>
  <c r="F34" i="6"/>
  <c r="BA100" i="1" s="1"/>
  <c r="J34" i="2"/>
  <c r="AW95" i="1"/>
  <c r="F34" i="4"/>
  <c r="BA97" i="1" s="1"/>
  <c r="F35" i="6"/>
  <c r="BB100" i="1"/>
  <c r="F37" i="8"/>
  <c r="BD102" i="1" s="1"/>
  <c r="J34" i="4"/>
  <c r="AW97" i="1"/>
  <c r="F37" i="6"/>
  <c r="BD100" i="1" s="1"/>
  <c r="F36" i="9"/>
  <c r="BC103" i="1"/>
  <c r="F37" i="3"/>
  <c r="BD96" i="1" s="1"/>
  <c r="F36" i="8"/>
  <c r="BC102" i="1"/>
  <c r="J34" i="8"/>
  <c r="AW102" i="1" s="1"/>
  <c r="F37" i="5"/>
  <c r="BD98" i="1"/>
  <c r="F36" i="2"/>
  <c r="BC95" i="1" s="1"/>
  <c r="J34" i="3"/>
  <c r="AW96" i="1"/>
  <c r="J34" i="5"/>
  <c r="AW98" i="1" s="1"/>
  <c r="F34" i="9"/>
  <c r="BA103" i="1"/>
  <c r="F35" i="5"/>
  <c r="BB98" i="1" s="1"/>
  <c r="F38" i="7"/>
  <c r="BC101" i="1"/>
  <c r="F37" i="9"/>
  <c r="BD103" i="1" s="1"/>
  <c r="F36" i="6"/>
  <c r="BC100" i="1"/>
  <c r="F36" i="4"/>
  <c r="BC97" i="1" s="1"/>
  <c r="F34" i="3"/>
  <c r="BA96" i="1"/>
  <c r="F35" i="4"/>
  <c r="BB97" i="1" s="1"/>
  <c r="J36" i="7"/>
  <c r="AW101" i="1"/>
  <c r="F35" i="8"/>
  <c r="BB102" i="1" s="1"/>
  <c r="F37" i="2"/>
  <c r="BD95" i="1"/>
  <c r="F37" i="4"/>
  <c r="BD97" i="1" s="1"/>
  <c r="J34" i="6"/>
  <c r="AW100" i="1"/>
  <c r="F34" i="8"/>
  <c r="BA102" i="1" s="1"/>
  <c r="J34" i="9"/>
  <c r="AW103" i="1"/>
  <c r="AS94" i="1"/>
  <c r="F35" i="3"/>
  <c r="BB96" i="1"/>
  <c r="F39" i="7"/>
  <c r="BD101" i="1" s="1"/>
  <c r="F34" i="2"/>
  <c r="BA95" i="1"/>
  <c r="F36" i="3"/>
  <c r="BC96" i="1" s="1"/>
  <c r="F34" i="5"/>
  <c r="BA98" i="1"/>
  <c r="F37" i="7"/>
  <c r="BB101" i="1" s="1"/>
  <c r="F35" i="9"/>
  <c r="BB103" i="1"/>
  <c r="F36" i="5"/>
  <c r="BC98" i="1" s="1"/>
  <c r="F36" i="7"/>
  <c r="BA101" i="1"/>
  <c r="T132" i="5" l="1"/>
  <c r="R141" i="9"/>
  <c r="R130" i="9"/>
  <c r="T141" i="9"/>
  <c r="T130" i="9" s="1"/>
  <c r="R164" i="7"/>
  <c r="R138" i="7" s="1"/>
  <c r="BK139" i="7"/>
  <c r="J139" i="7"/>
  <c r="J99" i="7" s="1"/>
  <c r="P149" i="5"/>
  <c r="P132" i="5"/>
  <c r="AU98" i="1"/>
  <c r="BK142" i="2"/>
  <c r="J142" i="2"/>
  <c r="J101" i="2"/>
  <c r="T140" i="3"/>
  <c r="T128" i="3" s="1"/>
  <c r="P142" i="2"/>
  <c r="P130" i="2"/>
  <c r="AU95" i="1"/>
  <c r="BK149" i="5"/>
  <c r="J149" i="5"/>
  <c r="J104" i="5"/>
  <c r="R139" i="4"/>
  <c r="R128" i="4" s="1"/>
  <c r="BK140" i="8"/>
  <c r="J140" i="8"/>
  <c r="J101" i="8"/>
  <c r="P140" i="3"/>
  <c r="P128" i="3"/>
  <c r="AU96" i="1"/>
  <c r="P139" i="7"/>
  <c r="P138" i="7" s="1"/>
  <c r="AU101" i="1" s="1"/>
  <c r="P140" i="6"/>
  <c r="P129" i="6"/>
  <c r="AU100" i="1" s="1"/>
  <c r="P141" i="9"/>
  <c r="P130" i="9"/>
  <c r="AU103" i="1"/>
  <c r="P164" i="7"/>
  <c r="T139" i="7"/>
  <c r="T138" i="7"/>
  <c r="T140" i="8"/>
  <c r="T129" i="8"/>
  <c r="BK164" i="7"/>
  <c r="J164" i="7"/>
  <c r="J105" i="7" s="1"/>
  <c r="BK263" i="2"/>
  <c r="J263" i="2"/>
  <c r="J109" i="2"/>
  <c r="BK130" i="3"/>
  <c r="BK129" i="3"/>
  <c r="BK131" i="6"/>
  <c r="J131" i="6"/>
  <c r="J98" i="6" s="1"/>
  <c r="J165" i="7"/>
  <c r="J106" i="7"/>
  <c r="BK131" i="8"/>
  <c r="BK130" i="8" s="1"/>
  <c r="J130" i="8" s="1"/>
  <c r="J97" i="8" s="1"/>
  <c r="BK227" i="8"/>
  <c r="J227" i="8" s="1"/>
  <c r="J108" i="8" s="1"/>
  <c r="J143" i="2"/>
  <c r="J102" i="2"/>
  <c r="BK140" i="3"/>
  <c r="J140" i="3"/>
  <c r="J101" i="3"/>
  <c r="BK229" i="3"/>
  <c r="J229" i="3" s="1"/>
  <c r="J107" i="3" s="1"/>
  <c r="J129" i="4"/>
  <c r="J97" i="4"/>
  <c r="J130" i="4"/>
  <c r="J98" i="4"/>
  <c r="BK139" i="4"/>
  <c r="J139" i="4"/>
  <c r="J101" i="4" s="1"/>
  <c r="BK232" i="4"/>
  <c r="J232" i="4"/>
  <c r="J107" i="4"/>
  <c r="J150" i="5"/>
  <c r="J105" i="5"/>
  <c r="BK140" i="6"/>
  <c r="J140" i="6"/>
  <c r="J101" i="6" s="1"/>
  <c r="J140" i="7"/>
  <c r="J100" i="7"/>
  <c r="BK243" i="7"/>
  <c r="J243" i="7" s="1"/>
  <c r="J112" i="7" s="1"/>
  <c r="J141" i="8"/>
  <c r="J102" i="8"/>
  <c r="BK132" i="2"/>
  <c r="BK131" i="2"/>
  <c r="BK130" i="2"/>
  <c r="J130" i="2"/>
  <c r="J30" i="2" s="1"/>
  <c r="AG95" i="1" s="1"/>
  <c r="J131" i="4"/>
  <c r="J99" i="4"/>
  <c r="BK138" i="5"/>
  <c r="J138" i="5"/>
  <c r="J100" i="5" s="1"/>
  <c r="J239" i="5"/>
  <c r="J112" i="5"/>
  <c r="BK134" i="5"/>
  <c r="J134" i="5" s="1"/>
  <c r="J98" i="5" s="1"/>
  <c r="BK238" i="6"/>
  <c r="J238" i="6"/>
  <c r="J108" i="6" s="1"/>
  <c r="BK133" i="9"/>
  <c r="J133" i="9"/>
  <c r="J99" i="9"/>
  <c r="BK141" i="9"/>
  <c r="J141" i="9"/>
  <c r="J102" i="9"/>
  <c r="BK232" i="9"/>
  <c r="J232" i="9" s="1"/>
  <c r="J109" i="9" s="1"/>
  <c r="BB99" i="1"/>
  <c r="AX99" i="1"/>
  <c r="J33" i="8"/>
  <c r="AV102" i="1"/>
  <c r="AT102" i="1"/>
  <c r="F33" i="4"/>
  <c r="AZ97" i="1" s="1"/>
  <c r="J33" i="4"/>
  <c r="AV97" i="1"/>
  <c r="AT97" i="1"/>
  <c r="J33" i="6"/>
  <c r="AV100" i="1"/>
  <c r="AT100" i="1"/>
  <c r="F33" i="3"/>
  <c r="AZ96" i="1" s="1"/>
  <c r="F33" i="9"/>
  <c r="AZ103" i="1"/>
  <c r="BA99" i="1"/>
  <c r="AW99" i="1" s="1"/>
  <c r="J33" i="3"/>
  <c r="AV96" i="1"/>
  <c r="AT96" i="1"/>
  <c r="J33" i="5"/>
  <c r="AV98" i="1"/>
  <c r="AT98" i="1"/>
  <c r="F35" i="7"/>
  <c r="AZ101" i="1" s="1"/>
  <c r="J35" i="7"/>
  <c r="AV101" i="1"/>
  <c r="AT101" i="1"/>
  <c r="F33" i="2"/>
  <c r="AZ95" i="1"/>
  <c r="F33" i="6"/>
  <c r="AZ100" i="1"/>
  <c r="J33" i="2"/>
  <c r="AV95" i="1"/>
  <c r="AT95" i="1" s="1"/>
  <c r="BC99" i="1"/>
  <c r="AY99" i="1"/>
  <c r="F33" i="8"/>
  <c r="AZ102" i="1" s="1"/>
  <c r="BD99" i="1"/>
  <c r="F33" i="5"/>
  <c r="AZ98" i="1"/>
  <c r="J33" i="9"/>
  <c r="AV103" i="1"/>
  <c r="AT103" i="1"/>
  <c r="BK128" i="3" l="1"/>
  <c r="J128" i="3"/>
  <c r="J96" i="3"/>
  <c r="J39" i="2"/>
  <c r="BK128" i="4"/>
  <c r="J128" i="4"/>
  <c r="J96" i="4"/>
  <c r="J132" i="2"/>
  <c r="J98" i="2" s="1"/>
  <c r="J129" i="3"/>
  <c r="J97" i="3"/>
  <c r="BK138" i="7"/>
  <c r="J138" i="7" s="1"/>
  <c r="J32" i="7" s="1"/>
  <c r="AG101" i="1" s="1"/>
  <c r="AN101" i="1" s="1"/>
  <c r="BK129" i="8"/>
  <c r="J129" i="8"/>
  <c r="J30" i="8" s="1"/>
  <c r="AG102" i="1" s="1"/>
  <c r="AN102" i="1" s="1"/>
  <c r="J96" i="2"/>
  <c r="J131" i="2"/>
  <c r="J97" i="2"/>
  <c r="J130" i="3"/>
  <c r="J98" i="3"/>
  <c r="BK130" i="6"/>
  <c r="J130" i="6"/>
  <c r="J97" i="6"/>
  <c r="J131" i="8"/>
  <c r="J98" i="8" s="1"/>
  <c r="BK133" i="5"/>
  <c r="BK132" i="5"/>
  <c r="J132" i="5"/>
  <c r="J96" i="5" s="1"/>
  <c r="BK131" i="9"/>
  <c r="J131" i="9"/>
  <c r="J97" i="9"/>
  <c r="BB94" i="1"/>
  <c r="W31" i="1"/>
  <c r="BC94" i="1"/>
  <c r="W32" i="1"/>
  <c r="BD94" i="1"/>
  <c r="W33" i="1"/>
  <c r="BA94" i="1"/>
  <c r="W30" i="1"/>
  <c r="AN95" i="1"/>
  <c r="AZ99" i="1"/>
  <c r="AV99" i="1"/>
  <c r="AT99" i="1"/>
  <c r="AU99" i="1"/>
  <c r="BK129" i="6" l="1"/>
  <c r="J129" i="6"/>
  <c r="J96" i="6"/>
  <c r="J39" i="8"/>
  <c r="J133" i="5"/>
  <c r="J97" i="5"/>
  <c r="J96" i="8"/>
  <c r="J98" i="7"/>
  <c r="J41" i="7"/>
  <c r="BK130" i="9"/>
  <c r="J130" i="9"/>
  <c r="J96" i="9"/>
  <c r="AZ94" i="1"/>
  <c r="W29" i="1"/>
  <c r="AU94" i="1"/>
  <c r="AY94" i="1"/>
  <c r="AW94" i="1"/>
  <c r="AK30" i="1"/>
  <c r="J30" i="4"/>
  <c r="AG97" i="1"/>
  <c r="AN97" i="1" s="1"/>
  <c r="J30" i="5"/>
  <c r="AG98" i="1"/>
  <c r="AN98" i="1"/>
  <c r="AX94" i="1"/>
  <c r="J30" i="3"/>
  <c r="AG96" i="1"/>
  <c r="AN96" i="1"/>
  <c r="J39" i="4" l="1"/>
  <c r="J39" i="3"/>
  <c r="J39" i="5"/>
  <c r="AV94" i="1"/>
  <c r="AK29" i="1" s="1"/>
  <c r="J30" i="6"/>
  <c r="AG100" i="1"/>
  <c r="AN100" i="1"/>
  <c r="J30" i="9"/>
  <c r="AG103" i="1"/>
  <c r="AN103" i="1"/>
  <c r="J39" i="6" l="1"/>
  <c r="J39" i="9"/>
  <c r="AT94" i="1"/>
  <c r="AG99" i="1"/>
  <c r="AN99" i="1" s="1"/>
  <c r="AG94" i="1" l="1"/>
  <c r="AK26" i="1"/>
  <c r="AK35" i="1"/>
  <c r="AN94" i="1" l="1"/>
</calcChain>
</file>

<file path=xl/sharedStrings.xml><?xml version="1.0" encoding="utf-8"?>
<sst xmlns="http://schemas.openxmlformats.org/spreadsheetml/2006/main" count="10824" uniqueCount="936">
  <si>
    <t>Export Komplet</t>
  </si>
  <si>
    <t/>
  </si>
  <si>
    <t>2.0</t>
  </si>
  <si>
    <t>ZAMOK</t>
  </si>
  <si>
    <t>False</t>
  </si>
  <si>
    <t>{c441966f-a1c4-4383-bcc3-d7ed8e92abc8}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</si>
  <si>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</si>
  <si>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</si>
  <si>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</si>
  <si>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</si>
  <si>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</si>
  <si>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</si>
  <si>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</si>
  <si>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</si>
  <si>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RZP302020_AKT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</si>
  <si>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</si>
  <si>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</si>
  <si>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Instalace zařízení pro výběr poplatků za použití WC - OŘ Ostrava</t>
  </si>
  <si>
    <t>KSO:</t>
  </si>
  <si>
    <t>CC-CZ:</t>
  </si>
  <si>
    <t>Místo:</t>
  </si>
  <si>
    <t xml:space="preserve"> </t>
  </si>
  <si>
    <t>Datum:</t>
  </si>
  <si>
    <t>25. 6. 2020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</si>
  <si>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</si>
  <si>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</si>
  <si>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</si>
  <si>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</si>
  <si>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</si>
  <si>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</si>
  <si>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</si>
  <si>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</si>
  <si>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</si>
  <si>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</si>
  <si>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</si>
  <si>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</si>
  <si>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</si>
  <si>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</si>
  <si>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</si>
  <si>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</si>
  <si>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</si>
  <si>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</si>
  <si>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</si>
  <si>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</si>
  <si>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</si>
  <si>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</si>
  <si>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</si>
  <si>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</si>
  <si>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</si>
  <si>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</si>
  <si>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</si>
  <si>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</si>
  <si>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</si>
  <si>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</si>
  <si>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</si>
  <si>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</si>
  <si>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</si>
  <si>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</si>
  <si>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</si>
  <si>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</si>
  <si>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</si>
  <si>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</si>
  <si>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</si>
  <si>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</si>
  <si>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</si>
  <si>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</si>
  <si>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</si>
  <si>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</si>
  <si>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</si>
  <si>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</si>
  <si>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</si>
  <si>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</si>
  <si>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</si>
  <si>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</si>
  <si>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</si>
  <si>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</si>
  <si>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</si>
  <si>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</si>
  <si>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</si>
  <si>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Výpravní budova Ostrava hlavní nádraží</t>
  </si>
  <si>
    <t>STA</t>
  </si>
  <si>
    <t>1</t>
  </si>
  <si>
    <t>{e93e82a3-224f-4120-b95b-3cb4584ebaf1}</t>
  </si>
  <si>
    <t>2</t>
  </si>
  <si>
    <t>02</t>
  </si>
  <si>
    <t>Výpravní budova Ostrava Svinov</t>
  </si>
  <si>
    <t>{7e8a7ed7-698d-432f-a348-efc667c3d50f}</t>
  </si>
  <si>
    <t>03</t>
  </si>
  <si>
    <t>Výpravní budova Bohumín</t>
  </si>
  <si>
    <t>{dc53ef4d-16a9-4f33-ada2-3daf0574a278}</t>
  </si>
  <si>
    <t>04</t>
  </si>
  <si>
    <t>Opava - východ</t>
  </si>
  <si>
    <t>{51caf3e7-30b3-473d-b25f-f11f9d6d9f41}</t>
  </si>
  <si>
    <t>05</t>
  </si>
  <si>
    <t>Český Těšín</t>
  </si>
  <si>
    <t>{7ab98753-7ad0-452f-a18e-084ae9c2b9fc}</t>
  </si>
  <si>
    <t>Soupis</t>
  </si>
  <si>
    <t>###NOINSERT###</t>
  </si>
  <si>
    <t>05.1</t>
  </si>
  <si>
    <t>ND WC_rekonstrukce_Český Těšín</t>
  </si>
  <si>
    <t>{27fd0a79-46d1-4580-b6f6-0f949cd54a8c}</t>
  </si>
  <si>
    <t>06</t>
  </si>
  <si>
    <t>Frýdek Místek</t>
  </si>
  <si>
    <t>{993ba878-e840-4a24-9ee7-7e190c8e86c8}</t>
  </si>
  <si>
    <t>07</t>
  </si>
  <si>
    <t>Frýdlant nad Ostravicí</t>
  </si>
  <si>
    <t>{711f4628-e9fa-4f15-9e6a-a011c53cc3ba}</t>
  </si>
  <si>
    <t>KRYCÍ LIST SOUPISU PRACÍ</t>
  </si>
  <si>
    <t>Objekt:</t>
  </si>
  <si>
    <t>01 - Výpravní budova Ostrava hlavní nádraží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</si>
  <si>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</si>
  <si>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</si>
  <si>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</si>
  <si>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</si>
  <si>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</si>
  <si>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</si>
  <si>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</si>
  <si>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  97 - Prorážení otvorů a ostatní bourací práce</t>
  </si>
  <si>
    <t xml:space="preserve">    997 - Přesun sutě</t>
  </si>
  <si>
    <t>PSV - Práce a dodávky PSV</t>
  </si>
  <si>
    <t xml:space="preserve">    725 - Zdravotechnika - zařizovací předměty</t>
  </si>
  <si>
    <t xml:space="preserve">    741 - Elektroinstalace - silnoproud</t>
  </si>
  <si>
    <t xml:space="preserve">    766 - Konstrukce truhlářské</t>
  </si>
  <si>
    <t xml:space="preserve">    781 - Dokončovací práce - obklady</t>
  </si>
  <si>
    <t>HZS - Hodinové zúčtovací sazby</t>
  </si>
  <si>
    <t>N00 - Nepojmenované práce</t>
  </si>
  <si>
    <t>OST - Ostatní</t>
  </si>
  <si>
    <t>VRN - Vedlejší rozpočtové náklady</t>
  </si>
  <si>
    <t xml:space="preserve">    VRN1 -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</si>
  <si>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</si>
  <si>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</si>
  <si>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</si>
  <si>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</si>
  <si>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</si>
  <si>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</si>
  <si>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</si>
  <si>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</si>
  <si>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</si>
  <si>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</si>
  <si>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</si>
  <si>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</si>
  <si>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</si>
  <si>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</si>
  <si>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</si>
  <si>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</si>
  <si>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</si>
  <si>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</si>
  <si>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97</t>
  </si>
  <si>
    <t>Prorážení otvorů a ostatní bourací práce</t>
  </si>
  <si>
    <t>K</t>
  </si>
  <si>
    <t>978059541</t>
  </si>
  <si>
    <t>Odsekání a odebrání obkladů stěn z vnitřních obkládaček plochy přes 1 m2</t>
  </si>
  <si>
    <t>m2</t>
  </si>
  <si>
    <t>4</t>
  </si>
  <si>
    <t>3</t>
  </si>
  <si>
    <t>-1334431871</t>
  </si>
  <si>
    <t>VV</t>
  </si>
  <si>
    <t>"v trase elektra, oprava po demontáži sprchy"20</t>
  </si>
  <si>
    <t>Mezisoučet</t>
  </si>
  <si>
    <t>997</t>
  </si>
  <si>
    <t>Přesun sutě</t>
  </si>
  <si>
    <t>997006512</t>
  </si>
  <si>
    <t>Vodorovné doprava suti s naložením a složením na skládku do 1 km</t>
  </si>
  <si>
    <t>t</t>
  </si>
  <si>
    <t>1285830337</t>
  </si>
  <si>
    <t>997006519</t>
  </si>
  <si>
    <t>Příplatek k vodorovnému přemístění suti na skládku ZKD 1 km přes 1 km</t>
  </si>
  <si>
    <t>-670443</t>
  </si>
  <si>
    <t>1,516*10</t>
  </si>
  <si>
    <t>997013631</t>
  </si>
  <si>
    <t>Poplatek za uložení na skládce (skládkovné) stavebního odpadu směsného kód odpadu 17 09 04</t>
  </si>
  <si>
    <t>-960370397</t>
  </si>
  <si>
    <t>PSV</t>
  </si>
  <si>
    <t>Práce a dodávky PSV</t>
  </si>
  <si>
    <t>725</t>
  </si>
  <si>
    <t>Zdravotechnika - zařizovací předměty</t>
  </si>
  <si>
    <t>5</t>
  </si>
  <si>
    <t>725210821</t>
  </si>
  <si>
    <t>Demontáž umyvadel bez výtokových armatur</t>
  </si>
  <si>
    <t>soubor</t>
  </si>
  <si>
    <t>16</t>
  </si>
  <si>
    <t>-1047829789</t>
  </si>
  <si>
    <t>1+1</t>
  </si>
  <si>
    <t>6</t>
  </si>
  <si>
    <t>725240811</t>
  </si>
  <si>
    <t>Demontáž kabin sprchových bez výtokových armatur</t>
  </si>
  <si>
    <t>-2115444622</t>
  </si>
  <si>
    <t>"1.02"1</t>
  </si>
  <si>
    <t>7</t>
  </si>
  <si>
    <t>725240812</t>
  </si>
  <si>
    <t>Demontáž vaniček sprchových bez výtokových armatur</t>
  </si>
  <si>
    <t>1654161037</t>
  </si>
  <si>
    <t>8</t>
  </si>
  <si>
    <t>725820802</t>
  </si>
  <si>
    <t>Demontáž baterie stojánkové do jednoho otvoru</t>
  </si>
  <si>
    <t>551217109</t>
  </si>
  <si>
    <t>725840850</t>
  </si>
  <si>
    <t>Demontáž baterie sprch diferenciální do G 3/4x1</t>
  </si>
  <si>
    <t>kus</t>
  </si>
  <si>
    <t>983499402</t>
  </si>
  <si>
    <t>10</t>
  </si>
  <si>
    <t>725840860</t>
  </si>
  <si>
    <t>Demontáž ramen sprchových nebo sprch táhlových</t>
  </si>
  <si>
    <t>975640503</t>
  </si>
  <si>
    <t>741</t>
  </si>
  <si>
    <t>Elektroinstalace - silnoproud</t>
  </si>
  <si>
    <t>11</t>
  </si>
  <si>
    <t>724000.RCYA</t>
  </si>
  <si>
    <t>Vodič CYA 6 zžl- dodávka+montáž</t>
  </si>
  <si>
    <t>m</t>
  </si>
  <si>
    <t>-300771562</t>
  </si>
  <si>
    <t>12</t>
  </si>
  <si>
    <t>724000.RCYKY</t>
  </si>
  <si>
    <t>Kabel CYKY-J 3x1,5 - dodávka+montáž</t>
  </si>
  <si>
    <t>-790362445</t>
  </si>
  <si>
    <t>45</t>
  </si>
  <si>
    <t>13</t>
  </si>
  <si>
    <t>724000.RCYSY</t>
  </si>
  <si>
    <t>Kabel CYSY-J 2x1 - dodávka+montáž</t>
  </si>
  <si>
    <t>785174976</t>
  </si>
  <si>
    <t>20</t>
  </si>
  <si>
    <t>14</t>
  </si>
  <si>
    <t>724000.RCHRAN</t>
  </si>
  <si>
    <t>Proudový chránič  s jističem PFL7-6/1N/B/003 -  dodávka+montáž</t>
  </si>
  <si>
    <t>ks</t>
  </si>
  <si>
    <t>-480779508</t>
  </si>
  <si>
    <t>724000.RLIS</t>
  </si>
  <si>
    <t>Elektroinstalační lišta vkládací -  dodávka+montáž</t>
  </si>
  <si>
    <t>410691762</t>
  </si>
  <si>
    <t>724000.RMODUL</t>
  </si>
  <si>
    <t>Modul přepětové ochrany s VF filtrem  -  dodávka+montáž</t>
  </si>
  <si>
    <t>1032867449</t>
  </si>
  <si>
    <t>17</t>
  </si>
  <si>
    <t>724000.RTRUB</t>
  </si>
  <si>
    <t>Trubka ohebná 16-25 mm -  dodávka+montáž</t>
  </si>
  <si>
    <t>1323304373</t>
  </si>
  <si>
    <t>67</t>
  </si>
  <si>
    <t>18</t>
  </si>
  <si>
    <t>724000.RUTP</t>
  </si>
  <si>
    <t>Kabel UTP cat.6 - dodávka+montáž</t>
  </si>
  <si>
    <t>602877160</t>
  </si>
  <si>
    <t>25</t>
  </si>
  <si>
    <t>19</t>
  </si>
  <si>
    <t>724000.RW</t>
  </si>
  <si>
    <t>Kabel W-4x0,22+2x0,75 - dodávka+montáž</t>
  </si>
  <si>
    <t>-485926785</t>
  </si>
  <si>
    <t>724000.RRS</t>
  </si>
  <si>
    <t>Kabel RS485- dodávka+montáž</t>
  </si>
  <si>
    <t>1127001717</t>
  </si>
  <si>
    <t>724000.RHM</t>
  </si>
  <si>
    <t>Hmoždinka 8 - dodávka+montáž</t>
  </si>
  <si>
    <t>kpl</t>
  </si>
  <si>
    <t>-1929674584</t>
  </si>
  <si>
    <t>22</t>
  </si>
  <si>
    <t>724000.RSAD</t>
  </si>
  <si>
    <t>Sádra 25 kg - dodávka+montáž</t>
  </si>
  <si>
    <t>1480124287</t>
  </si>
  <si>
    <t>23</t>
  </si>
  <si>
    <t>724000.RUPR</t>
  </si>
  <si>
    <t>Úpravy ve stávajícím rozvaděč - montáž</t>
  </si>
  <si>
    <t>1669303925</t>
  </si>
  <si>
    <t>24</t>
  </si>
  <si>
    <t>724000.RPOD</t>
  </si>
  <si>
    <t>Podružný materiál a práce - dodávka+montáž</t>
  </si>
  <si>
    <t>-834931817</t>
  </si>
  <si>
    <t>724000.RDEM</t>
  </si>
  <si>
    <t xml:space="preserve">Demontáž a úpravy stávající elektroinstalace vč. ekologické likvidace odpadu </t>
  </si>
  <si>
    <t>1280827927</t>
  </si>
  <si>
    <t>26</t>
  </si>
  <si>
    <t>724000.RPRIP</t>
  </si>
  <si>
    <t>Stavební přípomoce vč.průrazů a sekání drážek a zednického zapravení (mimo obklady)</t>
  </si>
  <si>
    <t>-1666835946</t>
  </si>
  <si>
    <t>27</t>
  </si>
  <si>
    <t>724000.RREVIZE</t>
  </si>
  <si>
    <t>Výchozí revizní zpráva elektroinstalace</t>
  </si>
  <si>
    <t>1754959130</t>
  </si>
  <si>
    <t>766</t>
  </si>
  <si>
    <t>Konstrukce truhlářské</t>
  </si>
  <si>
    <t>28</t>
  </si>
  <si>
    <t>766660002</t>
  </si>
  <si>
    <t>Montáž dveřních křídel otvíravých jednokřídlových š přes 0,8 m do ocelové zárubně</t>
  </si>
  <si>
    <t>-693956124</t>
  </si>
  <si>
    <t>"m.č.1.02,1.04"1+1</t>
  </si>
  <si>
    <t>29</t>
  </si>
  <si>
    <t>M</t>
  </si>
  <si>
    <t>61162027.Rd</t>
  </si>
  <si>
    <t>dveře jednokřídlé plné 900x1970 mm dle stávajících</t>
  </si>
  <si>
    <t>32</t>
  </si>
  <si>
    <t>-963783181</t>
  </si>
  <si>
    <t>30</t>
  </si>
  <si>
    <t>998766102</t>
  </si>
  <si>
    <t>Přesun hmot tonážní pro konstrukce truhlářské v objektech v do 12 m</t>
  </si>
  <si>
    <t>230088675</t>
  </si>
  <si>
    <t>781</t>
  </si>
  <si>
    <t>Dokončovací práce - obklady</t>
  </si>
  <si>
    <t>31</t>
  </si>
  <si>
    <t>781111011</t>
  </si>
  <si>
    <t>Ometení (oprášení) stěny při přípravě podkladu</t>
  </si>
  <si>
    <t>-590223617</t>
  </si>
  <si>
    <t>781121011</t>
  </si>
  <si>
    <t>Nátěr penetrační na stěnu</t>
  </si>
  <si>
    <t>1637431172</t>
  </si>
  <si>
    <t>33</t>
  </si>
  <si>
    <t>781474117</t>
  </si>
  <si>
    <t>Montáž obkladů vnitřních keramických hladkých do 45 ks/m2 lepených flexibilním lepidlem</t>
  </si>
  <si>
    <t>437439669</t>
  </si>
  <si>
    <t>34</t>
  </si>
  <si>
    <t>59761255</t>
  </si>
  <si>
    <t>obklad keramický hladký přes 35 do 45ks/m2 dle stávajícího</t>
  </si>
  <si>
    <t>-1642265865</t>
  </si>
  <si>
    <t>20*1,1 "Přepočtené koeficientem množství</t>
  </si>
  <si>
    <t>35</t>
  </si>
  <si>
    <t>998781102</t>
  </si>
  <si>
    <t>Přesun hmot tonážní pro obklady keramické v objektech v do 12 m</t>
  </si>
  <si>
    <t>112108469</t>
  </si>
  <si>
    <t>HZS</t>
  </si>
  <si>
    <t>Hodinové zúčtovací sazby</t>
  </si>
  <si>
    <t>36</t>
  </si>
  <si>
    <t>HZS2212</t>
  </si>
  <si>
    <t>Hodinová zúčtovací sazba instalatér odborný</t>
  </si>
  <si>
    <t>hod</t>
  </si>
  <si>
    <t>512</t>
  </si>
  <si>
    <t>773847264</t>
  </si>
  <si>
    <t>"instalatérské práce neobsažené položkách: dmtž sifonu, zaslepení vývodů atd."7,5</t>
  </si>
  <si>
    <t>37</t>
  </si>
  <si>
    <t>INSMAT.R</t>
  </si>
  <si>
    <t>instalační materiál pro zaslepení vývodů</t>
  </si>
  <si>
    <t>-1521395315</t>
  </si>
  <si>
    <t>38</t>
  </si>
  <si>
    <t>HZS2492</t>
  </si>
  <si>
    <t>Hodinová zúčtovací sazba pomocný dělník PSV</t>
  </si>
  <si>
    <t>-1886187849</t>
  </si>
  <si>
    <t>"práce neobsažené v položkách: dmtž, zpětná mtž na jiné místo dle potřeby  zařízení, vybavení (koš, zásobník, háček) v trase přívodu elektroinstalace"</t>
  </si>
  <si>
    <t>"vyvěšení křídel do m.č.1.02,1.04"</t>
  </si>
  <si>
    <t>7,5</t>
  </si>
  <si>
    <t>Součet</t>
  </si>
  <si>
    <t>N00</t>
  </si>
  <si>
    <t>Nepojmenované práce</t>
  </si>
  <si>
    <t>39</t>
  </si>
  <si>
    <t>FIUKLID.R</t>
  </si>
  <si>
    <t>Finální úklid</t>
  </si>
  <si>
    <t>262144</t>
  </si>
  <si>
    <t>-871557268</t>
  </si>
  <si>
    <t>40</t>
  </si>
  <si>
    <t>HRUBY.R</t>
  </si>
  <si>
    <t>Hrubý úklid po každodenním ukončení stavby</t>
  </si>
  <si>
    <t>1431279416</t>
  </si>
  <si>
    <t>OST</t>
  </si>
  <si>
    <t>Ostatní</t>
  </si>
  <si>
    <t>41</t>
  </si>
  <si>
    <t>AUTOMAT.RB</t>
  </si>
  <si>
    <t xml:space="preserve">Pokladní automat- kompletní dodávka  dle specifikace položky výpisu prvků A </t>
  </si>
  <si>
    <t>742782327</t>
  </si>
  <si>
    <t>42</t>
  </si>
  <si>
    <t>BANKTER.R</t>
  </si>
  <si>
    <t>Bankovní terminál vč. SW</t>
  </si>
  <si>
    <t>-906355361</t>
  </si>
  <si>
    <t>43</t>
  </si>
  <si>
    <t>BRANKA.RF</t>
  </si>
  <si>
    <t xml:space="preserve">Branka s nerezovým křídlem - kompletní dodávka dle specifikace položky výpisu prvků F </t>
  </si>
  <si>
    <t>-839984310</t>
  </si>
  <si>
    <t>44</t>
  </si>
  <si>
    <t>HLAVA.RC</t>
  </si>
  <si>
    <t>Externí snímací hlava - kompletní dodávka dle specifikace položky výpisu prvků C</t>
  </si>
  <si>
    <t>621708188</t>
  </si>
  <si>
    <t>SLOUPEK.RG</t>
  </si>
  <si>
    <t>Sloupek na bezkontaktní čtečku se scanerem - kompletní dodávka dle specifikace položky výpisu prvků G</t>
  </si>
  <si>
    <t>-762095013</t>
  </si>
  <si>
    <t>46</t>
  </si>
  <si>
    <t>ZÁBRANY.RH</t>
  </si>
  <si>
    <t>Zábrany - kompletní dodávka dle specifikace položky výpisu prvků H</t>
  </si>
  <si>
    <t>-1370086097</t>
  </si>
  <si>
    <t>1*4</t>
  </si>
  <si>
    <t>47</t>
  </si>
  <si>
    <t>SWCARD.R</t>
  </si>
  <si>
    <t>SW Cardpay - platební systém</t>
  </si>
  <si>
    <t>971918377</t>
  </si>
  <si>
    <t>48</t>
  </si>
  <si>
    <t>GSM.R</t>
  </si>
  <si>
    <t>GSM brána pro vzdálený servis a komunikaci s platební bránou</t>
  </si>
  <si>
    <t>1234389982</t>
  </si>
  <si>
    <t>49</t>
  </si>
  <si>
    <t>AKU.R</t>
  </si>
  <si>
    <t>Zálohový akumulátor, kapacita 17 Ah</t>
  </si>
  <si>
    <t>-1485124886</t>
  </si>
  <si>
    <t>50</t>
  </si>
  <si>
    <t>ZDROJ.R</t>
  </si>
  <si>
    <t>Externí napájecí zdroj 230VAC/12VDC,7A</t>
  </si>
  <si>
    <t>-353111765</t>
  </si>
  <si>
    <t>51</t>
  </si>
  <si>
    <t>MONTAZ.RMTZ</t>
  </si>
  <si>
    <t>Montážní a instalační práce pro technologii vstupu</t>
  </si>
  <si>
    <t>-948152950</t>
  </si>
  <si>
    <t>52</t>
  </si>
  <si>
    <t>OZIVENI.ROZ</t>
  </si>
  <si>
    <t>Oživení systému, zadání instalovaného HW do konfigurace SW, vedení projektu dodavetel technologie</t>
  </si>
  <si>
    <t>-1224276558</t>
  </si>
  <si>
    <t>53</t>
  </si>
  <si>
    <t>ZÁMEK.RE</t>
  </si>
  <si>
    <t xml:space="preserve">Zámek na euro klíč - kompletní dodávka + montáž dle specifikace položky výpisu prvků E </t>
  </si>
  <si>
    <t>-1032481115</t>
  </si>
  <si>
    <t>54</t>
  </si>
  <si>
    <t>ZASOBNIK.RA</t>
  </si>
  <si>
    <t>Zásobník na dezinfekci rukou - kompletní dodávka + montáž dle specifikace položky výpisu prvků B ( bez přívodu elektro)</t>
  </si>
  <si>
    <t>318430849</t>
  </si>
  <si>
    <t>VRN</t>
  </si>
  <si>
    <t>Vedlejší rozpočtové náklady</t>
  </si>
  <si>
    <t>VRN1</t>
  </si>
  <si>
    <t>Průzkumné, geodetické a projektové práce</t>
  </si>
  <si>
    <t>55</t>
  </si>
  <si>
    <t>013254000</t>
  </si>
  <si>
    <t>Dokumentace skutečného provedení stavby pro část elektro</t>
  </si>
  <si>
    <t>1024</t>
  </si>
  <si>
    <t>1468031958</t>
  </si>
  <si>
    <t>02 - Výpravní budova Ostrava Svinov</t>
  </si>
  <si>
    <t>630114137</t>
  </si>
  <si>
    <t>"v trase elektra"12</t>
  </si>
  <si>
    <t>1986851333</t>
  </si>
  <si>
    <t>120422612</t>
  </si>
  <si>
    <t>0,816*10</t>
  </si>
  <si>
    <t>-1161812760</t>
  </si>
  <si>
    <t>-949943861</t>
  </si>
  <si>
    <t>510659438</t>
  </si>
  <si>
    <t>1035054171</t>
  </si>
  <si>
    <t>-470212169</t>
  </si>
  <si>
    <t>1496590588</t>
  </si>
  <si>
    <t>-1676050678</t>
  </si>
  <si>
    <t>329705805</t>
  </si>
  <si>
    <t>-1257648641</t>
  </si>
  <si>
    <t>-1305561669</t>
  </si>
  <si>
    <t>-1841941545</t>
  </si>
  <si>
    <t>-1805852432</t>
  </si>
  <si>
    <t>-75796259</t>
  </si>
  <si>
    <t>-1600032578</t>
  </si>
  <si>
    <t>807683482</t>
  </si>
  <si>
    <t>-318087140</t>
  </si>
  <si>
    <t>-619195982</t>
  </si>
  <si>
    <t>-1150726186</t>
  </si>
  <si>
    <t>548755412</t>
  </si>
  <si>
    <t>-1744752502</t>
  </si>
  <si>
    <t>1406693677</t>
  </si>
  <si>
    <t>998781101</t>
  </si>
  <si>
    <t>Přesun hmot tonážní pro obklady keramické v objektech v do 6 m</t>
  </si>
  <si>
    <t>1318254265</t>
  </si>
  <si>
    <t>-178966181</t>
  </si>
  <si>
    <t>"práce neobsažené v položkách: dmtž, zpětná mtž na jiné místo dle potřeby  zařízení, vybavení (koš, zásobník, háček) v trase přívodu elektroinstalace</t>
  </si>
  <si>
    <t>48981362</t>
  </si>
  <si>
    <t>1558010274</t>
  </si>
  <si>
    <t>-252907139</t>
  </si>
  <si>
    <t>302964900</t>
  </si>
  <si>
    <t>-1030290779</t>
  </si>
  <si>
    <t>-749717770</t>
  </si>
  <si>
    <t>-108811818</t>
  </si>
  <si>
    <t>1936815757</t>
  </si>
  <si>
    <t>-1580875832</t>
  </si>
  <si>
    <t>487749010</t>
  </si>
  <si>
    <t>-1598615122</t>
  </si>
  <si>
    <t>1871378246</t>
  </si>
  <si>
    <t>-518829299</t>
  </si>
  <si>
    <t>1815933539</t>
  </si>
  <si>
    <t>205322650</t>
  </si>
  <si>
    <t>10570166</t>
  </si>
  <si>
    <t>03 - Výpravní budova Bohumín</t>
  </si>
  <si>
    <t>790518905</t>
  </si>
  <si>
    <t>1748237601</t>
  </si>
  <si>
    <t>-458586699</t>
  </si>
  <si>
    <t>-679232317</t>
  </si>
  <si>
    <t>-861542183</t>
  </si>
  <si>
    <t>-1736362465</t>
  </si>
  <si>
    <t>-2714889</t>
  </si>
  <si>
    <t>-2060402292</t>
  </si>
  <si>
    <t>-634944094</t>
  </si>
  <si>
    <t>-1719834264</t>
  </si>
  <si>
    <t>1899773199</t>
  </si>
  <si>
    <t>740753054</t>
  </si>
  <si>
    <t>-802717353</t>
  </si>
  <si>
    <t>698350933</t>
  </si>
  <si>
    <t>504780869</t>
  </si>
  <si>
    <t>-2064711297</t>
  </si>
  <si>
    <t>2123386280</t>
  </si>
  <si>
    <t>234751782</t>
  </si>
  <si>
    <t>-2134953945</t>
  </si>
  <si>
    <t>-1173805193</t>
  </si>
  <si>
    <t>1835241516</t>
  </si>
  <si>
    <t>-1113873812</t>
  </si>
  <si>
    <t>-1080070555</t>
  </si>
  <si>
    <t>-1760287275</t>
  </si>
  <si>
    <t>1062598227</t>
  </si>
  <si>
    <t>-1334699883</t>
  </si>
  <si>
    <t>-1104619934</t>
  </si>
  <si>
    <t>-15505925</t>
  </si>
  <si>
    <t>-1921538632</t>
  </si>
  <si>
    <t>-1410875499</t>
  </si>
  <si>
    <t>-1510366270</t>
  </si>
  <si>
    <t>-1996153667</t>
  </si>
  <si>
    <t>1875619314</t>
  </si>
  <si>
    <t>-1222844579</t>
  </si>
  <si>
    <t>2079514480</t>
  </si>
  <si>
    <t>317616435</t>
  </si>
  <si>
    <t>OBKL.R</t>
  </si>
  <si>
    <t>Kamenný obklad ve vestibulu-dmtž+zpětná mtž při připojení terminálu na elektro</t>
  </si>
  <si>
    <t>-562523073</t>
  </si>
  <si>
    <t>VSDVERE.R</t>
  </si>
  <si>
    <t>Výměna vstupních dveří vč.zárubně - dmtž, dodávka+montáž dveří nových dle stávajících</t>
  </si>
  <si>
    <t>1883802603</t>
  </si>
  <si>
    <t>1959325610</t>
  </si>
  <si>
    <t>OTVÍRAČ.RD</t>
  </si>
  <si>
    <t>Elektrický dveřní otvírač - kompletní dodávka + montáž dle specifikace položky výpisu prvků D ( bez přívodu elektro)</t>
  </si>
  <si>
    <t>1977470699</t>
  </si>
  <si>
    <t>393085162</t>
  </si>
  <si>
    <t>1442842858</t>
  </si>
  <si>
    <t>-120252897</t>
  </si>
  <si>
    <t>-152490198</t>
  </si>
  <si>
    <t>04 - Opava - východ</t>
  </si>
  <si>
    <t xml:space="preserve">    6 - Úpravy povrchů, podlahy a osazování výplní</t>
  </si>
  <si>
    <t xml:space="preserve">      62 - Úprava povrchů vnějších</t>
  </si>
  <si>
    <t xml:space="preserve">    998 - Přesun hmot</t>
  </si>
  <si>
    <t>Úpravy povrchů, podlahy a osazování výplní</t>
  </si>
  <si>
    <t>62</t>
  </si>
  <si>
    <t>Úprava povrchů vnějších</t>
  </si>
  <si>
    <t>622525104</t>
  </si>
  <si>
    <t>Tenkovrstvá omítka malých ploch do 1,0m2 na stěnách</t>
  </si>
  <si>
    <t>1741715322</t>
  </si>
  <si>
    <t>1878648712</t>
  </si>
  <si>
    <t>-151574564</t>
  </si>
  <si>
    <t>-258382958</t>
  </si>
  <si>
    <t>0,816*15</t>
  </si>
  <si>
    <t>1361525829</t>
  </si>
  <si>
    <t>998</t>
  </si>
  <si>
    <t>Přesun hmot</t>
  </si>
  <si>
    <t>998011001</t>
  </si>
  <si>
    <t>Přesun hmot pro budovy zděné v do 6 m</t>
  </si>
  <si>
    <t>-88530033</t>
  </si>
  <si>
    <t>-24375505</t>
  </si>
  <si>
    <t>1900952674</t>
  </si>
  <si>
    <t>48306106</t>
  </si>
  <si>
    <t>878289029</t>
  </si>
  <si>
    <t>-21562328</t>
  </si>
  <si>
    <t>-4558165</t>
  </si>
  <si>
    <t>2126831638</t>
  </si>
  <si>
    <t>-569841150</t>
  </si>
  <si>
    <t>941459637</t>
  </si>
  <si>
    <t>65</t>
  </si>
  <si>
    <t>340544032</t>
  </si>
  <si>
    <t>1497069999</t>
  </si>
  <si>
    <t>71948587</t>
  </si>
  <si>
    <t>326521976</t>
  </si>
  <si>
    <t>-853568672</t>
  </si>
  <si>
    <t>2034172564</t>
  </si>
  <si>
    <t>-1436414654</t>
  </si>
  <si>
    <t>766OPRAVA.R</t>
  </si>
  <si>
    <t>Oprava stávajících dřevěných vstupních dveří (přebroušení, nátěr, tmelení )</t>
  </si>
  <si>
    <t>-195661250</t>
  </si>
  <si>
    <t>-545080280</t>
  </si>
  <si>
    <t>-1282628608</t>
  </si>
  <si>
    <t>34059196</t>
  </si>
  <si>
    <t>-255938361</t>
  </si>
  <si>
    <t>1631913531</t>
  </si>
  <si>
    <t>-1428248124</t>
  </si>
  <si>
    <t>-2038806250</t>
  </si>
  <si>
    <t>-1051011006</t>
  </si>
  <si>
    <t>1372603894</t>
  </si>
  <si>
    <t>150660396</t>
  </si>
  <si>
    <t>-1865167751</t>
  </si>
  <si>
    <t>1578136002</t>
  </si>
  <si>
    <t>-667528125</t>
  </si>
  <si>
    <t>763349774</t>
  </si>
  <si>
    <t>-1041544</t>
  </si>
  <si>
    <t>-1237279796</t>
  </si>
  <si>
    <t>1743242512</t>
  </si>
  <si>
    <t>935173807</t>
  </si>
  <si>
    <t>-1150954550</t>
  </si>
  <si>
    <t>-1505848184</t>
  </si>
  <si>
    <t>1925480803</t>
  </si>
  <si>
    <t>05 - Český Těšín</t>
  </si>
  <si>
    <t>886377898</t>
  </si>
  <si>
    <t>1611341262</t>
  </si>
  <si>
    <t>12246070</t>
  </si>
  <si>
    <t>1,360*15</t>
  </si>
  <si>
    <t>1008693511</t>
  </si>
  <si>
    <t>241623207</t>
  </si>
  <si>
    <t>-209434124</t>
  </si>
  <si>
    <t>-1848300477</t>
  </si>
  <si>
    <t>-4548026</t>
  </si>
  <si>
    <t>-65257140</t>
  </si>
  <si>
    <t>-313240270</t>
  </si>
  <si>
    <t>-363229990</t>
  </si>
  <si>
    <t>1857864604</t>
  </si>
  <si>
    <t>711541162</t>
  </si>
  <si>
    <t>-1809085153</t>
  </si>
  <si>
    <t>-122009914</t>
  </si>
  <si>
    <t>-711442617</t>
  </si>
  <si>
    <t>208193080</t>
  </si>
  <si>
    <t>-580295240</t>
  </si>
  <si>
    <t>1994198475</t>
  </si>
  <si>
    <t>-647866791</t>
  </si>
  <si>
    <t>1609101520</t>
  </si>
  <si>
    <t>1224717726</t>
  </si>
  <si>
    <t>225694790</t>
  </si>
  <si>
    <t>540173424</t>
  </si>
  <si>
    <t>-1057428089</t>
  </si>
  <si>
    <t>2027672382</t>
  </si>
  <si>
    <t>-58823396</t>
  </si>
  <si>
    <t>1510003103</t>
  </si>
  <si>
    <t>"instalatérské práce neobsažené položkách:přepojení nápojového automatu atd."7,5*2</t>
  </si>
  <si>
    <t>instalační materiál propřepojení (přesun) nápojového automatu</t>
  </si>
  <si>
    <t>-1256631505</t>
  </si>
  <si>
    <t>174887397</t>
  </si>
  <si>
    <t>-2012768050</t>
  </si>
  <si>
    <t>-154417134</t>
  </si>
  <si>
    <t>971437927</t>
  </si>
  <si>
    <t>-1041109231</t>
  </si>
  <si>
    <t>-599373620</t>
  </si>
  <si>
    <t>-1620831566</t>
  </si>
  <si>
    <t>-991950683</t>
  </si>
  <si>
    <t>-807040832</t>
  </si>
  <si>
    <t>273856414</t>
  </si>
  <si>
    <t>42718074</t>
  </si>
  <si>
    <t>76969343</t>
  </si>
  <si>
    <t>-1409678558</t>
  </si>
  <si>
    <t>-808429020</t>
  </si>
  <si>
    <t>76263333</t>
  </si>
  <si>
    <t>AUTOMAT.R</t>
  </si>
  <si>
    <t>Přesunutí stávajících dvou automatů na jiné místo vč. paravanů , napojení na elektroinstalaci  (mimo instalaterské práce)</t>
  </si>
  <si>
    <t>1721295013</t>
  </si>
  <si>
    <t>-1948346460</t>
  </si>
  <si>
    <t>Soupis:</t>
  </si>
  <si>
    <t>05.1 - ND WC_rekonstrukce_Český Těšín</t>
  </si>
  <si>
    <t xml:space="preserve">    3 - Svislé a kompletní konstrukce</t>
  </si>
  <si>
    <t xml:space="preserve">    720 - TZB</t>
  </si>
  <si>
    <t xml:space="preserve">    763 - Konstrukce suché výstavby</t>
  </si>
  <si>
    <t xml:space="preserve">    783 - Dokončovací práce - nátěry</t>
  </si>
  <si>
    <t xml:space="preserve">    784 - Dokončovací práce - malby a tapety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</si>
  <si>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</si>
  <si>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</si>
  <si>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</si>
  <si>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</si>
  <si>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Svislé a kompletní konstrukce</t>
  </si>
  <si>
    <t>342244211</t>
  </si>
  <si>
    <t>Příčka z cihel broušených na tenkovrstvou maltu tloušťky 115 mm</t>
  </si>
  <si>
    <t>-1598140385</t>
  </si>
  <si>
    <t>1,95*1,3</t>
  </si>
  <si>
    <t>342291111</t>
  </si>
  <si>
    <t>Ukotvení příček montážní polyuretanovou pěnou tl příčky do 100 mm</t>
  </si>
  <si>
    <t>605304117</t>
  </si>
  <si>
    <t>342291112</t>
  </si>
  <si>
    <t>Ukotvení příček montážní polyuretanovou pěnou tl příčky přes 100 mm</t>
  </si>
  <si>
    <t>1293650740</t>
  </si>
  <si>
    <t>1,3*2</t>
  </si>
  <si>
    <t>346244821</t>
  </si>
  <si>
    <t>Přizdívky izolační tl 140 mm z cihel dl 290 mm pevnosti P 20 na MC 10</t>
  </si>
  <si>
    <t>1512075867</t>
  </si>
  <si>
    <t>1,7*1,3</t>
  </si>
  <si>
    <t>612142001</t>
  </si>
  <si>
    <t>Potažení vnitřních stěn sklovláknitým pletivem vtlačeným do tenkovrstvé hmoty</t>
  </si>
  <si>
    <t>-1786286156</t>
  </si>
  <si>
    <t>(2,535*2+2,21)*1,15</t>
  </si>
  <si>
    <t>949101111</t>
  </si>
  <si>
    <t>Lešení pomocné pro objekty pozemních staveb s lešeňovou podlahou v do 1,9 m zatížení do 150 kg/m2</t>
  </si>
  <si>
    <t>-1822310792</t>
  </si>
  <si>
    <t>952901111</t>
  </si>
  <si>
    <t>Vyčištění budov bytové a občanské výstavby při výšce podlaží do 4 m</t>
  </si>
  <si>
    <t>-1861950789</t>
  </si>
  <si>
    <t>962031133</t>
  </si>
  <si>
    <t>Bourání příček z cihel pálených na MVC tl do 150 mm</t>
  </si>
  <si>
    <t>658432304</t>
  </si>
  <si>
    <t>1,3*(0,97+1,7)</t>
  </si>
  <si>
    <t>997013111</t>
  </si>
  <si>
    <t>Vnitrostaveništní doprava suti a vybouraných hmot pro budovy v do 6 m s použitím mechanizace</t>
  </si>
  <si>
    <t>1412786227</t>
  </si>
  <si>
    <t>997013501</t>
  </si>
  <si>
    <t>Odvoz suti a vybouraných hmot na skládku nebo meziskládku do 1 km se složením</t>
  </si>
  <si>
    <t>-1279329852</t>
  </si>
  <si>
    <t>997013509</t>
  </si>
  <si>
    <t>Příplatek k odvozu suti a vybouraných hmot na skládku ZKD 1 km přes 1 km</t>
  </si>
  <si>
    <t>1835602931</t>
  </si>
  <si>
    <t>1,99*9 "Přepočtené koeficientem množství</t>
  </si>
  <si>
    <t>997013871</t>
  </si>
  <si>
    <t>Poplatek za uložení stavebního odpadu na recyklační skládce (skládkovné) směsného stavebního a demoličního kód odpadu  17 09 04</t>
  </si>
  <si>
    <t>-921884918</t>
  </si>
  <si>
    <t>-38661510</t>
  </si>
  <si>
    <t>720</t>
  </si>
  <si>
    <t>TZB</t>
  </si>
  <si>
    <t>720001</t>
  </si>
  <si>
    <t>Demontáže stávajícího zařízení a rozvodů TZB vč. odvozu a likvidace</t>
  </si>
  <si>
    <t>1796370533</t>
  </si>
  <si>
    <t>721001</t>
  </si>
  <si>
    <t>Zdravotechnická instalace</t>
  </si>
  <si>
    <t>-905211133</t>
  </si>
  <si>
    <t>"Nové zařizovací přeměty:</t>
  </si>
  <si>
    <t xml:space="preserve">     "umyvadla - 5 kusů</t>
  </si>
  <si>
    <t xml:space="preserve">     "umyvadlo pro invalidy - 2 kus</t>
  </si>
  <si>
    <t xml:space="preserve">     "WC mísy se splachovacím zařízením, vč. sedátka - 4 kusů</t>
  </si>
  <si>
    <t xml:space="preserve">     "WC mísy pro invalidy se splachovacím zařízením, vč. sedátka - 2 kus</t>
  </si>
  <si>
    <t xml:space="preserve">     "pisoáry - 4 kusy</t>
  </si>
  <si>
    <t xml:space="preserve">     "Výlevka se splachovacím zařízením - 1 kus</t>
  </si>
  <si>
    <t>721002</t>
  </si>
  <si>
    <t>Sanitární a interiérové vybavení dle PD</t>
  </si>
  <si>
    <t>941060063</t>
  </si>
  <si>
    <t>"nerezový háček na oděvy - 13 kusů</t>
  </si>
  <si>
    <t>"nerezová WC štětka s nástěnným držákem - 7 kusů</t>
  </si>
  <si>
    <t>"nerezový zásobník toaletních papírů - 6 kusů</t>
  </si>
  <si>
    <t>"nerezový zásobník hygienických sáčků - 4 kusů</t>
  </si>
  <si>
    <t>"koš na hygienický odpad - 4 kusy</t>
  </si>
  <si>
    <t>"dávkovač mýdla - 6 kusy</t>
  </si>
  <si>
    <t>"nerezový zásobník na papírové ručníky - 4 kusy</t>
  </si>
  <si>
    <t>"zásobník hygienických podložek na WC sedátka - 3 kusy</t>
  </si>
  <si>
    <t>"zásobník desinfekčních ubrousků - 2 kusy</t>
  </si>
  <si>
    <t>"zrcadlo 70×90 cm se zaoblenými rohy - 4 kusy</t>
  </si>
  <si>
    <t>"kovový regál pro uložení úklidových prostředků - 1 kus</t>
  </si>
  <si>
    <t>"zásuvka pro úklidový mycí stroj - 1 kus</t>
  </si>
  <si>
    <t>"přebalovací pult - 1 kus</t>
  </si>
  <si>
    <t>"případně další vybavení dle vyhlášky 398/2009 Sb., o obecných technických požadavcích zabezpečujících bezbariérové užívání staveb</t>
  </si>
  <si>
    <t>741001</t>
  </si>
  <si>
    <t>Silnoproudá elektroinstalace a osvětlení</t>
  </si>
  <si>
    <t>1852335408</t>
  </si>
  <si>
    <t>"kompletní provedení dle PD vč. úpravy rozváděče s proudovým chráničem pro celé WC a nouzovými zdroji pro všechna světla</t>
  </si>
  <si>
    <t>742001</t>
  </si>
  <si>
    <t>Slaboproudá instalace dle PD</t>
  </si>
  <si>
    <t>-2067598229</t>
  </si>
  <si>
    <t>"kompletní provedení dle PD</t>
  </si>
  <si>
    <t>"vč. hlásičů odjezdů vlaků</t>
  </si>
  <si>
    <t>763</t>
  </si>
  <si>
    <t>Konstrukce suché výstavby</t>
  </si>
  <si>
    <t>763131821</t>
  </si>
  <si>
    <t>Demontáž SDK podhledu s dvouvrstvou nosnou kcí z ocelových profilů opláštění jednoduché</t>
  </si>
  <si>
    <t>-1631157286</t>
  </si>
  <si>
    <t>5,77*2+4,08</t>
  </si>
  <si>
    <t>763411112</t>
  </si>
  <si>
    <t>Sanitární příčky do mokrého prostředí, desky s HPL - laminátem tl 24 mm</t>
  </si>
  <si>
    <t>606396809</t>
  </si>
  <si>
    <t>2*(3,85+2,77+1,55*2+1+3,1)-1,2*4-1,8*2</t>
  </si>
  <si>
    <t>763411121.1</t>
  </si>
  <si>
    <t>Dveře sanitárních příček, desky s HPL - laminátem tl 24 mm, š do 900 mm, v do 2000 mm</t>
  </si>
  <si>
    <t>-567066010</t>
  </si>
  <si>
    <t>763411812.1</t>
  </si>
  <si>
    <t>Demontáž sanitární příčky tl. 24 mm vč. dveří</t>
  </si>
  <si>
    <t>-310910842</t>
  </si>
  <si>
    <t>2*(3,85+2,77+2,7+1,55*3+1,33*2)</t>
  </si>
  <si>
    <t>763431001</t>
  </si>
  <si>
    <t>Montáž minerálního podhledu s vyjímatelnými panely vel. do 0,36 m2 na zavěšený viditelný rošt</t>
  </si>
  <si>
    <t>396415373</t>
  </si>
  <si>
    <t>59036130.1</t>
  </si>
  <si>
    <t>panel akustický z dřevěného vlákna pojeného magnezitem rastr š 24mm barvený tl 15mm</t>
  </si>
  <si>
    <t>-1366442351</t>
  </si>
  <si>
    <t>15,62*1,05 "Přepočtené koeficientem množství</t>
  </si>
  <si>
    <t>998763301</t>
  </si>
  <si>
    <t>Přesun hmot tonážní pro sádrokartonové konstrukce v objektech v do 6 m</t>
  </si>
  <si>
    <t>-909107011</t>
  </si>
  <si>
    <t>766660001</t>
  </si>
  <si>
    <t>Montáž dveřních křídel otvíravých jednokřídlových š do 0,8 m do ocelové zárubně</t>
  </si>
  <si>
    <t>-417190616</t>
  </si>
  <si>
    <t>61164071.1</t>
  </si>
  <si>
    <t>dveře jednokřídlé voštinové profilované povrch CPL laminát plné 650x1970/2100mm, vč. zámku, kování a ostatního příslušenství dle PD</t>
  </si>
  <si>
    <t>897641157</t>
  </si>
  <si>
    <t>61164005.1</t>
  </si>
  <si>
    <t>dveře jednokřídlé voštinové profilované povrch CPL laminát plné 800x1970/2100mm, vč. zámku, kování a ostatního příslušenství dle PD</t>
  </si>
  <si>
    <t>-193726494</t>
  </si>
  <si>
    <t>-1960691486</t>
  </si>
  <si>
    <t>61164073.1</t>
  </si>
  <si>
    <t>dveře jednokřídlé voštinové profilované povrch CPL laminát plné 900x1970/2100mm, vč. zámku, kování a ostatního příslušenství dle PD</t>
  </si>
  <si>
    <t>-873817597</t>
  </si>
  <si>
    <t>766691914</t>
  </si>
  <si>
    <t>Vyvěšení nebo zavěšení dřevěných křídel dveří pl do 2 m2</t>
  </si>
  <si>
    <t>-482099488</t>
  </si>
  <si>
    <t>766691915</t>
  </si>
  <si>
    <t>Vyvěšení nebo zavěšení dřevěných křídel dveří pl přes 2 m2</t>
  </si>
  <si>
    <t>1824058413</t>
  </si>
  <si>
    <t>766694122</t>
  </si>
  <si>
    <t>Montáž parapetních dřevěných nebo plastových šířky přes 30 cm délky do 1,6 m</t>
  </si>
  <si>
    <t>467842970</t>
  </si>
  <si>
    <t>60794106</t>
  </si>
  <si>
    <t>deska parapetní dřevotřísková vnitřní 450x1000mm</t>
  </si>
  <si>
    <t>1486243948</t>
  </si>
  <si>
    <t>60794121</t>
  </si>
  <si>
    <t>koncovka PVC k parapetním dřevotřískovým deskám 600mm</t>
  </si>
  <si>
    <t>185423934</t>
  </si>
  <si>
    <t>998766101</t>
  </si>
  <si>
    <t>Přesun hmot tonážní pro konstrukce truhlářské v objektech v do 6 m</t>
  </si>
  <si>
    <t>279855317</t>
  </si>
  <si>
    <t>-2019612189</t>
  </si>
  <si>
    <t>8,372+2,1</t>
  </si>
  <si>
    <t>781151031</t>
  </si>
  <si>
    <t>Celoplošné vyrovnání podkladu stěrkou tl 3 mm</t>
  </si>
  <si>
    <t>-127599127</t>
  </si>
  <si>
    <t>781473810</t>
  </si>
  <si>
    <t>Demontáž obkladů z obkladaček keramických lepených</t>
  </si>
  <si>
    <t>1625815601</t>
  </si>
  <si>
    <t>781474115</t>
  </si>
  <si>
    <t>Montáž obkladů vnitřních keramických hladkých do 25 ks/m2 lepených flexibilním lepidlem</t>
  </si>
  <si>
    <t>-1076778653</t>
  </si>
  <si>
    <t>59761039</t>
  </si>
  <si>
    <t>obklad keramický hladký přes 22 do 25ks/m2</t>
  </si>
  <si>
    <t>-1207901829</t>
  </si>
  <si>
    <t>10,472*1,1 "Přepočtené koeficientem množství</t>
  </si>
  <si>
    <t>781991001</t>
  </si>
  <si>
    <t>Ostatní náklady oddílu 781 (např. lišty, řezání, prostupy, tmely .) přepočtené na m2 obkládané plochy</t>
  </si>
  <si>
    <t>1186583786</t>
  </si>
  <si>
    <t>1591966752</t>
  </si>
  <si>
    <t>783</t>
  </si>
  <si>
    <t>Dokončovací práce - nátěry</t>
  </si>
  <si>
    <t>783314101</t>
  </si>
  <si>
    <t>Základní jednonásobný syntetický nátěr zámečnických konstrukcí</t>
  </si>
  <si>
    <t>-216160441</t>
  </si>
  <si>
    <t>783315101</t>
  </si>
  <si>
    <t>Mezinátěr jednonásobný syntetický standardní zámečnických konstrukcí</t>
  </si>
  <si>
    <t>-2073692369</t>
  </si>
  <si>
    <t>783317101</t>
  </si>
  <si>
    <t>Krycí jednonásobný syntetický standardní nátěr zámečnických konstrukcí</t>
  </si>
  <si>
    <t>-1624864614</t>
  </si>
  <si>
    <t>783322101</t>
  </si>
  <si>
    <t>Tmelení včetně přebroušení zámečnických konstrukcí disperzním tmelem</t>
  </si>
  <si>
    <t>-1128302614</t>
  </si>
  <si>
    <t>"zárubně" 6</t>
  </si>
  <si>
    <t>784</t>
  </si>
  <si>
    <t>Dokončovací práce - malby a tapety</t>
  </si>
  <si>
    <t>784181121</t>
  </si>
  <si>
    <t>Hloubková jednonásobná penetrace podkladu v místnostech výšky do 3,80 m</t>
  </si>
  <si>
    <t>-40363801</t>
  </si>
  <si>
    <t>784211101</t>
  </si>
  <si>
    <t>Dvojnásobné bílé malby ze směsí za mokra výborně otěruvzdorných v místnostech výšky do 3,80 m</t>
  </si>
  <si>
    <t>-1446678154</t>
  </si>
  <si>
    <t>VRN3</t>
  </si>
  <si>
    <t>Zařízení staveniště</t>
  </si>
  <si>
    <t>030001000</t>
  </si>
  <si>
    <t>-1415059896</t>
  </si>
  <si>
    <t>VRN4</t>
  </si>
  <si>
    <t>Inženýrská činnost</t>
  </si>
  <si>
    <t>040001000</t>
  </si>
  <si>
    <t>199803083</t>
  </si>
  <si>
    <t>VRN7</t>
  </si>
  <si>
    <t>Provozní vlivy</t>
  </si>
  <si>
    <t>070001000</t>
  </si>
  <si>
    <t>-1111365439</t>
  </si>
  <si>
    <t>VRN9</t>
  </si>
  <si>
    <t>Ostatní náklady</t>
  </si>
  <si>
    <t>090001000</t>
  </si>
  <si>
    <t>532612109</t>
  </si>
  <si>
    <t>"vč. instalace a provozu mobilních WC pro veřejnost</t>
  </si>
  <si>
    <t>06 - Frýdek Místek</t>
  </si>
  <si>
    <t>1648893434</t>
  </si>
  <si>
    <t>-543043074</t>
  </si>
  <si>
    <t>522343950</t>
  </si>
  <si>
    <t>-1776737347</t>
  </si>
  <si>
    <t>-270824846</t>
  </si>
  <si>
    <t>-2058177474</t>
  </si>
  <si>
    <t>-912856465</t>
  </si>
  <si>
    <t>-370365391</t>
  </si>
  <si>
    <t>-1597526683</t>
  </si>
  <si>
    <t>-871896462</t>
  </si>
  <si>
    <t>-819619832</t>
  </si>
  <si>
    <t>825751369</t>
  </si>
  <si>
    <t>238133413</t>
  </si>
  <si>
    <t>344388059</t>
  </si>
  <si>
    <t>724000.RRO</t>
  </si>
  <si>
    <t>Rozvaděč R38 -dodávka+montáž</t>
  </si>
  <si>
    <t>-1627226266</t>
  </si>
  <si>
    <t>1591659944</t>
  </si>
  <si>
    <t>393006161</t>
  </si>
  <si>
    <t>141163217</t>
  </si>
  <si>
    <t>-2075663106</t>
  </si>
  <si>
    <t>1514288974</t>
  </si>
  <si>
    <t>-50106257</t>
  </si>
  <si>
    <t>-1903583586</t>
  </si>
  <si>
    <t>-531966378</t>
  </si>
  <si>
    <t>59761255.Robkld</t>
  </si>
  <si>
    <t>-747103820</t>
  </si>
  <si>
    <t>1886663194</t>
  </si>
  <si>
    <t>2109294387</t>
  </si>
  <si>
    <t>-1774513404</t>
  </si>
  <si>
    <t>-827496776</t>
  </si>
  <si>
    <t>1721862642</t>
  </si>
  <si>
    <t>-1732788283</t>
  </si>
  <si>
    <t>-1145858008</t>
  </si>
  <si>
    <t>-1438627643</t>
  </si>
  <si>
    <t>1529967921</t>
  </si>
  <si>
    <t>-714231747</t>
  </si>
  <si>
    <t>103547974</t>
  </si>
  <si>
    <t>597693909</t>
  </si>
  <si>
    <t>861854829</t>
  </si>
  <si>
    <t>-250645168</t>
  </si>
  <si>
    <t>-999844195</t>
  </si>
  <si>
    <t>-684566605</t>
  </si>
  <si>
    <t>1529046853</t>
  </si>
  <si>
    <t>07 - Frýdlant nad Ostravicí</t>
  </si>
  <si>
    <t>1737229177</t>
  </si>
  <si>
    <t>-1981437403</t>
  </si>
  <si>
    <t>788066184</t>
  </si>
  <si>
    <t>0,068*10</t>
  </si>
  <si>
    <t>141681935</t>
  </si>
  <si>
    <t>1018539059</t>
  </si>
  <si>
    <t>1864258914</t>
  </si>
  <si>
    <t>-626968262</t>
  </si>
  <si>
    <t>-1397360548</t>
  </si>
  <si>
    <t>30266153</t>
  </si>
  <si>
    <t>531274494</t>
  </si>
  <si>
    <t>1812504886</t>
  </si>
  <si>
    <t>680514046</t>
  </si>
  <si>
    <t>-990923129</t>
  </si>
  <si>
    <t>1299483777</t>
  </si>
  <si>
    <t>Rozvaděč RWC -dodávka+montáž</t>
  </si>
  <si>
    <t>1704375305</t>
  </si>
  <si>
    <t>-435275835</t>
  </si>
  <si>
    <t>-1884724040</t>
  </si>
  <si>
    <t>-1192869652</t>
  </si>
  <si>
    <t>-44019717</t>
  </si>
  <si>
    <t>-1594406361</t>
  </si>
  <si>
    <t>1674221227</t>
  </si>
  <si>
    <t>269766665</t>
  </si>
  <si>
    <t>781474113</t>
  </si>
  <si>
    <t>Montáž obkladů vnitřních keramických hladkých do 19 ks/m2 lepených flexibilním lepidlem</t>
  </si>
  <si>
    <t>882421950</t>
  </si>
  <si>
    <t>59761071</t>
  </si>
  <si>
    <t>obklad keramický hladký přes 12 do 19ks/m2</t>
  </si>
  <si>
    <t>-533989091</t>
  </si>
  <si>
    <t>12*1,1 "Přepočtené koeficientem množství</t>
  </si>
  <si>
    <t>1422525063</t>
  </si>
  <si>
    <t>-134943154</t>
  </si>
  <si>
    <t>129410057</t>
  </si>
  <si>
    <t>-1129723574</t>
  </si>
  <si>
    <t>1077814778</t>
  </si>
  <si>
    <t>546928858</t>
  </si>
  <si>
    <t>-435569805</t>
  </si>
  <si>
    <t>-584374812</t>
  </si>
  <si>
    <t>-1733398417</t>
  </si>
  <si>
    <t>92256056</t>
  </si>
  <si>
    <t>825531666</t>
  </si>
  <si>
    <t>-27989385</t>
  </si>
  <si>
    <t>-1916031889</t>
  </si>
  <si>
    <t>-697665588</t>
  </si>
  <si>
    <t>-296977598</t>
  </si>
  <si>
    <t>234079866</t>
  </si>
  <si>
    <t>ZASOBNIK.RAM</t>
  </si>
  <si>
    <t xml:space="preserve">Dezinfekce rukou do m.č.1.01  - kompletní dodávka + montáž </t>
  </si>
  <si>
    <t>-1857180546</t>
  </si>
  <si>
    <t>-706128687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</si>
</sst>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abSelected="1" topLeftCell="A34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9"/>
      <c r="AS2" s="309"/>
      <c r="AT2" s="309"/>
      <c r="AU2" s="309"/>
      <c r="AV2" s="309"/>
      <c r="AW2" s="309"/>
      <c r="AX2" s="309"/>
      <c r="AY2" s="309"/>
      <c r="AZ2" s="309"/>
      <c r="BA2" s="309"/>
      <c r="BB2" s="309"/>
      <c r="BC2" s="309"/>
      <c r="BD2" s="309"/>
      <c r="BE2" s="30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93" t="s">
        <v>14</v>
      </c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4"/>
      <c r="AJ5" s="294"/>
      <c r="AK5" s="294"/>
      <c r="AL5" s="294"/>
      <c r="AM5" s="294"/>
      <c r="AN5" s="294"/>
      <c r="AO5" s="294"/>
      <c r="AP5" s="23"/>
      <c r="AQ5" s="23"/>
      <c r="AR5" s="21"/>
      <c r="BE5" s="290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95" t="s">
        <v>17</v>
      </c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294"/>
      <c r="AK6" s="294"/>
      <c r="AL6" s="294"/>
      <c r="AM6" s="294"/>
      <c r="AN6" s="294"/>
      <c r="AO6" s="294"/>
      <c r="AP6" s="23"/>
      <c r="AQ6" s="23"/>
      <c r="AR6" s="21"/>
      <c r="BE6" s="29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91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91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91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91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291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91"/>
      <c r="BS12" s="18" t="s">
        <v>6</v>
      </c>
    </row>
    <row r="13" spans="1:74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28</v>
      </c>
      <c r="AO13" s="23"/>
      <c r="AP13" s="23"/>
      <c r="AQ13" s="23"/>
      <c r="AR13" s="21"/>
      <c r="BE13" s="291"/>
      <c r="BS13" s="18" t="s">
        <v>6</v>
      </c>
    </row>
    <row r="14" spans="1:74">
      <c r="B14" s="22"/>
      <c r="C14" s="23"/>
      <c r="D14" s="23"/>
      <c r="E14" s="296" t="s">
        <v>28</v>
      </c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7"/>
      <c r="AG14" s="297"/>
      <c r="AH14" s="297"/>
      <c r="AI14" s="297"/>
      <c r="AJ14" s="297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291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91"/>
      <c r="BS15" s="18" t="s">
        <v>4</v>
      </c>
    </row>
    <row r="16" spans="1:74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9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291"/>
      <c r="BS17" s="18" t="s">
        <v>30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91"/>
      <c r="BS18" s="18" t="s">
        <v>6</v>
      </c>
    </row>
    <row r="19" spans="1:71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91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291"/>
      <c r="BS20" s="18" t="s">
        <v>30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91"/>
    </row>
    <row r="22" spans="1:71" s="1" customFormat="1" ht="12" customHeight="1">
      <c r="B22" s="22"/>
      <c r="C22" s="23"/>
      <c r="D22" s="30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91"/>
    </row>
    <row r="23" spans="1:71" s="1" customFormat="1" ht="16.5" customHeight="1">
      <c r="B23" s="22"/>
      <c r="C23" s="23"/>
      <c r="D23" s="23"/>
      <c r="E23" s="298" t="s">
        <v>1</v>
      </c>
      <c r="F23" s="298"/>
      <c r="G23" s="298"/>
      <c r="H23" s="298"/>
      <c r="I23" s="298"/>
      <c r="J23" s="298"/>
      <c r="K23" s="298"/>
      <c r="L23" s="298"/>
      <c r="M23" s="298"/>
      <c r="N23" s="298"/>
      <c r="O23" s="298"/>
      <c r="P23" s="298"/>
      <c r="Q23" s="298"/>
      <c r="R23" s="298"/>
      <c r="S23" s="298"/>
      <c r="T23" s="298"/>
      <c r="U23" s="298"/>
      <c r="V23" s="298"/>
      <c r="W23" s="298"/>
      <c r="X23" s="298"/>
      <c r="Y23" s="298"/>
      <c r="Z23" s="298"/>
      <c r="AA23" s="298"/>
      <c r="AB23" s="298"/>
      <c r="AC23" s="298"/>
      <c r="AD23" s="298"/>
      <c r="AE23" s="298"/>
      <c r="AF23" s="298"/>
      <c r="AG23" s="298"/>
      <c r="AH23" s="298"/>
      <c r="AI23" s="298"/>
      <c r="AJ23" s="298"/>
      <c r="AK23" s="298"/>
      <c r="AL23" s="298"/>
      <c r="AM23" s="298"/>
      <c r="AN23" s="298"/>
      <c r="AO23" s="23"/>
      <c r="AP23" s="23"/>
      <c r="AQ23" s="23"/>
      <c r="AR23" s="21"/>
      <c r="BE23" s="29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9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91"/>
    </row>
    <row r="26" spans="1:71" s="2" customFormat="1" ht="25.9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99">
        <f>ROUND(AG94,2)</f>
        <v>0</v>
      </c>
      <c r="AL26" s="300"/>
      <c r="AM26" s="300"/>
      <c r="AN26" s="300"/>
      <c r="AO26" s="300"/>
      <c r="AP26" s="37"/>
      <c r="AQ26" s="37"/>
      <c r="AR26" s="40"/>
      <c r="BE26" s="29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91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01" t="s">
        <v>34</v>
      </c>
      <c r="M28" s="301"/>
      <c r="N28" s="301"/>
      <c r="O28" s="301"/>
      <c r="P28" s="301"/>
      <c r="Q28" s="37"/>
      <c r="R28" s="37"/>
      <c r="S28" s="37"/>
      <c r="T28" s="37"/>
      <c r="U28" s="37"/>
      <c r="V28" s="37"/>
      <c r="W28" s="301" t="s">
        <v>35</v>
      </c>
      <c r="X28" s="301"/>
      <c r="Y28" s="301"/>
      <c r="Z28" s="301"/>
      <c r="AA28" s="301"/>
      <c r="AB28" s="301"/>
      <c r="AC28" s="301"/>
      <c r="AD28" s="301"/>
      <c r="AE28" s="301"/>
      <c r="AF28" s="37"/>
      <c r="AG28" s="37"/>
      <c r="AH28" s="37"/>
      <c r="AI28" s="37"/>
      <c r="AJ28" s="37"/>
      <c r="AK28" s="301" t="s">
        <v>36</v>
      </c>
      <c r="AL28" s="301"/>
      <c r="AM28" s="301"/>
      <c r="AN28" s="301"/>
      <c r="AO28" s="301"/>
      <c r="AP28" s="37"/>
      <c r="AQ28" s="37"/>
      <c r="AR28" s="40"/>
      <c r="BE28" s="291"/>
    </row>
    <row r="29" spans="1:71" s="3" customFormat="1" ht="14.45" customHeight="1">
      <c r="B29" s="41"/>
      <c r="C29" s="42"/>
      <c r="D29" s="30" t="s">
        <v>37</v>
      </c>
      <c r="E29" s="42"/>
      <c r="F29" s="30" t="s">
        <v>38</v>
      </c>
      <c r="G29" s="42"/>
      <c r="H29" s="42"/>
      <c r="I29" s="42"/>
      <c r="J29" s="42"/>
      <c r="K29" s="42"/>
      <c r="L29" s="304">
        <v>0.21</v>
      </c>
      <c r="M29" s="303"/>
      <c r="N29" s="303"/>
      <c r="O29" s="303"/>
      <c r="P29" s="303"/>
      <c r="Q29" s="42"/>
      <c r="R29" s="42"/>
      <c r="S29" s="42"/>
      <c r="T29" s="42"/>
      <c r="U29" s="42"/>
      <c r="V29" s="42"/>
      <c r="W29" s="302">
        <f>ROUND(AZ94, 2)</f>
        <v>0</v>
      </c>
      <c r="X29" s="303"/>
      <c r="Y29" s="303"/>
      <c r="Z29" s="303"/>
      <c r="AA29" s="303"/>
      <c r="AB29" s="303"/>
      <c r="AC29" s="303"/>
      <c r="AD29" s="303"/>
      <c r="AE29" s="303"/>
      <c r="AF29" s="42"/>
      <c r="AG29" s="42"/>
      <c r="AH29" s="42"/>
      <c r="AI29" s="42"/>
      <c r="AJ29" s="42"/>
      <c r="AK29" s="302">
        <f>ROUND(AV94, 2)</f>
        <v>0</v>
      </c>
      <c r="AL29" s="303"/>
      <c r="AM29" s="303"/>
      <c r="AN29" s="303"/>
      <c r="AO29" s="303"/>
      <c r="AP29" s="42"/>
      <c r="AQ29" s="42"/>
      <c r="AR29" s="43"/>
      <c r="BE29" s="292"/>
    </row>
    <row r="30" spans="1:71" s="3" customFormat="1" ht="14.45" customHeight="1">
      <c r="B30" s="41"/>
      <c r="C30" s="42"/>
      <c r="D30" s="42"/>
      <c r="E30" s="42"/>
      <c r="F30" s="30" t="s">
        <v>39</v>
      </c>
      <c r="G30" s="42"/>
      <c r="H30" s="42"/>
      <c r="I30" s="42"/>
      <c r="J30" s="42"/>
      <c r="K30" s="42"/>
      <c r="L30" s="304">
        <v>0.15</v>
      </c>
      <c r="M30" s="303"/>
      <c r="N30" s="303"/>
      <c r="O30" s="303"/>
      <c r="P30" s="303"/>
      <c r="Q30" s="42"/>
      <c r="R30" s="42"/>
      <c r="S30" s="42"/>
      <c r="T30" s="42"/>
      <c r="U30" s="42"/>
      <c r="V30" s="42"/>
      <c r="W30" s="302">
        <f>ROUND(BA94, 2)</f>
        <v>0</v>
      </c>
      <c r="X30" s="303"/>
      <c r="Y30" s="303"/>
      <c r="Z30" s="303"/>
      <c r="AA30" s="303"/>
      <c r="AB30" s="303"/>
      <c r="AC30" s="303"/>
      <c r="AD30" s="303"/>
      <c r="AE30" s="303"/>
      <c r="AF30" s="42"/>
      <c r="AG30" s="42"/>
      <c r="AH30" s="42"/>
      <c r="AI30" s="42"/>
      <c r="AJ30" s="42"/>
      <c r="AK30" s="302">
        <f>ROUND(AW94, 2)</f>
        <v>0</v>
      </c>
      <c r="AL30" s="303"/>
      <c r="AM30" s="303"/>
      <c r="AN30" s="303"/>
      <c r="AO30" s="303"/>
      <c r="AP30" s="42"/>
      <c r="AQ30" s="42"/>
      <c r="AR30" s="43"/>
      <c r="BE30" s="292"/>
    </row>
    <row r="31" spans="1:71" s="3" customFormat="1" ht="14.45" hidden="1" customHeight="1">
      <c r="B31" s="41"/>
      <c r="C31" s="42"/>
      <c r="D31" s="42"/>
      <c r="E31" s="42"/>
      <c r="F31" s="30" t="s">
        <v>40</v>
      </c>
      <c r="G31" s="42"/>
      <c r="H31" s="42"/>
      <c r="I31" s="42"/>
      <c r="J31" s="42"/>
      <c r="K31" s="42"/>
      <c r="L31" s="304">
        <v>0.21</v>
      </c>
      <c r="M31" s="303"/>
      <c r="N31" s="303"/>
      <c r="O31" s="303"/>
      <c r="P31" s="303"/>
      <c r="Q31" s="42"/>
      <c r="R31" s="42"/>
      <c r="S31" s="42"/>
      <c r="T31" s="42"/>
      <c r="U31" s="42"/>
      <c r="V31" s="42"/>
      <c r="W31" s="302">
        <f>ROUND(BB94, 2)</f>
        <v>0</v>
      </c>
      <c r="X31" s="303"/>
      <c r="Y31" s="303"/>
      <c r="Z31" s="303"/>
      <c r="AA31" s="303"/>
      <c r="AB31" s="303"/>
      <c r="AC31" s="303"/>
      <c r="AD31" s="303"/>
      <c r="AE31" s="303"/>
      <c r="AF31" s="42"/>
      <c r="AG31" s="42"/>
      <c r="AH31" s="42"/>
      <c r="AI31" s="42"/>
      <c r="AJ31" s="42"/>
      <c r="AK31" s="302">
        <v>0</v>
      </c>
      <c r="AL31" s="303"/>
      <c r="AM31" s="303"/>
      <c r="AN31" s="303"/>
      <c r="AO31" s="303"/>
      <c r="AP31" s="42"/>
      <c r="AQ31" s="42"/>
      <c r="AR31" s="43"/>
      <c r="BE31" s="292"/>
    </row>
    <row r="32" spans="1:71" s="3" customFormat="1" ht="14.45" hidden="1" customHeight="1">
      <c r="B32" s="41"/>
      <c r="C32" s="42"/>
      <c r="D32" s="42"/>
      <c r="E32" s="42"/>
      <c r="F32" s="30" t="s">
        <v>41</v>
      </c>
      <c r="G32" s="42"/>
      <c r="H32" s="42"/>
      <c r="I32" s="42"/>
      <c r="J32" s="42"/>
      <c r="K32" s="42"/>
      <c r="L32" s="304">
        <v>0.15</v>
      </c>
      <c r="M32" s="303"/>
      <c r="N32" s="303"/>
      <c r="O32" s="303"/>
      <c r="P32" s="303"/>
      <c r="Q32" s="42"/>
      <c r="R32" s="42"/>
      <c r="S32" s="42"/>
      <c r="T32" s="42"/>
      <c r="U32" s="42"/>
      <c r="V32" s="42"/>
      <c r="W32" s="302">
        <f>ROUND(BC94, 2)</f>
        <v>0</v>
      </c>
      <c r="X32" s="303"/>
      <c r="Y32" s="303"/>
      <c r="Z32" s="303"/>
      <c r="AA32" s="303"/>
      <c r="AB32" s="303"/>
      <c r="AC32" s="303"/>
      <c r="AD32" s="303"/>
      <c r="AE32" s="303"/>
      <c r="AF32" s="42"/>
      <c r="AG32" s="42"/>
      <c r="AH32" s="42"/>
      <c r="AI32" s="42"/>
      <c r="AJ32" s="42"/>
      <c r="AK32" s="302">
        <v>0</v>
      </c>
      <c r="AL32" s="303"/>
      <c r="AM32" s="303"/>
      <c r="AN32" s="303"/>
      <c r="AO32" s="303"/>
      <c r="AP32" s="42"/>
      <c r="AQ32" s="42"/>
      <c r="AR32" s="43"/>
      <c r="BE32" s="292"/>
    </row>
    <row r="33" spans="1:57" s="3" customFormat="1" ht="14.45" hidden="1" customHeight="1">
      <c r="B33" s="41"/>
      <c r="C33" s="42"/>
      <c r="D33" s="42"/>
      <c r="E33" s="42"/>
      <c r="F33" s="30" t="s">
        <v>42</v>
      </c>
      <c r="G33" s="42"/>
      <c r="H33" s="42"/>
      <c r="I33" s="42"/>
      <c r="J33" s="42"/>
      <c r="K33" s="42"/>
      <c r="L33" s="304">
        <v>0</v>
      </c>
      <c r="M33" s="303"/>
      <c r="N33" s="303"/>
      <c r="O33" s="303"/>
      <c r="P33" s="303"/>
      <c r="Q33" s="42"/>
      <c r="R33" s="42"/>
      <c r="S33" s="42"/>
      <c r="T33" s="42"/>
      <c r="U33" s="42"/>
      <c r="V33" s="42"/>
      <c r="W33" s="302">
        <f>ROUND(BD94, 2)</f>
        <v>0</v>
      </c>
      <c r="X33" s="303"/>
      <c r="Y33" s="303"/>
      <c r="Z33" s="303"/>
      <c r="AA33" s="303"/>
      <c r="AB33" s="303"/>
      <c r="AC33" s="303"/>
      <c r="AD33" s="303"/>
      <c r="AE33" s="303"/>
      <c r="AF33" s="42"/>
      <c r="AG33" s="42"/>
      <c r="AH33" s="42"/>
      <c r="AI33" s="42"/>
      <c r="AJ33" s="42"/>
      <c r="AK33" s="302">
        <v>0</v>
      </c>
      <c r="AL33" s="303"/>
      <c r="AM33" s="303"/>
      <c r="AN33" s="303"/>
      <c r="AO33" s="303"/>
      <c r="AP33" s="42"/>
      <c r="AQ33" s="42"/>
      <c r="AR33" s="43"/>
      <c r="BE33" s="292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91"/>
    </row>
    <row r="35" spans="1:57" s="2" customFormat="1" ht="25.9" customHeight="1">
      <c r="A35" s="35"/>
      <c r="B35" s="36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308" t="s">
        <v>45</v>
      </c>
      <c r="Y35" s="306"/>
      <c r="Z35" s="306"/>
      <c r="AA35" s="306"/>
      <c r="AB35" s="306"/>
      <c r="AC35" s="46"/>
      <c r="AD35" s="46"/>
      <c r="AE35" s="46"/>
      <c r="AF35" s="46"/>
      <c r="AG35" s="46"/>
      <c r="AH35" s="46"/>
      <c r="AI35" s="46"/>
      <c r="AJ35" s="46"/>
      <c r="AK35" s="305">
        <f>SUM(AK26:AK33)</f>
        <v>0</v>
      </c>
      <c r="AL35" s="306"/>
      <c r="AM35" s="306"/>
      <c r="AN35" s="306"/>
      <c r="AO35" s="307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46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47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>
      <c r="A60" s="35"/>
      <c r="B60" s="36"/>
      <c r="C60" s="37"/>
      <c r="D60" s="53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48</v>
      </c>
      <c r="AI60" s="39"/>
      <c r="AJ60" s="39"/>
      <c r="AK60" s="39"/>
      <c r="AL60" s="39"/>
      <c r="AM60" s="53" t="s">
        <v>49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>
      <c r="A64" s="35"/>
      <c r="B64" s="36"/>
      <c r="C64" s="37"/>
      <c r="D64" s="50" t="s">
        <v>50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51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>
      <c r="A75" s="35"/>
      <c r="B75" s="36"/>
      <c r="C75" s="37"/>
      <c r="D75" s="53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48</v>
      </c>
      <c r="AI75" s="39"/>
      <c r="AJ75" s="39"/>
      <c r="AK75" s="39"/>
      <c r="AL75" s="39"/>
      <c r="AM75" s="53" t="s">
        <v>49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RZP302020_AKT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65" t="str">
        <f>K6</f>
        <v>Instalace zařízení pro výběr poplatků za použití WC - OŘ Ostrava</v>
      </c>
      <c r="M85" s="266"/>
      <c r="N85" s="266"/>
      <c r="O85" s="266"/>
      <c r="P85" s="266"/>
      <c r="Q85" s="266"/>
      <c r="R85" s="266"/>
      <c r="S85" s="266"/>
      <c r="T85" s="266"/>
      <c r="U85" s="266"/>
      <c r="V85" s="266"/>
      <c r="W85" s="266"/>
      <c r="X85" s="266"/>
      <c r="Y85" s="266"/>
      <c r="Z85" s="266"/>
      <c r="AA85" s="266"/>
      <c r="AB85" s="266"/>
      <c r="AC85" s="266"/>
      <c r="AD85" s="266"/>
      <c r="AE85" s="266"/>
      <c r="AF85" s="266"/>
      <c r="AG85" s="266"/>
      <c r="AH85" s="266"/>
      <c r="AI85" s="266"/>
      <c r="AJ85" s="266"/>
      <c r="AK85" s="266"/>
      <c r="AL85" s="266"/>
      <c r="AM85" s="266"/>
      <c r="AN85" s="266"/>
      <c r="AO85" s="266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67" t="str">
        <f>IF(AN8= "","",AN8)</f>
        <v>25. 6. 2020</v>
      </c>
      <c r="AN87" s="267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268" t="str">
        <f>IF(E17="","",E17)</f>
        <v xml:space="preserve"> </v>
      </c>
      <c r="AN89" s="269"/>
      <c r="AO89" s="269"/>
      <c r="AP89" s="269"/>
      <c r="AQ89" s="37"/>
      <c r="AR89" s="40"/>
      <c r="AS89" s="270" t="s">
        <v>53</v>
      </c>
      <c r="AT89" s="271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31</v>
      </c>
      <c r="AJ90" s="37"/>
      <c r="AK90" s="37"/>
      <c r="AL90" s="37"/>
      <c r="AM90" s="268" t="str">
        <f>IF(E20="","",E20)</f>
        <v xml:space="preserve"> </v>
      </c>
      <c r="AN90" s="269"/>
      <c r="AO90" s="269"/>
      <c r="AP90" s="269"/>
      <c r="AQ90" s="37"/>
      <c r="AR90" s="40"/>
      <c r="AS90" s="272"/>
      <c r="AT90" s="273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74"/>
      <c r="AT91" s="275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76" t="s">
        <v>54</v>
      </c>
      <c r="D92" s="277"/>
      <c r="E92" s="277"/>
      <c r="F92" s="277"/>
      <c r="G92" s="277"/>
      <c r="H92" s="74"/>
      <c r="I92" s="279" t="s">
        <v>55</v>
      </c>
      <c r="J92" s="277"/>
      <c r="K92" s="277"/>
      <c r="L92" s="277"/>
      <c r="M92" s="277"/>
      <c r="N92" s="277"/>
      <c r="O92" s="277"/>
      <c r="P92" s="277"/>
      <c r="Q92" s="277"/>
      <c r="R92" s="277"/>
      <c r="S92" s="277"/>
      <c r="T92" s="277"/>
      <c r="U92" s="277"/>
      <c r="V92" s="277"/>
      <c r="W92" s="277"/>
      <c r="X92" s="277"/>
      <c r="Y92" s="277"/>
      <c r="Z92" s="277"/>
      <c r="AA92" s="277"/>
      <c r="AB92" s="277"/>
      <c r="AC92" s="277"/>
      <c r="AD92" s="277"/>
      <c r="AE92" s="277"/>
      <c r="AF92" s="277"/>
      <c r="AG92" s="278" t="s">
        <v>56</v>
      </c>
      <c r="AH92" s="277"/>
      <c r="AI92" s="277"/>
      <c r="AJ92" s="277"/>
      <c r="AK92" s="277"/>
      <c r="AL92" s="277"/>
      <c r="AM92" s="277"/>
      <c r="AN92" s="279" t="s">
        <v>57</v>
      </c>
      <c r="AO92" s="277"/>
      <c r="AP92" s="280"/>
      <c r="AQ92" s="75" t="s">
        <v>58</v>
      </c>
      <c r="AR92" s="40"/>
      <c r="AS92" s="76" t="s">
        <v>59</v>
      </c>
      <c r="AT92" s="77" t="s">
        <v>60</v>
      </c>
      <c r="AU92" s="77" t="s">
        <v>61</v>
      </c>
      <c r="AV92" s="77" t="s">
        <v>62</v>
      </c>
      <c r="AW92" s="77" t="s">
        <v>63</v>
      </c>
      <c r="AX92" s="77" t="s">
        <v>64</v>
      </c>
      <c r="AY92" s="77" t="s">
        <v>65</v>
      </c>
      <c r="AZ92" s="77" t="s">
        <v>66</v>
      </c>
      <c r="BA92" s="77" t="s">
        <v>67</v>
      </c>
      <c r="BB92" s="77" t="s">
        <v>68</v>
      </c>
      <c r="BC92" s="77" t="s">
        <v>69</v>
      </c>
      <c r="BD92" s="78" t="s">
        <v>70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71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88">
        <f>ROUND(AG95+SUM(AG96:AG99)+AG102+AG103,2)</f>
        <v>0</v>
      </c>
      <c r="AH94" s="288"/>
      <c r="AI94" s="288"/>
      <c r="AJ94" s="288"/>
      <c r="AK94" s="288"/>
      <c r="AL94" s="288"/>
      <c r="AM94" s="288"/>
      <c r="AN94" s="289">
        <f t="shared" ref="AN94:AN103" si="0">SUM(AG94,AT94)</f>
        <v>0</v>
      </c>
      <c r="AO94" s="289"/>
      <c r="AP94" s="289"/>
      <c r="AQ94" s="86" t="s">
        <v>1</v>
      </c>
      <c r="AR94" s="87"/>
      <c r="AS94" s="88">
        <f>ROUND(AS95+SUM(AS96:AS99)+AS102+AS103,2)</f>
        <v>0</v>
      </c>
      <c r="AT94" s="89">
        <f t="shared" ref="AT94:AT103" si="1">ROUND(SUM(AV94:AW94),2)</f>
        <v>0</v>
      </c>
      <c r="AU94" s="90">
        <f>ROUND(AU95+SUM(AU96:AU99)+AU102+AU103,5)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ROUND(AZ95+SUM(AZ96:AZ99)+AZ102+AZ103,2)</f>
        <v>0</v>
      </c>
      <c r="BA94" s="89">
        <f>ROUND(BA95+SUM(BA96:BA99)+BA102+BA103,2)</f>
        <v>0</v>
      </c>
      <c r="BB94" s="89">
        <f>ROUND(BB95+SUM(BB96:BB99)+BB102+BB103,2)</f>
        <v>0</v>
      </c>
      <c r="BC94" s="89">
        <f>ROUND(BC95+SUM(BC96:BC99)+BC102+BC103,2)</f>
        <v>0</v>
      </c>
      <c r="BD94" s="91">
        <f>ROUND(BD95+SUM(BD96:BD99)+BD102+BD103,2)</f>
        <v>0</v>
      </c>
      <c r="BS94" s="92" t="s">
        <v>72</v>
      </c>
      <c r="BT94" s="92" t="s">
        <v>73</v>
      </c>
      <c r="BU94" s="93" t="s">
        <v>74</v>
      </c>
      <c r="BV94" s="92" t="s">
        <v>75</v>
      </c>
      <c r="BW94" s="92" t="s">
        <v>5</v>
      </c>
      <c r="BX94" s="92" t="s">
        <v>76</v>
      </c>
      <c r="CL94" s="92" t="s">
        <v>1</v>
      </c>
    </row>
    <row r="95" spans="1:91" s="7" customFormat="1" ht="16.5" customHeight="1">
      <c r="A95" s="94" t="s">
        <v>77</v>
      </c>
      <c r="B95" s="95"/>
      <c r="C95" s="96"/>
      <c r="D95" s="281" t="s">
        <v>78</v>
      </c>
      <c r="E95" s="281"/>
      <c r="F95" s="281"/>
      <c r="G95" s="281"/>
      <c r="H95" s="281"/>
      <c r="I95" s="97"/>
      <c r="J95" s="281" t="s">
        <v>79</v>
      </c>
      <c r="K95" s="281"/>
      <c r="L95" s="281"/>
      <c r="M95" s="281"/>
      <c r="N95" s="281"/>
      <c r="O95" s="281"/>
      <c r="P95" s="281"/>
      <c r="Q95" s="281"/>
      <c r="R95" s="281"/>
      <c r="S95" s="281"/>
      <c r="T95" s="281"/>
      <c r="U95" s="281"/>
      <c r="V95" s="281"/>
      <c r="W95" s="281"/>
      <c r="X95" s="281"/>
      <c r="Y95" s="281"/>
      <c r="Z95" s="281"/>
      <c r="AA95" s="281"/>
      <c r="AB95" s="281"/>
      <c r="AC95" s="281"/>
      <c r="AD95" s="281"/>
      <c r="AE95" s="281"/>
      <c r="AF95" s="281"/>
      <c r="AG95" s="282">
        <f>'01 - Výpravní budova Ostr...'!J30</f>
        <v>0</v>
      </c>
      <c r="AH95" s="283"/>
      <c r="AI95" s="283"/>
      <c r="AJ95" s="283"/>
      <c r="AK95" s="283"/>
      <c r="AL95" s="283"/>
      <c r="AM95" s="283"/>
      <c r="AN95" s="282">
        <f t="shared" si="0"/>
        <v>0</v>
      </c>
      <c r="AO95" s="283"/>
      <c r="AP95" s="283"/>
      <c r="AQ95" s="98" t="s">
        <v>80</v>
      </c>
      <c r="AR95" s="99"/>
      <c r="AS95" s="100">
        <v>0</v>
      </c>
      <c r="AT95" s="101">
        <f t="shared" si="1"/>
        <v>0</v>
      </c>
      <c r="AU95" s="102">
        <f>'01 - Výpravní budova Ostr...'!P130</f>
        <v>0</v>
      </c>
      <c r="AV95" s="101">
        <f>'01 - Výpravní budova Ostr...'!J33</f>
        <v>0</v>
      </c>
      <c r="AW95" s="101">
        <f>'01 - Výpravní budova Ostr...'!J34</f>
        <v>0</v>
      </c>
      <c r="AX95" s="101">
        <f>'01 - Výpravní budova Ostr...'!J35</f>
        <v>0</v>
      </c>
      <c r="AY95" s="101">
        <f>'01 - Výpravní budova Ostr...'!J36</f>
        <v>0</v>
      </c>
      <c r="AZ95" s="101">
        <f>'01 - Výpravní budova Ostr...'!F33</f>
        <v>0</v>
      </c>
      <c r="BA95" s="101">
        <f>'01 - Výpravní budova Ostr...'!F34</f>
        <v>0</v>
      </c>
      <c r="BB95" s="101">
        <f>'01 - Výpravní budova Ostr...'!F35</f>
        <v>0</v>
      </c>
      <c r="BC95" s="101">
        <f>'01 - Výpravní budova Ostr...'!F36</f>
        <v>0</v>
      </c>
      <c r="BD95" s="103">
        <f>'01 - Výpravní budova Ostr...'!F37</f>
        <v>0</v>
      </c>
      <c r="BT95" s="104" t="s">
        <v>81</v>
      </c>
      <c r="BV95" s="104" t="s">
        <v>75</v>
      </c>
      <c r="BW95" s="104" t="s">
        <v>82</v>
      </c>
      <c r="BX95" s="104" t="s">
        <v>5</v>
      </c>
      <c r="CL95" s="104" t="s">
        <v>1</v>
      </c>
      <c r="CM95" s="104" t="s">
        <v>83</v>
      </c>
    </row>
    <row r="96" spans="1:91" s="7" customFormat="1" ht="16.5" customHeight="1">
      <c r="A96" s="94" t="s">
        <v>77</v>
      </c>
      <c r="B96" s="95"/>
      <c r="C96" s="96"/>
      <c r="D96" s="281" t="s">
        <v>84</v>
      </c>
      <c r="E96" s="281"/>
      <c r="F96" s="281"/>
      <c r="G96" s="281"/>
      <c r="H96" s="281"/>
      <c r="I96" s="97"/>
      <c r="J96" s="281" t="s">
        <v>85</v>
      </c>
      <c r="K96" s="281"/>
      <c r="L96" s="281"/>
      <c r="M96" s="281"/>
      <c r="N96" s="281"/>
      <c r="O96" s="281"/>
      <c r="P96" s="281"/>
      <c r="Q96" s="281"/>
      <c r="R96" s="281"/>
      <c r="S96" s="281"/>
      <c r="T96" s="281"/>
      <c r="U96" s="281"/>
      <c r="V96" s="281"/>
      <c r="W96" s="281"/>
      <c r="X96" s="281"/>
      <c r="Y96" s="281"/>
      <c r="Z96" s="281"/>
      <c r="AA96" s="281"/>
      <c r="AB96" s="281"/>
      <c r="AC96" s="281"/>
      <c r="AD96" s="281"/>
      <c r="AE96" s="281"/>
      <c r="AF96" s="281"/>
      <c r="AG96" s="282">
        <f>'02 - Výpravní budova Ostr...'!J30</f>
        <v>0</v>
      </c>
      <c r="AH96" s="283"/>
      <c r="AI96" s="283"/>
      <c r="AJ96" s="283"/>
      <c r="AK96" s="283"/>
      <c r="AL96" s="283"/>
      <c r="AM96" s="283"/>
      <c r="AN96" s="282">
        <f t="shared" si="0"/>
        <v>0</v>
      </c>
      <c r="AO96" s="283"/>
      <c r="AP96" s="283"/>
      <c r="AQ96" s="98" t="s">
        <v>80</v>
      </c>
      <c r="AR96" s="99"/>
      <c r="AS96" s="100">
        <v>0</v>
      </c>
      <c r="AT96" s="101">
        <f t="shared" si="1"/>
        <v>0</v>
      </c>
      <c r="AU96" s="102">
        <f>'02 - Výpravní budova Ostr...'!P128</f>
        <v>0</v>
      </c>
      <c r="AV96" s="101">
        <f>'02 - Výpravní budova Ostr...'!J33</f>
        <v>0</v>
      </c>
      <c r="AW96" s="101">
        <f>'02 - Výpravní budova Ostr...'!J34</f>
        <v>0</v>
      </c>
      <c r="AX96" s="101">
        <f>'02 - Výpravní budova Ostr...'!J35</f>
        <v>0</v>
      </c>
      <c r="AY96" s="101">
        <f>'02 - Výpravní budova Ostr...'!J36</f>
        <v>0</v>
      </c>
      <c r="AZ96" s="101">
        <f>'02 - Výpravní budova Ostr...'!F33</f>
        <v>0</v>
      </c>
      <c r="BA96" s="101">
        <f>'02 - Výpravní budova Ostr...'!F34</f>
        <v>0</v>
      </c>
      <c r="BB96" s="101">
        <f>'02 - Výpravní budova Ostr...'!F35</f>
        <v>0</v>
      </c>
      <c r="BC96" s="101">
        <f>'02 - Výpravní budova Ostr...'!F36</f>
        <v>0</v>
      </c>
      <c r="BD96" s="103">
        <f>'02 - Výpravní budova Ostr...'!F37</f>
        <v>0</v>
      </c>
      <c r="BT96" s="104" t="s">
        <v>81</v>
      </c>
      <c r="BV96" s="104" t="s">
        <v>75</v>
      </c>
      <c r="BW96" s="104" t="s">
        <v>86</v>
      </c>
      <c r="BX96" s="104" t="s">
        <v>5</v>
      </c>
      <c r="CL96" s="104" t="s">
        <v>1</v>
      </c>
      <c r="CM96" s="104" t="s">
        <v>83</v>
      </c>
    </row>
    <row r="97" spans="1:91" s="7" customFormat="1" ht="16.5" customHeight="1">
      <c r="A97" s="94" t="s">
        <v>77</v>
      </c>
      <c r="B97" s="95"/>
      <c r="C97" s="96"/>
      <c r="D97" s="281" t="s">
        <v>87</v>
      </c>
      <c r="E97" s="281"/>
      <c r="F97" s="281"/>
      <c r="G97" s="281"/>
      <c r="H97" s="281"/>
      <c r="I97" s="97"/>
      <c r="J97" s="281" t="s">
        <v>88</v>
      </c>
      <c r="K97" s="281"/>
      <c r="L97" s="281"/>
      <c r="M97" s="281"/>
      <c r="N97" s="281"/>
      <c r="O97" s="281"/>
      <c r="P97" s="281"/>
      <c r="Q97" s="281"/>
      <c r="R97" s="281"/>
      <c r="S97" s="281"/>
      <c r="T97" s="281"/>
      <c r="U97" s="281"/>
      <c r="V97" s="281"/>
      <c r="W97" s="281"/>
      <c r="X97" s="281"/>
      <c r="Y97" s="281"/>
      <c r="Z97" s="281"/>
      <c r="AA97" s="281"/>
      <c r="AB97" s="281"/>
      <c r="AC97" s="281"/>
      <c r="AD97" s="281"/>
      <c r="AE97" s="281"/>
      <c r="AF97" s="281"/>
      <c r="AG97" s="282">
        <f>'03 - Výpravní budova Bohumín'!J30</f>
        <v>0</v>
      </c>
      <c r="AH97" s="283"/>
      <c r="AI97" s="283"/>
      <c r="AJ97" s="283"/>
      <c r="AK97" s="283"/>
      <c r="AL97" s="283"/>
      <c r="AM97" s="283"/>
      <c r="AN97" s="282">
        <f t="shared" si="0"/>
        <v>0</v>
      </c>
      <c r="AO97" s="283"/>
      <c r="AP97" s="283"/>
      <c r="AQ97" s="98" t="s">
        <v>80</v>
      </c>
      <c r="AR97" s="99"/>
      <c r="AS97" s="100">
        <v>0</v>
      </c>
      <c r="AT97" s="101">
        <f t="shared" si="1"/>
        <v>0</v>
      </c>
      <c r="AU97" s="102">
        <f>'03 - Výpravní budova Bohumín'!P128</f>
        <v>0</v>
      </c>
      <c r="AV97" s="101">
        <f>'03 - Výpravní budova Bohumín'!J33</f>
        <v>0</v>
      </c>
      <c r="AW97" s="101">
        <f>'03 - Výpravní budova Bohumín'!J34</f>
        <v>0</v>
      </c>
      <c r="AX97" s="101">
        <f>'03 - Výpravní budova Bohumín'!J35</f>
        <v>0</v>
      </c>
      <c r="AY97" s="101">
        <f>'03 - Výpravní budova Bohumín'!J36</f>
        <v>0</v>
      </c>
      <c r="AZ97" s="101">
        <f>'03 - Výpravní budova Bohumín'!F33</f>
        <v>0</v>
      </c>
      <c r="BA97" s="101">
        <f>'03 - Výpravní budova Bohumín'!F34</f>
        <v>0</v>
      </c>
      <c r="BB97" s="101">
        <f>'03 - Výpravní budova Bohumín'!F35</f>
        <v>0</v>
      </c>
      <c r="BC97" s="101">
        <f>'03 - Výpravní budova Bohumín'!F36</f>
        <v>0</v>
      </c>
      <c r="BD97" s="103">
        <f>'03 - Výpravní budova Bohumín'!F37</f>
        <v>0</v>
      </c>
      <c r="BT97" s="104" t="s">
        <v>81</v>
      </c>
      <c r="BV97" s="104" t="s">
        <v>75</v>
      </c>
      <c r="BW97" s="104" t="s">
        <v>89</v>
      </c>
      <c r="BX97" s="104" t="s">
        <v>5</v>
      </c>
      <c r="CL97" s="104" t="s">
        <v>1</v>
      </c>
      <c r="CM97" s="104" t="s">
        <v>83</v>
      </c>
    </row>
    <row r="98" spans="1:91" s="7" customFormat="1" ht="16.5" customHeight="1">
      <c r="A98" s="94" t="s">
        <v>77</v>
      </c>
      <c r="B98" s="95"/>
      <c r="C98" s="96"/>
      <c r="D98" s="281" t="s">
        <v>90</v>
      </c>
      <c r="E98" s="281"/>
      <c r="F98" s="281"/>
      <c r="G98" s="281"/>
      <c r="H98" s="281"/>
      <c r="I98" s="97"/>
      <c r="J98" s="281" t="s">
        <v>91</v>
      </c>
      <c r="K98" s="281"/>
      <c r="L98" s="281"/>
      <c r="M98" s="281"/>
      <c r="N98" s="281"/>
      <c r="O98" s="281"/>
      <c r="P98" s="281"/>
      <c r="Q98" s="281"/>
      <c r="R98" s="281"/>
      <c r="S98" s="281"/>
      <c r="T98" s="281"/>
      <c r="U98" s="281"/>
      <c r="V98" s="281"/>
      <c r="W98" s="281"/>
      <c r="X98" s="281"/>
      <c r="Y98" s="281"/>
      <c r="Z98" s="281"/>
      <c r="AA98" s="281"/>
      <c r="AB98" s="281"/>
      <c r="AC98" s="281"/>
      <c r="AD98" s="281"/>
      <c r="AE98" s="281"/>
      <c r="AF98" s="281"/>
      <c r="AG98" s="282">
        <f>'04 - Opava - východ'!J30</f>
        <v>0</v>
      </c>
      <c r="AH98" s="283"/>
      <c r="AI98" s="283"/>
      <c r="AJ98" s="283"/>
      <c r="AK98" s="283"/>
      <c r="AL98" s="283"/>
      <c r="AM98" s="283"/>
      <c r="AN98" s="282">
        <f t="shared" si="0"/>
        <v>0</v>
      </c>
      <c r="AO98" s="283"/>
      <c r="AP98" s="283"/>
      <c r="AQ98" s="98" t="s">
        <v>80</v>
      </c>
      <c r="AR98" s="99"/>
      <c r="AS98" s="100">
        <v>0</v>
      </c>
      <c r="AT98" s="101">
        <f t="shared" si="1"/>
        <v>0</v>
      </c>
      <c r="AU98" s="102">
        <f>'04 - Opava - východ'!P132</f>
        <v>0</v>
      </c>
      <c r="AV98" s="101">
        <f>'04 - Opava - východ'!J33</f>
        <v>0</v>
      </c>
      <c r="AW98" s="101">
        <f>'04 - Opava - východ'!J34</f>
        <v>0</v>
      </c>
      <c r="AX98" s="101">
        <f>'04 - Opava - východ'!J35</f>
        <v>0</v>
      </c>
      <c r="AY98" s="101">
        <f>'04 - Opava - východ'!J36</f>
        <v>0</v>
      </c>
      <c r="AZ98" s="101">
        <f>'04 - Opava - východ'!F33</f>
        <v>0</v>
      </c>
      <c r="BA98" s="101">
        <f>'04 - Opava - východ'!F34</f>
        <v>0</v>
      </c>
      <c r="BB98" s="101">
        <f>'04 - Opava - východ'!F35</f>
        <v>0</v>
      </c>
      <c r="BC98" s="101">
        <f>'04 - Opava - východ'!F36</f>
        <v>0</v>
      </c>
      <c r="BD98" s="103">
        <f>'04 - Opava - východ'!F37</f>
        <v>0</v>
      </c>
      <c r="BT98" s="104" t="s">
        <v>81</v>
      </c>
      <c r="BV98" s="104" t="s">
        <v>75</v>
      </c>
      <c r="BW98" s="104" t="s">
        <v>92</v>
      </c>
      <c r="BX98" s="104" t="s">
        <v>5</v>
      </c>
      <c r="CL98" s="104" t="s">
        <v>1</v>
      </c>
      <c r="CM98" s="104" t="s">
        <v>83</v>
      </c>
    </row>
    <row r="99" spans="1:91" s="7" customFormat="1" ht="16.5" customHeight="1">
      <c r="B99" s="95"/>
      <c r="C99" s="96"/>
      <c r="D99" s="281" t="s">
        <v>93</v>
      </c>
      <c r="E99" s="281"/>
      <c r="F99" s="281"/>
      <c r="G99" s="281"/>
      <c r="H99" s="281"/>
      <c r="I99" s="97"/>
      <c r="J99" s="281" t="s">
        <v>94</v>
      </c>
      <c r="K99" s="281"/>
      <c r="L99" s="281"/>
      <c r="M99" s="281"/>
      <c r="N99" s="281"/>
      <c r="O99" s="281"/>
      <c r="P99" s="281"/>
      <c r="Q99" s="281"/>
      <c r="R99" s="281"/>
      <c r="S99" s="281"/>
      <c r="T99" s="281"/>
      <c r="U99" s="281"/>
      <c r="V99" s="281"/>
      <c r="W99" s="281"/>
      <c r="X99" s="281"/>
      <c r="Y99" s="281"/>
      <c r="Z99" s="281"/>
      <c r="AA99" s="281"/>
      <c r="AB99" s="281"/>
      <c r="AC99" s="281"/>
      <c r="AD99" s="281"/>
      <c r="AE99" s="281"/>
      <c r="AF99" s="281"/>
      <c r="AG99" s="284">
        <f>ROUND(SUM(AG100:AG101),2)</f>
        <v>0</v>
      </c>
      <c r="AH99" s="283"/>
      <c r="AI99" s="283"/>
      <c r="AJ99" s="283"/>
      <c r="AK99" s="283"/>
      <c r="AL99" s="283"/>
      <c r="AM99" s="283"/>
      <c r="AN99" s="282">
        <f t="shared" si="0"/>
        <v>0</v>
      </c>
      <c r="AO99" s="283"/>
      <c r="AP99" s="283"/>
      <c r="AQ99" s="98" t="s">
        <v>80</v>
      </c>
      <c r="AR99" s="99"/>
      <c r="AS99" s="100">
        <f>ROUND(SUM(AS100:AS101),2)</f>
        <v>0</v>
      </c>
      <c r="AT99" s="101">
        <f t="shared" si="1"/>
        <v>0</v>
      </c>
      <c r="AU99" s="102">
        <f>ROUND(SUM(AU100:AU101),5)</f>
        <v>0</v>
      </c>
      <c r="AV99" s="101">
        <f>ROUND(AZ99*L29,2)</f>
        <v>0</v>
      </c>
      <c r="AW99" s="101">
        <f>ROUND(BA99*L30,2)</f>
        <v>0</v>
      </c>
      <c r="AX99" s="101">
        <f>ROUND(BB99*L29,2)</f>
        <v>0</v>
      </c>
      <c r="AY99" s="101">
        <f>ROUND(BC99*L30,2)</f>
        <v>0</v>
      </c>
      <c r="AZ99" s="101">
        <f>ROUND(SUM(AZ100:AZ101),2)</f>
        <v>0</v>
      </c>
      <c r="BA99" s="101">
        <f>ROUND(SUM(BA100:BA101),2)</f>
        <v>0</v>
      </c>
      <c r="BB99" s="101">
        <f>ROUND(SUM(BB100:BB101),2)</f>
        <v>0</v>
      </c>
      <c r="BC99" s="101">
        <f>ROUND(SUM(BC100:BC101),2)</f>
        <v>0</v>
      </c>
      <c r="BD99" s="103">
        <f>ROUND(SUM(BD100:BD101),2)</f>
        <v>0</v>
      </c>
      <c r="BS99" s="104" t="s">
        <v>72</v>
      </c>
      <c r="BT99" s="104" t="s">
        <v>81</v>
      </c>
      <c r="BV99" s="104" t="s">
        <v>75</v>
      </c>
      <c r="BW99" s="104" t="s">
        <v>95</v>
      </c>
      <c r="BX99" s="104" t="s">
        <v>5</v>
      </c>
      <c r="CL99" s="104" t="s">
        <v>1</v>
      </c>
      <c r="CM99" s="104" t="s">
        <v>83</v>
      </c>
    </row>
    <row r="100" spans="1:91" s="4" customFormat="1" ht="16.5" customHeight="1">
      <c r="A100" s="94" t="s">
        <v>77</v>
      </c>
      <c r="B100" s="59"/>
      <c r="C100" s="105"/>
      <c r="D100" s="105"/>
      <c r="E100" s="287" t="s">
        <v>93</v>
      </c>
      <c r="F100" s="287"/>
      <c r="G100" s="287"/>
      <c r="H100" s="287"/>
      <c r="I100" s="287"/>
      <c r="J100" s="105"/>
      <c r="K100" s="287" t="s">
        <v>94</v>
      </c>
      <c r="L100" s="287"/>
      <c r="M100" s="287"/>
      <c r="N100" s="287"/>
      <c r="O100" s="287"/>
      <c r="P100" s="287"/>
      <c r="Q100" s="287"/>
      <c r="R100" s="287"/>
      <c r="S100" s="287"/>
      <c r="T100" s="287"/>
      <c r="U100" s="287"/>
      <c r="V100" s="287"/>
      <c r="W100" s="287"/>
      <c r="X100" s="287"/>
      <c r="Y100" s="287"/>
      <c r="Z100" s="287"/>
      <c r="AA100" s="287"/>
      <c r="AB100" s="287"/>
      <c r="AC100" s="287"/>
      <c r="AD100" s="287"/>
      <c r="AE100" s="287"/>
      <c r="AF100" s="287"/>
      <c r="AG100" s="285">
        <f>'05 - Český Těšín'!J30</f>
        <v>0</v>
      </c>
      <c r="AH100" s="286"/>
      <c r="AI100" s="286"/>
      <c r="AJ100" s="286"/>
      <c r="AK100" s="286"/>
      <c r="AL100" s="286"/>
      <c r="AM100" s="286"/>
      <c r="AN100" s="285">
        <f t="shared" si="0"/>
        <v>0</v>
      </c>
      <c r="AO100" s="286"/>
      <c r="AP100" s="286"/>
      <c r="AQ100" s="106" t="s">
        <v>96</v>
      </c>
      <c r="AR100" s="61"/>
      <c r="AS100" s="107">
        <v>0</v>
      </c>
      <c r="AT100" s="108">
        <f t="shared" si="1"/>
        <v>0</v>
      </c>
      <c r="AU100" s="109">
        <f>'05 - Český Těšín'!P129</f>
        <v>0</v>
      </c>
      <c r="AV100" s="108">
        <f>'05 - Český Těšín'!J33</f>
        <v>0</v>
      </c>
      <c r="AW100" s="108">
        <f>'05 - Český Těšín'!J34</f>
        <v>0</v>
      </c>
      <c r="AX100" s="108">
        <f>'05 - Český Těšín'!J35</f>
        <v>0</v>
      </c>
      <c r="AY100" s="108">
        <f>'05 - Český Těšín'!J36</f>
        <v>0</v>
      </c>
      <c r="AZ100" s="108">
        <f>'05 - Český Těšín'!F33</f>
        <v>0</v>
      </c>
      <c r="BA100" s="108">
        <f>'05 - Český Těšín'!F34</f>
        <v>0</v>
      </c>
      <c r="BB100" s="108">
        <f>'05 - Český Těšín'!F35</f>
        <v>0</v>
      </c>
      <c r="BC100" s="108">
        <f>'05 - Český Těšín'!F36</f>
        <v>0</v>
      </c>
      <c r="BD100" s="110">
        <f>'05 - Český Těšín'!F37</f>
        <v>0</v>
      </c>
      <c r="BT100" s="111" t="s">
        <v>83</v>
      </c>
      <c r="BU100" s="111" t="s">
        <v>97</v>
      </c>
      <c r="BV100" s="111" t="s">
        <v>75</v>
      </c>
      <c r="BW100" s="111" t="s">
        <v>95</v>
      </c>
      <c r="BX100" s="111" t="s">
        <v>5</v>
      </c>
      <c r="CL100" s="111" t="s">
        <v>1</v>
      </c>
      <c r="CM100" s="111" t="s">
        <v>83</v>
      </c>
    </row>
    <row r="101" spans="1:91" s="4" customFormat="1" ht="16.5" customHeight="1">
      <c r="A101" s="94" t="s">
        <v>77</v>
      </c>
      <c r="B101" s="59"/>
      <c r="C101" s="105"/>
      <c r="D101" s="105"/>
      <c r="E101" s="287" t="s">
        <v>98</v>
      </c>
      <c r="F101" s="287"/>
      <c r="G101" s="287"/>
      <c r="H101" s="287"/>
      <c r="I101" s="287"/>
      <c r="J101" s="105"/>
      <c r="K101" s="287" t="s">
        <v>99</v>
      </c>
      <c r="L101" s="287"/>
      <c r="M101" s="287"/>
      <c r="N101" s="287"/>
      <c r="O101" s="287"/>
      <c r="P101" s="287"/>
      <c r="Q101" s="287"/>
      <c r="R101" s="287"/>
      <c r="S101" s="287"/>
      <c r="T101" s="287"/>
      <c r="U101" s="287"/>
      <c r="V101" s="287"/>
      <c r="W101" s="287"/>
      <c r="X101" s="287"/>
      <c r="Y101" s="287"/>
      <c r="Z101" s="287"/>
      <c r="AA101" s="287"/>
      <c r="AB101" s="287"/>
      <c r="AC101" s="287"/>
      <c r="AD101" s="287"/>
      <c r="AE101" s="287"/>
      <c r="AF101" s="287"/>
      <c r="AG101" s="285">
        <f>'05.1 - ND WC_rekonstrukce...'!J32</f>
        <v>0</v>
      </c>
      <c r="AH101" s="286"/>
      <c r="AI101" s="286"/>
      <c r="AJ101" s="286"/>
      <c r="AK101" s="286"/>
      <c r="AL101" s="286"/>
      <c r="AM101" s="286"/>
      <c r="AN101" s="285">
        <f t="shared" si="0"/>
        <v>0</v>
      </c>
      <c r="AO101" s="286"/>
      <c r="AP101" s="286"/>
      <c r="AQ101" s="106" t="s">
        <v>96</v>
      </c>
      <c r="AR101" s="61"/>
      <c r="AS101" s="107">
        <v>0</v>
      </c>
      <c r="AT101" s="108">
        <f t="shared" si="1"/>
        <v>0</v>
      </c>
      <c r="AU101" s="109">
        <f>'05.1 - ND WC_rekonstrukce...'!P138</f>
        <v>0</v>
      </c>
      <c r="AV101" s="108">
        <f>'05.1 - ND WC_rekonstrukce...'!J35</f>
        <v>0</v>
      </c>
      <c r="AW101" s="108">
        <f>'05.1 - ND WC_rekonstrukce...'!J36</f>
        <v>0</v>
      </c>
      <c r="AX101" s="108">
        <f>'05.1 - ND WC_rekonstrukce...'!J37</f>
        <v>0</v>
      </c>
      <c r="AY101" s="108">
        <f>'05.1 - ND WC_rekonstrukce...'!J38</f>
        <v>0</v>
      </c>
      <c r="AZ101" s="108">
        <f>'05.1 - ND WC_rekonstrukce...'!F35</f>
        <v>0</v>
      </c>
      <c r="BA101" s="108">
        <f>'05.1 - ND WC_rekonstrukce...'!F36</f>
        <v>0</v>
      </c>
      <c r="BB101" s="108">
        <f>'05.1 - ND WC_rekonstrukce...'!F37</f>
        <v>0</v>
      </c>
      <c r="BC101" s="108">
        <f>'05.1 - ND WC_rekonstrukce...'!F38</f>
        <v>0</v>
      </c>
      <c r="BD101" s="110">
        <f>'05.1 - ND WC_rekonstrukce...'!F39</f>
        <v>0</v>
      </c>
      <c r="BT101" s="111" t="s">
        <v>83</v>
      </c>
      <c r="BV101" s="111" t="s">
        <v>75</v>
      </c>
      <c r="BW101" s="111" t="s">
        <v>100</v>
      </c>
      <c r="BX101" s="111" t="s">
        <v>95</v>
      </c>
      <c r="CL101" s="111" t="s">
        <v>1</v>
      </c>
    </row>
    <row r="102" spans="1:91" s="7" customFormat="1" ht="16.5" customHeight="1">
      <c r="A102" s="94" t="s">
        <v>77</v>
      </c>
      <c r="B102" s="95"/>
      <c r="C102" s="96"/>
      <c r="D102" s="281" t="s">
        <v>101</v>
      </c>
      <c r="E102" s="281"/>
      <c r="F102" s="281"/>
      <c r="G102" s="281"/>
      <c r="H102" s="281"/>
      <c r="I102" s="97"/>
      <c r="J102" s="281" t="s">
        <v>102</v>
      </c>
      <c r="K102" s="281"/>
      <c r="L102" s="281"/>
      <c r="M102" s="281"/>
      <c r="N102" s="281"/>
      <c r="O102" s="281"/>
      <c r="P102" s="281"/>
      <c r="Q102" s="281"/>
      <c r="R102" s="281"/>
      <c r="S102" s="281"/>
      <c r="T102" s="281"/>
      <c r="U102" s="281"/>
      <c r="V102" s="281"/>
      <c r="W102" s="281"/>
      <c r="X102" s="281"/>
      <c r="Y102" s="281"/>
      <c r="Z102" s="281"/>
      <c r="AA102" s="281"/>
      <c r="AB102" s="281"/>
      <c r="AC102" s="281"/>
      <c r="AD102" s="281"/>
      <c r="AE102" s="281"/>
      <c r="AF102" s="281"/>
      <c r="AG102" s="282">
        <f>'06 - Frýdek Místek'!J30</f>
        <v>0</v>
      </c>
      <c r="AH102" s="283"/>
      <c r="AI102" s="283"/>
      <c r="AJ102" s="283"/>
      <c r="AK102" s="283"/>
      <c r="AL102" s="283"/>
      <c r="AM102" s="283"/>
      <c r="AN102" s="282">
        <f t="shared" si="0"/>
        <v>0</v>
      </c>
      <c r="AO102" s="283"/>
      <c r="AP102" s="283"/>
      <c r="AQ102" s="98" t="s">
        <v>80</v>
      </c>
      <c r="AR102" s="99"/>
      <c r="AS102" s="100">
        <v>0</v>
      </c>
      <c r="AT102" s="101">
        <f t="shared" si="1"/>
        <v>0</v>
      </c>
      <c r="AU102" s="102">
        <f>'06 - Frýdek Místek'!P129</f>
        <v>0</v>
      </c>
      <c r="AV102" s="101">
        <f>'06 - Frýdek Místek'!J33</f>
        <v>0</v>
      </c>
      <c r="AW102" s="101">
        <f>'06 - Frýdek Místek'!J34</f>
        <v>0</v>
      </c>
      <c r="AX102" s="101">
        <f>'06 - Frýdek Místek'!J35</f>
        <v>0</v>
      </c>
      <c r="AY102" s="101">
        <f>'06 - Frýdek Místek'!J36</f>
        <v>0</v>
      </c>
      <c r="AZ102" s="101">
        <f>'06 - Frýdek Místek'!F33</f>
        <v>0</v>
      </c>
      <c r="BA102" s="101">
        <f>'06 - Frýdek Místek'!F34</f>
        <v>0</v>
      </c>
      <c r="BB102" s="101">
        <f>'06 - Frýdek Místek'!F35</f>
        <v>0</v>
      </c>
      <c r="BC102" s="101">
        <f>'06 - Frýdek Místek'!F36</f>
        <v>0</v>
      </c>
      <c r="BD102" s="103">
        <f>'06 - Frýdek Místek'!F37</f>
        <v>0</v>
      </c>
      <c r="BT102" s="104" t="s">
        <v>81</v>
      </c>
      <c r="BV102" s="104" t="s">
        <v>75</v>
      </c>
      <c r="BW102" s="104" t="s">
        <v>103</v>
      </c>
      <c r="BX102" s="104" t="s">
        <v>5</v>
      </c>
      <c r="CL102" s="104" t="s">
        <v>1</v>
      </c>
      <c r="CM102" s="104" t="s">
        <v>83</v>
      </c>
    </row>
    <row r="103" spans="1:91" s="7" customFormat="1" ht="16.5" customHeight="1">
      <c r="A103" s="94" t="s">
        <v>77</v>
      </c>
      <c r="B103" s="95"/>
      <c r="C103" s="96"/>
      <c r="D103" s="281" t="s">
        <v>104</v>
      </c>
      <c r="E103" s="281"/>
      <c r="F103" s="281"/>
      <c r="G103" s="281"/>
      <c r="H103" s="281"/>
      <c r="I103" s="97"/>
      <c r="J103" s="281" t="s">
        <v>105</v>
      </c>
      <c r="K103" s="281"/>
      <c r="L103" s="281"/>
      <c r="M103" s="281"/>
      <c r="N103" s="281"/>
      <c r="O103" s="281"/>
      <c r="P103" s="281"/>
      <c r="Q103" s="281"/>
      <c r="R103" s="281"/>
      <c r="S103" s="281"/>
      <c r="T103" s="281"/>
      <c r="U103" s="281"/>
      <c r="V103" s="281"/>
      <c r="W103" s="281"/>
      <c r="X103" s="281"/>
      <c r="Y103" s="281"/>
      <c r="Z103" s="281"/>
      <c r="AA103" s="281"/>
      <c r="AB103" s="281"/>
      <c r="AC103" s="281"/>
      <c r="AD103" s="281"/>
      <c r="AE103" s="281"/>
      <c r="AF103" s="281"/>
      <c r="AG103" s="282">
        <f>'07 - Frýdlant nad Ostravicí'!J30</f>
        <v>0</v>
      </c>
      <c r="AH103" s="283"/>
      <c r="AI103" s="283"/>
      <c r="AJ103" s="283"/>
      <c r="AK103" s="283"/>
      <c r="AL103" s="283"/>
      <c r="AM103" s="283"/>
      <c r="AN103" s="282">
        <f t="shared" si="0"/>
        <v>0</v>
      </c>
      <c r="AO103" s="283"/>
      <c r="AP103" s="283"/>
      <c r="AQ103" s="98" t="s">
        <v>80</v>
      </c>
      <c r="AR103" s="99"/>
      <c r="AS103" s="112">
        <v>0</v>
      </c>
      <c r="AT103" s="113">
        <f t="shared" si="1"/>
        <v>0</v>
      </c>
      <c r="AU103" s="114">
        <f>'07 - Frýdlant nad Ostravicí'!P130</f>
        <v>0</v>
      </c>
      <c r="AV103" s="113">
        <f>'07 - Frýdlant nad Ostravicí'!J33</f>
        <v>0</v>
      </c>
      <c r="AW103" s="113">
        <f>'07 - Frýdlant nad Ostravicí'!J34</f>
        <v>0</v>
      </c>
      <c r="AX103" s="113">
        <f>'07 - Frýdlant nad Ostravicí'!J35</f>
        <v>0</v>
      </c>
      <c r="AY103" s="113">
        <f>'07 - Frýdlant nad Ostravicí'!J36</f>
        <v>0</v>
      </c>
      <c r="AZ103" s="113">
        <f>'07 - Frýdlant nad Ostravicí'!F33</f>
        <v>0</v>
      </c>
      <c r="BA103" s="113">
        <f>'07 - Frýdlant nad Ostravicí'!F34</f>
        <v>0</v>
      </c>
      <c r="BB103" s="113">
        <f>'07 - Frýdlant nad Ostravicí'!F35</f>
        <v>0</v>
      </c>
      <c r="BC103" s="113">
        <f>'07 - Frýdlant nad Ostravicí'!F36</f>
        <v>0</v>
      </c>
      <c r="BD103" s="115">
        <f>'07 - Frýdlant nad Ostravicí'!F37</f>
        <v>0</v>
      </c>
      <c r="BT103" s="104" t="s">
        <v>81</v>
      </c>
      <c r="BV103" s="104" t="s">
        <v>75</v>
      </c>
      <c r="BW103" s="104" t="s">
        <v>106</v>
      </c>
      <c r="BX103" s="104" t="s">
        <v>5</v>
      </c>
      <c r="CL103" s="104" t="s">
        <v>1</v>
      </c>
      <c r="CM103" s="104" t="s">
        <v>83</v>
      </c>
    </row>
    <row r="104" spans="1:91" s="2" customFormat="1" ht="30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40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pans="1:91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40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</sheetData>
  <sheetProtection algorithmName="SHA-512" hashValue="slgVcC+YQKzlvIexYq7tqpwpM200FgEFuMT+CmRrc6BTDFKRZsBH86oU6pcH8Y/jzW++OgWQ9FeIkR+SIghaHA==" saltValue="lZUmYWKCmivhTvHiRRFehzXhriEWhq7IlQoozBkM6NlxqB7+kRHQgUCgMiaSdW3azwmL14Ze5GB8AX9lR+2+BQ==" spinCount="100000" sheet="1" objects="1" scenarios="1" formatColumns="0" formatRows="0"/>
  <mergeCells count="7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1 - Výpravní budova Ostr...'!C2" display="/" xr:uid="{00000000-0004-0000-0000-000000000000}"/>
    <hyperlink ref="A96" location="'02 - Výpravní budova Ostr...'!C2" display="/" xr:uid="{00000000-0004-0000-0000-000001000000}"/>
    <hyperlink ref="A97" location="'03 - Výpravní budova Bohumín'!C2" display="/" xr:uid="{00000000-0004-0000-0000-000002000000}"/>
    <hyperlink ref="A98" location="'04 - Opava - východ'!C2" display="/" xr:uid="{00000000-0004-0000-0000-000003000000}"/>
    <hyperlink ref="A100" location="'05 - Český Těšín'!C2" display="/" xr:uid="{00000000-0004-0000-0000-000004000000}"/>
    <hyperlink ref="A101" location="'05.1 - ND WC_rekonstrukce...'!C2" display="/" xr:uid="{00000000-0004-0000-0000-000005000000}"/>
    <hyperlink ref="A102" location="'06 - Frýdek Místek'!C2" display="/" xr:uid="{00000000-0004-0000-0000-000006000000}"/>
    <hyperlink ref="A103" location="'07 - Frýdlant nad Ostravicí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6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82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83</v>
      </c>
    </row>
    <row r="4" spans="1:46" s="1" customFormat="1" ht="24.95" customHeight="1">
      <c r="B4" s="21"/>
      <c r="D4" s="118" t="s">
        <v>107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0" t="str">
        <f>'Rekapitulace stavby'!K6</f>
        <v>Instalace zařízení pro výběr poplatků za použití WC - OŘ Ostrava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20" t="s">
        <v>108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109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0" t="s">
        <v>18</v>
      </c>
      <c r="E11" s="35"/>
      <c r="F11" s="111" t="s">
        <v>1</v>
      </c>
      <c r="G11" s="35"/>
      <c r="H11" s="35"/>
      <c r="I11" s="120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20</v>
      </c>
      <c r="E12" s="35"/>
      <c r="F12" s="111" t="s">
        <v>21</v>
      </c>
      <c r="G12" s="35"/>
      <c r="H12" s="35"/>
      <c r="I12" s="120" t="s">
        <v>22</v>
      </c>
      <c r="J12" s="121" t="str">
        <f>'Rekapitulace stavby'!AN8</f>
        <v>25. 6. 2020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24</v>
      </c>
      <c r="E14" s="35"/>
      <c r="F14" s="35"/>
      <c r="G14" s="35"/>
      <c r="H14" s="35"/>
      <c r="I14" s="120" t="s">
        <v>25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21</v>
      </c>
      <c r="F15" s="35"/>
      <c r="G15" s="35"/>
      <c r="H15" s="35"/>
      <c r="I15" s="120" t="s">
        <v>26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0" t="s">
        <v>27</v>
      </c>
      <c r="E17" s="35"/>
      <c r="F17" s="35"/>
      <c r="G17" s="35"/>
      <c r="H17" s="35"/>
      <c r="I17" s="120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20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0" t="s">
        <v>29</v>
      </c>
      <c r="E20" s="35"/>
      <c r="F20" s="35"/>
      <c r="G20" s="35"/>
      <c r="H20" s="35"/>
      <c r="I20" s="120" t="s">
        <v>25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21</v>
      </c>
      <c r="F21" s="35"/>
      <c r="G21" s="35"/>
      <c r="H21" s="35"/>
      <c r="I21" s="120" t="s">
        <v>26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0" t="s">
        <v>31</v>
      </c>
      <c r="E23" s="35"/>
      <c r="F23" s="35"/>
      <c r="G23" s="35"/>
      <c r="H23" s="35"/>
      <c r="I23" s="120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21</v>
      </c>
      <c r="F24" s="35"/>
      <c r="G24" s="35"/>
      <c r="H24" s="35"/>
      <c r="I24" s="120" t="s">
        <v>26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0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2"/>
      <c r="B27" s="123"/>
      <c r="C27" s="122"/>
      <c r="D27" s="122"/>
      <c r="E27" s="316" t="s">
        <v>1</v>
      </c>
      <c r="F27" s="316"/>
      <c r="G27" s="316"/>
      <c r="H27" s="31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5"/>
      <c r="E29" s="125"/>
      <c r="F29" s="125"/>
      <c r="G29" s="125"/>
      <c r="H29" s="125"/>
      <c r="I29" s="125"/>
      <c r="J29" s="125"/>
      <c r="K29" s="12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33</v>
      </c>
      <c r="E30" s="35"/>
      <c r="F30" s="35"/>
      <c r="G30" s="35"/>
      <c r="H30" s="35"/>
      <c r="I30" s="35"/>
      <c r="J30" s="127">
        <f>ROUND(J130,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35</v>
      </c>
      <c r="G32" s="35"/>
      <c r="H32" s="35"/>
      <c r="I32" s="128" t="s">
        <v>34</v>
      </c>
      <c r="J32" s="128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9" t="s">
        <v>37</v>
      </c>
      <c r="E33" s="120" t="s">
        <v>38</v>
      </c>
      <c r="F33" s="130">
        <f>ROUND((SUM(BE130:BE266)),  2)</f>
        <v>0</v>
      </c>
      <c r="G33" s="35"/>
      <c r="H33" s="35"/>
      <c r="I33" s="131">
        <v>0.21</v>
      </c>
      <c r="J33" s="130">
        <f>ROUND(((SUM(BE130:BE266))*I33),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0" t="s">
        <v>39</v>
      </c>
      <c r="F34" s="130">
        <f>ROUND((SUM(BF130:BF266)),  2)</f>
        <v>0</v>
      </c>
      <c r="G34" s="35"/>
      <c r="H34" s="35"/>
      <c r="I34" s="131">
        <v>0.15</v>
      </c>
      <c r="J34" s="130">
        <f>ROUND(((SUM(BF130:BF266))*I34),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0" t="s">
        <v>40</v>
      </c>
      <c r="F35" s="130">
        <f>ROUND((SUM(BG130:BG266)),  2)</f>
        <v>0</v>
      </c>
      <c r="G35" s="35"/>
      <c r="H35" s="35"/>
      <c r="I35" s="131">
        <v>0.21</v>
      </c>
      <c r="J35" s="13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0" t="s">
        <v>41</v>
      </c>
      <c r="F36" s="130">
        <f>ROUND((SUM(BH130:BH266)),  2)</f>
        <v>0</v>
      </c>
      <c r="G36" s="35"/>
      <c r="H36" s="35"/>
      <c r="I36" s="131">
        <v>0.15</v>
      </c>
      <c r="J36" s="13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42</v>
      </c>
      <c r="F37" s="130">
        <f>ROUND((SUM(BI130:BI266)),  2)</f>
        <v>0</v>
      </c>
      <c r="G37" s="35"/>
      <c r="H37" s="35"/>
      <c r="I37" s="131">
        <v>0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4"/>
      <c r="J39" s="137">
        <f>SUM(J30:J37)</f>
        <v>0</v>
      </c>
      <c r="K39" s="13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Instalace zařízení pro výběr poplatků za použití WC - OŘ Ostrava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108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5" t="str">
        <f>E9</f>
        <v>01 - Výpravní budova Ostrava hlavní nádraží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25. 6. 2020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0" t="s">
        <v>111</v>
      </c>
      <c r="D94" s="151"/>
      <c r="E94" s="151"/>
      <c r="F94" s="151"/>
      <c r="G94" s="151"/>
      <c r="H94" s="151"/>
      <c r="I94" s="151"/>
      <c r="J94" s="152" t="s">
        <v>112</v>
      </c>
      <c r="K94" s="15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3" t="s">
        <v>113</v>
      </c>
      <c r="D96" s="37"/>
      <c r="E96" s="37"/>
      <c r="F96" s="37"/>
      <c r="G96" s="37"/>
      <c r="H96" s="37"/>
      <c r="I96" s="37"/>
      <c r="J96" s="85">
        <f>J130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114</v>
      </c>
    </row>
    <row r="97" spans="1:31" s="9" customFormat="1" ht="24.95" customHeight="1">
      <c r="B97" s="154"/>
      <c r="C97" s="155"/>
      <c r="D97" s="156" t="s">
        <v>115</v>
      </c>
      <c r="E97" s="157"/>
      <c r="F97" s="157"/>
      <c r="G97" s="157"/>
      <c r="H97" s="157"/>
      <c r="I97" s="157"/>
      <c r="J97" s="158">
        <f>J131</f>
        <v>0</v>
      </c>
      <c r="K97" s="155"/>
      <c r="L97" s="159"/>
    </row>
    <row r="98" spans="1:31" s="10" customFormat="1" ht="19.899999999999999" customHeight="1">
      <c r="B98" s="160"/>
      <c r="C98" s="105"/>
      <c r="D98" s="161" t="s">
        <v>116</v>
      </c>
      <c r="E98" s="162"/>
      <c r="F98" s="162"/>
      <c r="G98" s="162"/>
      <c r="H98" s="162"/>
      <c r="I98" s="162"/>
      <c r="J98" s="163">
        <f>J132</f>
        <v>0</v>
      </c>
      <c r="K98" s="105"/>
      <c r="L98" s="164"/>
    </row>
    <row r="99" spans="1:31" s="10" customFormat="1" ht="14.85" customHeight="1">
      <c r="B99" s="160"/>
      <c r="C99" s="105"/>
      <c r="D99" s="161" t="s">
        <v>117</v>
      </c>
      <c r="E99" s="162"/>
      <c r="F99" s="162"/>
      <c r="G99" s="162"/>
      <c r="H99" s="162"/>
      <c r="I99" s="162"/>
      <c r="J99" s="163">
        <f>J133</f>
        <v>0</v>
      </c>
      <c r="K99" s="105"/>
      <c r="L99" s="164"/>
    </row>
    <row r="100" spans="1:31" s="10" customFormat="1" ht="19.899999999999999" customHeight="1">
      <c r="B100" s="160"/>
      <c r="C100" s="105"/>
      <c r="D100" s="161" t="s">
        <v>118</v>
      </c>
      <c r="E100" s="162"/>
      <c r="F100" s="162"/>
      <c r="G100" s="162"/>
      <c r="H100" s="162"/>
      <c r="I100" s="162"/>
      <c r="J100" s="163">
        <f>J137</f>
        <v>0</v>
      </c>
      <c r="K100" s="105"/>
      <c r="L100" s="164"/>
    </row>
    <row r="101" spans="1:31" s="9" customFormat="1" ht="24.95" customHeight="1">
      <c r="B101" s="154"/>
      <c r="C101" s="155"/>
      <c r="D101" s="156" t="s">
        <v>119</v>
      </c>
      <c r="E101" s="157"/>
      <c r="F101" s="157"/>
      <c r="G101" s="157"/>
      <c r="H101" s="157"/>
      <c r="I101" s="157"/>
      <c r="J101" s="158">
        <f>J142</f>
        <v>0</v>
      </c>
      <c r="K101" s="155"/>
      <c r="L101" s="159"/>
    </row>
    <row r="102" spans="1:31" s="10" customFormat="1" ht="19.899999999999999" customHeight="1">
      <c r="B102" s="160"/>
      <c r="C102" s="105"/>
      <c r="D102" s="161" t="s">
        <v>120</v>
      </c>
      <c r="E102" s="162"/>
      <c r="F102" s="162"/>
      <c r="G102" s="162"/>
      <c r="H102" s="162"/>
      <c r="I102" s="162"/>
      <c r="J102" s="163">
        <f>J143</f>
        <v>0</v>
      </c>
      <c r="K102" s="105"/>
      <c r="L102" s="164"/>
    </row>
    <row r="103" spans="1:31" s="10" customFormat="1" ht="19.899999999999999" customHeight="1">
      <c r="B103" s="160"/>
      <c r="C103" s="105"/>
      <c r="D103" s="161" t="s">
        <v>121</v>
      </c>
      <c r="E103" s="162"/>
      <c r="F103" s="162"/>
      <c r="G103" s="162"/>
      <c r="H103" s="162"/>
      <c r="I103" s="162"/>
      <c r="J103" s="163">
        <f>J157</f>
        <v>0</v>
      </c>
      <c r="K103" s="105"/>
      <c r="L103" s="164"/>
    </row>
    <row r="104" spans="1:31" s="10" customFormat="1" ht="19.899999999999999" customHeight="1">
      <c r="B104" s="160"/>
      <c r="C104" s="105"/>
      <c r="D104" s="161" t="s">
        <v>122</v>
      </c>
      <c r="E104" s="162"/>
      <c r="F104" s="162"/>
      <c r="G104" s="162"/>
      <c r="H104" s="162"/>
      <c r="I104" s="162"/>
      <c r="J104" s="163">
        <f>J192</f>
        <v>0</v>
      </c>
      <c r="K104" s="105"/>
      <c r="L104" s="164"/>
    </row>
    <row r="105" spans="1:31" s="10" customFormat="1" ht="19.899999999999999" customHeight="1">
      <c r="B105" s="160"/>
      <c r="C105" s="105"/>
      <c r="D105" s="161" t="s">
        <v>123</v>
      </c>
      <c r="E105" s="162"/>
      <c r="F105" s="162"/>
      <c r="G105" s="162"/>
      <c r="H105" s="162"/>
      <c r="I105" s="162"/>
      <c r="J105" s="163">
        <f>J198</f>
        <v>0</v>
      </c>
      <c r="K105" s="105"/>
      <c r="L105" s="164"/>
    </row>
    <row r="106" spans="1:31" s="9" customFormat="1" ht="24.95" customHeight="1">
      <c r="B106" s="154"/>
      <c r="C106" s="155"/>
      <c r="D106" s="156" t="s">
        <v>124</v>
      </c>
      <c r="E106" s="157"/>
      <c r="F106" s="157"/>
      <c r="G106" s="157"/>
      <c r="H106" s="157"/>
      <c r="I106" s="157"/>
      <c r="J106" s="158">
        <f>J208</f>
        <v>0</v>
      </c>
      <c r="K106" s="155"/>
      <c r="L106" s="159"/>
    </row>
    <row r="107" spans="1:31" s="9" customFormat="1" ht="24.95" customHeight="1">
      <c r="B107" s="154"/>
      <c r="C107" s="155"/>
      <c r="D107" s="156" t="s">
        <v>125</v>
      </c>
      <c r="E107" s="157"/>
      <c r="F107" s="157"/>
      <c r="G107" s="157"/>
      <c r="H107" s="157"/>
      <c r="I107" s="157"/>
      <c r="J107" s="158">
        <f>J220</f>
        <v>0</v>
      </c>
      <c r="K107" s="155"/>
      <c r="L107" s="159"/>
    </row>
    <row r="108" spans="1:31" s="9" customFormat="1" ht="24.95" customHeight="1">
      <c r="B108" s="154"/>
      <c r="C108" s="155"/>
      <c r="D108" s="156" t="s">
        <v>126</v>
      </c>
      <c r="E108" s="157"/>
      <c r="F108" s="157"/>
      <c r="G108" s="157"/>
      <c r="H108" s="157"/>
      <c r="I108" s="157"/>
      <c r="J108" s="158">
        <f>J225</f>
        <v>0</v>
      </c>
      <c r="K108" s="155"/>
      <c r="L108" s="159"/>
    </row>
    <row r="109" spans="1:31" s="9" customFormat="1" ht="24.95" customHeight="1">
      <c r="B109" s="154"/>
      <c r="C109" s="155"/>
      <c r="D109" s="156" t="s">
        <v>127</v>
      </c>
      <c r="E109" s="157"/>
      <c r="F109" s="157"/>
      <c r="G109" s="157"/>
      <c r="H109" s="157"/>
      <c r="I109" s="157"/>
      <c r="J109" s="158">
        <f>J263</f>
        <v>0</v>
      </c>
      <c r="K109" s="155"/>
      <c r="L109" s="159"/>
    </row>
    <row r="110" spans="1:31" s="10" customFormat="1" ht="19.899999999999999" customHeight="1">
      <c r="B110" s="160"/>
      <c r="C110" s="105"/>
      <c r="D110" s="161" t="s">
        <v>128</v>
      </c>
      <c r="E110" s="162"/>
      <c r="F110" s="162"/>
      <c r="G110" s="162"/>
      <c r="H110" s="162"/>
      <c r="I110" s="162"/>
      <c r="J110" s="163">
        <f>J264</f>
        <v>0</v>
      </c>
      <c r="K110" s="105"/>
      <c r="L110" s="164"/>
    </row>
    <row r="111" spans="1:31" s="2" customFormat="1" ht="21.7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pans="1:31" s="2" customFormat="1" ht="6.95" customHeight="1">
      <c r="A116" s="35"/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24.95" customHeight="1">
      <c r="A117" s="35"/>
      <c r="B117" s="36"/>
      <c r="C117" s="24" t="s">
        <v>129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2" customHeight="1">
      <c r="A119" s="35"/>
      <c r="B119" s="36"/>
      <c r="C119" s="30" t="s">
        <v>16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6.5" customHeight="1">
      <c r="A120" s="35"/>
      <c r="B120" s="36"/>
      <c r="C120" s="37"/>
      <c r="D120" s="37"/>
      <c r="E120" s="317" t="str">
        <f>E7</f>
        <v>Instalace zařízení pro výběr poplatků za použití WC - OŘ Ostrava</v>
      </c>
      <c r="F120" s="318"/>
      <c r="G120" s="318"/>
      <c r="H120" s="318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108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265" t="str">
        <f>E9</f>
        <v>01 - Výpravní budova Ostrava hlavní nádraží</v>
      </c>
      <c r="F122" s="319"/>
      <c r="G122" s="319"/>
      <c r="H122" s="319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20</v>
      </c>
      <c r="D124" s="37"/>
      <c r="E124" s="37"/>
      <c r="F124" s="28" t="str">
        <f>F12</f>
        <v xml:space="preserve"> </v>
      </c>
      <c r="G124" s="37"/>
      <c r="H124" s="37"/>
      <c r="I124" s="30" t="s">
        <v>22</v>
      </c>
      <c r="J124" s="67" t="str">
        <f>IF(J12="","",J12)</f>
        <v>25. 6. 2020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24</v>
      </c>
      <c r="D126" s="37"/>
      <c r="E126" s="37"/>
      <c r="F126" s="28" t="str">
        <f>E15</f>
        <v xml:space="preserve"> </v>
      </c>
      <c r="G126" s="37"/>
      <c r="H126" s="37"/>
      <c r="I126" s="30" t="s">
        <v>29</v>
      </c>
      <c r="J126" s="33" t="str">
        <f>E21</f>
        <v xml:space="preserve"> 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30" t="s">
        <v>27</v>
      </c>
      <c r="D127" s="37"/>
      <c r="E127" s="37"/>
      <c r="F127" s="28" t="str">
        <f>IF(E18="","",E18)</f>
        <v>Vyplň údaj</v>
      </c>
      <c r="G127" s="37"/>
      <c r="H127" s="37"/>
      <c r="I127" s="30" t="s">
        <v>31</v>
      </c>
      <c r="J127" s="33" t="str">
        <f>E24</f>
        <v xml:space="preserve"> 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3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1" customFormat="1" ht="29.25" customHeight="1">
      <c r="A129" s="165"/>
      <c r="B129" s="166"/>
      <c r="C129" s="167" t="s">
        <v>130</v>
      </c>
      <c r="D129" s="168" t="s">
        <v>58</v>
      </c>
      <c r="E129" s="168" t="s">
        <v>54</v>
      </c>
      <c r="F129" s="168" t="s">
        <v>55</v>
      </c>
      <c r="G129" s="168" t="s">
        <v>131</v>
      </c>
      <c r="H129" s="168" t="s">
        <v>132</v>
      </c>
      <c r="I129" s="168" t="s">
        <v>133</v>
      </c>
      <c r="J129" s="169" t="s">
        <v>112</v>
      </c>
      <c r="K129" s="170" t="s">
        <v>134</v>
      </c>
      <c r="L129" s="171"/>
      <c r="M129" s="76" t="s">
        <v>1</v>
      </c>
      <c r="N129" s="77" t="s">
        <v>37</v>
      </c>
      <c r="O129" s="77" t="s">
        <v>135</v>
      </c>
      <c r="P129" s="77" t="s">
        <v>136</v>
      </c>
      <c r="Q129" s="77" t="s">
        <v>137</v>
      </c>
      <c r="R129" s="77" t="s">
        <v>138</v>
      </c>
      <c r="S129" s="77" t="s">
        <v>139</v>
      </c>
      <c r="T129" s="78" t="s">
        <v>140</v>
      </c>
      <c r="U129" s="165"/>
      <c r="V129" s="165"/>
      <c r="W129" s="165"/>
      <c r="X129" s="165"/>
      <c r="Y129" s="165"/>
      <c r="Z129" s="165"/>
      <c r="AA129" s="165"/>
      <c r="AB129" s="165"/>
      <c r="AC129" s="165"/>
      <c r="AD129" s="165"/>
      <c r="AE129" s="165"/>
    </row>
    <row r="130" spans="1:65" s="2" customFormat="1" ht="22.9" customHeight="1">
      <c r="A130" s="35"/>
      <c r="B130" s="36"/>
      <c r="C130" s="83" t="s">
        <v>141</v>
      </c>
      <c r="D130" s="37"/>
      <c r="E130" s="37"/>
      <c r="F130" s="37"/>
      <c r="G130" s="37"/>
      <c r="H130" s="37"/>
      <c r="I130" s="37"/>
      <c r="J130" s="172">
        <f>BK130</f>
        <v>0</v>
      </c>
      <c r="K130" s="37"/>
      <c r="L130" s="40"/>
      <c r="M130" s="79"/>
      <c r="N130" s="173"/>
      <c r="O130" s="80"/>
      <c r="P130" s="174">
        <f>P131+P142+P208+P220+P225+P263</f>
        <v>0</v>
      </c>
      <c r="Q130" s="80"/>
      <c r="R130" s="174">
        <f>R131+R142+R208+R220+R225+R263</f>
        <v>0.36159999999999998</v>
      </c>
      <c r="S130" s="80"/>
      <c r="T130" s="175">
        <f>T131+T142+T208+T220+T225+T263</f>
        <v>1.5159100000000001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72</v>
      </c>
      <c r="AU130" s="18" t="s">
        <v>114</v>
      </c>
      <c r="BK130" s="176">
        <f>BK131+BK142+BK208+BK220+BK225+BK263</f>
        <v>0</v>
      </c>
    </row>
    <row r="131" spans="1:65" s="12" customFormat="1" ht="25.9" customHeight="1">
      <c r="B131" s="177"/>
      <c r="C131" s="178"/>
      <c r="D131" s="179" t="s">
        <v>72</v>
      </c>
      <c r="E131" s="180" t="s">
        <v>142</v>
      </c>
      <c r="F131" s="180" t="s">
        <v>143</v>
      </c>
      <c r="G131" s="178"/>
      <c r="H131" s="178"/>
      <c r="I131" s="181"/>
      <c r="J131" s="182">
        <f>BK131</f>
        <v>0</v>
      </c>
      <c r="K131" s="178"/>
      <c r="L131" s="183"/>
      <c r="M131" s="184"/>
      <c r="N131" s="185"/>
      <c r="O131" s="185"/>
      <c r="P131" s="186">
        <f>P132+P137</f>
        <v>0</v>
      </c>
      <c r="Q131" s="185"/>
      <c r="R131" s="186">
        <f>R132+R137</f>
        <v>0</v>
      </c>
      <c r="S131" s="185"/>
      <c r="T131" s="187">
        <f>T132+T137</f>
        <v>1.36</v>
      </c>
      <c r="AR131" s="188" t="s">
        <v>81</v>
      </c>
      <c r="AT131" s="189" t="s">
        <v>72</v>
      </c>
      <c r="AU131" s="189" t="s">
        <v>73</v>
      </c>
      <c r="AY131" s="188" t="s">
        <v>144</v>
      </c>
      <c r="BK131" s="190">
        <f>BK132+BK137</f>
        <v>0</v>
      </c>
    </row>
    <row r="132" spans="1:65" s="12" customFormat="1" ht="22.9" customHeight="1">
      <c r="B132" s="177"/>
      <c r="C132" s="178"/>
      <c r="D132" s="179" t="s">
        <v>72</v>
      </c>
      <c r="E132" s="191" t="s">
        <v>145</v>
      </c>
      <c r="F132" s="191" t="s">
        <v>146</v>
      </c>
      <c r="G132" s="178"/>
      <c r="H132" s="178"/>
      <c r="I132" s="181"/>
      <c r="J132" s="192">
        <f>BK132</f>
        <v>0</v>
      </c>
      <c r="K132" s="178"/>
      <c r="L132" s="183"/>
      <c r="M132" s="184"/>
      <c r="N132" s="185"/>
      <c r="O132" s="185"/>
      <c r="P132" s="186">
        <f>P133</f>
        <v>0</v>
      </c>
      <c r="Q132" s="185"/>
      <c r="R132" s="186">
        <f>R133</f>
        <v>0</v>
      </c>
      <c r="S132" s="185"/>
      <c r="T132" s="187">
        <f>T133</f>
        <v>1.36</v>
      </c>
      <c r="AR132" s="188" t="s">
        <v>81</v>
      </c>
      <c r="AT132" s="189" t="s">
        <v>72</v>
      </c>
      <c r="AU132" s="189" t="s">
        <v>81</v>
      </c>
      <c r="AY132" s="188" t="s">
        <v>144</v>
      </c>
      <c r="BK132" s="190">
        <f>BK133</f>
        <v>0</v>
      </c>
    </row>
    <row r="133" spans="1:65" s="12" customFormat="1" ht="20.85" customHeight="1">
      <c r="B133" s="177"/>
      <c r="C133" s="178"/>
      <c r="D133" s="179" t="s">
        <v>72</v>
      </c>
      <c r="E133" s="191" t="s">
        <v>147</v>
      </c>
      <c r="F133" s="191" t="s">
        <v>148</v>
      </c>
      <c r="G133" s="178"/>
      <c r="H133" s="178"/>
      <c r="I133" s="181"/>
      <c r="J133" s="192">
        <f>BK133</f>
        <v>0</v>
      </c>
      <c r="K133" s="178"/>
      <c r="L133" s="183"/>
      <c r="M133" s="184"/>
      <c r="N133" s="185"/>
      <c r="O133" s="185"/>
      <c r="P133" s="186">
        <f>SUM(P134:P136)</f>
        <v>0</v>
      </c>
      <c r="Q133" s="185"/>
      <c r="R133" s="186">
        <f>SUM(R134:R136)</f>
        <v>0</v>
      </c>
      <c r="S133" s="185"/>
      <c r="T133" s="187">
        <f>SUM(T134:T136)</f>
        <v>1.36</v>
      </c>
      <c r="AR133" s="188" t="s">
        <v>81</v>
      </c>
      <c r="AT133" s="189" t="s">
        <v>72</v>
      </c>
      <c r="AU133" s="189" t="s">
        <v>83</v>
      </c>
      <c r="AY133" s="188" t="s">
        <v>144</v>
      </c>
      <c r="BK133" s="190">
        <f>SUM(BK134:BK136)</f>
        <v>0</v>
      </c>
    </row>
    <row r="134" spans="1:65" s="2" customFormat="1" ht="24.2" customHeight="1">
      <c r="A134" s="35"/>
      <c r="B134" s="36"/>
      <c r="C134" s="193" t="s">
        <v>81</v>
      </c>
      <c r="D134" s="193" t="s">
        <v>149</v>
      </c>
      <c r="E134" s="194" t="s">
        <v>150</v>
      </c>
      <c r="F134" s="195" t="s">
        <v>151</v>
      </c>
      <c r="G134" s="196" t="s">
        <v>152</v>
      </c>
      <c r="H134" s="197">
        <v>20</v>
      </c>
      <c r="I134" s="198"/>
      <c r="J134" s="199">
        <f>ROUND(I134*H134,2)</f>
        <v>0</v>
      </c>
      <c r="K134" s="200"/>
      <c r="L134" s="40"/>
      <c r="M134" s="201" t="s">
        <v>1</v>
      </c>
      <c r="N134" s="202" t="s">
        <v>38</v>
      </c>
      <c r="O134" s="72"/>
      <c r="P134" s="203">
        <f>O134*H134</f>
        <v>0</v>
      </c>
      <c r="Q134" s="203">
        <v>0</v>
      </c>
      <c r="R134" s="203">
        <f>Q134*H134</f>
        <v>0</v>
      </c>
      <c r="S134" s="203">
        <v>6.8000000000000005E-2</v>
      </c>
      <c r="T134" s="204">
        <f>S134*H134</f>
        <v>1.36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5" t="s">
        <v>153</v>
      </c>
      <c r="AT134" s="205" t="s">
        <v>149</v>
      </c>
      <c r="AU134" s="205" t="s">
        <v>154</v>
      </c>
      <c r="AY134" s="18" t="s">
        <v>144</v>
      </c>
      <c r="BE134" s="206">
        <f>IF(N134="základní",J134,0)</f>
        <v>0</v>
      </c>
      <c r="BF134" s="206">
        <f>IF(N134="snížená",J134,0)</f>
        <v>0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8" t="s">
        <v>81</v>
      </c>
      <c r="BK134" s="206">
        <f>ROUND(I134*H134,2)</f>
        <v>0</v>
      </c>
      <c r="BL134" s="18" t="s">
        <v>153</v>
      </c>
      <c r="BM134" s="205" t="s">
        <v>155</v>
      </c>
    </row>
    <row r="135" spans="1:65" s="13" customFormat="1" ht="11.25">
      <c r="B135" s="207"/>
      <c r="C135" s="208"/>
      <c r="D135" s="209" t="s">
        <v>156</v>
      </c>
      <c r="E135" s="210" t="s">
        <v>1</v>
      </c>
      <c r="F135" s="211" t="s">
        <v>157</v>
      </c>
      <c r="G135" s="208"/>
      <c r="H135" s="212">
        <v>20</v>
      </c>
      <c r="I135" s="213"/>
      <c r="J135" s="208"/>
      <c r="K135" s="208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156</v>
      </c>
      <c r="AU135" s="218" t="s">
        <v>154</v>
      </c>
      <c r="AV135" s="13" t="s">
        <v>83</v>
      </c>
      <c r="AW135" s="13" t="s">
        <v>30</v>
      </c>
      <c r="AX135" s="13" t="s">
        <v>73</v>
      </c>
      <c r="AY135" s="218" t="s">
        <v>144</v>
      </c>
    </row>
    <row r="136" spans="1:65" s="14" customFormat="1" ht="11.25">
      <c r="B136" s="219"/>
      <c r="C136" s="220"/>
      <c r="D136" s="209" t="s">
        <v>156</v>
      </c>
      <c r="E136" s="221" t="s">
        <v>1</v>
      </c>
      <c r="F136" s="222" t="s">
        <v>158</v>
      </c>
      <c r="G136" s="220"/>
      <c r="H136" s="223">
        <v>20</v>
      </c>
      <c r="I136" s="224"/>
      <c r="J136" s="220"/>
      <c r="K136" s="220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156</v>
      </c>
      <c r="AU136" s="229" t="s">
        <v>154</v>
      </c>
      <c r="AV136" s="14" t="s">
        <v>154</v>
      </c>
      <c r="AW136" s="14" t="s">
        <v>30</v>
      </c>
      <c r="AX136" s="14" t="s">
        <v>81</v>
      </c>
      <c r="AY136" s="229" t="s">
        <v>144</v>
      </c>
    </row>
    <row r="137" spans="1:65" s="12" customFormat="1" ht="22.9" customHeight="1">
      <c r="B137" s="177"/>
      <c r="C137" s="178"/>
      <c r="D137" s="179" t="s">
        <v>72</v>
      </c>
      <c r="E137" s="191" t="s">
        <v>159</v>
      </c>
      <c r="F137" s="191" t="s">
        <v>160</v>
      </c>
      <c r="G137" s="178"/>
      <c r="H137" s="178"/>
      <c r="I137" s="181"/>
      <c r="J137" s="192">
        <f>BK137</f>
        <v>0</v>
      </c>
      <c r="K137" s="178"/>
      <c r="L137" s="183"/>
      <c r="M137" s="184"/>
      <c r="N137" s="185"/>
      <c r="O137" s="185"/>
      <c r="P137" s="186">
        <f>SUM(P138:P141)</f>
        <v>0</v>
      </c>
      <c r="Q137" s="185"/>
      <c r="R137" s="186">
        <f>SUM(R138:R141)</f>
        <v>0</v>
      </c>
      <c r="S137" s="185"/>
      <c r="T137" s="187">
        <f>SUM(T138:T141)</f>
        <v>0</v>
      </c>
      <c r="AR137" s="188" t="s">
        <v>81</v>
      </c>
      <c r="AT137" s="189" t="s">
        <v>72</v>
      </c>
      <c r="AU137" s="189" t="s">
        <v>81</v>
      </c>
      <c r="AY137" s="188" t="s">
        <v>144</v>
      </c>
      <c r="BK137" s="190">
        <f>SUM(BK138:BK141)</f>
        <v>0</v>
      </c>
    </row>
    <row r="138" spans="1:65" s="2" customFormat="1" ht="24.2" customHeight="1">
      <c r="A138" s="35"/>
      <c r="B138" s="36"/>
      <c r="C138" s="193" t="s">
        <v>83</v>
      </c>
      <c r="D138" s="193" t="s">
        <v>149</v>
      </c>
      <c r="E138" s="194" t="s">
        <v>161</v>
      </c>
      <c r="F138" s="195" t="s">
        <v>162</v>
      </c>
      <c r="G138" s="196" t="s">
        <v>163</v>
      </c>
      <c r="H138" s="197">
        <v>1.516</v>
      </c>
      <c r="I138" s="198"/>
      <c r="J138" s="199">
        <f>ROUND(I138*H138,2)</f>
        <v>0</v>
      </c>
      <c r="K138" s="200"/>
      <c r="L138" s="40"/>
      <c r="M138" s="201" t="s">
        <v>1</v>
      </c>
      <c r="N138" s="202" t="s">
        <v>38</v>
      </c>
      <c r="O138" s="72"/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5" t="s">
        <v>153</v>
      </c>
      <c r="AT138" s="205" t="s">
        <v>149</v>
      </c>
      <c r="AU138" s="205" t="s">
        <v>83</v>
      </c>
      <c r="AY138" s="18" t="s">
        <v>144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8" t="s">
        <v>81</v>
      </c>
      <c r="BK138" s="206">
        <f>ROUND(I138*H138,2)</f>
        <v>0</v>
      </c>
      <c r="BL138" s="18" t="s">
        <v>153</v>
      </c>
      <c r="BM138" s="205" t="s">
        <v>164</v>
      </c>
    </row>
    <row r="139" spans="1:65" s="2" customFormat="1" ht="24.2" customHeight="1">
      <c r="A139" s="35"/>
      <c r="B139" s="36"/>
      <c r="C139" s="193" t="s">
        <v>154</v>
      </c>
      <c r="D139" s="193" t="s">
        <v>149</v>
      </c>
      <c r="E139" s="194" t="s">
        <v>165</v>
      </c>
      <c r="F139" s="195" t="s">
        <v>166</v>
      </c>
      <c r="G139" s="196" t="s">
        <v>163</v>
      </c>
      <c r="H139" s="197">
        <v>15.16</v>
      </c>
      <c r="I139" s="198"/>
      <c r="J139" s="199">
        <f>ROUND(I139*H139,2)</f>
        <v>0</v>
      </c>
      <c r="K139" s="200"/>
      <c r="L139" s="40"/>
      <c r="M139" s="201" t="s">
        <v>1</v>
      </c>
      <c r="N139" s="202" t="s">
        <v>38</v>
      </c>
      <c r="O139" s="72"/>
      <c r="P139" s="203">
        <f>O139*H139</f>
        <v>0</v>
      </c>
      <c r="Q139" s="203">
        <v>0</v>
      </c>
      <c r="R139" s="203">
        <f>Q139*H139</f>
        <v>0</v>
      </c>
      <c r="S139" s="203">
        <v>0</v>
      </c>
      <c r="T139" s="20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5" t="s">
        <v>153</v>
      </c>
      <c r="AT139" s="205" t="s">
        <v>149</v>
      </c>
      <c r="AU139" s="205" t="s">
        <v>83</v>
      </c>
      <c r="AY139" s="18" t="s">
        <v>144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8" t="s">
        <v>81</v>
      </c>
      <c r="BK139" s="206">
        <f>ROUND(I139*H139,2)</f>
        <v>0</v>
      </c>
      <c r="BL139" s="18" t="s">
        <v>153</v>
      </c>
      <c r="BM139" s="205" t="s">
        <v>167</v>
      </c>
    </row>
    <row r="140" spans="1:65" s="13" customFormat="1" ht="11.25">
      <c r="B140" s="207"/>
      <c r="C140" s="208"/>
      <c r="D140" s="209" t="s">
        <v>156</v>
      </c>
      <c r="E140" s="210" t="s">
        <v>1</v>
      </c>
      <c r="F140" s="211" t="s">
        <v>168</v>
      </c>
      <c r="G140" s="208"/>
      <c r="H140" s="212">
        <v>15.16</v>
      </c>
      <c r="I140" s="213"/>
      <c r="J140" s="208"/>
      <c r="K140" s="208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156</v>
      </c>
      <c r="AU140" s="218" t="s">
        <v>83</v>
      </c>
      <c r="AV140" s="13" t="s">
        <v>83</v>
      </c>
      <c r="AW140" s="13" t="s">
        <v>30</v>
      </c>
      <c r="AX140" s="13" t="s">
        <v>81</v>
      </c>
      <c r="AY140" s="218" t="s">
        <v>144</v>
      </c>
    </row>
    <row r="141" spans="1:65" s="2" customFormat="1" ht="24.2" customHeight="1">
      <c r="A141" s="35"/>
      <c r="B141" s="36"/>
      <c r="C141" s="193" t="s">
        <v>153</v>
      </c>
      <c r="D141" s="193" t="s">
        <v>149</v>
      </c>
      <c r="E141" s="194" t="s">
        <v>169</v>
      </c>
      <c r="F141" s="195" t="s">
        <v>170</v>
      </c>
      <c r="G141" s="196" t="s">
        <v>163</v>
      </c>
      <c r="H141" s="197">
        <v>1.516</v>
      </c>
      <c r="I141" s="198"/>
      <c r="J141" s="199">
        <f>ROUND(I141*H141,2)</f>
        <v>0</v>
      </c>
      <c r="K141" s="200"/>
      <c r="L141" s="40"/>
      <c r="M141" s="201" t="s">
        <v>1</v>
      </c>
      <c r="N141" s="202" t="s">
        <v>38</v>
      </c>
      <c r="O141" s="72"/>
      <c r="P141" s="203">
        <f>O141*H141</f>
        <v>0</v>
      </c>
      <c r="Q141" s="203">
        <v>0</v>
      </c>
      <c r="R141" s="203">
        <f>Q141*H141</f>
        <v>0</v>
      </c>
      <c r="S141" s="203">
        <v>0</v>
      </c>
      <c r="T141" s="20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5" t="s">
        <v>153</v>
      </c>
      <c r="AT141" s="205" t="s">
        <v>149</v>
      </c>
      <c r="AU141" s="205" t="s">
        <v>83</v>
      </c>
      <c r="AY141" s="18" t="s">
        <v>144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8" t="s">
        <v>81</v>
      </c>
      <c r="BK141" s="206">
        <f>ROUND(I141*H141,2)</f>
        <v>0</v>
      </c>
      <c r="BL141" s="18" t="s">
        <v>153</v>
      </c>
      <c r="BM141" s="205" t="s">
        <v>171</v>
      </c>
    </row>
    <row r="142" spans="1:65" s="12" customFormat="1" ht="25.9" customHeight="1">
      <c r="B142" s="177"/>
      <c r="C142" s="178"/>
      <c r="D142" s="179" t="s">
        <v>72</v>
      </c>
      <c r="E142" s="180" t="s">
        <v>172</v>
      </c>
      <c r="F142" s="180" t="s">
        <v>173</v>
      </c>
      <c r="G142" s="178"/>
      <c r="H142" s="178"/>
      <c r="I142" s="181"/>
      <c r="J142" s="182">
        <f>BK142</f>
        <v>0</v>
      </c>
      <c r="K142" s="178"/>
      <c r="L142" s="183"/>
      <c r="M142" s="184"/>
      <c r="N142" s="185"/>
      <c r="O142" s="185"/>
      <c r="P142" s="186">
        <f>P143+P157+P192+P198</f>
        <v>0</v>
      </c>
      <c r="Q142" s="185"/>
      <c r="R142" s="186">
        <f>R143+R157+R192+R198</f>
        <v>0.36159999999999998</v>
      </c>
      <c r="S142" s="185"/>
      <c r="T142" s="187">
        <f>T143+T157+T192+T198</f>
        <v>0.15590999999999999</v>
      </c>
      <c r="AR142" s="188" t="s">
        <v>83</v>
      </c>
      <c r="AT142" s="189" t="s">
        <v>72</v>
      </c>
      <c r="AU142" s="189" t="s">
        <v>73</v>
      </c>
      <c r="AY142" s="188" t="s">
        <v>144</v>
      </c>
      <c r="BK142" s="190">
        <f>BK143+BK157+BK192+BK198</f>
        <v>0</v>
      </c>
    </row>
    <row r="143" spans="1:65" s="12" customFormat="1" ht="22.9" customHeight="1">
      <c r="B143" s="177"/>
      <c r="C143" s="178"/>
      <c r="D143" s="179" t="s">
        <v>72</v>
      </c>
      <c r="E143" s="191" t="s">
        <v>174</v>
      </c>
      <c r="F143" s="191" t="s">
        <v>175</v>
      </c>
      <c r="G143" s="178"/>
      <c r="H143" s="178"/>
      <c r="I143" s="181"/>
      <c r="J143" s="192">
        <f>BK143</f>
        <v>0</v>
      </c>
      <c r="K143" s="178"/>
      <c r="L143" s="183"/>
      <c r="M143" s="184"/>
      <c r="N143" s="185"/>
      <c r="O143" s="185"/>
      <c r="P143" s="186">
        <f>SUM(P144:P156)</f>
        <v>0</v>
      </c>
      <c r="Q143" s="185"/>
      <c r="R143" s="186">
        <f>SUM(R144:R156)</f>
        <v>0</v>
      </c>
      <c r="S143" s="185"/>
      <c r="T143" s="187">
        <f>SUM(T144:T156)</f>
        <v>0.15590999999999999</v>
      </c>
      <c r="AR143" s="188" t="s">
        <v>83</v>
      </c>
      <c r="AT143" s="189" t="s">
        <v>72</v>
      </c>
      <c r="AU143" s="189" t="s">
        <v>81</v>
      </c>
      <c r="AY143" s="188" t="s">
        <v>144</v>
      </c>
      <c r="BK143" s="190">
        <f>SUM(BK144:BK156)</f>
        <v>0</v>
      </c>
    </row>
    <row r="144" spans="1:65" s="2" customFormat="1" ht="14.45" customHeight="1">
      <c r="A144" s="35"/>
      <c r="B144" s="36"/>
      <c r="C144" s="193" t="s">
        <v>176</v>
      </c>
      <c r="D144" s="193" t="s">
        <v>149</v>
      </c>
      <c r="E144" s="194" t="s">
        <v>177</v>
      </c>
      <c r="F144" s="195" t="s">
        <v>178</v>
      </c>
      <c r="G144" s="196" t="s">
        <v>179</v>
      </c>
      <c r="H144" s="197">
        <v>2</v>
      </c>
      <c r="I144" s="198"/>
      <c r="J144" s="199">
        <f>ROUND(I144*H144,2)</f>
        <v>0</v>
      </c>
      <c r="K144" s="200"/>
      <c r="L144" s="40"/>
      <c r="M144" s="201" t="s">
        <v>1</v>
      </c>
      <c r="N144" s="202" t="s">
        <v>38</v>
      </c>
      <c r="O144" s="72"/>
      <c r="P144" s="203">
        <f>O144*H144</f>
        <v>0</v>
      </c>
      <c r="Q144" s="203">
        <v>0</v>
      </c>
      <c r="R144" s="203">
        <f>Q144*H144</f>
        <v>0</v>
      </c>
      <c r="S144" s="203">
        <v>1.9460000000000002E-2</v>
      </c>
      <c r="T144" s="204">
        <f>S144*H144</f>
        <v>3.8920000000000003E-2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5" t="s">
        <v>180</v>
      </c>
      <c r="AT144" s="205" t="s">
        <v>149</v>
      </c>
      <c r="AU144" s="205" t="s">
        <v>83</v>
      </c>
      <c r="AY144" s="18" t="s">
        <v>144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8" t="s">
        <v>81</v>
      </c>
      <c r="BK144" s="206">
        <f>ROUND(I144*H144,2)</f>
        <v>0</v>
      </c>
      <c r="BL144" s="18" t="s">
        <v>180</v>
      </c>
      <c r="BM144" s="205" t="s">
        <v>181</v>
      </c>
    </row>
    <row r="145" spans="1:65" s="13" customFormat="1" ht="11.25">
      <c r="B145" s="207"/>
      <c r="C145" s="208"/>
      <c r="D145" s="209" t="s">
        <v>156</v>
      </c>
      <c r="E145" s="210" t="s">
        <v>1</v>
      </c>
      <c r="F145" s="211" t="s">
        <v>182</v>
      </c>
      <c r="G145" s="208"/>
      <c r="H145" s="212">
        <v>2</v>
      </c>
      <c r="I145" s="213"/>
      <c r="J145" s="208"/>
      <c r="K145" s="208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156</v>
      </c>
      <c r="AU145" s="218" t="s">
        <v>83</v>
      </c>
      <c r="AV145" s="13" t="s">
        <v>83</v>
      </c>
      <c r="AW145" s="13" t="s">
        <v>30</v>
      </c>
      <c r="AX145" s="13" t="s">
        <v>73</v>
      </c>
      <c r="AY145" s="218" t="s">
        <v>144</v>
      </c>
    </row>
    <row r="146" spans="1:65" s="14" customFormat="1" ht="11.25">
      <c r="B146" s="219"/>
      <c r="C146" s="220"/>
      <c r="D146" s="209" t="s">
        <v>156</v>
      </c>
      <c r="E146" s="221" t="s">
        <v>1</v>
      </c>
      <c r="F146" s="222" t="s">
        <v>158</v>
      </c>
      <c r="G146" s="220"/>
      <c r="H146" s="223">
        <v>2</v>
      </c>
      <c r="I146" s="224"/>
      <c r="J146" s="220"/>
      <c r="K146" s="220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156</v>
      </c>
      <c r="AU146" s="229" t="s">
        <v>83</v>
      </c>
      <c r="AV146" s="14" t="s">
        <v>154</v>
      </c>
      <c r="AW146" s="14" t="s">
        <v>30</v>
      </c>
      <c r="AX146" s="14" t="s">
        <v>81</v>
      </c>
      <c r="AY146" s="229" t="s">
        <v>144</v>
      </c>
    </row>
    <row r="147" spans="1:65" s="2" customFormat="1" ht="14.45" customHeight="1">
      <c r="A147" s="35"/>
      <c r="B147" s="36"/>
      <c r="C147" s="193" t="s">
        <v>183</v>
      </c>
      <c r="D147" s="193" t="s">
        <v>149</v>
      </c>
      <c r="E147" s="194" t="s">
        <v>184</v>
      </c>
      <c r="F147" s="195" t="s">
        <v>185</v>
      </c>
      <c r="G147" s="196" t="s">
        <v>179</v>
      </c>
      <c r="H147" s="197">
        <v>1</v>
      </c>
      <c r="I147" s="198"/>
      <c r="J147" s="199">
        <f>ROUND(I147*H147,2)</f>
        <v>0</v>
      </c>
      <c r="K147" s="200"/>
      <c r="L147" s="40"/>
      <c r="M147" s="201" t="s">
        <v>1</v>
      </c>
      <c r="N147" s="202" t="s">
        <v>38</v>
      </c>
      <c r="O147" s="72"/>
      <c r="P147" s="203">
        <f>O147*H147</f>
        <v>0</v>
      </c>
      <c r="Q147" s="203">
        <v>0</v>
      </c>
      <c r="R147" s="203">
        <f>Q147*H147</f>
        <v>0</v>
      </c>
      <c r="S147" s="203">
        <v>8.7999999999999995E-2</v>
      </c>
      <c r="T147" s="204">
        <f>S147*H147</f>
        <v>8.7999999999999995E-2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5" t="s">
        <v>180</v>
      </c>
      <c r="AT147" s="205" t="s">
        <v>149</v>
      </c>
      <c r="AU147" s="205" t="s">
        <v>83</v>
      </c>
      <c r="AY147" s="18" t="s">
        <v>144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8" t="s">
        <v>81</v>
      </c>
      <c r="BK147" s="206">
        <f>ROUND(I147*H147,2)</f>
        <v>0</v>
      </c>
      <c r="BL147" s="18" t="s">
        <v>180</v>
      </c>
      <c r="BM147" s="205" t="s">
        <v>186</v>
      </c>
    </row>
    <row r="148" spans="1:65" s="13" customFormat="1" ht="11.25">
      <c r="B148" s="207"/>
      <c r="C148" s="208"/>
      <c r="D148" s="209" t="s">
        <v>156</v>
      </c>
      <c r="E148" s="210" t="s">
        <v>1</v>
      </c>
      <c r="F148" s="211" t="s">
        <v>187</v>
      </c>
      <c r="G148" s="208"/>
      <c r="H148" s="212">
        <v>1</v>
      </c>
      <c r="I148" s="213"/>
      <c r="J148" s="208"/>
      <c r="K148" s="208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156</v>
      </c>
      <c r="AU148" s="218" t="s">
        <v>83</v>
      </c>
      <c r="AV148" s="13" t="s">
        <v>83</v>
      </c>
      <c r="AW148" s="13" t="s">
        <v>30</v>
      </c>
      <c r="AX148" s="13" t="s">
        <v>81</v>
      </c>
      <c r="AY148" s="218" t="s">
        <v>144</v>
      </c>
    </row>
    <row r="149" spans="1:65" s="2" customFormat="1" ht="14.45" customHeight="1">
      <c r="A149" s="35"/>
      <c r="B149" s="36"/>
      <c r="C149" s="193" t="s">
        <v>188</v>
      </c>
      <c r="D149" s="193" t="s">
        <v>149</v>
      </c>
      <c r="E149" s="194" t="s">
        <v>189</v>
      </c>
      <c r="F149" s="195" t="s">
        <v>190</v>
      </c>
      <c r="G149" s="196" t="s">
        <v>179</v>
      </c>
      <c r="H149" s="197">
        <v>1</v>
      </c>
      <c r="I149" s="198"/>
      <c r="J149" s="199">
        <f>ROUND(I149*H149,2)</f>
        <v>0</v>
      </c>
      <c r="K149" s="200"/>
      <c r="L149" s="40"/>
      <c r="M149" s="201" t="s">
        <v>1</v>
      </c>
      <c r="N149" s="202" t="s">
        <v>38</v>
      </c>
      <c r="O149" s="72"/>
      <c r="P149" s="203">
        <f>O149*H149</f>
        <v>0</v>
      </c>
      <c r="Q149" s="203">
        <v>0</v>
      </c>
      <c r="R149" s="203">
        <f>Q149*H149</f>
        <v>0</v>
      </c>
      <c r="S149" s="203">
        <v>2.4500000000000001E-2</v>
      </c>
      <c r="T149" s="204">
        <f>S149*H149</f>
        <v>2.4500000000000001E-2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5" t="s">
        <v>180</v>
      </c>
      <c r="AT149" s="205" t="s">
        <v>149</v>
      </c>
      <c r="AU149" s="205" t="s">
        <v>83</v>
      </c>
      <c r="AY149" s="18" t="s">
        <v>144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8" t="s">
        <v>81</v>
      </c>
      <c r="BK149" s="206">
        <f>ROUND(I149*H149,2)</f>
        <v>0</v>
      </c>
      <c r="BL149" s="18" t="s">
        <v>180</v>
      </c>
      <c r="BM149" s="205" t="s">
        <v>191</v>
      </c>
    </row>
    <row r="150" spans="1:65" s="13" customFormat="1" ht="11.25">
      <c r="B150" s="207"/>
      <c r="C150" s="208"/>
      <c r="D150" s="209" t="s">
        <v>156</v>
      </c>
      <c r="E150" s="210" t="s">
        <v>1</v>
      </c>
      <c r="F150" s="211" t="s">
        <v>187</v>
      </c>
      <c r="G150" s="208"/>
      <c r="H150" s="212">
        <v>1</v>
      </c>
      <c r="I150" s="213"/>
      <c r="J150" s="208"/>
      <c r="K150" s="208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156</v>
      </c>
      <c r="AU150" s="218" t="s">
        <v>83</v>
      </c>
      <c r="AV150" s="13" t="s">
        <v>83</v>
      </c>
      <c r="AW150" s="13" t="s">
        <v>30</v>
      </c>
      <c r="AX150" s="13" t="s">
        <v>81</v>
      </c>
      <c r="AY150" s="218" t="s">
        <v>144</v>
      </c>
    </row>
    <row r="151" spans="1:65" s="2" customFormat="1" ht="14.45" customHeight="1">
      <c r="A151" s="35"/>
      <c r="B151" s="36"/>
      <c r="C151" s="193" t="s">
        <v>192</v>
      </c>
      <c r="D151" s="193" t="s">
        <v>149</v>
      </c>
      <c r="E151" s="194" t="s">
        <v>193</v>
      </c>
      <c r="F151" s="195" t="s">
        <v>194</v>
      </c>
      <c r="G151" s="196" t="s">
        <v>179</v>
      </c>
      <c r="H151" s="197">
        <v>2</v>
      </c>
      <c r="I151" s="198"/>
      <c r="J151" s="199">
        <f>ROUND(I151*H151,2)</f>
        <v>0</v>
      </c>
      <c r="K151" s="200"/>
      <c r="L151" s="40"/>
      <c r="M151" s="201" t="s">
        <v>1</v>
      </c>
      <c r="N151" s="202" t="s">
        <v>38</v>
      </c>
      <c r="O151" s="72"/>
      <c r="P151" s="203">
        <f>O151*H151</f>
        <v>0</v>
      </c>
      <c r="Q151" s="203">
        <v>0</v>
      </c>
      <c r="R151" s="203">
        <f>Q151*H151</f>
        <v>0</v>
      </c>
      <c r="S151" s="203">
        <v>8.5999999999999998E-4</v>
      </c>
      <c r="T151" s="204">
        <f>S151*H151</f>
        <v>1.72E-3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5" t="s">
        <v>180</v>
      </c>
      <c r="AT151" s="205" t="s">
        <v>149</v>
      </c>
      <c r="AU151" s="205" t="s">
        <v>83</v>
      </c>
      <c r="AY151" s="18" t="s">
        <v>144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8" t="s">
        <v>81</v>
      </c>
      <c r="BK151" s="206">
        <f>ROUND(I151*H151,2)</f>
        <v>0</v>
      </c>
      <c r="BL151" s="18" t="s">
        <v>180</v>
      </c>
      <c r="BM151" s="205" t="s">
        <v>195</v>
      </c>
    </row>
    <row r="152" spans="1:65" s="13" customFormat="1" ht="11.25">
      <c r="B152" s="207"/>
      <c r="C152" s="208"/>
      <c r="D152" s="209" t="s">
        <v>156</v>
      </c>
      <c r="E152" s="210" t="s">
        <v>1</v>
      </c>
      <c r="F152" s="211" t="s">
        <v>182</v>
      </c>
      <c r="G152" s="208"/>
      <c r="H152" s="212">
        <v>2</v>
      </c>
      <c r="I152" s="213"/>
      <c r="J152" s="208"/>
      <c r="K152" s="208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156</v>
      </c>
      <c r="AU152" s="218" t="s">
        <v>83</v>
      </c>
      <c r="AV152" s="13" t="s">
        <v>83</v>
      </c>
      <c r="AW152" s="13" t="s">
        <v>30</v>
      </c>
      <c r="AX152" s="13" t="s">
        <v>81</v>
      </c>
      <c r="AY152" s="218" t="s">
        <v>144</v>
      </c>
    </row>
    <row r="153" spans="1:65" s="2" customFormat="1" ht="14.45" customHeight="1">
      <c r="A153" s="35"/>
      <c r="B153" s="36"/>
      <c r="C153" s="193" t="s">
        <v>145</v>
      </c>
      <c r="D153" s="193" t="s">
        <v>149</v>
      </c>
      <c r="E153" s="194" t="s">
        <v>196</v>
      </c>
      <c r="F153" s="195" t="s">
        <v>197</v>
      </c>
      <c r="G153" s="196" t="s">
        <v>198</v>
      </c>
      <c r="H153" s="197">
        <v>1</v>
      </c>
      <c r="I153" s="198"/>
      <c r="J153" s="199">
        <f>ROUND(I153*H153,2)</f>
        <v>0</v>
      </c>
      <c r="K153" s="200"/>
      <c r="L153" s="40"/>
      <c r="M153" s="201" t="s">
        <v>1</v>
      </c>
      <c r="N153" s="202" t="s">
        <v>38</v>
      </c>
      <c r="O153" s="72"/>
      <c r="P153" s="203">
        <f>O153*H153</f>
        <v>0</v>
      </c>
      <c r="Q153" s="203">
        <v>0</v>
      </c>
      <c r="R153" s="203">
        <f>Q153*H153</f>
        <v>0</v>
      </c>
      <c r="S153" s="203">
        <v>2.2499999999999998E-3</v>
      </c>
      <c r="T153" s="204">
        <f>S153*H153</f>
        <v>2.2499999999999998E-3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5" t="s">
        <v>180</v>
      </c>
      <c r="AT153" s="205" t="s">
        <v>149</v>
      </c>
      <c r="AU153" s="205" t="s">
        <v>83</v>
      </c>
      <c r="AY153" s="18" t="s">
        <v>144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8" t="s">
        <v>81</v>
      </c>
      <c r="BK153" s="206">
        <f>ROUND(I153*H153,2)</f>
        <v>0</v>
      </c>
      <c r="BL153" s="18" t="s">
        <v>180</v>
      </c>
      <c r="BM153" s="205" t="s">
        <v>199</v>
      </c>
    </row>
    <row r="154" spans="1:65" s="13" customFormat="1" ht="11.25">
      <c r="B154" s="207"/>
      <c r="C154" s="208"/>
      <c r="D154" s="209" t="s">
        <v>156</v>
      </c>
      <c r="E154" s="210" t="s">
        <v>1</v>
      </c>
      <c r="F154" s="211" t="s">
        <v>187</v>
      </c>
      <c r="G154" s="208"/>
      <c r="H154" s="212">
        <v>1</v>
      </c>
      <c r="I154" s="213"/>
      <c r="J154" s="208"/>
      <c r="K154" s="208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156</v>
      </c>
      <c r="AU154" s="218" t="s">
        <v>83</v>
      </c>
      <c r="AV154" s="13" t="s">
        <v>83</v>
      </c>
      <c r="AW154" s="13" t="s">
        <v>30</v>
      </c>
      <c r="AX154" s="13" t="s">
        <v>81</v>
      </c>
      <c r="AY154" s="218" t="s">
        <v>144</v>
      </c>
    </row>
    <row r="155" spans="1:65" s="2" customFormat="1" ht="14.45" customHeight="1">
      <c r="A155" s="35"/>
      <c r="B155" s="36"/>
      <c r="C155" s="193" t="s">
        <v>200</v>
      </c>
      <c r="D155" s="193" t="s">
        <v>149</v>
      </c>
      <c r="E155" s="194" t="s">
        <v>201</v>
      </c>
      <c r="F155" s="195" t="s">
        <v>202</v>
      </c>
      <c r="G155" s="196" t="s">
        <v>198</v>
      </c>
      <c r="H155" s="197">
        <v>1</v>
      </c>
      <c r="I155" s="198"/>
      <c r="J155" s="199">
        <f>ROUND(I155*H155,2)</f>
        <v>0</v>
      </c>
      <c r="K155" s="200"/>
      <c r="L155" s="40"/>
      <c r="M155" s="201" t="s">
        <v>1</v>
      </c>
      <c r="N155" s="202" t="s">
        <v>38</v>
      </c>
      <c r="O155" s="72"/>
      <c r="P155" s="203">
        <f>O155*H155</f>
        <v>0</v>
      </c>
      <c r="Q155" s="203">
        <v>0</v>
      </c>
      <c r="R155" s="203">
        <f>Q155*H155</f>
        <v>0</v>
      </c>
      <c r="S155" s="203">
        <v>5.1999999999999995E-4</v>
      </c>
      <c r="T155" s="204">
        <f>S155*H155</f>
        <v>5.1999999999999995E-4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5" t="s">
        <v>180</v>
      </c>
      <c r="AT155" s="205" t="s">
        <v>149</v>
      </c>
      <c r="AU155" s="205" t="s">
        <v>83</v>
      </c>
      <c r="AY155" s="18" t="s">
        <v>144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8" t="s">
        <v>81</v>
      </c>
      <c r="BK155" s="206">
        <f>ROUND(I155*H155,2)</f>
        <v>0</v>
      </c>
      <c r="BL155" s="18" t="s">
        <v>180</v>
      </c>
      <c r="BM155" s="205" t="s">
        <v>203</v>
      </c>
    </row>
    <row r="156" spans="1:65" s="13" customFormat="1" ht="11.25">
      <c r="B156" s="207"/>
      <c r="C156" s="208"/>
      <c r="D156" s="209" t="s">
        <v>156</v>
      </c>
      <c r="E156" s="210" t="s">
        <v>1</v>
      </c>
      <c r="F156" s="211" t="s">
        <v>187</v>
      </c>
      <c r="G156" s="208"/>
      <c r="H156" s="212">
        <v>1</v>
      </c>
      <c r="I156" s="213"/>
      <c r="J156" s="208"/>
      <c r="K156" s="208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156</v>
      </c>
      <c r="AU156" s="218" t="s">
        <v>83</v>
      </c>
      <c r="AV156" s="13" t="s">
        <v>83</v>
      </c>
      <c r="AW156" s="13" t="s">
        <v>30</v>
      </c>
      <c r="AX156" s="13" t="s">
        <v>81</v>
      </c>
      <c r="AY156" s="218" t="s">
        <v>144</v>
      </c>
    </row>
    <row r="157" spans="1:65" s="12" customFormat="1" ht="22.9" customHeight="1">
      <c r="B157" s="177"/>
      <c r="C157" s="178"/>
      <c r="D157" s="179" t="s">
        <v>72</v>
      </c>
      <c r="E157" s="191" t="s">
        <v>204</v>
      </c>
      <c r="F157" s="191" t="s">
        <v>205</v>
      </c>
      <c r="G157" s="178"/>
      <c r="H157" s="178"/>
      <c r="I157" s="181"/>
      <c r="J157" s="192">
        <f>BK157</f>
        <v>0</v>
      </c>
      <c r="K157" s="178"/>
      <c r="L157" s="183"/>
      <c r="M157" s="184"/>
      <c r="N157" s="185"/>
      <c r="O157" s="185"/>
      <c r="P157" s="186">
        <f>SUM(P158:P191)</f>
        <v>0</v>
      </c>
      <c r="Q157" s="185"/>
      <c r="R157" s="186">
        <f>SUM(R158:R191)</f>
        <v>0</v>
      </c>
      <c r="S157" s="185"/>
      <c r="T157" s="187">
        <f>SUM(T158:T191)</f>
        <v>0</v>
      </c>
      <c r="AR157" s="188" t="s">
        <v>83</v>
      </c>
      <c r="AT157" s="189" t="s">
        <v>72</v>
      </c>
      <c r="AU157" s="189" t="s">
        <v>81</v>
      </c>
      <c r="AY157" s="188" t="s">
        <v>144</v>
      </c>
      <c r="BK157" s="190">
        <f>SUM(BK158:BK191)</f>
        <v>0</v>
      </c>
    </row>
    <row r="158" spans="1:65" s="2" customFormat="1" ht="14.45" customHeight="1">
      <c r="A158" s="35"/>
      <c r="B158" s="36"/>
      <c r="C158" s="193" t="s">
        <v>206</v>
      </c>
      <c r="D158" s="193" t="s">
        <v>149</v>
      </c>
      <c r="E158" s="194" t="s">
        <v>207</v>
      </c>
      <c r="F158" s="195" t="s">
        <v>208</v>
      </c>
      <c r="G158" s="196" t="s">
        <v>209</v>
      </c>
      <c r="H158" s="197">
        <v>10</v>
      </c>
      <c r="I158" s="198"/>
      <c r="J158" s="199">
        <f>ROUND(I158*H158,2)</f>
        <v>0</v>
      </c>
      <c r="K158" s="200"/>
      <c r="L158" s="40"/>
      <c r="M158" s="201" t="s">
        <v>1</v>
      </c>
      <c r="N158" s="202" t="s">
        <v>38</v>
      </c>
      <c r="O158" s="72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5" t="s">
        <v>180</v>
      </c>
      <c r="AT158" s="205" t="s">
        <v>149</v>
      </c>
      <c r="AU158" s="205" t="s">
        <v>83</v>
      </c>
      <c r="AY158" s="18" t="s">
        <v>144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8" t="s">
        <v>81</v>
      </c>
      <c r="BK158" s="206">
        <f>ROUND(I158*H158,2)</f>
        <v>0</v>
      </c>
      <c r="BL158" s="18" t="s">
        <v>180</v>
      </c>
      <c r="BM158" s="205" t="s">
        <v>210</v>
      </c>
    </row>
    <row r="159" spans="1:65" s="13" customFormat="1" ht="11.25">
      <c r="B159" s="207"/>
      <c r="C159" s="208"/>
      <c r="D159" s="209" t="s">
        <v>156</v>
      </c>
      <c r="E159" s="210" t="s">
        <v>1</v>
      </c>
      <c r="F159" s="211" t="s">
        <v>200</v>
      </c>
      <c r="G159" s="208"/>
      <c r="H159" s="212">
        <v>10</v>
      </c>
      <c r="I159" s="213"/>
      <c r="J159" s="208"/>
      <c r="K159" s="208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156</v>
      </c>
      <c r="AU159" s="218" t="s">
        <v>83</v>
      </c>
      <c r="AV159" s="13" t="s">
        <v>83</v>
      </c>
      <c r="AW159" s="13" t="s">
        <v>30</v>
      </c>
      <c r="AX159" s="13" t="s">
        <v>81</v>
      </c>
      <c r="AY159" s="218" t="s">
        <v>144</v>
      </c>
    </row>
    <row r="160" spans="1:65" s="2" customFormat="1" ht="14.45" customHeight="1">
      <c r="A160" s="35"/>
      <c r="B160" s="36"/>
      <c r="C160" s="193" t="s">
        <v>211</v>
      </c>
      <c r="D160" s="193" t="s">
        <v>149</v>
      </c>
      <c r="E160" s="194" t="s">
        <v>212</v>
      </c>
      <c r="F160" s="195" t="s">
        <v>213</v>
      </c>
      <c r="G160" s="196" t="s">
        <v>209</v>
      </c>
      <c r="H160" s="197">
        <v>45</v>
      </c>
      <c r="I160" s="198"/>
      <c r="J160" s="199">
        <f>ROUND(I160*H160,2)</f>
        <v>0</v>
      </c>
      <c r="K160" s="200"/>
      <c r="L160" s="40"/>
      <c r="M160" s="201" t="s">
        <v>1</v>
      </c>
      <c r="N160" s="202" t="s">
        <v>38</v>
      </c>
      <c r="O160" s="72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5" t="s">
        <v>180</v>
      </c>
      <c r="AT160" s="205" t="s">
        <v>149</v>
      </c>
      <c r="AU160" s="205" t="s">
        <v>83</v>
      </c>
      <c r="AY160" s="18" t="s">
        <v>144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8" t="s">
        <v>81</v>
      </c>
      <c r="BK160" s="206">
        <f>ROUND(I160*H160,2)</f>
        <v>0</v>
      </c>
      <c r="BL160" s="18" t="s">
        <v>180</v>
      </c>
      <c r="BM160" s="205" t="s">
        <v>214</v>
      </c>
    </row>
    <row r="161" spans="1:65" s="13" customFormat="1" ht="11.25">
      <c r="B161" s="207"/>
      <c r="C161" s="208"/>
      <c r="D161" s="209" t="s">
        <v>156</v>
      </c>
      <c r="E161" s="210" t="s">
        <v>1</v>
      </c>
      <c r="F161" s="211" t="s">
        <v>215</v>
      </c>
      <c r="G161" s="208"/>
      <c r="H161" s="212">
        <v>45</v>
      </c>
      <c r="I161" s="213"/>
      <c r="J161" s="208"/>
      <c r="K161" s="208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156</v>
      </c>
      <c r="AU161" s="218" t="s">
        <v>83</v>
      </c>
      <c r="AV161" s="13" t="s">
        <v>83</v>
      </c>
      <c r="AW161" s="13" t="s">
        <v>30</v>
      </c>
      <c r="AX161" s="13" t="s">
        <v>81</v>
      </c>
      <c r="AY161" s="218" t="s">
        <v>144</v>
      </c>
    </row>
    <row r="162" spans="1:65" s="2" customFormat="1" ht="14.45" customHeight="1">
      <c r="A162" s="35"/>
      <c r="B162" s="36"/>
      <c r="C162" s="193" t="s">
        <v>216</v>
      </c>
      <c r="D162" s="193" t="s">
        <v>149</v>
      </c>
      <c r="E162" s="194" t="s">
        <v>217</v>
      </c>
      <c r="F162" s="195" t="s">
        <v>218</v>
      </c>
      <c r="G162" s="196" t="s">
        <v>209</v>
      </c>
      <c r="H162" s="197">
        <v>20</v>
      </c>
      <c r="I162" s="198"/>
      <c r="J162" s="199">
        <f>ROUND(I162*H162,2)</f>
        <v>0</v>
      </c>
      <c r="K162" s="200"/>
      <c r="L162" s="40"/>
      <c r="M162" s="201" t="s">
        <v>1</v>
      </c>
      <c r="N162" s="202" t="s">
        <v>38</v>
      </c>
      <c r="O162" s="72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5" t="s">
        <v>180</v>
      </c>
      <c r="AT162" s="205" t="s">
        <v>149</v>
      </c>
      <c r="AU162" s="205" t="s">
        <v>83</v>
      </c>
      <c r="AY162" s="18" t="s">
        <v>144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8" t="s">
        <v>81</v>
      </c>
      <c r="BK162" s="206">
        <f>ROUND(I162*H162,2)</f>
        <v>0</v>
      </c>
      <c r="BL162" s="18" t="s">
        <v>180</v>
      </c>
      <c r="BM162" s="205" t="s">
        <v>219</v>
      </c>
    </row>
    <row r="163" spans="1:65" s="13" customFormat="1" ht="11.25">
      <c r="B163" s="207"/>
      <c r="C163" s="208"/>
      <c r="D163" s="209" t="s">
        <v>156</v>
      </c>
      <c r="E163" s="210" t="s">
        <v>1</v>
      </c>
      <c r="F163" s="211" t="s">
        <v>220</v>
      </c>
      <c r="G163" s="208"/>
      <c r="H163" s="212">
        <v>20</v>
      </c>
      <c r="I163" s="213"/>
      <c r="J163" s="208"/>
      <c r="K163" s="208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156</v>
      </c>
      <c r="AU163" s="218" t="s">
        <v>83</v>
      </c>
      <c r="AV163" s="13" t="s">
        <v>83</v>
      </c>
      <c r="AW163" s="13" t="s">
        <v>30</v>
      </c>
      <c r="AX163" s="13" t="s">
        <v>81</v>
      </c>
      <c r="AY163" s="218" t="s">
        <v>144</v>
      </c>
    </row>
    <row r="164" spans="1:65" s="2" customFormat="1" ht="24.2" customHeight="1">
      <c r="A164" s="35"/>
      <c r="B164" s="36"/>
      <c r="C164" s="193" t="s">
        <v>221</v>
      </c>
      <c r="D164" s="193" t="s">
        <v>149</v>
      </c>
      <c r="E164" s="194" t="s">
        <v>222</v>
      </c>
      <c r="F164" s="195" t="s">
        <v>223</v>
      </c>
      <c r="G164" s="196" t="s">
        <v>224</v>
      </c>
      <c r="H164" s="197">
        <v>3</v>
      </c>
      <c r="I164" s="198"/>
      <c r="J164" s="199">
        <f>ROUND(I164*H164,2)</f>
        <v>0</v>
      </c>
      <c r="K164" s="200"/>
      <c r="L164" s="40"/>
      <c r="M164" s="201" t="s">
        <v>1</v>
      </c>
      <c r="N164" s="202" t="s">
        <v>38</v>
      </c>
      <c r="O164" s="72"/>
      <c r="P164" s="203">
        <f>O164*H164</f>
        <v>0</v>
      </c>
      <c r="Q164" s="203">
        <v>0</v>
      </c>
      <c r="R164" s="203">
        <f>Q164*H164</f>
        <v>0</v>
      </c>
      <c r="S164" s="203">
        <v>0</v>
      </c>
      <c r="T164" s="20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5" t="s">
        <v>180</v>
      </c>
      <c r="AT164" s="205" t="s">
        <v>149</v>
      </c>
      <c r="AU164" s="205" t="s">
        <v>83</v>
      </c>
      <c r="AY164" s="18" t="s">
        <v>144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8" t="s">
        <v>81</v>
      </c>
      <c r="BK164" s="206">
        <f>ROUND(I164*H164,2)</f>
        <v>0</v>
      </c>
      <c r="BL164" s="18" t="s">
        <v>180</v>
      </c>
      <c r="BM164" s="205" t="s">
        <v>225</v>
      </c>
    </row>
    <row r="165" spans="1:65" s="13" customFormat="1" ht="11.25">
      <c r="B165" s="207"/>
      <c r="C165" s="208"/>
      <c r="D165" s="209" t="s">
        <v>156</v>
      </c>
      <c r="E165" s="210" t="s">
        <v>1</v>
      </c>
      <c r="F165" s="211" t="s">
        <v>154</v>
      </c>
      <c r="G165" s="208"/>
      <c r="H165" s="212">
        <v>3</v>
      </c>
      <c r="I165" s="213"/>
      <c r="J165" s="208"/>
      <c r="K165" s="208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156</v>
      </c>
      <c r="AU165" s="218" t="s">
        <v>83</v>
      </c>
      <c r="AV165" s="13" t="s">
        <v>83</v>
      </c>
      <c r="AW165" s="13" t="s">
        <v>30</v>
      </c>
      <c r="AX165" s="13" t="s">
        <v>81</v>
      </c>
      <c r="AY165" s="218" t="s">
        <v>144</v>
      </c>
    </row>
    <row r="166" spans="1:65" s="2" customFormat="1" ht="14.45" customHeight="1">
      <c r="A166" s="35"/>
      <c r="B166" s="36"/>
      <c r="C166" s="193" t="s">
        <v>8</v>
      </c>
      <c r="D166" s="193" t="s">
        <v>149</v>
      </c>
      <c r="E166" s="194" t="s">
        <v>226</v>
      </c>
      <c r="F166" s="195" t="s">
        <v>227</v>
      </c>
      <c r="G166" s="196" t="s">
        <v>209</v>
      </c>
      <c r="H166" s="197">
        <v>8</v>
      </c>
      <c r="I166" s="198"/>
      <c r="J166" s="199">
        <f>ROUND(I166*H166,2)</f>
        <v>0</v>
      </c>
      <c r="K166" s="200"/>
      <c r="L166" s="40"/>
      <c r="M166" s="201" t="s">
        <v>1</v>
      </c>
      <c r="N166" s="202" t="s">
        <v>38</v>
      </c>
      <c r="O166" s="72"/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5" t="s">
        <v>180</v>
      </c>
      <c r="AT166" s="205" t="s">
        <v>149</v>
      </c>
      <c r="AU166" s="205" t="s">
        <v>83</v>
      </c>
      <c r="AY166" s="18" t="s">
        <v>144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8" t="s">
        <v>81</v>
      </c>
      <c r="BK166" s="206">
        <f>ROUND(I166*H166,2)</f>
        <v>0</v>
      </c>
      <c r="BL166" s="18" t="s">
        <v>180</v>
      </c>
      <c r="BM166" s="205" t="s">
        <v>228</v>
      </c>
    </row>
    <row r="167" spans="1:65" s="13" customFormat="1" ht="11.25">
      <c r="B167" s="207"/>
      <c r="C167" s="208"/>
      <c r="D167" s="209" t="s">
        <v>156</v>
      </c>
      <c r="E167" s="210" t="s">
        <v>1</v>
      </c>
      <c r="F167" s="211" t="s">
        <v>192</v>
      </c>
      <c r="G167" s="208"/>
      <c r="H167" s="212">
        <v>8</v>
      </c>
      <c r="I167" s="213"/>
      <c r="J167" s="208"/>
      <c r="K167" s="208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156</v>
      </c>
      <c r="AU167" s="218" t="s">
        <v>83</v>
      </c>
      <c r="AV167" s="13" t="s">
        <v>83</v>
      </c>
      <c r="AW167" s="13" t="s">
        <v>30</v>
      </c>
      <c r="AX167" s="13" t="s">
        <v>81</v>
      </c>
      <c r="AY167" s="218" t="s">
        <v>144</v>
      </c>
    </row>
    <row r="168" spans="1:65" s="2" customFormat="1" ht="24.2" customHeight="1">
      <c r="A168" s="35"/>
      <c r="B168" s="36"/>
      <c r="C168" s="193" t="s">
        <v>180</v>
      </c>
      <c r="D168" s="193" t="s">
        <v>149</v>
      </c>
      <c r="E168" s="194" t="s">
        <v>229</v>
      </c>
      <c r="F168" s="195" t="s">
        <v>230</v>
      </c>
      <c r="G168" s="196" t="s">
        <v>224</v>
      </c>
      <c r="H168" s="197">
        <v>1</v>
      </c>
      <c r="I168" s="198"/>
      <c r="J168" s="199">
        <f>ROUND(I168*H168,2)</f>
        <v>0</v>
      </c>
      <c r="K168" s="200"/>
      <c r="L168" s="40"/>
      <c r="M168" s="201" t="s">
        <v>1</v>
      </c>
      <c r="N168" s="202" t="s">
        <v>38</v>
      </c>
      <c r="O168" s="72"/>
      <c r="P168" s="203">
        <f>O168*H168</f>
        <v>0</v>
      </c>
      <c r="Q168" s="203">
        <v>0</v>
      </c>
      <c r="R168" s="203">
        <f>Q168*H168</f>
        <v>0</v>
      </c>
      <c r="S168" s="203">
        <v>0</v>
      </c>
      <c r="T168" s="20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5" t="s">
        <v>180</v>
      </c>
      <c r="AT168" s="205" t="s">
        <v>149</v>
      </c>
      <c r="AU168" s="205" t="s">
        <v>83</v>
      </c>
      <c r="AY168" s="18" t="s">
        <v>144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8" t="s">
        <v>81</v>
      </c>
      <c r="BK168" s="206">
        <f>ROUND(I168*H168,2)</f>
        <v>0</v>
      </c>
      <c r="BL168" s="18" t="s">
        <v>180</v>
      </c>
      <c r="BM168" s="205" t="s">
        <v>231</v>
      </c>
    </row>
    <row r="169" spans="1:65" s="13" customFormat="1" ht="11.25">
      <c r="B169" s="207"/>
      <c r="C169" s="208"/>
      <c r="D169" s="209" t="s">
        <v>156</v>
      </c>
      <c r="E169" s="210" t="s">
        <v>1</v>
      </c>
      <c r="F169" s="211" t="s">
        <v>81</v>
      </c>
      <c r="G169" s="208"/>
      <c r="H169" s="212">
        <v>1</v>
      </c>
      <c r="I169" s="213"/>
      <c r="J169" s="208"/>
      <c r="K169" s="208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156</v>
      </c>
      <c r="AU169" s="218" t="s">
        <v>83</v>
      </c>
      <c r="AV169" s="13" t="s">
        <v>83</v>
      </c>
      <c r="AW169" s="13" t="s">
        <v>30</v>
      </c>
      <c r="AX169" s="13" t="s">
        <v>81</v>
      </c>
      <c r="AY169" s="218" t="s">
        <v>144</v>
      </c>
    </row>
    <row r="170" spans="1:65" s="2" customFormat="1" ht="14.45" customHeight="1">
      <c r="A170" s="35"/>
      <c r="B170" s="36"/>
      <c r="C170" s="193" t="s">
        <v>232</v>
      </c>
      <c r="D170" s="193" t="s">
        <v>149</v>
      </c>
      <c r="E170" s="194" t="s">
        <v>233</v>
      </c>
      <c r="F170" s="195" t="s">
        <v>234</v>
      </c>
      <c r="G170" s="196" t="s">
        <v>209</v>
      </c>
      <c r="H170" s="197">
        <v>67</v>
      </c>
      <c r="I170" s="198"/>
      <c r="J170" s="199">
        <f>ROUND(I170*H170,2)</f>
        <v>0</v>
      </c>
      <c r="K170" s="200"/>
      <c r="L170" s="40"/>
      <c r="M170" s="201" t="s">
        <v>1</v>
      </c>
      <c r="N170" s="202" t="s">
        <v>38</v>
      </c>
      <c r="O170" s="72"/>
      <c r="P170" s="203">
        <f>O170*H170</f>
        <v>0</v>
      </c>
      <c r="Q170" s="203">
        <v>0</v>
      </c>
      <c r="R170" s="203">
        <f>Q170*H170</f>
        <v>0</v>
      </c>
      <c r="S170" s="203">
        <v>0</v>
      </c>
      <c r="T170" s="20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5" t="s">
        <v>180</v>
      </c>
      <c r="AT170" s="205" t="s">
        <v>149</v>
      </c>
      <c r="AU170" s="205" t="s">
        <v>83</v>
      </c>
      <c r="AY170" s="18" t="s">
        <v>144</v>
      </c>
      <c r="BE170" s="206">
        <f>IF(N170="základní",J170,0)</f>
        <v>0</v>
      </c>
      <c r="BF170" s="206">
        <f>IF(N170="snížená",J170,0)</f>
        <v>0</v>
      </c>
      <c r="BG170" s="206">
        <f>IF(N170="zákl. přenesená",J170,0)</f>
        <v>0</v>
      </c>
      <c r="BH170" s="206">
        <f>IF(N170="sníž. přenesená",J170,0)</f>
        <v>0</v>
      </c>
      <c r="BI170" s="206">
        <f>IF(N170="nulová",J170,0)</f>
        <v>0</v>
      </c>
      <c r="BJ170" s="18" t="s">
        <v>81</v>
      </c>
      <c r="BK170" s="206">
        <f>ROUND(I170*H170,2)</f>
        <v>0</v>
      </c>
      <c r="BL170" s="18" t="s">
        <v>180</v>
      </c>
      <c r="BM170" s="205" t="s">
        <v>235</v>
      </c>
    </row>
    <row r="171" spans="1:65" s="13" customFormat="1" ht="11.25">
      <c r="B171" s="207"/>
      <c r="C171" s="208"/>
      <c r="D171" s="209" t="s">
        <v>156</v>
      </c>
      <c r="E171" s="210" t="s">
        <v>1</v>
      </c>
      <c r="F171" s="211" t="s">
        <v>236</v>
      </c>
      <c r="G171" s="208"/>
      <c r="H171" s="212">
        <v>67</v>
      </c>
      <c r="I171" s="213"/>
      <c r="J171" s="208"/>
      <c r="K171" s="208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156</v>
      </c>
      <c r="AU171" s="218" t="s">
        <v>83</v>
      </c>
      <c r="AV171" s="13" t="s">
        <v>83</v>
      </c>
      <c r="AW171" s="13" t="s">
        <v>30</v>
      </c>
      <c r="AX171" s="13" t="s">
        <v>81</v>
      </c>
      <c r="AY171" s="218" t="s">
        <v>144</v>
      </c>
    </row>
    <row r="172" spans="1:65" s="2" customFormat="1" ht="14.45" customHeight="1">
      <c r="A172" s="35"/>
      <c r="B172" s="36"/>
      <c r="C172" s="193" t="s">
        <v>237</v>
      </c>
      <c r="D172" s="193" t="s">
        <v>149</v>
      </c>
      <c r="E172" s="194" t="s">
        <v>238</v>
      </c>
      <c r="F172" s="195" t="s">
        <v>239</v>
      </c>
      <c r="G172" s="196" t="s">
        <v>209</v>
      </c>
      <c r="H172" s="197">
        <v>25</v>
      </c>
      <c r="I172" s="198"/>
      <c r="J172" s="199">
        <f>ROUND(I172*H172,2)</f>
        <v>0</v>
      </c>
      <c r="K172" s="200"/>
      <c r="L172" s="40"/>
      <c r="M172" s="201" t="s">
        <v>1</v>
      </c>
      <c r="N172" s="202" t="s">
        <v>38</v>
      </c>
      <c r="O172" s="72"/>
      <c r="P172" s="203">
        <f>O172*H172</f>
        <v>0</v>
      </c>
      <c r="Q172" s="203">
        <v>0</v>
      </c>
      <c r="R172" s="203">
        <f>Q172*H172</f>
        <v>0</v>
      </c>
      <c r="S172" s="203">
        <v>0</v>
      </c>
      <c r="T172" s="20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5" t="s">
        <v>180</v>
      </c>
      <c r="AT172" s="205" t="s">
        <v>149</v>
      </c>
      <c r="AU172" s="205" t="s">
        <v>83</v>
      </c>
      <c r="AY172" s="18" t="s">
        <v>144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8" t="s">
        <v>81</v>
      </c>
      <c r="BK172" s="206">
        <f>ROUND(I172*H172,2)</f>
        <v>0</v>
      </c>
      <c r="BL172" s="18" t="s">
        <v>180</v>
      </c>
      <c r="BM172" s="205" t="s">
        <v>240</v>
      </c>
    </row>
    <row r="173" spans="1:65" s="13" customFormat="1" ht="11.25">
      <c r="B173" s="207"/>
      <c r="C173" s="208"/>
      <c r="D173" s="209" t="s">
        <v>156</v>
      </c>
      <c r="E173" s="210" t="s">
        <v>1</v>
      </c>
      <c r="F173" s="211" t="s">
        <v>241</v>
      </c>
      <c r="G173" s="208"/>
      <c r="H173" s="212">
        <v>25</v>
      </c>
      <c r="I173" s="213"/>
      <c r="J173" s="208"/>
      <c r="K173" s="208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156</v>
      </c>
      <c r="AU173" s="218" t="s">
        <v>83</v>
      </c>
      <c r="AV173" s="13" t="s">
        <v>83</v>
      </c>
      <c r="AW173" s="13" t="s">
        <v>30</v>
      </c>
      <c r="AX173" s="13" t="s">
        <v>81</v>
      </c>
      <c r="AY173" s="218" t="s">
        <v>144</v>
      </c>
    </row>
    <row r="174" spans="1:65" s="2" customFormat="1" ht="14.45" customHeight="1">
      <c r="A174" s="35"/>
      <c r="B174" s="36"/>
      <c r="C174" s="193" t="s">
        <v>242</v>
      </c>
      <c r="D174" s="193" t="s">
        <v>149</v>
      </c>
      <c r="E174" s="194" t="s">
        <v>243</v>
      </c>
      <c r="F174" s="195" t="s">
        <v>244</v>
      </c>
      <c r="G174" s="196" t="s">
        <v>209</v>
      </c>
      <c r="H174" s="197">
        <v>18</v>
      </c>
      <c r="I174" s="198"/>
      <c r="J174" s="199">
        <f>ROUND(I174*H174,2)</f>
        <v>0</v>
      </c>
      <c r="K174" s="200"/>
      <c r="L174" s="40"/>
      <c r="M174" s="201" t="s">
        <v>1</v>
      </c>
      <c r="N174" s="202" t="s">
        <v>38</v>
      </c>
      <c r="O174" s="72"/>
      <c r="P174" s="203">
        <f>O174*H174</f>
        <v>0</v>
      </c>
      <c r="Q174" s="203">
        <v>0</v>
      </c>
      <c r="R174" s="203">
        <f>Q174*H174</f>
        <v>0</v>
      </c>
      <c r="S174" s="203">
        <v>0</v>
      </c>
      <c r="T174" s="20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5" t="s">
        <v>180</v>
      </c>
      <c r="AT174" s="205" t="s">
        <v>149</v>
      </c>
      <c r="AU174" s="205" t="s">
        <v>83</v>
      </c>
      <c r="AY174" s="18" t="s">
        <v>144</v>
      </c>
      <c r="BE174" s="206">
        <f>IF(N174="základní",J174,0)</f>
        <v>0</v>
      </c>
      <c r="BF174" s="206">
        <f>IF(N174="snížená",J174,0)</f>
        <v>0</v>
      </c>
      <c r="BG174" s="206">
        <f>IF(N174="zákl. přenesená",J174,0)</f>
        <v>0</v>
      </c>
      <c r="BH174" s="206">
        <f>IF(N174="sníž. přenesená",J174,0)</f>
        <v>0</v>
      </c>
      <c r="BI174" s="206">
        <f>IF(N174="nulová",J174,0)</f>
        <v>0</v>
      </c>
      <c r="BJ174" s="18" t="s">
        <v>81</v>
      </c>
      <c r="BK174" s="206">
        <f>ROUND(I174*H174,2)</f>
        <v>0</v>
      </c>
      <c r="BL174" s="18" t="s">
        <v>180</v>
      </c>
      <c r="BM174" s="205" t="s">
        <v>245</v>
      </c>
    </row>
    <row r="175" spans="1:65" s="13" customFormat="1" ht="11.25">
      <c r="B175" s="207"/>
      <c r="C175" s="208"/>
      <c r="D175" s="209" t="s">
        <v>156</v>
      </c>
      <c r="E175" s="210" t="s">
        <v>1</v>
      </c>
      <c r="F175" s="211" t="s">
        <v>237</v>
      </c>
      <c r="G175" s="208"/>
      <c r="H175" s="212">
        <v>18</v>
      </c>
      <c r="I175" s="213"/>
      <c r="J175" s="208"/>
      <c r="K175" s="208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156</v>
      </c>
      <c r="AU175" s="218" t="s">
        <v>83</v>
      </c>
      <c r="AV175" s="13" t="s">
        <v>83</v>
      </c>
      <c r="AW175" s="13" t="s">
        <v>30</v>
      </c>
      <c r="AX175" s="13" t="s">
        <v>81</v>
      </c>
      <c r="AY175" s="218" t="s">
        <v>144</v>
      </c>
    </row>
    <row r="176" spans="1:65" s="2" customFormat="1" ht="14.45" customHeight="1">
      <c r="A176" s="35"/>
      <c r="B176" s="36"/>
      <c r="C176" s="193" t="s">
        <v>220</v>
      </c>
      <c r="D176" s="193" t="s">
        <v>149</v>
      </c>
      <c r="E176" s="194" t="s">
        <v>246</v>
      </c>
      <c r="F176" s="195" t="s">
        <v>247</v>
      </c>
      <c r="G176" s="196" t="s">
        <v>209</v>
      </c>
      <c r="H176" s="197">
        <v>14</v>
      </c>
      <c r="I176" s="198"/>
      <c r="J176" s="199">
        <f>ROUND(I176*H176,2)</f>
        <v>0</v>
      </c>
      <c r="K176" s="200"/>
      <c r="L176" s="40"/>
      <c r="M176" s="201" t="s">
        <v>1</v>
      </c>
      <c r="N176" s="202" t="s">
        <v>38</v>
      </c>
      <c r="O176" s="72"/>
      <c r="P176" s="203">
        <f>O176*H176</f>
        <v>0</v>
      </c>
      <c r="Q176" s="203">
        <v>0</v>
      </c>
      <c r="R176" s="203">
        <f>Q176*H176</f>
        <v>0</v>
      </c>
      <c r="S176" s="203">
        <v>0</v>
      </c>
      <c r="T176" s="20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5" t="s">
        <v>180</v>
      </c>
      <c r="AT176" s="205" t="s">
        <v>149</v>
      </c>
      <c r="AU176" s="205" t="s">
        <v>83</v>
      </c>
      <c r="AY176" s="18" t="s">
        <v>144</v>
      </c>
      <c r="BE176" s="206">
        <f>IF(N176="základní",J176,0)</f>
        <v>0</v>
      </c>
      <c r="BF176" s="206">
        <f>IF(N176="snížená",J176,0)</f>
        <v>0</v>
      </c>
      <c r="BG176" s="206">
        <f>IF(N176="zákl. přenesená",J176,0)</f>
        <v>0</v>
      </c>
      <c r="BH176" s="206">
        <f>IF(N176="sníž. přenesená",J176,0)</f>
        <v>0</v>
      </c>
      <c r="BI176" s="206">
        <f>IF(N176="nulová",J176,0)</f>
        <v>0</v>
      </c>
      <c r="BJ176" s="18" t="s">
        <v>81</v>
      </c>
      <c r="BK176" s="206">
        <f>ROUND(I176*H176,2)</f>
        <v>0</v>
      </c>
      <c r="BL176" s="18" t="s">
        <v>180</v>
      </c>
      <c r="BM176" s="205" t="s">
        <v>248</v>
      </c>
    </row>
    <row r="177" spans="1:65" s="13" customFormat="1" ht="11.25">
      <c r="B177" s="207"/>
      <c r="C177" s="208"/>
      <c r="D177" s="209" t="s">
        <v>156</v>
      </c>
      <c r="E177" s="210" t="s">
        <v>1</v>
      </c>
      <c r="F177" s="211" t="s">
        <v>221</v>
      </c>
      <c r="G177" s="208"/>
      <c r="H177" s="212">
        <v>14</v>
      </c>
      <c r="I177" s="213"/>
      <c r="J177" s="208"/>
      <c r="K177" s="208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156</v>
      </c>
      <c r="AU177" s="218" t="s">
        <v>83</v>
      </c>
      <c r="AV177" s="13" t="s">
        <v>83</v>
      </c>
      <c r="AW177" s="13" t="s">
        <v>30</v>
      </c>
      <c r="AX177" s="13" t="s">
        <v>81</v>
      </c>
      <c r="AY177" s="218" t="s">
        <v>144</v>
      </c>
    </row>
    <row r="178" spans="1:65" s="2" customFormat="1" ht="14.45" customHeight="1">
      <c r="A178" s="35"/>
      <c r="B178" s="36"/>
      <c r="C178" s="193" t="s">
        <v>7</v>
      </c>
      <c r="D178" s="193" t="s">
        <v>149</v>
      </c>
      <c r="E178" s="194" t="s">
        <v>249</v>
      </c>
      <c r="F178" s="195" t="s">
        <v>250</v>
      </c>
      <c r="G178" s="196" t="s">
        <v>251</v>
      </c>
      <c r="H178" s="197">
        <v>1</v>
      </c>
      <c r="I178" s="198"/>
      <c r="J178" s="199">
        <f>ROUND(I178*H178,2)</f>
        <v>0</v>
      </c>
      <c r="K178" s="200"/>
      <c r="L178" s="40"/>
      <c r="M178" s="201" t="s">
        <v>1</v>
      </c>
      <c r="N178" s="202" t="s">
        <v>38</v>
      </c>
      <c r="O178" s="72"/>
      <c r="P178" s="203">
        <f>O178*H178</f>
        <v>0</v>
      </c>
      <c r="Q178" s="203">
        <v>0</v>
      </c>
      <c r="R178" s="203">
        <f>Q178*H178</f>
        <v>0</v>
      </c>
      <c r="S178" s="203">
        <v>0</v>
      </c>
      <c r="T178" s="20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5" t="s">
        <v>180</v>
      </c>
      <c r="AT178" s="205" t="s">
        <v>149</v>
      </c>
      <c r="AU178" s="205" t="s">
        <v>83</v>
      </c>
      <c r="AY178" s="18" t="s">
        <v>144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8" t="s">
        <v>81</v>
      </c>
      <c r="BK178" s="206">
        <f>ROUND(I178*H178,2)</f>
        <v>0</v>
      </c>
      <c r="BL178" s="18" t="s">
        <v>180</v>
      </c>
      <c r="BM178" s="205" t="s">
        <v>252</v>
      </c>
    </row>
    <row r="179" spans="1:65" s="13" customFormat="1" ht="11.25">
      <c r="B179" s="207"/>
      <c r="C179" s="208"/>
      <c r="D179" s="209" t="s">
        <v>156</v>
      </c>
      <c r="E179" s="210" t="s">
        <v>1</v>
      </c>
      <c r="F179" s="211" t="s">
        <v>81</v>
      </c>
      <c r="G179" s="208"/>
      <c r="H179" s="212">
        <v>1</v>
      </c>
      <c r="I179" s="213"/>
      <c r="J179" s="208"/>
      <c r="K179" s="208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156</v>
      </c>
      <c r="AU179" s="218" t="s">
        <v>83</v>
      </c>
      <c r="AV179" s="13" t="s">
        <v>83</v>
      </c>
      <c r="AW179" s="13" t="s">
        <v>30</v>
      </c>
      <c r="AX179" s="13" t="s">
        <v>81</v>
      </c>
      <c r="AY179" s="218" t="s">
        <v>144</v>
      </c>
    </row>
    <row r="180" spans="1:65" s="2" customFormat="1" ht="14.45" customHeight="1">
      <c r="A180" s="35"/>
      <c r="B180" s="36"/>
      <c r="C180" s="193" t="s">
        <v>253</v>
      </c>
      <c r="D180" s="193" t="s">
        <v>149</v>
      </c>
      <c r="E180" s="194" t="s">
        <v>254</v>
      </c>
      <c r="F180" s="195" t="s">
        <v>255</v>
      </c>
      <c r="G180" s="196" t="s">
        <v>251</v>
      </c>
      <c r="H180" s="197">
        <v>1</v>
      </c>
      <c r="I180" s="198"/>
      <c r="J180" s="199">
        <f>ROUND(I180*H180,2)</f>
        <v>0</v>
      </c>
      <c r="K180" s="200"/>
      <c r="L180" s="40"/>
      <c r="M180" s="201" t="s">
        <v>1</v>
      </c>
      <c r="N180" s="202" t="s">
        <v>38</v>
      </c>
      <c r="O180" s="72"/>
      <c r="P180" s="203">
        <f>O180*H180</f>
        <v>0</v>
      </c>
      <c r="Q180" s="203">
        <v>0</v>
      </c>
      <c r="R180" s="203">
        <f>Q180*H180</f>
        <v>0</v>
      </c>
      <c r="S180" s="203">
        <v>0</v>
      </c>
      <c r="T180" s="20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5" t="s">
        <v>180</v>
      </c>
      <c r="AT180" s="205" t="s">
        <v>149</v>
      </c>
      <c r="AU180" s="205" t="s">
        <v>83</v>
      </c>
      <c r="AY180" s="18" t="s">
        <v>144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8" t="s">
        <v>81</v>
      </c>
      <c r="BK180" s="206">
        <f>ROUND(I180*H180,2)</f>
        <v>0</v>
      </c>
      <c r="BL180" s="18" t="s">
        <v>180</v>
      </c>
      <c r="BM180" s="205" t="s">
        <v>256</v>
      </c>
    </row>
    <row r="181" spans="1:65" s="13" customFormat="1" ht="11.25">
      <c r="B181" s="207"/>
      <c r="C181" s="208"/>
      <c r="D181" s="209" t="s">
        <v>156</v>
      </c>
      <c r="E181" s="210" t="s">
        <v>1</v>
      </c>
      <c r="F181" s="211" t="s">
        <v>81</v>
      </c>
      <c r="G181" s="208"/>
      <c r="H181" s="212">
        <v>1</v>
      </c>
      <c r="I181" s="213"/>
      <c r="J181" s="208"/>
      <c r="K181" s="208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156</v>
      </c>
      <c r="AU181" s="218" t="s">
        <v>83</v>
      </c>
      <c r="AV181" s="13" t="s">
        <v>83</v>
      </c>
      <c r="AW181" s="13" t="s">
        <v>30</v>
      </c>
      <c r="AX181" s="13" t="s">
        <v>81</v>
      </c>
      <c r="AY181" s="218" t="s">
        <v>144</v>
      </c>
    </row>
    <row r="182" spans="1:65" s="2" customFormat="1" ht="14.45" customHeight="1">
      <c r="A182" s="35"/>
      <c r="B182" s="36"/>
      <c r="C182" s="193" t="s">
        <v>257</v>
      </c>
      <c r="D182" s="193" t="s">
        <v>149</v>
      </c>
      <c r="E182" s="194" t="s">
        <v>258</v>
      </c>
      <c r="F182" s="195" t="s">
        <v>259</v>
      </c>
      <c r="G182" s="196" t="s">
        <v>251</v>
      </c>
      <c r="H182" s="197">
        <v>1</v>
      </c>
      <c r="I182" s="198"/>
      <c r="J182" s="199">
        <f>ROUND(I182*H182,2)</f>
        <v>0</v>
      </c>
      <c r="K182" s="200"/>
      <c r="L182" s="40"/>
      <c r="M182" s="201" t="s">
        <v>1</v>
      </c>
      <c r="N182" s="202" t="s">
        <v>38</v>
      </c>
      <c r="O182" s="72"/>
      <c r="P182" s="203">
        <f>O182*H182</f>
        <v>0</v>
      </c>
      <c r="Q182" s="203">
        <v>0</v>
      </c>
      <c r="R182" s="203">
        <f>Q182*H182</f>
        <v>0</v>
      </c>
      <c r="S182" s="203">
        <v>0</v>
      </c>
      <c r="T182" s="20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5" t="s">
        <v>180</v>
      </c>
      <c r="AT182" s="205" t="s">
        <v>149</v>
      </c>
      <c r="AU182" s="205" t="s">
        <v>83</v>
      </c>
      <c r="AY182" s="18" t="s">
        <v>144</v>
      </c>
      <c r="BE182" s="206">
        <f>IF(N182="základní",J182,0)</f>
        <v>0</v>
      </c>
      <c r="BF182" s="206">
        <f>IF(N182="snížená",J182,0)</f>
        <v>0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18" t="s">
        <v>81</v>
      </c>
      <c r="BK182" s="206">
        <f>ROUND(I182*H182,2)</f>
        <v>0</v>
      </c>
      <c r="BL182" s="18" t="s">
        <v>180</v>
      </c>
      <c r="BM182" s="205" t="s">
        <v>260</v>
      </c>
    </row>
    <row r="183" spans="1:65" s="13" customFormat="1" ht="11.25">
      <c r="B183" s="207"/>
      <c r="C183" s="208"/>
      <c r="D183" s="209" t="s">
        <v>156</v>
      </c>
      <c r="E183" s="210" t="s">
        <v>1</v>
      </c>
      <c r="F183" s="211" t="s">
        <v>81</v>
      </c>
      <c r="G183" s="208"/>
      <c r="H183" s="212">
        <v>1</v>
      </c>
      <c r="I183" s="213"/>
      <c r="J183" s="208"/>
      <c r="K183" s="208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156</v>
      </c>
      <c r="AU183" s="218" t="s">
        <v>83</v>
      </c>
      <c r="AV183" s="13" t="s">
        <v>83</v>
      </c>
      <c r="AW183" s="13" t="s">
        <v>30</v>
      </c>
      <c r="AX183" s="13" t="s">
        <v>81</v>
      </c>
      <c r="AY183" s="218" t="s">
        <v>144</v>
      </c>
    </row>
    <row r="184" spans="1:65" s="2" customFormat="1" ht="14.45" customHeight="1">
      <c r="A184" s="35"/>
      <c r="B184" s="36"/>
      <c r="C184" s="193" t="s">
        <v>261</v>
      </c>
      <c r="D184" s="193" t="s">
        <v>149</v>
      </c>
      <c r="E184" s="194" t="s">
        <v>262</v>
      </c>
      <c r="F184" s="195" t="s">
        <v>263</v>
      </c>
      <c r="G184" s="196" t="s">
        <v>251</v>
      </c>
      <c r="H184" s="197">
        <v>1</v>
      </c>
      <c r="I184" s="198"/>
      <c r="J184" s="199">
        <f>ROUND(I184*H184,2)</f>
        <v>0</v>
      </c>
      <c r="K184" s="200"/>
      <c r="L184" s="40"/>
      <c r="M184" s="201" t="s">
        <v>1</v>
      </c>
      <c r="N184" s="202" t="s">
        <v>38</v>
      </c>
      <c r="O184" s="72"/>
      <c r="P184" s="203">
        <f>O184*H184</f>
        <v>0</v>
      </c>
      <c r="Q184" s="203">
        <v>0</v>
      </c>
      <c r="R184" s="203">
        <f>Q184*H184</f>
        <v>0</v>
      </c>
      <c r="S184" s="203">
        <v>0</v>
      </c>
      <c r="T184" s="20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5" t="s">
        <v>180</v>
      </c>
      <c r="AT184" s="205" t="s">
        <v>149</v>
      </c>
      <c r="AU184" s="205" t="s">
        <v>83</v>
      </c>
      <c r="AY184" s="18" t="s">
        <v>144</v>
      </c>
      <c r="BE184" s="206">
        <f>IF(N184="základní",J184,0)</f>
        <v>0</v>
      </c>
      <c r="BF184" s="206">
        <f>IF(N184="snížená",J184,0)</f>
        <v>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8" t="s">
        <v>81</v>
      </c>
      <c r="BK184" s="206">
        <f>ROUND(I184*H184,2)</f>
        <v>0</v>
      </c>
      <c r="BL184" s="18" t="s">
        <v>180</v>
      </c>
      <c r="BM184" s="205" t="s">
        <v>264</v>
      </c>
    </row>
    <row r="185" spans="1:65" s="13" customFormat="1" ht="11.25">
      <c r="B185" s="207"/>
      <c r="C185" s="208"/>
      <c r="D185" s="209" t="s">
        <v>156</v>
      </c>
      <c r="E185" s="210" t="s">
        <v>1</v>
      </c>
      <c r="F185" s="211" t="s">
        <v>81</v>
      </c>
      <c r="G185" s="208"/>
      <c r="H185" s="212">
        <v>1</v>
      </c>
      <c r="I185" s="213"/>
      <c r="J185" s="208"/>
      <c r="K185" s="208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156</v>
      </c>
      <c r="AU185" s="218" t="s">
        <v>83</v>
      </c>
      <c r="AV185" s="13" t="s">
        <v>83</v>
      </c>
      <c r="AW185" s="13" t="s">
        <v>30</v>
      </c>
      <c r="AX185" s="13" t="s">
        <v>81</v>
      </c>
      <c r="AY185" s="218" t="s">
        <v>144</v>
      </c>
    </row>
    <row r="186" spans="1:65" s="2" customFormat="1" ht="24.2" customHeight="1">
      <c r="A186" s="35"/>
      <c r="B186" s="36"/>
      <c r="C186" s="193" t="s">
        <v>241</v>
      </c>
      <c r="D186" s="193" t="s">
        <v>149</v>
      </c>
      <c r="E186" s="194" t="s">
        <v>265</v>
      </c>
      <c r="F186" s="195" t="s">
        <v>266</v>
      </c>
      <c r="G186" s="196" t="s">
        <v>251</v>
      </c>
      <c r="H186" s="197">
        <v>1</v>
      </c>
      <c r="I186" s="198"/>
      <c r="J186" s="199">
        <f>ROUND(I186*H186,2)</f>
        <v>0</v>
      </c>
      <c r="K186" s="200"/>
      <c r="L186" s="40"/>
      <c r="M186" s="201" t="s">
        <v>1</v>
      </c>
      <c r="N186" s="202" t="s">
        <v>38</v>
      </c>
      <c r="O186" s="72"/>
      <c r="P186" s="203">
        <f>O186*H186</f>
        <v>0</v>
      </c>
      <c r="Q186" s="203">
        <v>0</v>
      </c>
      <c r="R186" s="203">
        <f>Q186*H186</f>
        <v>0</v>
      </c>
      <c r="S186" s="203">
        <v>0</v>
      </c>
      <c r="T186" s="20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5" t="s">
        <v>180</v>
      </c>
      <c r="AT186" s="205" t="s">
        <v>149</v>
      </c>
      <c r="AU186" s="205" t="s">
        <v>83</v>
      </c>
      <c r="AY186" s="18" t="s">
        <v>144</v>
      </c>
      <c r="BE186" s="206">
        <f>IF(N186="základní",J186,0)</f>
        <v>0</v>
      </c>
      <c r="BF186" s="206">
        <f>IF(N186="snížená",J186,0)</f>
        <v>0</v>
      </c>
      <c r="BG186" s="206">
        <f>IF(N186="zákl. přenesená",J186,0)</f>
        <v>0</v>
      </c>
      <c r="BH186" s="206">
        <f>IF(N186="sníž. přenesená",J186,0)</f>
        <v>0</v>
      </c>
      <c r="BI186" s="206">
        <f>IF(N186="nulová",J186,0)</f>
        <v>0</v>
      </c>
      <c r="BJ186" s="18" t="s">
        <v>81</v>
      </c>
      <c r="BK186" s="206">
        <f>ROUND(I186*H186,2)</f>
        <v>0</v>
      </c>
      <c r="BL186" s="18" t="s">
        <v>180</v>
      </c>
      <c r="BM186" s="205" t="s">
        <v>267</v>
      </c>
    </row>
    <row r="187" spans="1:65" s="13" customFormat="1" ht="11.25">
      <c r="B187" s="207"/>
      <c r="C187" s="208"/>
      <c r="D187" s="209" t="s">
        <v>156</v>
      </c>
      <c r="E187" s="210" t="s">
        <v>1</v>
      </c>
      <c r="F187" s="211" t="s">
        <v>81</v>
      </c>
      <c r="G187" s="208"/>
      <c r="H187" s="212">
        <v>1</v>
      </c>
      <c r="I187" s="213"/>
      <c r="J187" s="208"/>
      <c r="K187" s="208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156</v>
      </c>
      <c r="AU187" s="218" t="s">
        <v>83</v>
      </c>
      <c r="AV187" s="13" t="s">
        <v>83</v>
      </c>
      <c r="AW187" s="13" t="s">
        <v>30</v>
      </c>
      <c r="AX187" s="13" t="s">
        <v>81</v>
      </c>
      <c r="AY187" s="218" t="s">
        <v>144</v>
      </c>
    </row>
    <row r="188" spans="1:65" s="2" customFormat="1" ht="24.2" customHeight="1">
      <c r="A188" s="35"/>
      <c r="B188" s="36"/>
      <c r="C188" s="193" t="s">
        <v>268</v>
      </c>
      <c r="D188" s="193" t="s">
        <v>149</v>
      </c>
      <c r="E188" s="194" t="s">
        <v>269</v>
      </c>
      <c r="F188" s="195" t="s">
        <v>270</v>
      </c>
      <c r="G188" s="196" t="s">
        <v>251</v>
      </c>
      <c r="H188" s="197">
        <v>1</v>
      </c>
      <c r="I188" s="198"/>
      <c r="J188" s="199">
        <f>ROUND(I188*H188,2)</f>
        <v>0</v>
      </c>
      <c r="K188" s="200"/>
      <c r="L188" s="40"/>
      <c r="M188" s="201" t="s">
        <v>1</v>
      </c>
      <c r="N188" s="202" t="s">
        <v>38</v>
      </c>
      <c r="O188" s="72"/>
      <c r="P188" s="203">
        <f>O188*H188</f>
        <v>0</v>
      </c>
      <c r="Q188" s="203">
        <v>0</v>
      </c>
      <c r="R188" s="203">
        <f>Q188*H188</f>
        <v>0</v>
      </c>
      <c r="S188" s="203">
        <v>0</v>
      </c>
      <c r="T188" s="20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5" t="s">
        <v>180</v>
      </c>
      <c r="AT188" s="205" t="s">
        <v>149</v>
      </c>
      <c r="AU188" s="205" t="s">
        <v>83</v>
      </c>
      <c r="AY188" s="18" t="s">
        <v>144</v>
      </c>
      <c r="BE188" s="206">
        <f>IF(N188="základní",J188,0)</f>
        <v>0</v>
      </c>
      <c r="BF188" s="206">
        <f>IF(N188="snížená",J188,0)</f>
        <v>0</v>
      </c>
      <c r="BG188" s="206">
        <f>IF(N188="zákl. přenesená",J188,0)</f>
        <v>0</v>
      </c>
      <c r="BH188" s="206">
        <f>IF(N188="sníž. přenesená",J188,0)</f>
        <v>0</v>
      </c>
      <c r="BI188" s="206">
        <f>IF(N188="nulová",J188,0)</f>
        <v>0</v>
      </c>
      <c r="BJ188" s="18" t="s">
        <v>81</v>
      </c>
      <c r="BK188" s="206">
        <f>ROUND(I188*H188,2)</f>
        <v>0</v>
      </c>
      <c r="BL188" s="18" t="s">
        <v>180</v>
      </c>
      <c r="BM188" s="205" t="s">
        <v>271</v>
      </c>
    </row>
    <row r="189" spans="1:65" s="13" customFormat="1" ht="11.25">
      <c r="B189" s="207"/>
      <c r="C189" s="208"/>
      <c r="D189" s="209" t="s">
        <v>156</v>
      </c>
      <c r="E189" s="210" t="s">
        <v>1</v>
      </c>
      <c r="F189" s="211" t="s">
        <v>81</v>
      </c>
      <c r="G189" s="208"/>
      <c r="H189" s="212">
        <v>1</v>
      </c>
      <c r="I189" s="213"/>
      <c r="J189" s="208"/>
      <c r="K189" s="208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156</v>
      </c>
      <c r="AU189" s="218" t="s">
        <v>83</v>
      </c>
      <c r="AV189" s="13" t="s">
        <v>83</v>
      </c>
      <c r="AW189" s="13" t="s">
        <v>30</v>
      </c>
      <c r="AX189" s="13" t="s">
        <v>81</v>
      </c>
      <c r="AY189" s="218" t="s">
        <v>144</v>
      </c>
    </row>
    <row r="190" spans="1:65" s="2" customFormat="1" ht="14.45" customHeight="1">
      <c r="A190" s="35"/>
      <c r="B190" s="36"/>
      <c r="C190" s="193" t="s">
        <v>272</v>
      </c>
      <c r="D190" s="193" t="s">
        <v>149</v>
      </c>
      <c r="E190" s="194" t="s">
        <v>273</v>
      </c>
      <c r="F190" s="195" t="s">
        <v>274</v>
      </c>
      <c r="G190" s="196" t="s">
        <v>251</v>
      </c>
      <c r="H190" s="197">
        <v>1</v>
      </c>
      <c r="I190" s="198"/>
      <c r="J190" s="199">
        <f>ROUND(I190*H190,2)</f>
        <v>0</v>
      </c>
      <c r="K190" s="200"/>
      <c r="L190" s="40"/>
      <c r="M190" s="201" t="s">
        <v>1</v>
      </c>
      <c r="N190" s="202" t="s">
        <v>38</v>
      </c>
      <c r="O190" s="72"/>
      <c r="P190" s="203">
        <f>O190*H190</f>
        <v>0</v>
      </c>
      <c r="Q190" s="203">
        <v>0</v>
      </c>
      <c r="R190" s="203">
        <f>Q190*H190</f>
        <v>0</v>
      </c>
      <c r="S190" s="203">
        <v>0</v>
      </c>
      <c r="T190" s="20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5" t="s">
        <v>180</v>
      </c>
      <c r="AT190" s="205" t="s">
        <v>149</v>
      </c>
      <c r="AU190" s="205" t="s">
        <v>83</v>
      </c>
      <c r="AY190" s="18" t="s">
        <v>144</v>
      </c>
      <c r="BE190" s="206">
        <f>IF(N190="základní",J190,0)</f>
        <v>0</v>
      </c>
      <c r="BF190" s="206">
        <f>IF(N190="snížená",J190,0)</f>
        <v>0</v>
      </c>
      <c r="BG190" s="206">
        <f>IF(N190="zákl. přenesená",J190,0)</f>
        <v>0</v>
      </c>
      <c r="BH190" s="206">
        <f>IF(N190="sníž. přenesená",J190,0)</f>
        <v>0</v>
      </c>
      <c r="BI190" s="206">
        <f>IF(N190="nulová",J190,0)</f>
        <v>0</v>
      </c>
      <c r="BJ190" s="18" t="s">
        <v>81</v>
      </c>
      <c r="BK190" s="206">
        <f>ROUND(I190*H190,2)</f>
        <v>0</v>
      </c>
      <c r="BL190" s="18" t="s">
        <v>180</v>
      </c>
      <c r="BM190" s="205" t="s">
        <v>275</v>
      </c>
    </row>
    <row r="191" spans="1:65" s="13" customFormat="1" ht="11.25">
      <c r="B191" s="207"/>
      <c r="C191" s="208"/>
      <c r="D191" s="209" t="s">
        <v>156</v>
      </c>
      <c r="E191" s="210" t="s">
        <v>1</v>
      </c>
      <c r="F191" s="211" t="s">
        <v>81</v>
      </c>
      <c r="G191" s="208"/>
      <c r="H191" s="212">
        <v>1</v>
      </c>
      <c r="I191" s="213"/>
      <c r="J191" s="208"/>
      <c r="K191" s="208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156</v>
      </c>
      <c r="AU191" s="218" t="s">
        <v>83</v>
      </c>
      <c r="AV191" s="13" t="s">
        <v>83</v>
      </c>
      <c r="AW191" s="13" t="s">
        <v>30</v>
      </c>
      <c r="AX191" s="13" t="s">
        <v>81</v>
      </c>
      <c r="AY191" s="218" t="s">
        <v>144</v>
      </c>
    </row>
    <row r="192" spans="1:65" s="12" customFormat="1" ht="22.9" customHeight="1">
      <c r="B192" s="177"/>
      <c r="C192" s="178"/>
      <c r="D192" s="179" t="s">
        <v>72</v>
      </c>
      <c r="E192" s="191" t="s">
        <v>276</v>
      </c>
      <c r="F192" s="191" t="s">
        <v>277</v>
      </c>
      <c r="G192" s="178"/>
      <c r="H192" s="178"/>
      <c r="I192" s="181"/>
      <c r="J192" s="192">
        <f>BK192</f>
        <v>0</v>
      </c>
      <c r="K192" s="178"/>
      <c r="L192" s="183"/>
      <c r="M192" s="184"/>
      <c r="N192" s="185"/>
      <c r="O192" s="185"/>
      <c r="P192" s="186">
        <f>SUM(P193:P197)</f>
        <v>0</v>
      </c>
      <c r="Q192" s="185"/>
      <c r="R192" s="186">
        <f>SUM(R193:R197)</f>
        <v>4.1000000000000002E-2</v>
      </c>
      <c r="S192" s="185"/>
      <c r="T192" s="187">
        <f>SUM(T193:T197)</f>
        <v>0</v>
      </c>
      <c r="AR192" s="188" t="s">
        <v>83</v>
      </c>
      <c r="AT192" s="189" t="s">
        <v>72</v>
      </c>
      <c r="AU192" s="189" t="s">
        <v>81</v>
      </c>
      <c r="AY192" s="188" t="s">
        <v>144</v>
      </c>
      <c r="BK192" s="190">
        <f>SUM(BK193:BK197)</f>
        <v>0</v>
      </c>
    </row>
    <row r="193" spans="1:65" s="2" customFormat="1" ht="24.2" customHeight="1">
      <c r="A193" s="35"/>
      <c r="B193" s="36"/>
      <c r="C193" s="193" t="s">
        <v>278</v>
      </c>
      <c r="D193" s="193" t="s">
        <v>149</v>
      </c>
      <c r="E193" s="194" t="s">
        <v>279</v>
      </c>
      <c r="F193" s="195" t="s">
        <v>280</v>
      </c>
      <c r="G193" s="196" t="s">
        <v>198</v>
      </c>
      <c r="H193" s="197">
        <v>2</v>
      </c>
      <c r="I193" s="198"/>
      <c r="J193" s="199">
        <f>ROUND(I193*H193,2)</f>
        <v>0</v>
      </c>
      <c r="K193" s="200"/>
      <c r="L193" s="40"/>
      <c r="M193" s="201" t="s">
        <v>1</v>
      </c>
      <c r="N193" s="202" t="s">
        <v>38</v>
      </c>
      <c r="O193" s="72"/>
      <c r="P193" s="203">
        <f>O193*H193</f>
        <v>0</v>
      </c>
      <c r="Q193" s="203">
        <v>0</v>
      </c>
      <c r="R193" s="203">
        <f>Q193*H193</f>
        <v>0</v>
      </c>
      <c r="S193" s="203">
        <v>0</v>
      </c>
      <c r="T193" s="20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5" t="s">
        <v>180</v>
      </c>
      <c r="AT193" s="205" t="s">
        <v>149</v>
      </c>
      <c r="AU193" s="205" t="s">
        <v>83</v>
      </c>
      <c r="AY193" s="18" t="s">
        <v>144</v>
      </c>
      <c r="BE193" s="206">
        <f>IF(N193="základní",J193,0)</f>
        <v>0</v>
      </c>
      <c r="BF193" s="206">
        <f>IF(N193="snížená",J193,0)</f>
        <v>0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18" t="s">
        <v>81</v>
      </c>
      <c r="BK193" s="206">
        <f>ROUND(I193*H193,2)</f>
        <v>0</v>
      </c>
      <c r="BL193" s="18" t="s">
        <v>180</v>
      </c>
      <c r="BM193" s="205" t="s">
        <v>281</v>
      </c>
    </row>
    <row r="194" spans="1:65" s="13" customFormat="1" ht="11.25">
      <c r="B194" s="207"/>
      <c r="C194" s="208"/>
      <c r="D194" s="209" t="s">
        <v>156</v>
      </c>
      <c r="E194" s="210" t="s">
        <v>1</v>
      </c>
      <c r="F194" s="211" t="s">
        <v>282</v>
      </c>
      <c r="G194" s="208"/>
      <c r="H194" s="212">
        <v>2</v>
      </c>
      <c r="I194" s="213"/>
      <c r="J194" s="208"/>
      <c r="K194" s="208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156</v>
      </c>
      <c r="AU194" s="218" t="s">
        <v>83</v>
      </c>
      <c r="AV194" s="13" t="s">
        <v>83</v>
      </c>
      <c r="AW194" s="13" t="s">
        <v>30</v>
      </c>
      <c r="AX194" s="13" t="s">
        <v>73</v>
      </c>
      <c r="AY194" s="218" t="s">
        <v>144</v>
      </c>
    </row>
    <row r="195" spans="1:65" s="14" customFormat="1" ht="11.25">
      <c r="B195" s="219"/>
      <c r="C195" s="220"/>
      <c r="D195" s="209" t="s">
        <v>156</v>
      </c>
      <c r="E195" s="221" t="s">
        <v>1</v>
      </c>
      <c r="F195" s="222" t="s">
        <v>158</v>
      </c>
      <c r="G195" s="220"/>
      <c r="H195" s="223">
        <v>2</v>
      </c>
      <c r="I195" s="224"/>
      <c r="J195" s="220"/>
      <c r="K195" s="220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156</v>
      </c>
      <c r="AU195" s="229" t="s">
        <v>83</v>
      </c>
      <c r="AV195" s="14" t="s">
        <v>154</v>
      </c>
      <c r="AW195" s="14" t="s">
        <v>30</v>
      </c>
      <c r="AX195" s="14" t="s">
        <v>81</v>
      </c>
      <c r="AY195" s="229" t="s">
        <v>144</v>
      </c>
    </row>
    <row r="196" spans="1:65" s="2" customFormat="1" ht="14.45" customHeight="1">
      <c r="A196" s="35"/>
      <c r="B196" s="36"/>
      <c r="C196" s="230" t="s">
        <v>283</v>
      </c>
      <c r="D196" s="230" t="s">
        <v>284</v>
      </c>
      <c r="E196" s="231" t="s">
        <v>285</v>
      </c>
      <c r="F196" s="232" t="s">
        <v>286</v>
      </c>
      <c r="G196" s="233" t="s">
        <v>198</v>
      </c>
      <c r="H196" s="234">
        <v>2</v>
      </c>
      <c r="I196" s="235"/>
      <c r="J196" s="236">
        <f>ROUND(I196*H196,2)</f>
        <v>0</v>
      </c>
      <c r="K196" s="237"/>
      <c r="L196" s="238"/>
      <c r="M196" s="239" t="s">
        <v>1</v>
      </c>
      <c r="N196" s="240" t="s">
        <v>38</v>
      </c>
      <c r="O196" s="72"/>
      <c r="P196" s="203">
        <f>O196*H196</f>
        <v>0</v>
      </c>
      <c r="Q196" s="203">
        <v>2.0500000000000001E-2</v>
      </c>
      <c r="R196" s="203">
        <f>Q196*H196</f>
        <v>4.1000000000000002E-2</v>
      </c>
      <c r="S196" s="203">
        <v>0</v>
      </c>
      <c r="T196" s="20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5" t="s">
        <v>287</v>
      </c>
      <c r="AT196" s="205" t="s">
        <v>284</v>
      </c>
      <c r="AU196" s="205" t="s">
        <v>83</v>
      </c>
      <c r="AY196" s="18" t="s">
        <v>144</v>
      </c>
      <c r="BE196" s="206">
        <f>IF(N196="základní",J196,0)</f>
        <v>0</v>
      </c>
      <c r="BF196" s="206">
        <f>IF(N196="snížená",J196,0)</f>
        <v>0</v>
      </c>
      <c r="BG196" s="206">
        <f>IF(N196="zákl. přenesená",J196,0)</f>
        <v>0</v>
      </c>
      <c r="BH196" s="206">
        <f>IF(N196="sníž. přenesená",J196,0)</f>
        <v>0</v>
      </c>
      <c r="BI196" s="206">
        <f>IF(N196="nulová",J196,0)</f>
        <v>0</v>
      </c>
      <c r="BJ196" s="18" t="s">
        <v>81</v>
      </c>
      <c r="BK196" s="206">
        <f>ROUND(I196*H196,2)</f>
        <v>0</v>
      </c>
      <c r="BL196" s="18" t="s">
        <v>180</v>
      </c>
      <c r="BM196" s="205" t="s">
        <v>288</v>
      </c>
    </row>
    <row r="197" spans="1:65" s="2" customFormat="1" ht="24.2" customHeight="1">
      <c r="A197" s="35"/>
      <c r="B197" s="36"/>
      <c r="C197" s="193" t="s">
        <v>289</v>
      </c>
      <c r="D197" s="193" t="s">
        <v>149</v>
      </c>
      <c r="E197" s="194" t="s">
        <v>290</v>
      </c>
      <c r="F197" s="195" t="s">
        <v>291</v>
      </c>
      <c r="G197" s="196" t="s">
        <v>163</v>
      </c>
      <c r="H197" s="197">
        <v>4.1000000000000002E-2</v>
      </c>
      <c r="I197" s="198"/>
      <c r="J197" s="199">
        <f>ROUND(I197*H197,2)</f>
        <v>0</v>
      </c>
      <c r="K197" s="200"/>
      <c r="L197" s="40"/>
      <c r="M197" s="201" t="s">
        <v>1</v>
      </c>
      <c r="N197" s="202" t="s">
        <v>38</v>
      </c>
      <c r="O197" s="72"/>
      <c r="P197" s="203">
        <f>O197*H197</f>
        <v>0</v>
      </c>
      <c r="Q197" s="203">
        <v>0</v>
      </c>
      <c r="R197" s="203">
        <f>Q197*H197</f>
        <v>0</v>
      </c>
      <c r="S197" s="203">
        <v>0</v>
      </c>
      <c r="T197" s="20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5" t="s">
        <v>180</v>
      </c>
      <c r="AT197" s="205" t="s">
        <v>149</v>
      </c>
      <c r="AU197" s="205" t="s">
        <v>83</v>
      </c>
      <c r="AY197" s="18" t="s">
        <v>144</v>
      </c>
      <c r="BE197" s="206">
        <f>IF(N197="základní",J197,0)</f>
        <v>0</v>
      </c>
      <c r="BF197" s="206">
        <f>IF(N197="snížená",J197,0)</f>
        <v>0</v>
      </c>
      <c r="BG197" s="206">
        <f>IF(N197="zákl. přenesená",J197,0)</f>
        <v>0</v>
      </c>
      <c r="BH197" s="206">
        <f>IF(N197="sníž. přenesená",J197,0)</f>
        <v>0</v>
      </c>
      <c r="BI197" s="206">
        <f>IF(N197="nulová",J197,0)</f>
        <v>0</v>
      </c>
      <c r="BJ197" s="18" t="s">
        <v>81</v>
      </c>
      <c r="BK197" s="206">
        <f>ROUND(I197*H197,2)</f>
        <v>0</v>
      </c>
      <c r="BL197" s="18" t="s">
        <v>180</v>
      </c>
      <c r="BM197" s="205" t="s">
        <v>292</v>
      </c>
    </row>
    <row r="198" spans="1:65" s="12" customFormat="1" ht="22.9" customHeight="1">
      <c r="B198" s="177"/>
      <c r="C198" s="178"/>
      <c r="D198" s="179" t="s">
        <v>72</v>
      </c>
      <c r="E198" s="191" t="s">
        <v>293</v>
      </c>
      <c r="F198" s="191" t="s">
        <v>294</v>
      </c>
      <c r="G198" s="178"/>
      <c r="H198" s="178"/>
      <c r="I198" s="181"/>
      <c r="J198" s="192">
        <f>BK198</f>
        <v>0</v>
      </c>
      <c r="K198" s="178"/>
      <c r="L198" s="183"/>
      <c r="M198" s="184"/>
      <c r="N198" s="185"/>
      <c r="O198" s="185"/>
      <c r="P198" s="186">
        <f>SUM(P199:P207)</f>
        <v>0</v>
      </c>
      <c r="Q198" s="185"/>
      <c r="R198" s="186">
        <f>SUM(R199:R207)</f>
        <v>0.3206</v>
      </c>
      <c r="S198" s="185"/>
      <c r="T198" s="187">
        <f>SUM(T199:T207)</f>
        <v>0</v>
      </c>
      <c r="AR198" s="188" t="s">
        <v>83</v>
      </c>
      <c r="AT198" s="189" t="s">
        <v>72</v>
      </c>
      <c r="AU198" s="189" t="s">
        <v>81</v>
      </c>
      <c r="AY198" s="188" t="s">
        <v>144</v>
      </c>
      <c r="BK198" s="190">
        <f>SUM(BK199:BK207)</f>
        <v>0</v>
      </c>
    </row>
    <row r="199" spans="1:65" s="2" customFormat="1" ht="14.45" customHeight="1">
      <c r="A199" s="35"/>
      <c r="B199" s="36"/>
      <c r="C199" s="193" t="s">
        <v>295</v>
      </c>
      <c r="D199" s="193" t="s">
        <v>149</v>
      </c>
      <c r="E199" s="194" t="s">
        <v>296</v>
      </c>
      <c r="F199" s="195" t="s">
        <v>297</v>
      </c>
      <c r="G199" s="196" t="s">
        <v>152</v>
      </c>
      <c r="H199" s="197">
        <v>20</v>
      </c>
      <c r="I199" s="198"/>
      <c r="J199" s="199">
        <f>ROUND(I199*H199,2)</f>
        <v>0</v>
      </c>
      <c r="K199" s="200"/>
      <c r="L199" s="40"/>
      <c r="M199" s="201" t="s">
        <v>1</v>
      </c>
      <c r="N199" s="202" t="s">
        <v>38</v>
      </c>
      <c r="O199" s="72"/>
      <c r="P199" s="203">
        <f>O199*H199</f>
        <v>0</v>
      </c>
      <c r="Q199" s="203">
        <v>0</v>
      </c>
      <c r="R199" s="203">
        <f>Q199*H199</f>
        <v>0</v>
      </c>
      <c r="S199" s="203">
        <v>0</v>
      </c>
      <c r="T199" s="20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5" t="s">
        <v>180</v>
      </c>
      <c r="AT199" s="205" t="s">
        <v>149</v>
      </c>
      <c r="AU199" s="205" t="s">
        <v>83</v>
      </c>
      <c r="AY199" s="18" t="s">
        <v>144</v>
      </c>
      <c r="BE199" s="206">
        <f>IF(N199="základní",J199,0)</f>
        <v>0</v>
      </c>
      <c r="BF199" s="206">
        <f>IF(N199="snížená",J199,0)</f>
        <v>0</v>
      </c>
      <c r="BG199" s="206">
        <f>IF(N199="zákl. přenesená",J199,0)</f>
        <v>0</v>
      </c>
      <c r="BH199" s="206">
        <f>IF(N199="sníž. přenesená",J199,0)</f>
        <v>0</v>
      </c>
      <c r="BI199" s="206">
        <f>IF(N199="nulová",J199,0)</f>
        <v>0</v>
      </c>
      <c r="BJ199" s="18" t="s">
        <v>81</v>
      </c>
      <c r="BK199" s="206">
        <f>ROUND(I199*H199,2)</f>
        <v>0</v>
      </c>
      <c r="BL199" s="18" t="s">
        <v>180</v>
      </c>
      <c r="BM199" s="205" t="s">
        <v>298</v>
      </c>
    </row>
    <row r="200" spans="1:65" s="13" customFormat="1" ht="11.25">
      <c r="B200" s="207"/>
      <c r="C200" s="208"/>
      <c r="D200" s="209" t="s">
        <v>156</v>
      </c>
      <c r="E200" s="210" t="s">
        <v>1</v>
      </c>
      <c r="F200" s="211" t="s">
        <v>220</v>
      </c>
      <c r="G200" s="208"/>
      <c r="H200" s="212">
        <v>20</v>
      </c>
      <c r="I200" s="213"/>
      <c r="J200" s="208"/>
      <c r="K200" s="208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156</v>
      </c>
      <c r="AU200" s="218" t="s">
        <v>83</v>
      </c>
      <c r="AV200" s="13" t="s">
        <v>83</v>
      </c>
      <c r="AW200" s="13" t="s">
        <v>30</v>
      </c>
      <c r="AX200" s="13" t="s">
        <v>81</v>
      </c>
      <c r="AY200" s="218" t="s">
        <v>144</v>
      </c>
    </row>
    <row r="201" spans="1:65" s="2" customFormat="1" ht="14.45" customHeight="1">
      <c r="A201" s="35"/>
      <c r="B201" s="36"/>
      <c r="C201" s="193" t="s">
        <v>287</v>
      </c>
      <c r="D201" s="193" t="s">
        <v>149</v>
      </c>
      <c r="E201" s="194" t="s">
        <v>299</v>
      </c>
      <c r="F201" s="195" t="s">
        <v>300</v>
      </c>
      <c r="G201" s="196" t="s">
        <v>152</v>
      </c>
      <c r="H201" s="197">
        <v>20</v>
      </c>
      <c r="I201" s="198"/>
      <c r="J201" s="199">
        <f>ROUND(I201*H201,2)</f>
        <v>0</v>
      </c>
      <c r="K201" s="200"/>
      <c r="L201" s="40"/>
      <c r="M201" s="201" t="s">
        <v>1</v>
      </c>
      <c r="N201" s="202" t="s">
        <v>38</v>
      </c>
      <c r="O201" s="72"/>
      <c r="P201" s="203">
        <f>O201*H201</f>
        <v>0</v>
      </c>
      <c r="Q201" s="203">
        <v>2.9999999999999997E-4</v>
      </c>
      <c r="R201" s="203">
        <f>Q201*H201</f>
        <v>5.9999999999999993E-3</v>
      </c>
      <c r="S201" s="203">
        <v>0</v>
      </c>
      <c r="T201" s="20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5" t="s">
        <v>180</v>
      </c>
      <c r="AT201" s="205" t="s">
        <v>149</v>
      </c>
      <c r="AU201" s="205" t="s">
        <v>83</v>
      </c>
      <c r="AY201" s="18" t="s">
        <v>144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8" t="s">
        <v>81</v>
      </c>
      <c r="BK201" s="206">
        <f>ROUND(I201*H201,2)</f>
        <v>0</v>
      </c>
      <c r="BL201" s="18" t="s">
        <v>180</v>
      </c>
      <c r="BM201" s="205" t="s">
        <v>301</v>
      </c>
    </row>
    <row r="202" spans="1:65" s="13" customFormat="1" ht="11.25">
      <c r="B202" s="207"/>
      <c r="C202" s="208"/>
      <c r="D202" s="209" t="s">
        <v>156</v>
      </c>
      <c r="E202" s="210" t="s">
        <v>1</v>
      </c>
      <c r="F202" s="211" t="s">
        <v>220</v>
      </c>
      <c r="G202" s="208"/>
      <c r="H202" s="212">
        <v>20</v>
      </c>
      <c r="I202" s="213"/>
      <c r="J202" s="208"/>
      <c r="K202" s="208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156</v>
      </c>
      <c r="AU202" s="218" t="s">
        <v>83</v>
      </c>
      <c r="AV202" s="13" t="s">
        <v>83</v>
      </c>
      <c r="AW202" s="13" t="s">
        <v>30</v>
      </c>
      <c r="AX202" s="13" t="s">
        <v>81</v>
      </c>
      <c r="AY202" s="218" t="s">
        <v>144</v>
      </c>
    </row>
    <row r="203" spans="1:65" s="2" customFormat="1" ht="24.2" customHeight="1">
      <c r="A203" s="35"/>
      <c r="B203" s="36"/>
      <c r="C203" s="193" t="s">
        <v>302</v>
      </c>
      <c r="D203" s="193" t="s">
        <v>149</v>
      </c>
      <c r="E203" s="194" t="s">
        <v>303</v>
      </c>
      <c r="F203" s="195" t="s">
        <v>304</v>
      </c>
      <c r="G203" s="196" t="s">
        <v>152</v>
      </c>
      <c r="H203" s="197">
        <v>20</v>
      </c>
      <c r="I203" s="198"/>
      <c r="J203" s="199">
        <f>ROUND(I203*H203,2)</f>
        <v>0</v>
      </c>
      <c r="K203" s="200"/>
      <c r="L203" s="40"/>
      <c r="M203" s="201" t="s">
        <v>1</v>
      </c>
      <c r="N203" s="202" t="s">
        <v>38</v>
      </c>
      <c r="O203" s="72"/>
      <c r="P203" s="203">
        <f>O203*H203</f>
        <v>0</v>
      </c>
      <c r="Q203" s="203">
        <v>4.9500000000000004E-3</v>
      </c>
      <c r="R203" s="203">
        <f>Q203*H203</f>
        <v>9.9000000000000005E-2</v>
      </c>
      <c r="S203" s="203">
        <v>0</v>
      </c>
      <c r="T203" s="20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5" t="s">
        <v>180</v>
      </c>
      <c r="AT203" s="205" t="s">
        <v>149</v>
      </c>
      <c r="AU203" s="205" t="s">
        <v>83</v>
      </c>
      <c r="AY203" s="18" t="s">
        <v>144</v>
      </c>
      <c r="BE203" s="206">
        <f>IF(N203="základní",J203,0)</f>
        <v>0</v>
      </c>
      <c r="BF203" s="206">
        <f>IF(N203="snížená",J203,0)</f>
        <v>0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18" t="s">
        <v>81</v>
      </c>
      <c r="BK203" s="206">
        <f>ROUND(I203*H203,2)</f>
        <v>0</v>
      </c>
      <c r="BL203" s="18" t="s">
        <v>180</v>
      </c>
      <c r="BM203" s="205" t="s">
        <v>305</v>
      </c>
    </row>
    <row r="204" spans="1:65" s="13" customFormat="1" ht="11.25">
      <c r="B204" s="207"/>
      <c r="C204" s="208"/>
      <c r="D204" s="209" t="s">
        <v>156</v>
      </c>
      <c r="E204" s="210" t="s">
        <v>1</v>
      </c>
      <c r="F204" s="211" t="s">
        <v>220</v>
      </c>
      <c r="G204" s="208"/>
      <c r="H204" s="212">
        <v>20</v>
      </c>
      <c r="I204" s="213"/>
      <c r="J204" s="208"/>
      <c r="K204" s="208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156</v>
      </c>
      <c r="AU204" s="218" t="s">
        <v>83</v>
      </c>
      <c r="AV204" s="13" t="s">
        <v>83</v>
      </c>
      <c r="AW204" s="13" t="s">
        <v>30</v>
      </c>
      <c r="AX204" s="13" t="s">
        <v>81</v>
      </c>
      <c r="AY204" s="218" t="s">
        <v>144</v>
      </c>
    </row>
    <row r="205" spans="1:65" s="2" customFormat="1" ht="24.2" customHeight="1">
      <c r="A205" s="35"/>
      <c r="B205" s="36"/>
      <c r="C205" s="230" t="s">
        <v>306</v>
      </c>
      <c r="D205" s="230" t="s">
        <v>284</v>
      </c>
      <c r="E205" s="231" t="s">
        <v>307</v>
      </c>
      <c r="F205" s="232" t="s">
        <v>308</v>
      </c>
      <c r="G205" s="233" t="s">
        <v>152</v>
      </c>
      <c r="H205" s="234">
        <v>22</v>
      </c>
      <c r="I205" s="235"/>
      <c r="J205" s="236">
        <f>ROUND(I205*H205,2)</f>
        <v>0</v>
      </c>
      <c r="K205" s="237"/>
      <c r="L205" s="238"/>
      <c r="M205" s="239" t="s">
        <v>1</v>
      </c>
      <c r="N205" s="240" t="s">
        <v>38</v>
      </c>
      <c r="O205" s="72"/>
      <c r="P205" s="203">
        <f>O205*H205</f>
        <v>0</v>
      </c>
      <c r="Q205" s="203">
        <v>9.7999999999999997E-3</v>
      </c>
      <c r="R205" s="203">
        <f>Q205*H205</f>
        <v>0.21559999999999999</v>
      </c>
      <c r="S205" s="203">
        <v>0</v>
      </c>
      <c r="T205" s="20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5" t="s">
        <v>287</v>
      </c>
      <c r="AT205" s="205" t="s">
        <v>284</v>
      </c>
      <c r="AU205" s="205" t="s">
        <v>83</v>
      </c>
      <c r="AY205" s="18" t="s">
        <v>144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8" t="s">
        <v>81</v>
      </c>
      <c r="BK205" s="206">
        <f>ROUND(I205*H205,2)</f>
        <v>0</v>
      </c>
      <c r="BL205" s="18" t="s">
        <v>180</v>
      </c>
      <c r="BM205" s="205" t="s">
        <v>309</v>
      </c>
    </row>
    <row r="206" spans="1:65" s="13" customFormat="1" ht="11.25">
      <c r="B206" s="207"/>
      <c r="C206" s="208"/>
      <c r="D206" s="209" t="s">
        <v>156</v>
      </c>
      <c r="E206" s="210" t="s">
        <v>1</v>
      </c>
      <c r="F206" s="211" t="s">
        <v>310</v>
      </c>
      <c r="G206" s="208"/>
      <c r="H206" s="212">
        <v>22</v>
      </c>
      <c r="I206" s="213"/>
      <c r="J206" s="208"/>
      <c r="K206" s="208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156</v>
      </c>
      <c r="AU206" s="218" t="s">
        <v>83</v>
      </c>
      <c r="AV206" s="13" t="s">
        <v>83</v>
      </c>
      <c r="AW206" s="13" t="s">
        <v>30</v>
      </c>
      <c r="AX206" s="13" t="s">
        <v>81</v>
      </c>
      <c r="AY206" s="218" t="s">
        <v>144</v>
      </c>
    </row>
    <row r="207" spans="1:65" s="2" customFormat="1" ht="24.2" customHeight="1">
      <c r="A207" s="35"/>
      <c r="B207" s="36"/>
      <c r="C207" s="193" t="s">
        <v>311</v>
      </c>
      <c r="D207" s="193" t="s">
        <v>149</v>
      </c>
      <c r="E207" s="194" t="s">
        <v>312</v>
      </c>
      <c r="F207" s="195" t="s">
        <v>313</v>
      </c>
      <c r="G207" s="196" t="s">
        <v>163</v>
      </c>
      <c r="H207" s="197">
        <v>0.32100000000000001</v>
      </c>
      <c r="I207" s="198"/>
      <c r="J207" s="199">
        <f>ROUND(I207*H207,2)</f>
        <v>0</v>
      </c>
      <c r="K207" s="200"/>
      <c r="L207" s="40"/>
      <c r="M207" s="201" t="s">
        <v>1</v>
      </c>
      <c r="N207" s="202" t="s">
        <v>38</v>
      </c>
      <c r="O207" s="72"/>
      <c r="P207" s="203">
        <f>O207*H207</f>
        <v>0</v>
      </c>
      <c r="Q207" s="203">
        <v>0</v>
      </c>
      <c r="R207" s="203">
        <f>Q207*H207</f>
        <v>0</v>
      </c>
      <c r="S207" s="203">
        <v>0</v>
      </c>
      <c r="T207" s="20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5" t="s">
        <v>180</v>
      </c>
      <c r="AT207" s="205" t="s">
        <v>149</v>
      </c>
      <c r="AU207" s="205" t="s">
        <v>83</v>
      </c>
      <c r="AY207" s="18" t="s">
        <v>144</v>
      </c>
      <c r="BE207" s="206">
        <f>IF(N207="základní",J207,0)</f>
        <v>0</v>
      </c>
      <c r="BF207" s="206">
        <f>IF(N207="snížená",J207,0)</f>
        <v>0</v>
      </c>
      <c r="BG207" s="206">
        <f>IF(N207="zákl. přenesená",J207,0)</f>
        <v>0</v>
      </c>
      <c r="BH207" s="206">
        <f>IF(N207="sníž. přenesená",J207,0)</f>
        <v>0</v>
      </c>
      <c r="BI207" s="206">
        <f>IF(N207="nulová",J207,0)</f>
        <v>0</v>
      </c>
      <c r="BJ207" s="18" t="s">
        <v>81</v>
      </c>
      <c r="BK207" s="206">
        <f>ROUND(I207*H207,2)</f>
        <v>0</v>
      </c>
      <c r="BL207" s="18" t="s">
        <v>180</v>
      </c>
      <c r="BM207" s="205" t="s">
        <v>314</v>
      </c>
    </row>
    <row r="208" spans="1:65" s="12" customFormat="1" ht="25.9" customHeight="1">
      <c r="B208" s="177"/>
      <c r="C208" s="178"/>
      <c r="D208" s="179" t="s">
        <v>72</v>
      </c>
      <c r="E208" s="180" t="s">
        <v>315</v>
      </c>
      <c r="F208" s="180" t="s">
        <v>316</v>
      </c>
      <c r="G208" s="178"/>
      <c r="H208" s="178"/>
      <c r="I208" s="181"/>
      <c r="J208" s="182">
        <f>BK208</f>
        <v>0</v>
      </c>
      <c r="K208" s="178"/>
      <c r="L208" s="183"/>
      <c r="M208" s="184"/>
      <c r="N208" s="185"/>
      <c r="O208" s="185"/>
      <c r="P208" s="186">
        <f>SUM(P209:P219)</f>
        <v>0</v>
      </c>
      <c r="Q208" s="185"/>
      <c r="R208" s="186">
        <f>SUM(R209:R219)</f>
        <v>0</v>
      </c>
      <c r="S208" s="185"/>
      <c r="T208" s="187">
        <f>SUM(T209:T219)</f>
        <v>0</v>
      </c>
      <c r="AR208" s="188" t="s">
        <v>153</v>
      </c>
      <c r="AT208" s="189" t="s">
        <v>72</v>
      </c>
      <c r="AU208" s="189" t="s">
        <v>73</v>
      </c>
      <c r="AY208" s="188" t="s">
        <v>144</v>
      </c>
      <c r="BK208" s="190">
        <f>SUM(BK209:BK219)</f>
        <v>0</v>
      </c>
    </row>
    <row r="209" spans="1:65" s="2" customFormat="1" ht="14.45" customHeight="1">
      <c r="A209" s="35"/>
      <c r="B209" s="36"/>
      <c r="C209" s="193" t="s">
        <v>317</v>
      </c>
      <c r="D209" s="193" t="s">
        <v>149</v>
      </c>
      <c r="E209" s="194" t="s">
        <v>318</v>
      </c>
      <c r="F209" s="195" t="s">
        <v>319</v>
      </c>
      <c r="G209" s="196" t="s">
        <v>320</v>
      </c>
      <c r="H209" s="197">
        <v>7.5</v>
      </c>
      <c r="I209" s="198"/>
      <c r="J209" s="199">
        <f>ROUND(I209*H209,2)</f>
        <v>0</v>
      </c>
      <c r="K209" s="200"/>
      <c r="L209" s="40"/>
      <c r="M209" s="201" t="s">
        <v>1</v>
      </c>
      <c r="N209" s="202" t="s">
        <v>38</v>
      </c>
      <c r="O209" s="72"/>
      <c r="P209" s="203">
        <f>O209*H209</f>
        <v>0</v>
      </c>
      <c r="Q209" s="203">
        <v>0</v>
      </c>
      <c r="R209" s="203">
        <f>Q209*H209</f>
        <v>0</v>
      </c>
      <c r="S209" s="203">
        <v>0</v>
      </c>
      <c r="T209" s="20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5" t="s">
        <v>321</v>
      </c>
      <c r="AT209" s="205" t="s">
        <v>149</v>
      </c>
      <c r="AU209" s="205" t="s">
        <v>81</v>
      </c>
      <c r="AY209" s="18" t="s">
        <v>144</v>
      </c>
      <c r="BE209" s="206">
        <f>IF(N209="základní",J209,0)</f>
        <v>0</v>
      </c>
      <c r="BF209" s="206">
        <f>IF(N209="snížená",J209,0)</f>
        <v>0</v>
      </c>
      <c r="BG209" s="206">
        <f>IF(N209="zákl. přenesená",J209,0)</f>
        <v>0</v>
      </c>
      <c r="BH209" s="206">
        <f>IF(N209="sníž. přenesená",J209,0)</f>
        <v>0</v>
      </c>
      <c r="BI209" s="206">
        <f>IF(N209="nulová",J209,0)</f>
        <v>0</v>
      </c>
      <c r="BJ209" s="18" t="s">
        <v>81</v>
      </c>
      <c r="BK209" s="206">
        <f>ROUND(I209*H209,2)</f>
        <v>0</v>
      </c>
      <c r="BL209" s="18" t="s">
        <v>321</v>
      </c>
      <c r="BM209" s="205" t="s">
        <v>322</v>
      </c>
    </row>
    <row r="210" spans="1:65" s="13" customFormat="1" ht="22.5">
      <c r="B210" s="207"/>
      <c r="C210" s="208"/>
      <c r="D210" s="209" t="s">
        <v>156</v>
      </c>
      <c r="E210" s="210" t="s">
        <v>1</v>
      </c>
      <c r="F210" s="211" t="s">
        <v>323</v>
      </c>
      <c r="G210" s="208"/>
      <c r="H210" s="212">
        <v>7.5</v>
      </c>
      <c r="I210" s="213"/>
      <c r="J210" s="208"/>
      <c r="K210" s="208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156</v>
      </c>
      <c r="AU210" s="218" t="s">
        <v>81</v>
      </c>
      <c r="AV210" s="13" t="s">
        <v>83</v>
      </c>
      <c r="AW210" s="13" t="s">
        <v>30</v>
      </c>
      <c r="AX210" s="13" t="s">
        <v>73</v>
      </c>
      <c r="AY210" s="218" t="s">
        <v>144</v>
      </c>
    </row>
    <row r="211" spans="1:65" s="14" customFormat="1" ht="11.25">
      <c r="B211" s="219"/>
      <c r="C211" s="220"/>
      <c r="D211" s="209" t="s">
        <v>156</v>
      </c>
      <c r="E211" s="221" t="s">
        <v>1</v>
      </c>
      <c r="F211" s="222" t="s">
        <v>158</v>
      </c>
      <c r="G211" s="220"/>
      <c r="H211" s="223">
        <v>7.5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156</v>
      </c>
      <c r="AU211" s="229" t="s">
        <v>81</v>
      </c>
      <c r="AV211" s="14" t="s">
        <v>154</v>
      </c>
      <c r="AW211" s="14" t="s">
        <v>30</v>
      </c>
      <c r="AX211" s="14" t="s">
        <v>81</v>
      </c>
      <c r="AY211" s="229" t="s">
        <v>144</v>
      </c>
    </row>
    <row r="212" spans="1:65" s="2" customFormat="1" ht="14.45" customHeight="1">
      <c r="A212" s="35"/>
      <c r="B212" s="36"/>
      <c r="C212" s="230" t="s">
        <v>324</v>
      </c>
      <c r="D212" s="230" t="s">
        <v>284</v>
      </c>
      <c r="E212" s="231" t="s">
        <v>325</v>
      </c>
      <c r="F212" s="232" t="s">
        <v>326</v>
      </c>
      <c r="G212" s="233" t="s">
        <v>251</v>
      </c>
      <c r="H212" s="234">
        <v>1</v>
      </c>
      <c r="I212" s="235"/>
      <c r="J212" s="236">
        <f>ROUND(I212*H212,2)</f>
        <v>0</v>
      </c>
      <c r="K212" s="237"/>
      <c r="L212" s="238"/>
      <c r="M212" s="239" t="s">
        <v>1</v>
      </c>
      <c r="N212" s="240" t="s">
        <v>38</v>
      </c>
      <c r="O212" s="72"/>
      <c r="P212" s="203">
        <f>O212*H212</f>
        <v>0</v>
      </c>
      <c r="Q212" s="203">
        <v>0</v>
      </c>
      <c r="R212" s="203">
        <f>Q212*H212</f>
        <v>0</v>
      </c>
      <c r="S212" s="203">
        <v>0</v>
      </c>
      <c r="T212" s="20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5" t="s">
        <v>321</v>
      </c>
      <c r="AT212" s="205" t="s">
        <v>284</v>
      </c>
      <c r="AU212" s="205" t="s">
        <v>81</v>
      </c>
      <c r="AY212" s="18" t="s">
        <v>144</v>
      </c>
      <c r="BE212" s="206">
        <f>IF(N212="základní",J212,0)</f>
        <v>0</v>
      </c>
      <c r="BF212" s="206">
        <f>IF(N212="snížená",J212,0)</f>
        <v>0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18" t="s">
        <v>81</v>
      </c>
      <c r="BK212" s="206">
        <f>ROUND(I212*H212,2)</f>
        <v>0</v>
      </c>
      <c r="BL212" s="18" t="s">
        <v>321</v>
      </c>
      <c r="BM212" s="205" t="s">
        <v>327</v>
      </c>
    </row>
    <row r="213" spans="1:65" s="13" customFormat="1" ht="11.25">
      <c r="B213" s="207"/>
      <c r="C213" s="208"/>
      <c r="D213" s="209" t="s">
        <v>156</v>
      </c>
      <c r="E213" s="210" t="s">
        <v>1</v>
      </c>
      <c r="F213" s="211" t="s">
        <v>81</v>
      </c>
      <c r="G213" s="208"/>
      <c r="H213" s="212">
        <v>1</v>
      </c>
      <c r="I213" s="213"/>
      <c r="J213" s="208"/>
      <c r="K213" s="208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156</v>
      </c>
      <c r="AU213" s="218" t="s">
        <v>81</v>
      </c>
      <c r="AV213" s="13" t="s">
        <v>83</v>
      </c>
      <c r="AW213" s="13" t="s">
        <v>30</v>
      </c>
      <c r="AX213" s="13" t="s">
        <v>81</v>
      </c>
      <c r="AY213" s="218" t="s">
        <v>144</v>
      </c>
    </row>
    <row r="214" spans="1:65" s="2" customFormat="1" ht="14.45" customHeight="1">
      <c r="A214" s="35"/>
      <c r="B214" s="36"/>
      <c r="C214" s="193" t="s">
        <v>328</v>
      </c>
      <c r="D214" s="193" t="s">
        <v>149</v>
      </c>
      <c r="E214" s="194" t="s">
        <v>329</v>
      </c>
      <c r="F214" s="195" t="s">
        <v>330</v>
      </c>
      <c r="G214" s="196" t="s">
        <v>320</v>
      </c>
      <c r="H214" s="197">
        <v>7.5</v>
      </c>
      <c r="I214" s="198"/>
      <c r="J214" s="199">
        <f>ROUND(I214*H214,2)</f>
        <v>0</v>
      </c>
      <c r="K214" s="200"/>
      <c r="L214" s="40"/>
      <c r="M214" s="201" t="s">
        <v>1</v>
      </c>
      <c r="N214" s="202" t="s">
        <v>38</v>
      </c>
      <c r="O214" s="72"/>
      <c r="P214" s="203">
        <f>O214*H214</f>
        <v>0</v>
      </c>
      <c r="Q214" s="203">
        <v>0</v>
      </c>
      <c r="R214" s="203">
        <f>Q214*H214</f>
        <v>0</v>
      </c>
      <c r="S214" s="203">
        <v>0</v>
      </c>
      <c r="T214" s="20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5" t="s">
        <v>321</v>
      </c>
      <c r="AT214" s="205" t="s">
        <v>149</v>
      </c>
      <c r="AU214" s="205" t="s">
        <v>81</v>
      </c>
      <c r="AY214" s="18" t="s">
        <v>144</v>
      </c>
      <c r="BE214" s="206">
        <f>IF(N214="základní",J214,0)</f>
        <v>0</v>
      </c>
      <c r="BF214" s="206">
        <f>IF(N214="snížená",J214,0)</f>
        <v>0</v>
      </c>
      <c r="BG214" s="206">
        <f>IF(N214="zákl. přenesená",J214,0)</f>
        <v>0</v>
      </c>
      <c r="BH214" s="206">
        <f>IF(N214="sníž. přenesená",J214,0)</f>
        <v>0</v>
      </c>
      <c r="BI214" s="206">
        <f>IF(N214="nulová",J214,0)</f>
        <v>0</v>
      </c>
      <c r="BJ214" s="18" t="s">
        <v>81</v>
      </c>
      <c r="BK214" s="206">
        <f>ROUND(I214*H214,2)</f>
        <v>0</v>
      </c>
      <c r="BL214" s="18" t="s">
        <v>321</v>
      </c>
      <c r="BM214" s="205" t="s">
        <v>331</v>
      </c>
    </row>
    <row r="215" spans="1:65" s="15" customFormat="1" ht="33.75">
      <c r="B215" s="241"/>
      <c r="C215" s="242"/>
      <c r="D215" s="209" t="s">
        <v>156</v>
      </c>
      <c r="E215" s="243" t="s">
        <v>1</v>
      </c>
      <c r="F215" s="244" t="s">
        <v>332</v>
      </c>
      <c r="G215" s="242"/>
      <c r="H215" s="243" t="s">
        <v>1</v>
      </c>
      <c r="I215" s="245"/>
      <c r="J215" s="242"/>
      <c r="K215" s="242"/>
      <c r="L215" s="246"/>
      <c r="M215" s="247"/>
      <c r="N215" s="248"/>
      <c r="O215" s="248"/>
      <c r="P215" s="248"/>
      <c r="Q215" s="248"/>
      <c r="R215" s="248"/>
      <c r="S215" s="248"/>
      <c r="T215" s="249"/>
      <c r="AT215" s="250" t="s">
        <v>156</v>
      </c>
      <c r="AU215" s="250" t="s">
        <v>81</v>
      </c>
      <c r="AV215" s="15" t="s">
        <v>81</v>
      </c>
      <c r="AW215" s="15" t="s">
        <v>30</v>
      </c>
      <c r="AX215" s="15" t="s">
        <v>73</v>
      </c>
      <c r="AY215" s="250" t="s">
        <v>144</v>
      </c>
    </row>
    <row r="216" spans="1:65" s="15" customFormat="1" ht="11.25">
      <c r="B216" s="241"/>
      <c r="C216" s="242"/>
      <c r="D216" s="209" t="s">
        <v>156</v>
      </c>
      <c r="E216" s="243" t="s">
        <v>1</v>
      </c>
      <c r="F216" s="244" t="s">
        <v>333</v>
      </c>
      <c r="G216" s="242"/>
      <c r="H216" s="243" t="s">
        <v>1</v>
      </c>
      <c r="I216" s="245"/>
      <c r="J216" s="242"/>
      <c r="K216" s="242"/>
      <c r="L216" s="246"/>
      <c r="M216" s="247"/>
      <c r="N216" s="248"/>
      <c r="O216" s="248"/>
      <c r="P216" s="248"/>
      <c r="Q216" s="248"/>
      <c r="R216" s="248"/>
      <c r="S216" s="248"/>
      <c r="T216" s="249"/>
      <c r="AT216" s="250" t="s">
        <v>156</v>
      </c>
      <c r="AU216" s="250" t="s">
        <v>81</v>
      </c>
      <c r="AV216" s="15" t="s">
        <v>81</v>
      </c>
      <c r="AW216" s="15" t="s">
        <v>30</v>
      </c>
      <c r="AX216" s="15" t="s">
        <v>73</v>
      </c>
      <c r="AY216" s="250" t="s">
        <v>144</v>
      </c>
    </row>
    <row r="217" spans="1:65" s="13" customFormat="1" ht="11.25">
      <c r="B217" s="207"/>
      <c r="C217" s="208"/>
      <c r="D217" s="209" t="s">
        <v>156</v>
      </c>
      <c r="E217" s="210" t="s">
        <v>1</v>
      </c>
      <c r="F217" s="211" t="s">
        <v>334</v>
      </c>
      <c r="G217" s="208"/>
      <c r="H217" s="212">
        <v>7.5</v>
      </c>
      <c r="I217" s="213"/>
      <c r="J217" s="208"/>
      <c r="K217" s="208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156</v>
      </c>
      <c r="AU217" s="218" t="s">
        <v>81</v>
      </c>
      <c r="AV217" s="13" t="s">
        <v>83</v>
      </c>
      <c r="AW217" s="13" t="s">
        <v>30</v>
      </c>
      <c r="AX217" s="13" t="s">
        <v>73</v>
      </c>
      <c r="AY217" s="218" t="s">
        <v>144</v>
      </c>
    </row>
    <row r="218" spans="1:65" s="14" customFormat="1" ht="11.25">
      <c r="B218" s="219"/>
      <c r="C218" s="220"/>
      <c r="D218" s="209" t="s">
        <v>156</v>
      </c>
      <c r="E218" s="221" t="s">
        <v>1</v>
      </c>
      <c r="F218" s="222" t="s">
        <v>158</v>
      </c>
      <c r="G218" s="220"/>
      <c r="H218" s="223">
        <v>7.5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156</v>
      </c>
      <c r="AU218" s="229" t="s">
        <v>81</v>
      </c>
      <c r="AV218" s="14" t="s">
        <v>154</v>
      </c>
      <c r="AW218" s="14" t="s">
        <v>30</v>
      </c>
      <c r="AX218" s="14" t="s">
        <v>73</v>
      </c>
      <c r="AY218" s="229" t="s">
        <v>144</v>
      </c>
    </row>
    <row r="219" spans="1:65" s="16" customFormat="1" ht="11.25">
      <c r="B219" s="251"/>
      <c r="C219" s="252"/>
      <c r="D219" s="209" t="s">
        <v>156</v>
      </c>
      <c r="E219" s="253" t="s">
        <v>1</v>
      </c>
      <c r="F219" s="254" t="s">
        <v>335</v>
      </c>
      <c r="G219" s="252"/>
      <c r="H219" s="255">
        <v>7.5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AT219" s="261" t="s">
        <v>156</v>
      </c>
      <c r="AU219" s="261" t="s">
        <v>81</v>
      </c>
      <c r="AV219" s="16" t="s">
        <v>153</v>
      </c>
      <c r="AW219" s="16" t="s">
        <v>30</v>
      </c>
      <c r="AX219" s="16" t="s">
        <v>81</v>
      </c>
      <c r="AY219" s="261" t="s">
        <v>144</v>
      </c>
    </row>
    <row r="220" spans="1:65" s="12" customFormat="1" ht="25.9" customHeight="1">
      <c r="B220" s="177"/>
      <c r="C220" s="178"/>
      <c r="D220" s="179" t="s">
        <v>72</v>
      </c>
      <c r="E220" s="180" t="s">
        <v>336</v>
      </c>
      <c r="F220" s="180" t="s">
        <v>337</v>
      </c>
      <c r="G220" s="178"/>
      <c r="H220" s="178"/>
      <c r="I220" s="181"/>
      <c r="J220" s="182">
        <f>BK220</f>
        <v>0</v>
      </c>
      <c r="K220" s="178"/>
      <c r="L220" s="183"/>
      <c r="M220" s="184"/>
      <c r="N220" s="185"/>
      <c r="O220" s="185"/>
      <c r="P220" s="186">
        <f>SUM(P221:P224)</f>
        <v>0</v>
      </c>
      <c r="Q220" s="185"/>
      <c r="R220" s="186">
        <f>SUM(R221:R224)</f>
        <v>0</v>
      </c>
      <c r="S220" s="185"/>
      <c r="T220" s="187">
        <f>SUM(T221:T224)</f>
        <v>0</v>
      </c>
      <c r="AR220" s="188" t="s">
        <v>153</v>
      </c>
      <c r="AT220" s="189" t="s">
        <v>72</v>
      </c>
      <c r="AU220" s="189" t="s">
        <v>73</v>
      </c>
      <c r="AY220" s="188" t="s">
        <v>144</v>
      </c>
      <c r="BK220" s="190">
        <f>SUM(BK221:BK224)</f>
        <v>0</v>
      </c>
    </row>
    <row r="221" spans="1:65" s="2" customFormat="1" ht="14.45" customHeight="1">
      <c r="A221" s="35"/>
      <c r="B221" s="36"/>
      <c r="C221" s="193" t="s">
        <v>338</v>
      </c>
      <c r="D221" s="193" t="s">
        <v>149</v>
      </c>
      <c r="E221" s="194" t="s">
        <v>339</v>
      </c>
      <c r="F221" s="195" t="s">
        <v>340</v>
      </c>
      <c r="G221" s="196" t="s">
        <v>251</v>
      </c>
      <c r="H221" s="197">
        <v>1</v>
      </c>
      <c r="I221" s="198"/>
      <c r="J221" s="199">
        <f>ROUND(I221*H221,2)</f>
        <v>0</v>
      </c>
      <c r="K221" s="200"/>
      <c r="L221" s="40"/>
      <c r="M221" s="201" t="s">
        <v>1</v>
      </c>
      <c r="N221" s="202" t="s">
        <v>38</v>
      </c>
      <c r="O221" s="72"/>
      <c r="P221" s="203">
        <f>O221*H221</f>
        <v>0</v>
      </c>
      <c r="Q221" s="203">
        <v>0</v>
      </c>
      <c r="R221" s="203">
        <f>Q221*H221</f>
        <v>0</v>
      </c>
      <c r="S221" s="203">
        <v>0</v>
      </c>
      <c r="T221" s="20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5" t="s">
        <v>341</v>
      </c>
      <c r="AT221" s="205" t="s">
        <v>149</v>
      </c>
      <c r="AU221" s="205" t="s">
        <v>81</v>
      </c>
      <c r="AY221" s="18" t="s">
        <v>144</v>
      </c>
      <c r="BE221" s="206">
        <f>IF(N221="základní",J221,0)</f>
        <v>0</v>
      </c>
      <c r="BF221" s="206">
        <f>IF(N221="snížená",J221,0)</f>
        <v>0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8" t="s">
        <v>81</v>
      </c>
      <c r="BK221" s="206">
        <f>ROUND(I221*H221,2)</f>
        <v>0</v>
      </c>
      <c r="BL221" s="18" t="s">
        <v>341</v>
      </c>
      <c r="BM221" s="205" t="s">
        <v>342</v>
      </c>
    </row>
    <row r="222" spans="1:65" s="13" customFormat="1" ht="11.25">
      <c r="B222" s="207"/>
      <c r="C222" s="208"/>
      <c r="D222" s="209" t="s">
        <v>156</v>
      </c>
      <c r="E222" s="210" t="s">
        <v>1</v>
      </c>
      <c r="F222" s="211" t="s">
        <v>81</v>
      </c>
      <c r="G222" s="208"/>
      <c r="H222" s="212">
        <v>1</v>
      </c>
      <c r="I222" s="213"/>
      <c r="J222" s="208"/>
      <c r="K222" s="208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156</v>
      </c>
      <c r="AU222" s="218" t="s">
        <v>81</v>
      </c>
      <c r="AV222" s="13" t="s">
        <v>83</v>
      </c>
      <c r="AW222" s="13" t="s">
        <v>30</v>
      </c>
      <c r="AX222" s="13" t="s">
        <v>81</v>
      </c>
      <c r="AY222" s="218" t="s">
        <v>144</v>
      </c>
    </row>
    <row r="223" spans="1:65" s="2" customFormat="1" ht="14.45" customHeight="1">
      <c r="A223" s="35"/>
      <c r="B223" s="36"/>
      <c r="C223" s="193" t="s">
        <v>343</v>
      </c>
      <c r="D223" s="193" t="s">
        <v>149</v>
      </c>
      <c r="E223" s="194" t="s">
        <v>344</v>
      </c>
      <c r="F223" s="195" t="s">
        <v>345</v>
      </c>
      <c r="G223" s="196" t="s">
        <v>251</v>
      </c>
      <c r="H223" s="197">
        <v>1</v>
      </c>
      <c r="I223" s="198"/>
      <c r="J223" s="199">
        <f>ROUND(I223*H223,2)</f>
        <v>0</v>
      </c>
      <c r="K223" s="200"/>
      <c r="L223" s="40"/>
      <c r="M223" s="201" t="s">
        <v>1</v>
      </c>
      <c r="N223" s="202" t="s">
        <v>38</v>
      </c>
      <c r="O223" s="72"/>
      <c r="P223" s="203">
        <f>O223*H223</f>
        <v>0</v>
      </c>
      <c r="Q223" s="203">
        <v>0</v>
      </c>
      <c r="R223" s="203">
        <f>Q223*H223</f>
        <v>0</v>
      </c>
      <c r="S223" s="203">
        <v>0</v>
      </c>
      <c r="T223" s="20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5" t="s">
        <v>341</v>
      </c>
      <c r="AT223" s="205" t="s">
        <v>149</v>
      </c>
      <c r="AU223" s="205" t="s">
        <v>81</v>
      </c>
      <c r="AY223" s="18" t="s">
        <v>144</v>
      </c>
      <c r="BE223" s="206">
        <f>IF(N223="základní",J223,0)</f>
        <v>0</v>
      </c>
      <c r="BF223" s="206">
        <f>IF(N223="snížená",J223,0)</f>
        <v>0</v>
      </c>
      <c r="BG223" s="206">
        <f>IF(N223="zákl. přenesená",J223,0)</f>
        <v>0</v>
      </c>
      <c r="BH223" s="206">
        <f>IF(N223="sníž. přenesená",J223,0)</f>
        <v>0</v>
      </c>
      <c r="BI223" s="206">
        <f>IF(N223="nulová",J223,0)</f>
        <v>0</v>
      </c>
      <c r="BJ223" s="18" t="s">
        <v>81</v>
      </c>
      <c r="BK223" s="206">
        <f>ROUND(I223*H223,2)</f>
        <v>0</v>
      </c>
      <c r="BL223" s="18" t="s">
        <v>341</v>
      </c>
      <c r="BM223" s="205" t="s">
        <v>346</v>
      </c>
    </row>
    <row r="224" spans="1:65" s="13" customFormat="1" ht="11.25">
      <c r="B224" s="207"/>
      <c r="C224" s="208"/>
      <c r="D224" s="209" t="s">
        <v>156</v>
      </c>
      <c r="E224" s="210" t="s">
        <v>1</v>
      </c>
      <c r="F224" s="211" t="s">
        <v>81</v>
      </c>
      <c r="G224" s="208"/>
      <c r="H224" s="212">
        <v>1</v>
      </c>
      <c r="I224" s="213"/>
      <c r="J224" s="208"/>
      <c r="K224" s="208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156</v>
      </c>
      <c r="AU224" s="218" t="s">
        <v>81</v>
      </c>
      <c r="AV224" s="13" t="s">
        <v>83</v>
      </c>
      <c r="AW224" s="13" t="s">
        <v>30</v>
      </c>
      <c r="AX224" s="13" t="s">
        <v>81</v>
      </c>
      <c r="AY224" s="218" t="s">
        <v>144</v>
      </c>
    </row>
    <row r="225" spans="1:65" s="12" customFormat="1" ht="25.9" customHeight="1">
      <c r="B225" s="177"/>
      <c r="C225" s="178"/>
      <c r="D225" s="179" t="s">
        <v>72</v>
      </c>
      <c r="E225" s="180" t="s">
        <v>347</v>
      </c>
      <c r="F225" s="180" t="s">
        <v>348</v>
      </c>
      <c r="G225" s="178"/>
      <c r="H225" s="178"/>
      <c r="I225" s="181"/>
      <c r="J225" s="182">
        <f>BK225</f>
        <v>0</v>
      </c>
      <c r="K225" s="178"/>
      <c r="L225" s="183"/>
      <c r="M225" s="184"/>
      <c r="N225" s="185"/>
      <c r="O225" s="185"/>
      <c r="P225" s="186">
        <f>SUM(P226:P262)</f>
        <v>0</v>
      </c>
      <c r="Q225" s="185"/>
      <c r="R225" s="186">
        <f>SUM(R226:R262)</f>
        <v>0</v>
      </c>
      <c r="S225" s="185"/>
      <c r="T225" s="187">
        <f>SUM(T226:T262)</f>
        <v>0</v>
      </c>
      <c r="AR225" s="188" t="s">
        <v>153</v>
      </c>
      <c r="AT225" s="189" t="s">
        <v>72</v>
      </c>
      <c r="AU225" s="189" t="s">
        <v>73</v>
      </c>
      <c r="AY225" s="188" t="s">
        <v>144</v>
      </c>
      <c r="BK225" s="190">
        <f>SUM(BK226:BK262)</f>
        <v>0</v>
      </c>
    </row>
    <row r="226" spans="1:65" s="2" customFormat="1" ht="24.2" customHeight="1">
      <c r="A226" s="35"/>
      <c r="B226" s="36"/>
      <c r="C226" s="230" t="s">
        <v>349</v>
      </c>
      <c r="D226" s="230" t="s">
        <v>284</v>
      </c>
      <c r="E226" s="231" t="s">
        <v>350</v>
      </c>
      <c r="F226" s="232" t="s">
        <v>351</v>
      </c>
      <c r="G226" s="233" t="s">
        <v>251</v>
      </c>
      <c r="H226" s="234">
        <v>2</v>
      </c>
      <c r="I226" s="235"/>
      <c r="J226" s="236">
        <f>ROUND(I226*H226,2)</f>
        <v>0</v>
      </c>
      <c r="K226" s="237"/>
      <c r="L226" s="238"/>
      <c r="M226" s="239" t="s">
        <v>1</v>
      </c>
      <c r="N226" s="240" t="s">
        <v>38</v>
      </c>
      <c r="O226" s="72"/>
      <c r="P226" s="203">
        <f>O226*H226</f>
        <v>0</v>
      </c>
      <c r="Q226" s="203">
        <v>0</v>
      </c>
      <c r="R226" s="203">
        <f>Q226*H226</f>
        <v>0</v>
      </c>
      <c r="S226" s="203">
        <v>0</v>
      </c>
      <c r="T226" s="20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5" t="s">
        <v>341</v>
      </c>
      <c r="AT226" s="205" t="s">
        <v>284</v>
      </c>
      <c r="AU226" s="205" t="s">
        <v>81</v>
      </c>
      <c r="AY226" s="18" t="s">
        <v>144</v>
      </c>
      <c r="BE226" s="206">
        <f>IF(N226="základní",J226,0)</f>
        <v>0</v>
      </c>
      <c r="BF226" s="206">
        <f>IF(N226="snížená",J226,0)</f>
        <v>0</v>
      </c>
      <c r="BG226" s="206">
        <f>IF(N226="zákl. přenesená",J226,0)</f>
        <v>0</v>
      </c>
      <c r="BH226" s="206">
        <f>IF(N226="sníž. přenesená",J226,0)</f>
        <v>0</v>
      </c>
      <c r="BI226" s="206">
        <f>IF(N226="nulová",J226,0)</f>
        <v>0</v>
      </c>
      <c r="BJ226" s="18" t="s">
        <v>81</v>
      </c>
      <c r="BK226" s="206">
        <f>ROUND(I226*H226,2)</f>
        <v>0</v>
      </c>
      <c r="BL226" s="18" t="s">
        <v>341</v>
      </c>
      <c r="BM226" s="205" t="s">
        <v>352</v>
      </c>
    </row>
    <row r="227" spans="1:65" s="13" customFormat="1" ht="11.25">
      <c r="B227" s="207"/>
      <c r="C227" s="208"/>
      <c r="D227" s="209" t="s">
        <v>156</v>
      </c>
      <c r="E227" s="210" t="s">
        <v>1</v>
      </c>
      <c r="F227" s="211" t="s">
        <v>182</v>
      </c>
      <c r="G227" s="208"/>
      <c r="H227" s="212">
        <v>2</v>
      </c>
      <c r="I227" s="213"/>
      <c r="J227" s="208"/>
      <c r="K227" s="208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156</v>
      </c>
      <c r="AU227" s="218" t="s">
        <v>81</v>
      </c>
      <c r="AV227" s="13" t="s">
        <v>83</v>
      </c>
      <c r="AW227" s="13" t="s">
        <v>30</v>
      </c>
      <c r="AX227" s="13" t="s">
        <v>73</v>
      </c>
      <c r="AY227" s="218" t="s">
        <v>144</v>
      </c>
    </row>
    <row r="228" spans="1:65" s="14" customFormat="1" ht="11.25">
      <c r="B228" s="219"/>
      <c r="C228" s="220"/>
      <c r="D228" s="209" t="s">
        <v>156</v>
      </c>
      <c r="E228" s="221" t="s">
        <v>1</v>
      </c>
      <c r="F228" s="222" t="s">
        <v>158</v>
      </c>
      <c r="G228" s="220"/>
      <c r="H228" s="223">
        <v>2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156</v>
      </c>
      <c r="AU228" s="229" t="s">
        <v>81</v>
      </c>
      <c r="AV228" s="14" t="s">
        <v>154</v>
      </c>
      <c r="AW228" s="14" t="s">
        <v>30</v>
      </c>
      <c r="AX228" s="14" t="s">
        <v>81</v>
      </c>
      <c r="AY228" s="229" t="s">
        <v>144</v>
      </c>
    </row>
    <row r="229" spans="1:65" s="2" customFormat="1" ht="14.45" customHeight="1">
      <c r="A229" s="35"/>
      <c r="B229" s="36"/>
      <c r="C229" s="230" t="s">
        <v>353</v>
      </c>
      <c r="D229" s="230" t="s">
        <v>284</v>
      </c>
      <c r="E229" s="231" t="s">
        <v>354</v>
      </c>
      <c r="F229" s="232" t="s">
        <v>355</v>
      </c>
      <c r="G229" s="233" t="s">
        <v>251</v>
      </c>
      <c r="H229" s="234">
        <v>2</v>
      </c>
      <c r="I229" s="235"/>
      <c r="J229" s="236">
        <f>ROUND(I229*H229,2)</f>
        <v>0</v>
      </c>
      <c r="K229" s="237"/>
      <c r="L229" s="238"/>
      <c r="M229" s="239" t="s">
        <v>1</v>
      </c>
      <c r="N229" s="240" t="s">
        <v>38</v>
      </c>
      <c r="O229" s="72"/>
      <c r="P229" s="203">
        <f>O229*H229</f>
        <v>0</v>
      </c>
      <c r="Q229" s="203">
        <v>0</v>
      </c>
      <c r="R229" s="203">
        <f>Q229*H229</f>
        <v>0</v>
      </c>
      <c r="S229" s="203">
        <v>0</v>
      </c>
      <c r="T229" s="20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5" t="s">
        <v>341</v>
      </c>
      <c r="AT229" s="205" t="s">
        <v>284</v>
      </c>
      <c r="AU229" s="205" t="s">
        <v>81</v>
      </c>
      <c r="AY229" s="18" t="s">
        <v>144</v>
      </c>
      <c r="BE229" s="206">
        <f>IF(N229="základní",J229,0)</f>
        <v>0</v>
      </c>
      <c r="BF229" s="206">
        <f>IF(N229="snížená",J229,0)</f>
        <v>0</v>
      </c>
      <c r="BG229" s="206">
        <f>IF(N229="zákl. přenesená",J229,0)</f>
        <v>0</v>
      </c>
      <c r="BH229" s="206">
        <f>IF(N229="sníž. přenesená",J229,0)</f>
        <v>0</v>
      </c>
      <c r="BI229" s="206">
        <f>IF(N229="nulová",J229,0)</f>
        <v>0</v>
      </c>
      <c r="BJ229" s="18" t="s">
        <v>81</v>
      </c>
      <c r="BK229" s="206">
        <f>ROUND(I229*H229,2)</f>
        <v>0</v>
      </c>
      <c r="BL229" s="18" t="s">
        <v>341</v>
      </c>
      <c r="BM229" s="205" t="s">
        <v>356</v>
      </c>
    </row>
    <row r="230" spans="1:65" s="13" customFormat="1" ht="11.25">
      <c r="B230" s="207"/>
      <c r="C230" s="208"/>
      <c r="D230" s="209" t="s">
        <v>156</v>
      </c>
      <c r="E230" s="210" t="s">
        <v>1</v>
      </c>
      <c r="F230" s="211" t="s">
        <v>182</v>
      </c>
      <c r="G230" s="208"/>
      <c r="H230" s="212">
        <v>2</v>
      </c>
      <c r="I230" s="213"/>
      <c r="J230" s="208"/>
      <c r="K230" s="208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156</v>
      </c>
      <c r="AU230" s="218" t="s">
        <v>81</v>
      </c>
      <c r="AV230" s="13" t="s">
        <v>83</v>
      </c>
      <c r="AW230" s="13" t="s">
        <v>30</v>
      </c>
      <c r="AX230" s="13" t="s">
        <v>81</v>
      </c>
      <c r="AY230" s="218" t="s">
        <v>144</v>
      </c>
    </row>
    <row r="231" spans="1:65" s="2" customFormat="1" ht="24.2" customHeight="1">
      <c r="A231" s="35"/>
      <c r="B231" s="36"/>
      <c r="C231" s="230" t="s">
        <v>357</v>
      </c>
      <c r="D231" s="230" t="s">
        <v>284</v>
      </c>
      <c r="E231" s="231" t="s">
        <v>358</v>
      </c>
      <c r="F231" s="232" t="s">
        <v>359</v>
      </c>
      <c r="G231" s="233" t="s">
        <v>251</v>
      </c>
      <c r="H231" s="234">
        <v>2</v>
      </c>
      <c r="I231" s="235"/>
      <c r="J231" s="236">
        <f>ROUND(I231*H231,2)</f>
        <v>0</v>
      </c>
      <c r="K231" s="237"/>
      <c r="L231" s="238"/>
      <c r="M231" s="239" t="s">
        <v>1</v>
      </c>
      <c r="N231" s="240" t="s">
        <v>38</v>
      </c>
      <c r="O231" s="72"/>
      <c r="P231" s="203">
        <f>O231*H231</f>
        <v>0</v>
      </c>
      <c r="Q231" s="203">
        <v>0</v>
      </c>
      <c r="R231" s="203">
        <f>Q231*H231</f>
        <v>0</v>
      </c>
      <c r="S231" s="203">
        <v>0</v>
      </c>
      <c r="T231" s="20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5" t="s">
        <v>341</v>
      </c>
      <c r="AT231" s="205" t="s">
        <v>284</v>
      </c>
      <c r="AU231" s="205" t="s">
        <v>81</v>
      </c>
      <c r="AY231" s="18" t="s">
        <v>144</v>
      </c>
      <c r="BE231" s="206">
        <f>IF(N231="základní",J231,0)</f>
        <v>0</v>
      </c>
      <c r="BF231" s="206">
        <f>IF(N231="snížená",J231,0)</f>
        <v>0</v>
      </c>
      <c r="BG231" s="206">
        <f>IF(N231="zákl. přenesená",J231,0)</f>
        <v>0</v>
      </c>
      <c r="BH231" s="206">
        <f>IF(N231="sníž. přenesená",J231,0)</f>
        <v>0</v>
      </c>
      <c r="BI231" s="206">
        <f>IF(N231="nulová",J231,0)</f>
        <v>0</v>
      </c>
      <c r="BJ231" s="18" t="s">
        <v>81</v>
      </c>
      <c r="BK231" s="206">
        <f>ROUND(I231*H231,2)</f>
        <v>0</v>
      </c>
      <c r="BL231" s="18" t="s">
        <v>341</v>
      </c>
      <c r="BM231" s="205" t="s">
        <v>360</v>
      </c>
    </row>
    <row r="232" spans="1:65" s="13" customFormat="1" ht="11.25">
      <c r="B232" s="207"/>
      <c r="C232" s="208"/>
      <c r="D232" s="209" t="s">
        <v>156</v>
      </c>
      <c r="E232" s="210" t="s">
        <v>1</v>
      </c>
      <c r="F232" s="211" t="s">
        <v>182</v>
      </c>
      <c r="G232" s="208"/>
      <c r="H232" s="212">
        <v>2</v>
      </c>
      <c r="I232" s="213"/>
      <c r="J232" s="208"/>
      <c r="K232" s="208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156</v>
      </c>
      <c r="AU232" s="218" t="s">
        <v>81</v>
      </c>
      <c r="AV232" s="13" t="s">
        <v>83</v>
      </c>
      <c r="AW232" s="13" t="s">
        <v>30</v>
      </c>
      <c r="AX232" s="13" t="s">
        <v>73</v>
      </c>
      <c r="AY232" s="218" t="s">
        <v>144</v>
      </c>
    </row>
    <row r="233" spans="1:65" s="14" customFormat="1" ht="11.25">
      <c r="B233" s="219"/>
      <c r="C233" s="220"/>
      <c r="D233" s="209" t="s">
        <v>156</v>
      </c>
      <c r="E233" s="221" t="s">
        <v>1</v>
      </c>
      <c r="F233" s="222" t="s">
        <v>158</v>
      </c>
      <c r="G233" s="220"/>
      <c r="H233" s="223">
        <v>2</v>
      </c>
      <c r="I233" s="224"/>
      <c r="J233" s="220"/>
      <c r="K233" s="220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156</v>
      </c>
      <c r="AU233" s="229" t="s">
        <v>81</v>
      </c>
      <c r="AV233" s="14" t="s">
        <v>154</v>
      </c>
      <c r="AW233" s="14" t="s">
        <v>30</v>
      </c>
      <c r="AX233" s="14" t="s">
        <v>81</v>
      </c>
      <c r="AY233" s="229" t="s">
        <v>144</v>
      </c>
    </row>
    <row r="234" spans="1:65" s="2" customFormat="1" ht="24.2" customHeight="1">
      <c r="A234" s="35"/>
      <c r="B234" s="36"/>
      <c r="C234" s="230" t="s">
        <v>361</v>
      </c>
      <c r="D234" s="230" t="s">
        <v>284</v>
      </c>
      <c r="E234" s="231" t="s">
        <v>362</v>
      </c>
      <c r="F234" s="232" t="s">
        <v>363</v>
      </c>
      <c r="G234" s="233" t="s">
        <v>251</v>
      </c>
      <c r="H234" s="234">
        <v>2</v>
      </c>
      <c r="I234" s="235"/>
      <c r="J234" s="236">
        <f>ROUND(I234*H234,2)</f>
        <v>0</v>
      </c>
      <c r="K234" s="237"/>
      <c r="L234" s="238"/>
      <c r="M234" s="239" t="s">
        <v>1</v>
      </c>
      <c r="N234" s="240" t="s">
        <v>38</v>
      </c>
      <c r="O234" s="72"/>
      <c r="P234" s="203">
        <f>O234*H234</f>
        <v>0</v>
      </c>
      <c r="Q234" s="203">
        <v>0</v>
      </c>
      <c r="R234" s="203">
        <f>Q234*H234</f>
        <v>0</v>
      </c>
      <c r="S234" s="203">
        <v>0</v>
      </c>
      <c r="T234" s="20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5" t="s">
        <v>341</v>
      </c>
      <c r="AT234" s="205" t="s">
        <v>284</v>
      </c>
      <c r="AU234" s="205" t="s">
        <v>81</v>
      </c>
      <c r="AY234" s="18" t="s">
        <v>144</v>
      </c>
      <c r="BE234" s="206">
        <f>IF(N234="základní",J234,0)</f>
        <v>0</v>
      </c>
      <c r="BF234" s="206">
        <f>IF(N234="snížená",J234,0)</f>
        <v>0</v>
      </c>
      <c r="BG234" s="206">
        <f>IF(N234="zákl. přenesená",J234,0)</f>
        <v>0</v>
      </c>
      <c r="BH234" s="206">
        <f>IF(N234="sníž. přenesená",J234,0)</f>
        <v>0</v>
      </c>
      <c r="BI234" s="206">
        <f>IF(N234="nulová",J234,0)</f>
        <v>0</v>
      </c>
      <c r="BJ234" s="18" t="s">
        <v>81</v>
      </c>
      <c r="BK234" s="206">
        <f>ROUND(I234*H234,2)</f>
        <v>0</v>
      </c>
      <c r="BL234" s="18" t="s">
        <v>341</v>
      </c>
      <c r="BM234" s="205" t="s">
        <v>364</v>
      </c>
    </row>
    <row r="235" spans="1:65" s="13" customFormat="1" ht="11.25">
      <c r="B235" s="207"/>
      <c r="C235" s="208"/>
      <c r="D235" s="209" t="s">
        <v>156</v>
      </c>
      <c r="E235" s="210" t="s">
        <v>1</v>
      </c>
      <c r="F235" s="211" t="s">
        <v>182</v>
      </c>
      <c r="G235" s="208"/>
      <c r="H235" s="212">
        <v>2</v>
      </c>
      <c r="I235" s="213"/>
      <c r="J235" s="208"/>
      <c r="K235" s="208"/>
      <c r="L235" s="214"/>
      <c r="M235" s="215"/>
      <c r="N235" s="216"/>
      <c r="O235" s="216"/>
      <c r="P235" s="216"/>
      <c r="Q235" s="216"/>
      <c r="R235" s="216"/>
      <c r="S235" s="216"/>
      <c r="T235" s="217"/>
      <c r="AT235" s="218" t="s">
        <v>156</v>
      </c>
      <c r="AU235" s="218" t="s">
        <v>81</v>
      </c>
      <c r="AV235" s="13" t="s">
        <v>83</v>
      </c>
      <c r="AW235" s="13" t="s">
        <v>30</v>
      </c>
      <c r="AX235" s="13" t="s">
        <v>73</v>
      </c>
      <c r="AY235" s="218" t="s">
        <v>144</v>
      </c>
    </row>
    <row r="236" spans="1:65" s="14" customFormat="1" ht="11.25">
      <c r="B236" s="219"/>
      <c r="C236" s="220"/>
      <c r="D236" s="209" t="s">
        <v>156</v>
      </c>
      <c r="E236" s="221" t="s">
        <v>1</v>
      </c>
      <c r="F236" s="222" t="s">
        <v>158</v>
      </c>
      <c r="G236" s="220"/>
      <c r="H236" s="223">
        <v>2</v>
      </c>
      <c r="I236" s="224"/>
      <c r="J236" s="220"/>
      <c r="K236" s="220"/>
      <c r="L236" s="225"/>
      <c r="M236" s="226"/>
      <c r="N236" s="227"/>
      <c r="O236" s="227"/>
      <c r="P236" s="227"/>
      <c r="Q236" s="227"/>
      <c r="R236" s="227"/>
      <c r="S236" s="227"/>
      <c r="T236" s="228"/>
      <c r="AT236" s="229" t="s">
        <v>156</v>
      </c>
      <c r="AU236" s="229" t="s">
        <v>81</v>
      </c>
      <c r="AV236" s="14" t="s">
        <v>154</v>
      </c>
      <c r="AW236" s="14" t="s">
        <v>30</v>
      </c>
      <c r="AX236" s="14" t="s">
        <v>81</v>
      </c>
      <c r="AY236" s="229" t="s">
        <v>144</v>
      </c>
    </row>
    <row r="237" spans="1:65" s="2" customFormat="1" ht="37.9" customHeight="1">
      <c r="A237" s="35"/>
      <c r="B237" s="36"/>
      <c r="C237" s="230" t="s">
        <v>215</v>
      </c>
      <c r="D237" s="230" t="s">
        <v>284</v>
      </c>
      <c r="E237" s="231" t="s">
        <v>365</v>
      </c>
      <c r="F237" s="232" t="s">
        <v>366</v>
      </c>
      <c r="G237" s="233" t="s">
        <v>251</v>
      </c>
      <c r="H237" s="234">
        <v>2</v>
      </c>
      <c r="I237" s="235"/>
      <c r="J237" s="236">
        <f>ROUND(I237*H237,2)</f>
        <v>0</v>
      </c>
      <c r="K237" s="237"/>
      <c r="L237" s="238"/>
      <c r="M237" s="239" t="s">
        <v>1</v>
      </c>
      <c r="N237" s="240" t="s">
        <v>38</v>
      </c>
      <c r="O237" s="72"/>
      <c r="P237" s="203">
        <f>O237*H237</f>
        <v>0</v>
      </c>
      <c r="Q237" s="203">
        <v>0</v>
      </c>
      <c r="R237" s="203">
        <f>Q237*H237</f>
        <v>0</v>
      </c>
      <c r="S237" s="203">
        <v>0</v>
      </c>
      <c r="T237" s="20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5" t="s">
        <v>341</v>
      </c>
      <c r="AT237" s="205" t="s">
        <v>284</v>
      </c>
      <c r="AU237" s="205" t="s">
        <v>81</v>
      </c>
      <c r="AY237" s="18" t="s">
        <v>144</v>
      </c>
      <c r="BE237" s="206">
        <f>IF(N237="základní",J237,0)</f>
        <v>0</v>
      </c>
      <c r="BF237" s="206">
        <f>IF(N237="snížená",J237,0)</f>
        <v>0</v>
      </c>
      <c r="BG237" s="206">
        <f>IF(N237="zákl. přenesená",J237,0)</f>
        <v>0</v>
      </c>
      <c r="BH237" s="206">
        <f>IF(N237="sníž. přenesená",J237,0)</f>
        <v>0</v>
      </c>
      <c r="BI237" s="206">
        <f>IF(N237="nulová",J237,0)</f>
        <v>0</v>
      </c>
      <c r="BJ237" s="18" t="s">
        <v>81</v>
      </c>
      <c r="BK237" s="206">
        <f>ROUND(I237*H237,2)</f>
        <v>0</v>
      </c>
      <c r="BL237" s="18" t="s">
        <v>341</v>
      </c>
      <c r="BM237" s="205" t="s">
        <v>367</v>
      </c>
    </row>
    <row r="238" spans="1:65" s="13" customFormat="1" ht="11.25">
      <c r="B238" s="207"/>
      <c r="C238" s="208"/>
      <c r="D238" s="209" t="s">
        <v>156</v>
      </c>
      <c r="E238" s="210" t="s">
        <v>1</v>
      </c>
      <c r="F238" s="211" t="s">
        <v>182</v>
      </c>
      <c r="G238" s="208"/>
      <c r="H238" s="212">
        <v>2</v>
      </c>
      <c r="I238" s="213"/>
      <c r="J238" s="208"/>
      <c r="K238" s="208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156</v>
      </c>
      <c r="AU238" s="218" t="s">
        <v>81</v>
      </c>
      <c r="AV238" s="13" t="s">
        <v>83</v>
      </c>
      <c r="AW238" s="13" t="s">
        <v>30</v>
      </c>
      <c r="AX238" s="13" t="s">
        <v>73</v>
      </c>
      <c r="AY238" s="218" t="s">
        <v>144</v>
      </c>
    </row>
    <row r="239" spans="1:65" s="14" customFormat="1" ht="11.25">
      <c r="B239" s="219"/>
      <c r="C239" s="220"/>
      <c r="D239" s="209" t="s">
        <v>156</v>
      </c>
      <c r="E239" s="221" t="s">
        <v>1</v>
      </c>
      <c r="F239" s="222" t="s">
        <v>158</v>
      </c>
      <c r="G239" s="220"/>
      <c r="H239" s="223">
        <v>2</v>
      </c>
      <c r="I239" s="224"/>
      <c r="J239" s="220"/>
      <c r="K239" s="220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156</v>
      </c>
      <c r="AU239" s="229" t="s">
        <v>81</v>
      </c>
      <c r="AV239" s="14" t="s">
        <v>154</v>
      </c>
      <c r="AW239" s="14" t="s">
        <v>30</v>
      </c>
      <c r="AX239" s="14" t="s">
        <v>81</v>
      </c>
      <c r="AY239" s="229" t="s">
        <v>144</v>
      </c>
    </row>
    <row r="240" spans="1:65" s="2" customFormat="1" ht="24.2" customHeight="1">
      <c r="A240" s="35"/>
      <c r="B240" s="36"/>
      <c r="C240" s="230" t="s">
        <v>368</v>
      </c>
      <c r="D240" s="230" t="s">
        <v>284</v>
      </c>
      <c r="E240" s="231" t="s">
        <v>369</v>
      </c>
      <c r="F240" s="232" t="s">
        <v>370</v>
      </c>
      <c r="G240" s="233" t="s">
        <v>251</v>
      </c>
      <c r="H240" s="234">
        <v>4</v>
      </c>
      <c r="I240" s="235"/>
      <c r="J240" s="236">
        <f>ROUND(I240*H240,2)</f>
        <v>0</v>
      </c>
      <c r="K240" s="237"/>
      <c r="L240" s="238"/>
      <c r="M240" s="239" t="s">
        <v>1</v>
      </c>
      <c r="N240" s="240" t="s">
        <v>38</v>
      </c>
      <c r="O240" s="72"/>
      <c r="P240" s="203">
        <f>O240*H240</f>
        <v>0</v>
      </c>
      <c r="Q240" s="203">
        <v>0</v>
      </c>
      <c r="R240" s="203">
        <f>Q240*H240</f>
        <v>0</v>
      </c>
      <c r="S240" s="203">
        <v>0</v>
      </c>
      <c r="T240" s="204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5" t="s">
        <v>341</v>
      </c>
      <c r="AT240" s="205" t="s">
        <v>284</v>
      </c>
      <c r="AU240" s="205" t="s">
        <v>81</v>
      </c>
      <c r="AY240" s="18" t="s">
        <v>144</v>
      </c>
      <c r="BE240" s="206">
        <f>IF(N240="základní",J240,0)</f>
        <v>0</v>
      </c>
      <c r="BF240" s="206">
        <f>IF(N240="snížená",J240,0)</f>
        <v>0</v>
      </c>
      <c r="BG240" s="206">
        <f>IF(N240="zákl. přenesená",J240,0)</f>
        <v>0</v>
      </c>
      <c r="BH240" s="206">
        <f>IF(N240="sníž. přenesená",J240,0)</f>
        <v>0</v>
      </c>
      <c r="BI240" s="206">
        <f>IF(N240="nulová",J240,0)</f>
        <v>0</v>
      </c>
      <c r="BJ240" s="18" t="s">
        <v>81</v>
      </c>
      <c r="BK240" s="206">
        <f>ROUND(I240*H240,2)</f>
        <v>0</v>
      </c>
      <c r="BL240" s="18" t="s">
        <v>341</v>
      </c>
      <c r="BM240" s="205" t="s">
        <v>371</v>
      </c>
    </row>
    <row r="241" spans="1:65" s="13" customFormat="1" ht="11.25">
      <c r="B241" s="207"/>
      <c r="C241" s="208"/>
      <c r="D241" s="209" t="s">
        <v>156</v>
      </c>
      <c r="E241" s="210" t="s">
        <v>1</v>
      </c>
      <c r="F241" s="211" t="s">
        <v>372</v>
      </c>
      <c r="G241" s="208"/>
      <c r="H241" s="212">
        <v>4</v>
      </c>
      <c r="I241" s="213"/>
      <c r="J241" s="208"/>
      <c r="K241" s="208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156</v>
      </c>
      <c r="AU241" s="218" t="s">
        <v>81</v>
      </c>
      <c r="AV241" s="13" t="s">
        <v>83</v>
      </c>
      <c r="AW241" s="13" t="s">
        <v>30</v>
      </c>
      <c r="AX241" s="13" t="s">
        <v>73</v>
      </c>
      <c r="AY241" s="218" t="s">
        <v>144</v>
      </c>
    </row>
    <row r="242" spans="1:65" s="14" customFormat="1" ht="11.25">
      <c r="B242" s="219"/>
      <c r="C242" s="220"/>
      <c r="D242" s="209" t="s">
        <v>156</v>
      </c>
      <c r="E242" s="221" t="s">
        <v>1</v>
      </c>
      <c r="F242" s="222" t="s">
        <v>158</v>
      </c>
      <c r="G242" s="220"/>
      <c r="H242" s="223">
        <v>4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156</v>
      </c>
      <c r="AU242" s="229" t="s">
        <v>81</v>
      </c>
      <c r="AV242" s="14" t="s">
        <v>154</v>
      </c>
      <c r="AW242" s="14" t="s">
        <v>30</v>
      </c>
      <c r="AX242" s="14" t="s">
        <v>81</v>
      </c>
      <c r="AY242" s="229" t="s">
        <v>144</v>
      </c>
    </row>
    <row r="243" spans="1:65" s="2" customFormat="1" ht="14.45" customHeight="1">
      <c r="A243" s="35"/>
      <c r="B243" s="36"/>
      <c r="C243" s="230" t="s">
        <v>373</v>
      </c>
      <c r="D243" s="230" t="s">
        <v>284</v>
      </c>
      <c r="E243" s="231" t="s">
        <v>374</v>
      </c>
      <c r="F243" s="232" t="s">
        <v>375</v>
      </c>
      <c r="G243" s="233" t="s">
        <v>251</v>
      </c>
      <c r="H243" s="234">
        <v>2</v>
      </c>
      <c r="I243" s="235"/>
      <c r="J243" s="236">
        <f>ROUND(I243*H243,2)</f>
        <v>0</v>
      </c>
      <c r="K243" s="237"/>
      <c r="L243" s="238"/>
      <c r="M243" s="239" t="s">
        <v>1</v>
      </c>
      <c r="N243" s="240" t="s">
        <v>38</v>
      </c>
      <c r="O243" s="72"/>
      <c r="P243" s="203">
        <f>O243*H243</f>
        <v>0</v>
      </c>
      <c r="Q243" s="203">
        <v>0</v>
      </c>
      <c r="R243" s="203">
        <f>Q243*H243</f>
        <v>0</v>
      </c>
      <c r="S243" s="203">
        <v>0</v>
      </c>
      <c r="T243" s="204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5" t="s">
        <v>341</v>
      </c>
      <c r="AT243" s="205" t="s">
        <v>284</v>
      </c>
      <c r="AU243" s="205" t="s">
        <v>81</v>
      </c>
      <c r="AY243" s="18" t="s">
        <v>144</v>
      </c>
      <c r="BE243" s="206">
        <f>IF(N243="základní",J243,0)</f>
        <v>0</v>
      </c>
      <c r="BF243" s="206">
        <f>IF(N243="snížená",J243,0)</f>
        <v>0</v>
      </c>
      <c r="BG243" s="206">
        <f>IF(N243="zákl. přenesená",J243,0)</f>
        <v>0</v>
      </c>
      <c r="BH243" s="206">
        <f>IF(N243="sníž. přenesená",J243,0)</f>
        <v>0</v>
      </c>
      <c r="BI243" s="206">
        <f>IF(N243="nulová",J243,0)</f>
        <v>0</v>
      </c>
      <c r="BJ243" s="18" t="s">
        <v>81</v>
      </c>
      <c r="BK243" s="206">
        <f>ROUND(I243*H243,2)</f>
        <v>0</v>
      </c>
      <c r="BL243" s="18" t="s">
        <v>341</v>
      </c>
      <c r="BM243" s="205" t="s">
        <v>376</v>
      </c>
    </row>
    <row r="244" spans="1:65" s="13" customFormat="1" ht="11.25">
      <c r="B244" s="207"/>
      <c r="C244" s="208"/>
      <c r="D244" s="209" t="s">
        <v>156</v>
      </c>
      <c r="E244" s="210" t="s">
        <v>1</v>
      </c>
      <c r="F244" s="211" t="s">
        <v>182</v>
      </c>
      <c r="G244" s="208"/>
      <c r="H244" s="212">
        <v>2</v>
      </c>
      <c r="I244" s="213"/>
      <c r="J244" s="208"/>
      <c r="K244" s="208"/>
      <c r="L244" s="214"/>
      <c r="M244" s="215"/>
      <c r="N244" s="216"/>
      <c r="O244" s="216"/>
      <c r="P244" s="216"/>
      <c r="Q244" s="216"/>
      <c r="R244" s="216"/>
      <c r="S244" s="216"/>
      <c r="T244" s="217"/>
      <c r="AT244" s="218" t="s">
        <v>156</v>
      </c>
      <c r="AU244" s="218" t="s">
        <v>81</v>
      </c>
      <c r="AV244" s="13" t="s">
        <v>83</v>
      </c>
      <c r="AW244" s="13" t="s">
        <v>30</v>
      </c>
      <c r="AX244" s="13" t="s">
        <v>81</v>
      </c>
      <c r="AY244" s="218" t="s">
        <v>144</v>
      </c>
    </row>
    <row r="245" spans="1:65" s="2" customFormat="1" ht="24.2" customHeight="1">
      <c r="A245" s="35"/>
      <c r="B245" s="36"/>
      <c r="C245" s="230" t="s">
        <v>377</v>
      </c>
      <c r="D245" s="230" t="s">
        <v>284</v>
      </c>
      <c r="E245" s="231" t="s">
        <v>378</v>
      </c>
      <c r="F245" s="232" t="s">
        <v>379</v>
      </c>
      <c r="G245" s="233" t="s">
        <v>251</v>
      </c>
      <c r="H245" s="234">
        <v>1</v>
      </c>
      <c r="I245" s="235"/>
      <c r="J245" s="236">
        <f>ROUND(I245*H245,2)</f>
        <v>0</v>
      </c>
      <c r="K245" s="237"/>
      <c r="L245" s="238"/>
      <c r="M245" s="239" t="s">
        <v>1</v>
      </c>
      <c r="N245" s="240" t="s">
        <v>38</v>
      </c>
      <c r="O245" s="72"/>
      <c r="P245" s="203">
        <f>O245*H245</f>
        <v>0</v>
      </c>
      <c r="Q245" s="203">
        <v>0</v>
      </c>
      <c r="R245" s="203">
        <f>Q245*H245</f>
        <v>0</v>
      </c>
      <c r="S245" s="203">
        <v>0</v>
      </c>
      <c r="T245" s="204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5" t="s">
        <v>341</v>
      </c>
      <c r="AT245" s="205" t="s">
        <v>284</v>
      </c>
      <c r="AU245" s="205" t="s">
        <v>81</v>
      </c>
      <c r="AY245" s="18" t="s">
        <v>144</v>
      </c>
      <c r="BE245" s="206">
        <f>IF(N245="základní",J245,0)</f>
        <v>0</v>
      </c>
      <c r="BF245" s="206">
        <f>IF(N245="snížená",J245,0)</f>
        <v>0</v>
      </c>
      <c r="BG245" s="206">
        <f>IF(N245="zákl. přenesená",J245,0)</f>
        <v>0</v>
      </c>
      <c r="BH245" s="206">
        <f>IF(N245="sníž. přenesená",J245,0)</f>
        <v>0</v>
      </c>
      <c r="BI245" s="206">
        <f>IF(N245="nulová",J245,0)</f>
        <v>0</v>
      </c>
      <c r="BJ245" s="18" t="s">
        <v>81</v>
      </c>
      <c r="BK245" s="206">
        <f>ROUND(I245*H245,2)</f>
        <v>0</v>
      </c>
      <c r="BL245" s="18" t="s">
        <v>341</v>
      </c>
      <c r="BM245" s="205" t="s">
        <v>380</v>
      </c>
    </row>
    <row r="246" spans="1:65" s="13" customFormat="1" ht="11.25">
      <c r="B246" s="207"/>
      <c r="C246" s="208"/>
      <c r="D246" s="209" t="s">
        <v>156</v>
      </c>
      <c r="E246" s="210" t="s">
        <v>1</v>
      </c>
      <c r="F246" s="211" t="s">
        <v>81</v>
      </c>
      <c r="G246" s="208"/>
      <c r="H246" s="212">
        <v>1</v>
      </c>
      <c r="I246" s="213"/>
      <c r="J246" s="208"/>
      <c r="K246" s="208"/>
      <c r="L246" s="214"/>
      <c r="M246" s="215"/>
      <c r="N246" s="216"/>
      <c r="O246" s="216"/>
      <c r="P246" s="216"/>
      <c r="Q246" s="216"/>
      <c r="R246" s="216"/>
      <c r="S246" s="216"/>
      <c r="T246" s="217"/>
      <c r="AT246" s="218" t="s">
        <v>156</v>
      </c>
      <c r="AU246" s="218" t="s">
        <v>81</v>
      </c>
      <c r="AV246" s="13" t="s">
        <v>83</v>
      </c>
      <c r="AW246" s="13" t="s">
        <v>30</v>
      </c>
      <c r="AX246" s="13" t="s">
        <v>81</v>
      </c>
      <c r="AY246" s="218" t="s">
        <v>144</v>
      </c>
    </row>
    <row r="247" spans="1:65" s="2" customFormat="1" ht="14.45" customHeight="1">
      <c r="A247" s="35"/>
      <c r="B247" s="36"/>
      <c r="C247" s="230" t="s">
        <v>381</v>
      </c>
      <c r="D247" s="230" t="s">
        <v>284</v>
      </c>
      <c r="E247" s="231" t="s">
        <v>382</v>
      </c>
      <c r="F247" s="232" t="s">
        <v>383</v>
      </c>
      <c r="G247" s="233" t="s">
        <v>251</v>
      </c>
      <c r="H247" s="234">
        <v>2</v>
      </c>
      <c r="I247" s="235"/>
      <c r="J247" s="236">
        <f>ROUND(I247*H247,2)</f>
        <v>0</v>
      </c>
      <c r="K247" s="237"/>
      <c r="L247" s="238"/>
      <c r="M247" s="239" t="s">
        <v>1</v>
      </c>
      <c r="N247" s="240" t="s">
        <v>38</v>
      </c>
      <c r="O247" s="72"/>
      <c r="P247" s="203">
        <f>O247*H247</f>
        <v>0</v>
      </c>
      <c r="Q247" s="203">
        <v>0</v>
      </c>
      <c r="R247" s="203">
        <f>Q247*H247</f>
        <v>0</v>
      </c>
      <c r="S247" s="203">
        <v>0</v>
      </c>
      <c r="T247" s="20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5" t="s">
        <v>341</v>
      </c>
      <c r="AT247" s="205" t="s">
        <v>284</v>
      </c>
      <c r="AU247" s="205" t="s">
        <v>81</v>
      </c>
      <c r="AY247" s="18" t="s">
        <v>144</v>
      </c>
      <c r="BE247" s="206">
        <f>IF(N247="základní",J247,0)</f>
        <v>0</v>
      </c>
      <c r="BF247" s="206">
        <f>IF(N247="snížená",J247,0)</f>
        <v>0</v>
      </c>
      <c r="BG247" s="206">
        <f>IF(N247="zákl. přenesená",J247,0)</f>
        <v>0</v>
      </c>
      <c r="BH247" s="206">
        <f>IF(N247="sníž. přenesená",J247,0)</f>
        <v>0</v>
      </c>
      <c r="BI247" s="206">
        <f>IF(N247="nulová",J247,0)</f>
        <v>0</v>
      </c>
      <c r="BJ247" s="18" t="s">
        <v>81</v>
      </c>
      <c r="BK247" s="206">
        <f>ROUND(I247*H247,2)</f>
        <v>0</v>
      </c>
      <c r="BL247" s="18" t="s">
        <v>341</v>
      </c>
      <c r="BM247" s="205" t="s">
        <v>384</v>
      </c>
    </row>
    <row r="248" spans="1:65" s="13" customFormat="1" ht="11.25">
      <c r="B248" s="207"/>
      <c r="C248" s="208"/>
      <c r="D248" s="209" t="s">
        <v>156</v>
      </c>
      <c r="E248" s="210" t="s">
        <v>1</v>
      </c>
      <c r="F248" s="211" t="s">
        <v>182</v>
      </c>
      <c r="G248" s="208"/>
      <c r="H248" s="212">
        <v>2</v>
      </c>
      <c r="I248" s="213"/>
      <c r="J248" s="208"/>
      <c r="K248" s="208"/>
      <c r="L248" s="214"/>
      <c r="M248" s="215"/>
      <c r="N248" s="216"/>
      <c r="O248" s="216"/>
      <c r="P248" s="216"/>
      <c r="Q248" s="216"/>
      <c r="R248" s="216"/>
      <c r="S248" s="216"/>
      <c r="T248" s="217"/>
      <c r="AT248" s="218" t="s">
        <v>156</v>
      </c>
      <c r="AU248" s="218" t="s">
        <v>81</v>
      </c>
      <c r="AV248" s="13" t="s">
        <v>83</v>
      </c>
      <c r="AW248" s="13" t="s">
        <v>30</v>
      </c>
      <c r="AX248" s="13" t="s">
        <v>81</v>
      </c>
      <c r="AY248" s="218" t="s">
        <v>144</v>
      </c>
    </row>
    <row r="249" spans="1:65" s="2" customFormat="1" ht="14.45" customHeight="1">
      <c r="A249" s="35"/>
      <c r="B249" s="36"/>
      <c r="C249" s="230" t="s">
        <v>385</v>
      </c>
      <c r="D249" s="230" t="s">
        <v>284</v>
      </c>
      <c r="E249" s="231" t="s">
        <v>386</v>
      </c>
      <c r="F249" s="232" t="s">
        <v>387</v>
      </c>
      <c r="G249" s="233" t="s">
        <v>251</v>
      </c>
      <c r="H249" s="234">
        <v>2</v>
      </c>
      <c r="I249" s="235"/>
      <c r="J249" s="236">
        <f>ROUND(I249*H249,2)</f>
        <v>0</v>
      </c>
      <c r="K249" s="237"/>
      <c r="L249" s="238"/>
      <c r="M249" s="239" t="s">
        <v>1</v>
      </c>
      <c r="N249" s="240" t="s">
        <v>38</v>
      </c>
      <c r="O249" s="72"/>
      <c r="P249" s="203">
        <f>O249*H249</f>
        <v>0</v>
      </c>
      <c r="Q249" s="203">
        <v>0</v>
      </c>
      <c r="R249" s="203">
        <f>Q249*H249</f>
        <v>0</v>
      </c>
      <c r="S249" s="203">
        <v>0</v>
      </c>
      <c r="T249" s="204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5" t="s">
        <v>341</v>
      </c>
      <c r="AT249" s="205" t="s">
        <v>284</v>
      </c>
      <c r="AU249" s="205" t="s">
        <v>81</v>
      </c>
      <c r="AY249" s="18" t="s">
        <v>144</v>
      </c>
      <c r="BE249" s="206">
        <f>IF(N249="základní",J249,0)</f>
        <v>0</v>
      </c>
      <c r="BF249" s="206">
        <f>IF(N249="snížená",J249,0)</f>
        <v>0</v>
      </c>
      <c r="BG249" s="206">
        <f>IF(N249="zákl. přenesená",J249,0)</f>
        <v>0</v>
      </c>
      <c r="BH249" s="206">
        <f>IF(N249="sníž. přenesená",J249,0)</f>
        <v>0</v>
      </c>
      <c r="BI249" s="206">
        <f>IF(N249="nulová",J249,0)</f>
        <v>0</v>
      </c>
      <c r="BJ249" s="18" t="s">
        <v>81</v>
      </c>
      <c r="BK249" s="206">
        <f>ROUND(I249*H249,2)</f>
        <v>0</v>
      </c>
      <c r="BL249" s="18" t="s">
        <v>341</v>
      </c>
      <c r="BM249" s="205" t="s">
        <v>388</v>
      </c>
    </row>
    <row r="250" spans="1:65" s="13" customFormat="1" ht="11.25">
      <c r="B250" s="207"/>
      <c r="C250" s="208"/>
      <c r="D250" s="209" t="s">
        <v>156</v>
      </c>
      <c r="E250" s="210" t="s">
        <v>1</v>
      </c>
      <c r="F250" s="211" t="s">
        <v>182</v>
      </c>
      <c r="G250" s="208"/>
      <c r="H250" s="212">
        <v>2</v>
      </c>
      <c r="I250" s="213"/>
      <c r="J250" s="208"/>
      <c r="K250" s="208"/>
      <c r="L250" s="214"/>
      <c r="M250" s="215"/>
      <c r="N250" s="216"/>
      <c r="O250" s="216"/>
      <c r="P250" s="216"/>
      <c r="Q250" s="216"/>
      <c r="R250" s="216"/>
      <c r="S250" s="216"/>
      <c r="T250" s="217"/>
      <c r="AT250" s="218" t="s">
        <v>156</v>
      </c>
      <c r="AU250" s="218" t="s">
        <v>81</v>
      </c>
      <c r="AV250" s="13" t="s">
        <v>83</v>
      </c>
      <c r="AW250" s="13" t="s">
        <v>30</v>
      </c>
      <c r="AX250" s="13" t="s">
        <v>81</v>
      </c>
      <c r="AY250" s="218" t="s">
        <v>144</v>
      </c>
    </row>
    <row r="251" spans="1:65" s="2" customFormat="1" ht="14.45" customHeight="1">
      <c r="A251" s="35"/>
      <c r="B251" s="36"/>
      <c r="C251" s="193" t="s">
        <v>389</v>
      </c>
      <c r="D251" s="193" t="s">
        <v>149</v>
      </c>
      <c r="E251" s="194" t="s">
        <v>390</v>
      </c>
      <c r="F251" s="195" t="s">
        <v>391</v>
      </c>
      <c r="G251" s="196" t="s">
        <v>251</v>
      </c>
      <c r="H251" s="197">
        <v>1</v>
      </c>
      <c r="I251" s="198"/>
      <c r="J251" s="199">
        <f>ROUND(I251*H251,2)</f>
        <v>0</v>
      </c>
      <c r="K251" s="200"/>
      <c r="L251" s="40"/>
      <c r="M251" s="201" t="s">
        <v>1</v>
      </c>
      <c r="N251" s="202" t="s">
        <v>38</v>
      </c>
      <c r="O251" s="72"/>
      <c r="P251" s="203">
        <f>O251*H251</f>
        <v>0</v>
      </c>
      <c r="Q251" s="203">
        <v>0</v>
      </c>
      <c r="R251" s="203">
        <f>Q251*H251</f>
        <v>0</v>
      </c>
      <c r="S251" s="203">
        <v>0</v>
      </c>
      <c r="T251" s="20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5" t="s">
        <v>341</v>
      </c>
      <c r="AT251" s="205" t="s">
        <v>149</v>
      </c>
      <c r="AU251" s="205" t="s">
        <v>81</v>
      </c>
      <c r="AY251" s="18" t="s">
        <v>144</v>
      </c>
      <c r="BE251" s="206">
        <f>IF(N251="základní",J251,0)</f>
        <v>0</v>
      </c>
      <c r="BF251" s="206">
        <f>IF(N251="snížená",J251,0)</f>
        <v>0</v>
      </c>
      <c r="BG251" s="206">
        <f>IF(N251="zákl. přenesená",J251,0)</f>
        <v>0</v>
      </c>
      <c r="BH251" s="206">
        <f>IF(N251="sníž. přenesená",J251,0)</f>
        <v>0</v>
      </c>
      <c r="BI251" s="206">
        <f>IF(N251="nulová",J251,0)</f>
        <v>0</v>
      </c>
      <c r="BJ251" s="18" t="s">
        <v>81</v>
      </c>
      <c r="BK251" s="206">
        <f>ROUND(I251*H251,2)</f>
        <v>0</v>
      </c>
      <c r="BL251" s="18" t="s">
        <v>341</v>
      </c>
      <c r="BM251" s="205" t="s">
        <v>392</v>
      </c>
    </row>
    <row r="252" spans="1:65" s="13" customFormat="1" ht="11.25">
      <c r="B252" s="207"/>
      <c r="C252" s="208"/>
      <c r="D252" s="209" t="s">
        <v>156</v>
      </c>
      <c r="E252" s="210" t="s">
        <v>1</v>
      </c>
      <c r="F252" s="211" t="s">
        <v>81</v>
      </c>
      <c r="G252" s="208"/>
      <c r="H252" s="212">
        <v>1</v>
      </c>
      <c r="I252" s="213"/>
      <c r="J252" s="208"/>
      <c r="K252" s="208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156</v>
      </c>
      <c r="AU252" s="218" t="s">
        <v>81</v>
      </c>
      <c r="AV252" s="13" t="s">
        <v>83</v>
      </c>
      <c r="AW252" s="13" t="s">
        <v>30</v>
      </c>
      <c r="AX252" s="13" t="s">
        <v>73</v>
      </c>
      <c r="AY252" s="218" t="s">
        <v>144</v>
      </c>
    </row>
    <row r="253" spans="1:65" s="14" customFormat="1" ht="11.25">
      <c r="B253" s="219"/>
      <c r="C253" s="220"/>
      <c r="D253" s="209" t="s">
        <v>156</v>
      </c>
      <c r="E253" s="221" t="s">
        <v>1</v>
      </c>
      <c r="F253" s="222" t="s">
        <v>158</v>
      </c>
      <c r="G253" s="220"/>
      <c r="H253" s="223">
        <v>1</v>
      </c>
      <c r="I253" s="224"/>
      <c r="J253" s="220"/>
      <c r="K253" s="220"/>
      <c r="L253" s="225"/>
      <c r="M253" s="226"/>
      <c r="N253" s="227"/>
      <c r="O253" s="227"/>
      <c r="P253" s="227"/>
      <c r="Q253" s="227"/>
      <c r="R253" s="227"/>
      <c r="S253" s="227"/>
      <c r="T253" s="228"/>
      <c r="AT253" s="229" t="s">
        <v>156</v>
      </c>
      <c r="AU253" s="229" t="s">
        <v>81</v>
      </c>
      <c r="AV253" s="14" t="s">
        <v>154</v>
      </c>
      <c r="AW253" s="14" t="s">
        <v>30</v>
      </c>
      <c r="AX253" s="14" t="s">
        <v>81</v>
      </c>
      <c r="AY253" s="229" t="s">
        <v>144</v>
      </c>
    </row>
    <row r="254" spans="1:65" s="2" customFormat="1" ht="24.2" customHeight="1">
      <c r="A254" s="35"/>
      <c r="B254" s="36"/>
      <c r="C254" s="193" t="s">
        <v>393</v>
      </c>
      <c r="D254" s="193" t="s">
        <v>149</v>
      </c>
      <c r="E254" s="194" t="s">
        <v>394</v>
      </c>
      <c r="F254" s="195" t="s">
        <v>395</v>
      </c>
      <c r="G254" s="196" t="s">
        <v>251</v>
      </c>
      <c r="H254" s="197">
        <v>1</v>
      </c>
      <c r="I254" s="198"/>
      <c r="J254" s="199">
        <f>ROUND(I254*H254,2)</f>
        <v>0</v>
      </c>
      <c r="K254" s="200"/>
      <c r="L254" s="40"/>
      <c r="M254" s="201" t="s">
        <v>1</v>
      </c>
      <c r="N254" s="202" t="s">
        <v>38</v>
      </c>
      <c r="O254" s="72"/>
      <c r="P254" s="203">
        <f>O254*H254</f>
        <v>0</v>
      </c>
      <c r="Q254" s="203">
        <v>0</v>
      </c>
      <c r="R254" s="203">
        <f>Q254*H254</f>
        <v>0</v>
      </c>
      <c r="S254" s="203">
        <v>0</v>
      </c>
      <c r="T254" s="20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5" t="s">
        <v>341</v>
      </c>
      <c r="AT254" s="205" t="s">
        <v>149</v>
      </c>
      <c r="AU254" s="205" t="s">
        <v>81</v>
      </c>
      <c r="AY254" s="18" t="s">
        <v>144</v>
      </c>
      <c r="BE254" s="206">
        <f>IF(N254="základní",J254,0)</f>
        <v>0</v>
      </c>
      <c r="BF254" s="206">
        <f>IF(N254="snížená",J254,0)</f>
        <v>0</v>
      </c>
      <c r="BG254" s="206">
        <f>IF(N254="zákl. přenesená",J254,0)</f>
        <v>0</v>
      </c>
      <c r="BH254" s="206">
        <f>IF(N254="sníž. přenesená",J254,0)</f>
        <v>0</v>
      </c>
      <c r="BI254" s="206">
        <f>IF(N254="nulová",J254,0)</f>
        <v>0</v>
      </c>
      <c r="BJ254" s="18" t="s">
        <v>81</v>
      </c>
      <c r="BK254" s="206">
        <f>ROUND(I254*H254,2)</f>
        <v>0</v>
      </c>
      <c r="BL254" s="18" t="s">
        <v>341</v>
      </c>
      <c r="BM254" s="205" t="s">
        <v>396</v>
      </c>
    </row>
    <row r="255" spans="1:65" s="13" customFormat="1" ht="11.25">
      <c r="B255" s="207"/>
      <c r="C255" s="208"/>
      <c r="D255" s="209" t="s">
        <v>156</v>
      </c>
      <c r="E255" s="210" t="s">
        <v>1</v>
      </c>
      <c r="F255" s="211" t="s">
        <v>81</v>
      </c>
      <c r="G255" s="208"/>
      <c r="H255" s="212">
        <v>1</v>
      </c>
      <c r="I255" s="213"/>
      <c r="J255" s="208"/>
      <c r="K255" s="208"/>
      <c r="L255" s="214"/>
      <c r="M255" s="215"/>
      <c r="N255" s="216"/>
      <c r="O255" s="216"/>
      <c r="P255" s="216"/>
      <c r="Q255" s="216"/>
      <c r="R255" s="216"/>
      <c r="S255" s="216"/>
      <c r="T255" s="217"/>
      <c r="AT255" s="218" t="s">
        <v>156</v>
      </c>
      <c r="AU255" s="218" t="s">
        <v>81</v>
      </c>
      <c r="AV255" s="13" t="s">
        <v>83</v>
      </c>
      <c r="AW255" s="13" t="s">
        <v>30</v>
      </c>
      <c r="AX255" s="13" t="s">
        <v>73</v>
      </c>
      <c r="AY255" s="218" t="s">
        <v>144</v>
      </c>
    </row>
    <row r="256" spans="1:65" s="14" customFormat="1" ht="11.25">
      <c r="B256" s="219"/>
      <c r="C256" s="220"/>
      <c r="D256" s="209" t="s">
        <v>156</v>
      </c>
      <c r="E256" s="221" t="s">
        <v>1</v>
      </c>
      <c r="F256" s="222" t="s">
        <v>158</v>
      </c>
      <c r="G256" s="220"/>
      <c r="H256" s="223">
        <v>1</v>
      </c>
      <c r="I256" s="224"/>
      <c r="J256" s="220"/>
      <c r="K256" s="220"/>
      <c r="L256" s="225"/>
      <c r="M256" s="226"/>
      <c r="N256" s="227"/>
      <c r="O256" s="227"/>
      <c r="P256" s="227"/>
      <c r="Q256" s="227"/>
      <c r="R256" s="227"/>
      <c r="S256" s="227"/>
      <c r="T256" s="228"/>
      <c r="AT256" s="229" t="s">
        <v>156</v>
      </c>
      <c r="AU256" s="229" t="s">
        <v>81</v>
      </c>
      <c r="AV256" s="14" t="s">
        <v>154</v>
      </c>
      <c r="AW256" s="14" t="s">
        <v>30</v>
      </c>
      <c r="AX256" s="14" t="s">
        <v>81</v>
      </c>
      <c r="AY256" s="229" t="s">
        <v>144</v>
      </c>
    </row>
    <row r="257" spans="1:65" s="2" customFormat="1" ht="24.2" customHeight="1">
      <c r="A257" s="35"/>
      <c r="B257" s="36"/>
      <c r="C257" s="193" t="s">
        <v>397</v>
      </c>
      <c r="D257" s="193" t="s">
        <v>149</v>
      </c>
      <c r="E257" s="194" t="s">
        <v>398</v>
      </c>
      <c r="F257" s="195" t="s">
        <v>399</v>
      </c>
      <c r="G257" s="196" t="s">
        <v>251</v>
      </c>
      <c r="H257" s="197">
        <v>2</v>
      </c>
      <c r="I257" s="198"/>
      <c r="J257" s="199">
        <f>ROUND(I257*H257,2)</f>
        <v>0</v>
      </c>
      <c r="K257" s="200"/>
      <c r="L257" s="40"/>
      <c r="M257" s="201" t="s">
        <v>1</v>
      </c>
      <c r="N257" s="202" t="s">
        <v>38</v>
      </c>
      <c r="O257" s="72"/>
      <c r="P257" s="203">
        <f>O257*H257</f>
        <v>0</v>
      </c>
      <c r="Q257" s="203">
        <v>0</v>
      </c>
      <c r="R257" s="203">
        <f>Q257*H257</f>
        <v>0</v>
      </c>
      <c r="S257" s="203">
        <v>0</v>
      </c>
      <c r="T257" s="204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5" t="s">
        <v>341</v>
      </c>
      <c r="AT257" s="205" t="s">
        <v>149</v>
      </c>
      <c r="AU257" s="205" t="s">
        <v>81</v>
      </c>
      <c r="AY257" s="18" t="s">
        <v>144</v>
      </c>
      <c r="BE257" s="206">
        <f>IF(N257="základní",J257,0)</f>
        <v>0</v>
      </c>
      <c r="BF257" s="206">
        <f>IF(N257="snížená",J257,0)</f>
        <v>0</v>
      </c>
      <c r="BG257" s="206">
        <f>IF(N257="zákl. přenesená",J257,0)</f>
        <v>0</v>
      </c>
      <c r="BH257" s="206">
        <f>IF(N257="sníž. přenesená",J257,0)</f>
        <v>0</v>
      </c>
      <c r="BI257" s="206">
        <f>IF(N257="nulová",J257,0)</f>
        <v>0</v>
      </c>
      <c r="BJ257" s="18" t="s">
        <v>81</v>
      </c>
      <c r="BK257" s="206">
        <f>ROUND(I257*H257,2)</f>
        <v>0</v>
      </c>
      <c r="BL257" s="18" t="s">
        <v>341</v>
      </c>
      <c r="BM257" s="205" t="s">
        <v>400</v>
      </c>
    </row>
    <row r="258" spans="1:65" s="13" customFormat="1" ht="11.25">
      <c r="B258" s="207"/>
      <c r="C258" s="208"/>
      <c r="D258" s="209" t="s">
        <v>156</v>
      </c>
      <c r="E258" s="210" t="s">
        <v>1</v>
      </c>
      <c r="F258" s="211" t="s">
        <v>182</v>
      </c>
      <c r="G258" s="208"/>
      <c r="H258" s="212">
        <v>2</v>
      </c>
      <c r="I258" s="213"/>
      <c r="J258" s="208"/>
      <c r="K258" s="208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156</v>
      </c>
      <c r="AU258" s="218" t="s">
        <v>81</v>
      </c>
      <c r="AV258" s="13" t="s">
        <v>83</v>
      </c>
      <c r="AW258" s="13" t="s">
        <v>30</v>
      </c>
      <c r="AX258" s="13" t="s">
        <v>73</v>
      </c>
      <c r="AY258" s="218" t="s">
        <v>144</v>
      </c>
    </row>
    <row r="259" spans="1:65" s="14" customFormat="1" ht="11.25">
      <c r="B259" s="219"/>
      <c r="C259" s="220"/>
      <c r="D259" s="209" t="s">
        <v>156</v>
      </c>
      <c r="E259" s="221" t="s">
        <v>1</v>
      </c>
      <c r="F259" s="222" t="s">
        <v>158</v>
      </c>
      <c r="G259" s="220"/>
      <c r="H259" s="223">
        <v>2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AT259" s="229" t="s">
        <v>156</v>
      </c>
      <c r="AU259" s="229" t="s">
        <v>81</v>
      </c>
      <c r="AV259" s="14" t="s">
        <v>154</v>
      </c>
      <c r="AW259" s="14" t="s">
        <v>30</v>
      </c>
      <c r="AX259" s="14" t="s">
        <v>81</v>
      </c>
      <c r="AY259" s="229" t="s">
        <v>144</v>
      </c>
    </row>
    <row r="260" spans="1:65" s="2" customFormat="1" ht="37.9" customHeight="1">
      <c r="A260" s="35"/>
      <c r="B260" s="36"/>
      <c r="C260" s="193" t="s">
        <v>401</v>
      </c>
      <c r="D260" s="193" t="s">
        <v>149</v>
      </c>
      <c r="E260" s="194" t="s">
        <v>402</v>
      </c>
      <c r="F260" s="195" t="s">
        <v>403</v>
      </c>
      <c r="G260" s="196" t="s">
        <v>251</v>
      </c>
      <c r="H260" s="197">
        <v>2</v>
      </c>
      <c r="I260" s="198"/>
      <c r="J260" s="199">
        <f>ROUND(I260*H260,2)</f>
        <v>0</v>
      </c>
      <c r="K260" s="200"/>
      <c r="L260" s="40"/>
      <c r="M260" s="201" t="s">
        <v>1</v>
      </c>
      <c r="N260" s="202" t="s">
        <v>38</v>
      </c>
      <c r="O260" s="72"/>
      <c r="P260" s="203">
        <f>O260*H260</f>
        <v>0</v>
      </c>
      <c r="Q260" s="203">
        <v>0</v>
      </c>
      <c r="R260" s="203">
        <f>Q260*H260</f>
        <v>0</v>
      </c>
      <c r="S260" s="203">
        <v>0</v>
      </c>
      <c r="T260" s="204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5" t="s">
        <v>341</v>
      </c>
      <c r="AT260" s="205" t="s">
        <v>149</v>
      </c>
      <c r="AU260" s="205" t="s">
        <v>81</v>
      </c>
      <c r="AY260" s="18" t="s">
        <v>144</v>
      </c>
      <c r="BE260" s="206">
        <f>IF(N260="základní",J260,0)</f>
        <v>0</v>
      </c>
      <c r="BF260" s="206">
        <f>IF(N260="snížená",J260,0)</f>
        <v>0</v>
      </c>
      <c r="BG260" s="206">
        <f>IF(N260="zákl. přenesená",J260,0)</f>
        <v>0</v>
      </c>
      <c r="BH260" s="206">
        <f>IF(N260="sníž. přenesená",J260,0)</f>
        <v>0</v>
      </c>
      <c r="BI260" s="206">
        <f>IF(N260="nulová",J260,0)</f>
        <v>0</v>
      </c>
      <c r="BJ260" s="18" t="s">
        <v>81</v>
      </c>
      <c r="BK260" s="206">
        <f>ROUND(I260*H260,2)</f>
        <v>0</v>
      </c>
      <c r="BL260" s="18" t="s">
        <v>341</v>
      </c>
      <c r="BM260" s="205" t="s">
        <v>404</v>
      </c>
    </row>
    <row r="261" spans="1:65" s="13" customFormat="1" ht="11.25">
      <c r="B261" s="207"/>
      <c r="C261" s="208"/>
      <c r="D261" s="209" t="s">
        <v>156</v>
      </c>
      <c r="E261" s="210" t="s">
        <v>1</v>
      </c>
      <c r="F261" s="211" t="s">
        <v>182</v>
      </c>
      <c r="G261" s="208"/>
      <c r="H261" s="212">
        <v>2</v>
      </c>
      <c r="I261" s="213"/>
      <c r="J261" s="208"/>
      <c r="K261" s="208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156</v>
      </c>
      <c r="AU261" s="218" t="s">
        <v>81</v>
      </c>
      <c r="AV261" s="13" t="s">
        <v>83</v>
      </c>
      <c r="AW261" s="13" t="s">
        <v>30</v>
      </c>
      <c r="AX261" s="13" t="s">
        <v>73</v>
      </c>
      <c r="AY261" s="218" t="s">
        <v>144</v>
      </c>
    </row>
    <row r="262" spans="1:65" s="14" customFormat="1" ht="11.25">
      <c r="B262" s="219"/>
      <c r="C262" s="220"/>
      <c r="D262" s="209" t="s">
        <v>156</v>
      </c>
      <c r="E262" s="221" t="s">
        <v>1</v>
      </c>
      <c r="F262" s="222" t="s">
        <v>158</v>
      </c>
      <c r="G262" s="220"/>
      <c r="H262" s="223">
        <v>2</v>
      </c>
      <c r="I262" s="224"/>
      <c r="J262" s="220"/>
      <c r="K262" s="220"/>
      <c r="L262" s="225"/>
      <c r="M262" s="226"/>
      <c r="N262" s="227"/>
      <c r="O262" s="227"/>
      <c r="P262" s="227"/>
      <c r="Q262" s="227"/>
      <c r="R262" s="227"/>
      <c r="S262" s="227"/>
      <c r="T262" s="228"/>
      <c r="AT262" s="229" t="s">
        <v>156</v>
      </c>
      <c r="AU262" s="229" t="s">
        <v>81</v>
      </c>
      <c r="AV262" s="14" t="s">
        <v>154</v>
      </c>
      <c r="AW262" s="14" t="s">
        <v>30</v>
      </c>
      <c r="AX262" s="14" t="s">
        <v>81</v>
      </c>
      <c r="AY262" s="229" t="s">
        <v>144</v>
      </c>
    </row>
    <row r="263" spans="1:65" s="12" customFormat="1" ht="25.9" customHeight="1">
      <c r="B263" s="177"/>
      <c r="C263" s="178"/>
      <c r="D263" s="179" t="s">
        <v>72</v>
      </c>
      <c r="E263" s="180" t="s">
        <v>405</v>
      </c>
      <c r="F263" s="180" t="s">
        <v>406</v>
      </c>
      <c r="G263" s="178"/>
      <c r="H263" s="178"/>
      <c r="I263" s="181"/>
      <c r="J263" s="182">
        <f>BK263</f>
        <v>0</v>
      </c>
      <c r="K263" s="178"/>
      <c r="L263" s="183"/>
      <c r="M263" s="184"/>
      <c r="N263" s="185"/>
      <c r="O263" s="185"/>
      <c r="P263" s="186">
        <f>P264</f>
        <v>0</v>
      </c>
      <c r="Q263" s="185"/>
      <c r="R263" s="186">
        <f>R264</f>
        <v>0</v>
      </c>
      <c r="S263" s="185"/>
      <c r="T263" s="187">
        <f>T264</f>
        <v>0</v>
      </c>
      <c r="AR263" s="188" t="s">
        <v>176</v>
      </c>
      <c r="AT263" s="189" t="s">
        <v>72</v>
      </c>
      <c r="AU263" s="189" t="s">
        <v>73</v>
      </c>
      <c r="AY263" s="188" t="s">
        <v>144</v>
      </c>
      <c r="BK263" s="190">
        <f>BK264</f>
        <v>0</v>
      </c>
    </row>
    <row r="264" spans="1:65" s="12" customFormat="1" ht="22.9" customHeight="1">
      <c r="B264" s="177"/>
      <c r="C264" s="178"/>
      <c r="D264" s="179" t="s">
        <v>72</v>
      </c>
      <c r="E264" s="191" t="s">
        <v>407</v>
      </c>
      <c r="F264" s="191" t="s">
        <v>408</v>
      </c>
      <c r="G264" s="178"/>
      <c r="H264" s="178"/>
      <c r="I264" s="181"/>
      <c r="J264" s="192">
        <f>BK264</f>
        <v>0</v>
      </c>
      <c r="K264" s="178"/>
      <c r="L264" s="183"/>
      <c r="M264" s="184"/>
      <c r="N264" s="185"/>
      <c r="O264" s="185"/>
      <c r="P264" s="186">
        <f>SUM(P265:P266)</f>
        <v>0</v>
      </c>
      <c r="Q264" s="185"/>
      <c r="R264" s="186">
        <f>SUM(R265:R266)</f>
        <v>0</v>
      </c>
      <c r="S264" s="185"/>
      <c r="T264" s="187">
        <f>SUM(T265:T266)</f>
        <v>0</v>
      </c>
      <c r="AR264" s="188" t="s">
        <v>176</v>
      </c>
      <c r="AT264" s="189" t="s">
        <v>72</v>
      </c>
      <c r="AU264" s="189" t="s">
        <v>81</v>
      </c>
      <c r="AY264" s="188" t="s">
        <v>144</v>
      </c>
      <c r="BK264" s="190">
        <f>SUM(BK265:BK266)</f>
        <v>0</v>
      </c>
    </row>
    <row r="265" spans="1:65" s="2" customFormat="1" ht="24.2" customHeight="1">
      <c r="A265" s="35"/>
      <c r="B265" s="36"/>
      <c r="C265" s="193" t="s">
        <v>409</v>
      </c>
      <c r="D265" s="193" t="s">
        <v>149</v>
      </c>
      <c r="E265" s="194" t="s">
        <v>410</v>
      </c>
      <c r="F265" s="195" t="s">
        <v>411</v>
      </c>
      <c r="G265" s="196" t="s">
        <v>251</v>
      </c>
      <c r="H265" s="197">
        <v>1</v>
      </c>
      <c r="I265" s="198"/>
      <c r="J265" s="199">
        <f>ROUND(I265*H265,2)</f>
        <v>0</v>
      </c>
      <c r="K265" s="200"/>
      <c r="L265" s="40"/>
      <c r="M265" s="201" t="s">
        <v>1</v>
      </c>
      <c r="N265" s="202" t="s">
        <v>38</v>
      </c>
      <c r="O265" s="72"/>
      <c r="P265" s="203">
        <f>O265*H265</f>
        <v>0</v>
      </c>
      <c r="Q265" s="203">
        <v>0</v>
      </c>
      <c r="R265" s="203">
        <f>Q265*H265</f>
        <v>0</v>
      </c>
      <c r="S265" s="203">
        <v>0</v>
      </c>
      <c r="T265" s="204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5" t="s">
        <v>412</v>
      </c>
      <c r="AT265" s="205" t="s">
        <v>149</v>
      </c>
      <c r="AU265" s="205" t="s">
        <v>83</v>
      </c>
      <c r="AY265" s="18" t="s">
        <v>144</v>
      </c>
      <c r="BE265" s="206">
        <f>IF(N265="základní",J265,0)</f>
        <v>0</v>
      </c>
      <c r="BF265" s="206">
        <f>IF(N265="snížená",J265,0)</f>
        <v>0</v>
      </c>
      <c r="BG265" s="206">
        <f>IF(N265="zákl. přenesená",J265,0)</f>
        <v>0</v>
      </c>
      <c r="BH265" s="206">
        <f>IF(N265="sníž. přenesená",J265,0)</f>
        <v>0</v>
      </c>
      <c r="BI265" s="206">
        <f>IF(N265="nulová",J265,0)</f>
        <v>0</v>
      </c>
      <c r="BJ265" s="18" t="s">
        <v>81</v>
      </c>
      <c r="BK265" s="206">
        <f>ROUND(I265*H265,2)</f>
        <v>0</v>
      </c>
      <c r="BL265" s="18" t="s">
        <v>412</v>
      </c>
      <c r="BM265" s="205" t="s">
        <v>413</v>
      </c>
    </row>
    <row r="266" spans="1:65" s="13" customFormat="1" ht="11.25">
      <c r="B266" s="207"/>
      <c r="C266" s="208"/>
      <c r="D266" s="209" t="s">
        <v>156</v>
      </c>
      <c r="E266" s="210" t="s">
        <v>1</v>
      </c>
      <c r="F266" s="211" t="s">
        <v>81</v>
      </c>
      <c r="G266" s="208"/>
      <c r="H266" s="212">
        <v>1</v>
      </c>
      <c r="I266" s="213"/>
      <c r="J266" s="208"/>
      <c r="K266" s="208"/>
      <c r="L266" s="214"/>
      <c r="M266" s="262"/>
      <c r="N266" s="263"/>
      <c r="O266" s="263"/>
      <c r="P266" s="263"/>
      <c r="Q266" s="263"/>
      <c r="R266" s="263"/>
      <c r="S266" s="263"/>
      <c r="T266" s="264"/>
      <c r="AT266" s="218" t="s">
        <v>156</v>
      </c>
      <c r="AU266" s="218" t="s">
        <v>83</v>
      </c>
      <c r="AV266" s="13" t="s">
        <v>83</v>
      </c>
      <c r="AW266" s="13" t="s">
        <v>30</v>
      </c>
      <c r="AX266" s="13" t="s">
        <v>81</v>
      </c>
      <c r="AY266" s="218" t="s">
        <v>144</v>
      </c>
    </row>
    <row r="267" spans="1:65" s="2" customFormat="1" ht="6.95" customHeight="1">
      <c r="A267" s="35"/>
      <c r="B267" s="55"/>
      <c r="C267" s="56"/>
      <c r="D267" s="56"/>
      <c r="E267" s="56"/>
      <c r="F267" s="56"/>
      <c r="G267" s="56"/>
      <c r="H267" s="56"/>
      <c r="I267" s="56"/>
      <c r="J267" s="56"/>
      <c r="K267" s="56"/>
      <c r="L267" s="40"/>
      <c r="M267" s="35"/>
      <c r="O267" s="35"/>
      <c r="P267" s="35"/>
      <c r="Q267" s="35"/>
      <c r="R267" s="35"/>
      <c r="S267" s="35"/>
      <c r="T267" s="35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</row>
  </sheetData>
  <sheetProtection algorithmName="SHA-512" hashValue="M9vaksRIy0v6yU9gFmw95VeV+SbRTzAxy5hZT6bXGy+WI81D32xGD/bvZznpVb2KSrSv2MFe6VAhnvmSOefF6g==" saltValue="atI8V0rEdNR00gsYTBb+opaI4zxoN8/B36TxRBAEZeVwZ8rNzTgHpoLhL7TbKeBzpZEWdkCIFibR/HGyZ/Ilvg==" spinCount="100000" sheet="1" objects="1" scenarios="1" formatColumns="0" formatRows="0" autoFilter="0"/>
  <autoFilter ref="C129:K266" xr:uid="{00000000-0009-0000-0000-000001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3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86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83</v>
      </c>
    </row>
    <row r="4" spans="1:46" s="1" customFormat="1" ht="24.95" customHeight="1">
      <c r="B4" s="21"/>
      <c r="D4" s="118" t="s">
        <v>107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0" t="str">
        <f>'Rekapitulace stavby'!K6</f>
        <v>Instalace zařízení pro výběr poplatků za použití WC - OŘ Ostrava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20" t="s">
        <v>108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414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0" t="s">
        <v>18</v>
      </c>
      <c r="E11" s="35"/>
      <c r="F11" s="111" t="s">
        <v>1</v>
      </c>
      <c r="G11" s="35"/>
      <c r="H11" s="35"/>
      <c r="I11" s="120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20</v>
      </c>
      <c r="E12" s="35"/>
      <c r="F12" s="111" t="s">
        <v>21</v>
      </c>
      <c r="G12" s="35"/>
      <c r="H12" s="35"/>
      <c r="I12" s="120" t="s">
        <v>22</v>
      </c>
      <c r="J12" s="121" t="str">
        <f>'Rekapitulace stavby'!AN8</f>
        <v>25. 6. 2020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24</v>
      </c>
      <c r="E14" s="35"/>
      <c r="F14" s="35"/>
      <c r="G14" s="35"/>
      <c r="H14" s="35"/>
      <c r="I14" s="120" t="s">
        <v>25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21</v>
      </c>
      <c r="F15" s="35"/>
      <c r="G15" s="35"/>
      <c r="H15" s="35"/>
      <c r="I15" s="120" t="s">
        <v>26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0" t="s">
        <v>27</v>
      </c>
      <c r="E17" s="35"/>
      <c r="F17" s="35"/>
      <c r="G17" s="35"/>
      <c r="H17" s="35"/>
      <c r="I17" s="120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20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0" t="s">
        <v>29</v>
      </c>
      <c r="E20" s="35"/>
      <c r="F20" s="35"/>
      <c r="G20" s="35"/>
      <c r="H20" s="35"/>
      <c r="I20" s="120" t="s">
        <v>25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21</v>
      </c>
      <c r="F21" s="35"/>
      <c r="G21" s="35"/>
      <c r="H21" s="35"/>
      <c r="I21" s="120" t="s">
        <v>26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0" t="s">
        <v>31</v>
      </c>
      <c r="E23" s="35"/>
      <c r="F23" s="35"/>
      <c r="G23" s="35"/>
      <c r="H23" s="35"/>
      <c r="I23" s="120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21</v>
      </c>
      <c r="F24" s="35"/>
      <c r="G24" s="35"/>
      <c r="H24" s="35"/>
      <c r="I24" s="120" t="s">
        <v>26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0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2"/>
      <c r="B27" s="123"/>
      <c r="C27" s="122"/>
      <c r="D27" s="122"/>
      <c r="E27" s="316" t="s">
        <v>1</v>
      </c>
      <c r="F27" s="316"/>
      <c r="G27" s="316"/>
      <c r="H27" s="31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5"/>
      <c r="E29" s="125"/>
      <c r="F29" s="125"/>
      <c r="G29" s="125"/>
      <c r="H29" s="125"/>
      <c r="I29" s="125"/>
      <c r="J29" s="125"/>
      <c r="K29" s="12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33</v>
      </c>
      <c r="E30" s="35"/>
      <c r="F30" s="35"/>
      <c r="G30" s="35"/>
      <c r="H30" s="35"/>
      <c r="I30" s="35"/>
      <c r="J30" s="127">
        <f>ROUND(J128,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35</v>
      </c>
      <c r="G32" s="35"/>
      <c r="H32" s="35"/>
      <c r="I32" s="128" t="s">
        <v>34</v>
      </c>
      <c r="J32" s="128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9" t="s">
        <v>37</v>
      </c>
      <c r="E33" s="120" t="s">
        <v>38</v>
      </c>
      <c r="F33" s="130">
        <f>ROUND((SUM(BE128:BE232)),  2)</f>
        <v>0</v>
      </c>
      <c r="G33" s="35"/>
      <c r="H33" s="35"/>
      <c r="I33" s="131">
        <v>0.21</v>
      </c>
      <c r="J33" s="130">
        <f>ROUND(((SUM(BE128:BE232))*I33),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0" t="s">
        <v>39</v>
      </c>
      <c r="F34" s="130">
        <f>ROUND((SUM(BF128:BF232)),  2)</f>
        <v>0</v>
      </c>
      <c r="G34" s="35"/>
      <c r="H34" s="35"/>
      <c r="I34" s="131">
        <v>0.15</v>
      </c>
      <c r="J34" s="130">
        <f>ROUND(((SUM(BF128:BF232))*I34),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0" t="s">
        <v>40</v>
      </c>
      <c r="F35" s="130">
        <f>ROUND((SUM(BG128:BG232)),  2)</f>
        <v>0</v>
      </c>
      <c r="G35" s="35"/>
      <c r="H35" s="35"/>
      <c r="I35" s="131">
        <v>0.21</v>
      </c>
      <c r="J35" s="13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0" t="s">
        <v>41</v>
      </c>
      <c r="F36" s="130">
        <f>ROUND((SUM(BH128:BH232)),  2)</f>
        <v>0</v>
      </c>
      <c r="G36" s="35"/>
      <c r="H36" s="35"/>
      <c r="I36" s="131">
        <v>0.15</v>
      </c>
      <c r="J36" s="13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42</v>
      </c>
      <c r="F37" s="130">
        <f>ROUND((SUM(BI128:BI232)),  2)</f>
        <v>0</v>
      </c>
      <c r="G37" s="35"/>
      <c r="H37" s="35"/>
      <c r="I37" s="131">
        <v>0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4"/>
      <c r="J39" s="137">
        <f>SUM(J30:J37)</f>
        <v>0</v>
      </c>
      <c r="K39" s="13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Instalace zařízení pro výběr poplatků za použití WC - OŘ Ostrava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108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5" t="str">
        <f>E9</f>
        <v>02 - Výpravní budova Ostrava Svinov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25. 6. 2020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0" t="s">
        <v>111</v>
      </c>
      <c r="D94" s="151"/>
      <c r="E94" s="151"/>
      <c r="F94" s="151"/>
      <c r="G94" s="151"/>
      <c r="H94" s="151"/>
      <c r="I94" s="151"/>
      <c r="J94" s="152" t="s">
        <v>112</v>
      </c>
      <c r="K94" s="15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3" t="s">
        <v>113</v>
      </c>
      <c r="D96" s="37"/>
      <c r="E96" s="37"/>
      <c r="F96" s="37"/>
      <c r="G96" s="37"/>
      <c r="H96" s="37"/>
      <c r="I96" s="37"/>
      <c r="J96" s="85">
        <f>J128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114</v>
      </c>
    </row>
    <row r="97" spans="1:31" s="9" customFormat="1" ht="24.95" customHeight="1">
      <c r="B97" s="154"/>
      <c r="C97" s="155"/>
      <c r="D97" s="156" t="s">
        <v>115</v>
      </c>
      <c r="E97" s="157"/>
      <c r="F97" s="157"/>
      <c r="G97" s="157"/>
      <c r="H97" s="157"/>
      <c r="I97" s="157"/>
      <c r="J97" s="158">
        <f>J129</f>
        <v>0</v>
      </c>
      <c r="K97" s="155"/>
      <c r="L97" s="159"/>
    </row>
    <row r="98" spans="1:31" s="10" customFormat="1" ht="19.899999999999999" customHeight="1">
      <c r="B98" s="160"/>
      <c r="C98" s="105"/>
      <c r="D98" s="161" t="s">
        <v>116</v>
      </c>
      <c r="E98" s="162"/>
      <c r="F98" s="162"/>
      <c r="G98" s="162"/>
      <c r="H98" s="162"/>
      <c r="I98" s="162"/>
      <c r="J98" s="163">
        <f>J130</f>
        <v>0</v>
      </c>
      <c r="K98" s="105"/>
      <c r="L98" s="164"/>
    </row>
    <row r="99" spans="1:31" s="10" customFormat="1" ht="14.85" customHeight="1">
      <c r="B99" s="160"/>
      <c r="C99" s="105"/>
      <c r="D99" s="161" t="s">
        <v>117</v>
      </c>
      <c r="E99" s="162"/>
      <c r="F99" s="162"/>
      <c r="G99" s="162"/>
      <c r="H99" s="162"/>
      <c r="I99" s="162"/>
      <c r="J99" s="163">
        <f>J131</f>
        <v>0</v>
      </c>
      <c r="K99" s="105"/>
      <c r="L99" s="164"/>
    </row>
    <row r="100" spans="1:31" s="10" customFormat="1" ht="19.899999999999999" customHeight="1">
      <c r="B100" s="160"/>
      <c r="C100" s="105"/>
      <c r="D100" s="161" t="s">
        <v>118</v>
      </c>
      <c r="E100" s="162"/>
      <c r="F100" s="162"/>
      <c r="G100" s="162"/>
      <c r="H100" s="162"/>
      <c r="I100" s="162"/>
      <c r="J100" s="163">
        <f>J135</f>
        <v>0</v>
      </c>
      <c r="K100" s="105"/>
      <c r="L100" s="164"/>
    </row>
    <row r="101" spans="1:31" s="9" customFormat="1" ht="24.95" customHeight="1">
      <c r="B101" s="154"/>
      <c r="C101" s="155"/>
      <c r="D101" s="156" t="s">
        <v>119</v>
      </c>
      <c r="E101" s="157"/>
      <c r="F101" s="157"/>
      <c r="G101" s="157"/>
      <c r="H101" s="157"/>
      <c r="I101" s="157"/>
      <c r="J101" s="158">
        <f>J140</f>
        <v>0</v>
      </c>
      <c r="K101" s="155"/>
      <c r="L101" s="159"/>
    </row>
    <row r="102" spans="1:31" s="10" customFormat="1" ht="19.899999999999999" customHeight="1">
      <c r="B102" s="160"/>
      <c r="C102" s="105"/>
      <c r="D102" s="161" t="s">
        <v>121</v>
      </c>
      <c r="E102" s="162"/>
      <c r="F102" s="162"/>
      <c r="G102" s="162"/>
      <c r="H102" s="162"/>
      <c r="I102" s="162"/>
      <c r="J102" s="163">
        <f>J141</f>
        <v>0</v>
      </c>
      <c r="K102" s="105"/>
      <c r="L102" s="164"/>
    </row>
    <row r="103" spans="1:31" s="10" customFormat="1" ht="19.899999999999999" customHeight="1">
      <c r="B103" s="160"/>
      <c r="C103" s="105"/>
      <c r="D103" s="161" t="s">
        <v>123</v>
      </c>
      <c r="E103" s="162"/>
      <c r="F103" s="162"/>
      <c r="G103" s="162"/>
      <c r="H103" s="162"/>
      <c r="I103" s="162"/>
      <c r="J103" s="163">
        <f>J174</f>
        <v>0</v>
      </c>
      <c r="K103" s="105"/>
      <c r="L103" s="164"/>
    </row>
    <row r="104" spans="1:31" s="9" customFormat="1" ht="24.95" customHeight="1">
      <c r="B104" s="154"/>
      <c r="C104" s="155"/>
      <c r="D104" s="156" t="s">
        <v>124</v>
      </c>
      <c r="E104" s="157"/>
      <c r="F104" s="157"/>
      <c r="G104" s="157"/>
      <c r="H104" s="157"/>
      <c r="I104" s="157"/>
      <c r="J104" s="158">
        <f>J183</f>
        <v>0</v>
      </c>
      <c r="K104" s="155"/>
      <c r="L104" s="159"/>
    </row>
    <row r="105" spans="1:31" s="9" customFormat="1" ht="24.95" customHeight="1">
      <c r="B105" s="154"/>
      <c r="C105" s="155"/>
      <c r="D105" s="156" t="s">
        <v>125</v>
      </c>
      <c r="E105" s="157"/>
      <c r="F105" s="157"/>
      <c r="G105" s="157"/>
      <c r="H105" s="157"/>
      <c r="I105" s="157"/>
      <c r="J105" s="158">
        <f>J189</f>
        <v>0</v>
      </c>
      <c r="K105" s="155"/>
      <c r="L105" s="159"/>
    </row>
    <row r="106" spans="1:31" s="9" customFormat="1" ht="24.95" customHeight="1">
      <c r="B106" s="154"/>
      <c r="C106" s="155"/>
      <c r="D106" s="156" t="s">
        <v>126</v>
      </c>
      <c r="E106" s="157"/>
      <c r="F106" s="157"/>
      <c r="G106" s="157"/>
      <c r="H106" s="157"/>
      <c r="I106" s="157"/>
      <c r="J106" s="158">
        <f>J194</f>
        <v>0</v>
      </c>
      <c r="K106" s="155"/>
      <c r="L106" s="159"/>
    </row>
    <row r="107" spans="1:31" s="9" customFormat="1" ht="24.95" customHeight="1">
      <c r="B107" s="154"/>
      <c r="C107" s="155"/>
      <c r="D107" s="156" t="s">
        <v>127</v>
      </c>
      <c r="E107" s="157"/>
      <c r="F107" s="157"/>
      <c r="G107" s="157"/>
      <c r="H107" s="157"/>
      <c r="I107" s="157"/>
      <c r="J107" s="158">
        <f>J229</f>
        <v>0</v>
      </c>
      <c r="K107" s="155"/>
      <c r="L107" s="159"/>
    </row>
    <row r="108" spans="1:31" s="10" customFormat="1" ht="19.899999999999999" customHeight="1">
      <c r="B108" s="160"/>
      <c r="C108" s="105"/>
      <c r="D108" s="161" t="s">
        <v>128</v>
      </c>
      <c r="E108" s="162"/>
      <c r="F108" s="162"/>
      <c r="G108" s="162"/>
      <c r="H108" s="162"/>
      <c r="I108" s="162"/>
      <c r="J108" s="163">
        <f>J230</f>
        <v>0</v>
      </c>
      <c r="K108" s="105"/>
      <c r="L108" s="164"/>
    </row>
    <row r="109" spans="1:31" s="2" customFormat="1" ht="21.7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pans="1:63" s="2" customFormat="1" ht="6.95" customHeight="1">
      <c r="A114" s="35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24.95" customHeight="1">
      <c r="A115" s="35"/>
      <c r="B115" s="36"/>
      <c r="C115" s="24" t="s">
        <v>129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16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17" t="str">
        <f>E7</f>
        <v>Instalace zařízení pro výběr poplatků za použití WC - OŘ Ostrava</v>
      </c>
      <c r="F118" s="318"/>
      <c r="G118" s="318"/>
      <c r="H118" s="318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>
      <c r="A119" s="35"/>
      <c r="B119" s="36"/>
      <c r="C119" s="30" t="s">
        <v>108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6.5" customHeight="1">
      <c r="A120" s="35"/>
      <c r="B120" s="36"/>
      <c r="C120" s="37"/>
      <c r="D120" s="37"/>
      <c r="E120" s="265" t="str">
        <f>E9</f>
        <v>02 - Výpravní budova Ostrava Svinov</v>
      </c>
      <c r="F120" s="319"/>
      <c r="G120" s="319"/>
      <c r="H120" s="319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>
      <c r="A122" s="35"/>
      <c r="B122" s="36"/>
      <c r="C122" s="30" t="s">
        <v>20</v>
      </c>
      <c r="D122" s="37"/>
      <c r="E122" s="37"/>
      <c r="F122" s="28" t="str">
        <f>F12</f>
        <v xml:space="preserve"> </v>
      </c>
      <c r="G122" s="37"/>
      <c r="H122" s="37"/>
      <c r="I122" s="30" t="s">
        <v>22</v>
      </c>
      <c r="J122" s="67" t="str">
        <f>IF(J12="","",J12)</f>
        <v>25. 6. 2020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" customHeight="1">
      <c r="A124" s="35"/>
      <c r="B124" s="36"/>
      <c r="C124" s="30" t="s">
        <v>24</v>
      </c>
      <c r="D124" s="37"/>
      <c r="E124" s="37"/>
      <c r="F124" s="28" t="str">
        <f>E15</f>
        <v xml:space="preserve"> </v>
      </c>
      <c r="G124" s="37"/>
      <c r="H124" s="37"/>
      <c r="I124" s="30" t="s">
        <v>29</v>
      </c>
      <c r="J124" s="33" t="str">
        <f>E21</f>
        <v xml:space="preserve"> 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5.2" customHeight="1">
      <c r="A125" s="35"/>
      <c r="B125" s="36"/>
      <c r="C125" s="30" t="s">
        <v>27</v>
      </c>
      <c r="D125" s="37"/>
      <c r="E125" s="37"/>
      <c r="F125" s="28" t="str">
        <f>IF(E18="","",E18)</f>
        <v>Vyplň údaj</v>
      </c>
      <c r="G125" s="37"/>
      <c r="H125" s="37"/>
      <c r="I125" s="30" t="s">
        <v>31</v>
      </c>
      <c r="J125" s="33" t="str">
        <f>E24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9.25" customHeight="1">
      <c r="A127" s="165"/>
      <c r="B127" s="166"/>
      <c r="C127" s="167" t="s">
        <v>130</v>
      </c>
      <c r="D127" s="168" t="s">
        <v>58</v>
      </c>
      <c r="E127" s="168" t="s">
        <v>54</v>
      </c>
      <c r="F127" s="168" t="s">
        <v>55</v>
      </c>
      <c r="G127" s="168" t="s">
        <v>131</v>
      </c>
      <c r="H127" s="168" t="s">
        <v>132</v>
      </c>
      <c r="I127" s="168" t="s">
        <v>133</v>
      </c>
      <c r="J127" s="169" t="s">
        <v>112</v>
      </c>
      <c r="K127" s="170" t="s">
        <v>134</v>
      </c>
      <c r="L127" s="171"/>
      <c r="M127" s="76" t="s">
        <v>1</v>
      </c>
      <c r="N127" s="77" t="s">
        <v>37</v>
      </c>
      <c r="O127" s="77" t="s">
        <v>135</v>
      </c>
      <c r="P127" s="77" t="s">
        <v>136</v>
      </c>
      <c r="Q127" s="77" t="s">
        <v>137</v>
      </c>
      <c r="R127" s="77" t="s">
        <v>138</v>
      </c>
      <c r="S127" s="77" t="s">
        <v>139</v>
      </c>
      <c r="T127" s="78" t="s">
        <v>140</v>
      </c>
      <c r="U127" s="165"/>
      <c r="V127" s="165"/>
      <c r="W127" s="165"/>
      <c r="X127" s="165"/>
      <c r="Y127" s="165"/>
      <c r="Z127" s="165"/>
      <c r="AA127" s="165"/>
      <c r="AB127" s="165"/>
      <c r="AC127" s="165"/>
      <c r="AD127" s="165"/>
      <c r="AE127" s="165"/>
    </row>
    <row r="128" spans="1:63" s="2" customFormat="1" ht="22.9" customHeight="1">
      <c r="A128" s="35"/>
      <c r="B128" s="36"/>
      <c r="C128" s="83" t="s">
        <v>141</v>
      </c>
      <c r="D128" s="37"/>
      <c r="E128" s="37"/>
      <c r="F128" s="37"/>
      <c r="G128" s="37"/>
      <c r="H128" s="37"/>
      <c r="I128" s="37"/>
      <c r="J128" s="172">
        <f>BK128</f>
        <v>0</v>
      </c>
      <c r="K128" s="37"/>
      <c r="L128" s="40"/>
      <c r="M128" s="79"/>
      <c r="N128" s="173"/>
      <c r="O128" s="80"/>
      <c r="P128" s="174">
        <f>P129+P140+P183+P189+P194+P229</f>
        <v>0</v>
      </c>
      <c r="Q128" s="80"/>
      <c r="R128" s="174">
        <f>R129+R140+R183+R189+R194+R229</f>
        <v>0.18060000000000001</v>
      </c>
      <c r="S128" s="80"/>
      <c r="T128" s="175">
        <f>T129+T140+T183+T189+T194+T229</f>
        <v>0.81600000000000006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72</v>
      </c>
      <c r="AU128" s="18" t="s">
        <v>114</v>
      </c>
      <c r="BK128" s="176">
        <f>BK129+BK140+BK183+BK189+BK194+BK229</f>
        <v>0</v>
      </c>
    </row>
    <row r="129" spans="1:65" s="12" customFormat="1" ht="25.9" customHeight="1">
      <c r="B129" s="177"/>
      <c r="C129" s="178"/>
      <c r="D129" s="179" t="s">
        <v>72</v>
      </c>
      <c r="E129" s="180" t="s">
        <v>142</v>
      </c>
      <c r="F129" s="180" t="s">
        <v>143</v>
      </c>
      <c r="G129" s="178"/>
      <c r="H129" s="178"/>
      <c r="I129" s="181"/>
      <c r="J129" s="182">
        <f>BK129</f>
        <v>0</v>
      </c>
      <c r="K129" s="178"/>
      <c r="L129" s="183"/>
      <c r="M129" s="184"/>
      <c r="N129" s="185"/>
      <c r="O129" s="185"/>
      <c r="P129" s="186">
        <f>P130+P135</f>
        <v>0</v>
      </c>
      <c r="Q129" s="185"/>
      <c r="R129" s="186">
        <f>R130+R135</f>
        <v>0</v>
      </c>
      <c r="S129" s="185"/>
      <c r="T129" s="187">
        <f>T130+T135</f>
        <v>0.81600000000000006</v>
      </c>
      <c r="AR129" s="188" t="s">
        <v>81</v>
      </c>
      <c r="AT129" s="189" t="s">
        <v>72</v>
      </c>
      <c r="AU129" s="189" t="s">
        <v>73</v>
      </c>
      <c r="AY129" s="188" t="s">
        <v>144</v>
      </c>
      <c r="BK129" s="190">
        <f>BK130+BK135</f>
        <v>0</v>
      </c>
    </row>
    <row r="130" spans="1:65" s="12" customFormat="1" ht="22.9" customHeight="1">
      <c r="B130" s="177"/>
      <c r="C130" s="178"/>
      <c r="D130" s="179" t="s">
        <v>72</v>
      </c>
      <c r="E130" s="191" t="s">
        <v>145</v>
      </c>
      <c r="F130" s="191" t="s">
        <v>146</v>
      </c>
      <c r="G130" s="178"/>
      <c r="H130" s="178"/>
      <c r="I130" s="181"/>
      <c r="J130" s="192">
        <f>BK130</f>
        <v>0</v>
      </c>
      <c r="K130" s="178"/>
      <c r="L130" s="183"/>
      <c r="M130" s="184"/>
      <c r="N130" s="185"/>
      <c r="O130" s="185"/>
      <c r="P130" s="186">
        <f>P131</f>
        <v>0</v>
      </c>
      <c r="Q130" s="185"/>
      <c r="R130" s="186">
        <f>R131</f>
        <v>0</v>
      </c>
      <c r="S130" s="185"/>
      <c r="T130" s="187">
        <f>T131</f>
        <v>0.81600000000000006</v>
      </c>
      <c r="AR130" s="188" t="s">
        <v>81</v>
      </c>
      <c r="AT130" s="189" t="s">
        <v>72</v>
      </c>
      <c r="AU130" s="189" t="s">
        <v>81</v>
      </c>
      <c r="AY130" s="188" t="s">
        <v>144</v>
      </c>
      <c r="BK130" s="190">
        <f>BK131</f>
        <v>0</v>
      </c>
    </row>
    <row r="131" spans="1:65" s="12" customFormat="1" ht="20.85" customHeight="1">
      <c r="B131" s="177"/>
      <c r="C131" s="178"/>
      <c r="D131" s="179" t="s">
        <v>72</v>
      </c>
      <c r="E131" s="191" t="s">
        <v>147</v>
      </c>
      <c r="F131" s="191" t="s">
        <v>148</v>
      </c>
      <c r="G131" s="178"/>
      <c r="H131" s="178"/>
      <c r="I131" s="181"/>
      <c r="J131" s="192">
        <f>BK131</f>
        <v>0</v>
      </c>
      <c r="K131" s="178"/>
      <c r="L131" s="183"/>
      <c r="M131" s="184"/>
      <c r="N131" s="185"/>
      <c r="O131" s="185"/>
      <c r="P131" s="186">
        <f>SUM(P132:P134)</f>
        <v>0</v>
      </c>
      <c r="Q131" s="185"/>
      <c r="R131" s="186">
        <f>SUM(R132:R134)</f>
        <v>0</v>
      </c>
      <c r="S131" s="185"/>
      <c r="T131" s="187">
        <f>SUM(T132:T134)</f>
        <v>0.81600000000000006</v>
      </c>
      <c r="AR131" s="188" t="s">
        <v>81</v>
      </c>
      <c r="AT131" s="189" t="s">
        <v>72</v>
      </c>
      <c r="AU131" s="189" t="s">
        <v>83</v>
      </c>
      <c r="AY131" s="188" t="s">
        <v>144</v>
      </c>
      <c r="BK131" s="190">
        <f>SUM(BK132:BK134)</f>
        <v>0</v>
      </c>
    </row>
    <row r="132" spans="1:65" s="2" customFormat="1" ht="24.2" customHeight="1">
      <c r="A132" s="35"/>
      <c r="B132" s="36"/>
      <c r="C132" s="193" t="s">
        <v>81</v>
      </c>
      <c r="D132" s="193" t="s">
        <v>149</v>
      </c>
      <c r="E132" s="194" t="s">
        <v>150</v>
      </c>
      <c r="F132" s="195" t="s">
        <v>151</v>
      </c>
      <c r="G132" s="196" t="s">
        <v>152</v>
      </c>
      <c r="H132" s="197">
        <v>12</v>
      </c>
      <c r="I132" s="198"/>
      <c r="J132" s="199">
        <f>ROUND(I132*H132,2)</f>
        <v>0</v>
      </c>
      <c r="K132" s="200"/>
      <c r="L132" s="40"/>
      <c r="M132" s="201" t="s">
        <v>1</v>
      </c>
      <c r="N132" s="202" t="s">
        <v>38</v>
      </c>
      <c r="O132" s="72"/>
      <c r="P132" s="203">
        <f>O132*H132</f>
        <v>0</v>
      </c>
      <c r="Q132" s="203">
        <v>0</v>
      </c>
      <c r="R132" s="203">
        <f>Q132*H132</f>
        <v>0</v>
      </c>
      <c r="S132" s="203">
        <v>6.8000000000000005E-2</v>
      </c>
      <c r="T132" s="204">
        <f>S132*H132</f>
        <v>0.81600000000000006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5" t="s">
        <v>153</v>
      </c>
      <c r="AT132" s="205" t="s">
        <v>149</v>
      </c>
      <c r="AU132" s="205" t="s">
        <v>154</v>
      </c>
      <c r="AY132" s="18" t="s">
        <v>144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8" t="s">
        <v>81</v>
      </c>
      <c r="BK132" s="206">
        <f>ROUND(I132*H132,2)</f>
        <v>0</v>
      </c>
      <c r="BL132" s="18" t="s">
        <v>153</v>
      </c>
      <c r="BM132" s="205" t="s">
        <v>415</v>
      </c>
    </row>
    <row r="133" spans="1:65" s="13" customFormat="1" ht="11.25">
      <c r="B133" s="207"/>
      <c r="C133" s="208"/>
      <c r="D133" s="209" t="s">
        <v>156</v>
      </c>
      <c r="E133" s="210" t="s">
        <v>1</v>
      </c>
      <c r="F133" s="211" t="s">
        <v>416</v>
      </c>
      <c r="G133" s="208"/>
      <c r="H133" s="212">
        <v>12</v>
      </c>
      <c r="I133" s="213"/>
      <c r="J133" s="208"/>
      <c r="K133" s="208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156</v>
      </c>
      <c r="AU133" s="218" t="s">
        <v>154</v>
      </c>
      <c r="AV133" s="13" t="s">
        <v>83</v>
      </c>
      <c r="AW133" s="13" t="s">
        <v>30</v>
      </c>
      <c r="AX133" s="13" t="s">
        <v>73</v>
      </c>
      <c r="AY133" s="218" t="s">
        <v>144</v>
      </c>
    </row>
    <row r="134" spans="1:65" s="14" customFormat="1" ht="11.25">
      <c r="B134" s="219"/>
      <c r="C134" s="220"/>
      <c r="D134" s="209" t="s">
        <v>156</v>
      </c>
      <c r="E134" s="221" t="s">
        <v>1</v>
      </c>
      <c r="F134" s="222" t="s">
        <v>158</v>
      </c>
      <c r="G134" s="220"/>
      <c r="H134" s="223">
        <v>12</v>
      </c>
      <c r="I134" s="224"/>
      <c r="J134" s="220"/>
      <c r="K134" s="220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156</v>
      </c>
      <c r="AU134" s="229" t="s">
        <v>154</v>
      </c>
      <c r="AV134" s="14" t="s">
        <v>154</v>
      </c>
      <c r="AW134" s="14" t="s">
        <v>30</v>
      </c>
      <c r="AX134" s="14" t="s">
        <v>81</v>
      </c>
      <c r="AY134" s="229" t="s">
        <v>144</v>
      </c>
    </row>
    <row r="135" spans="1:65" s="12" customFormat="1" ht="22.9" customHeight="1">
      <c r="B135" s="177"/>
      <c r="C135" s="178"/>
      <c r="D135" s="179" t="s">
        <v>72</v>
      </c>
      <c r="E135" s="191" t="s">
        <v>159</v>
      </c>
      <c r="F135" s="191" t="s">
        <v>160</v>
      </c>
      <c r="G135" s="178"/>
      <c r="H135" s="178"/>
      <c r="I135" s="181"/>
      <c r="J135" s="192">
        <f>BK135</f>
        <v>0</v>
      </c>
      <c r="K135" s="178"/>
      <c r="L135" s="183"/>
      <c r="M135" s="184"/>
      <c r="N135" s="185"/>
      <c r="O135" s="185"/>
      <c r="P135" s="186">
        <f>SUM(P136:P139)</f>
        <v>0</v>
      </c>
      <c r="Q135" s="185"/>
      <c r="R135" s="186">
        <f>SUM(R136:R139)</f>
        <v>0</v>
      </c>
      <c r="S135" s="185"/>
      <c r="T135" s="187">
        <f>SUM(T136:T139)</f>
        <v>0</v>
      </c>
      <c r="AR135" s="188" t="s">
        <v>81</v>
      </c>
      <c r="AT135" s="189" t="s">
        <v>72</v>
      </c>
      <c r="AU135" s="189" t="s">
        <v>81</v>
      </c>
      <c r="AY135" s="188" t="s">
        <v>144</v>
      </c>
      <c r="BK135" s="190">
        <f>SUM(BK136:BK139)</f>
        <v>0</v>
      </c>
    </row>
    <row r="136" spans="1:65" s="2" customFormat="1" ht="24.2" customHeight="1">
      <c r="A136" s="35"/>
      <c r="B136" s="36"/>
      <c r="C136" s="193" t="s">
        <v>83</v>
      </c>
      <c r="D136" s="193" t="s">
        <v>149</v>
      </c>
      <c r="E136" s="194" t="s">
        <v>161</v>
      </c>
      <c r="F136" s="195" t="s">
        <v>162</v>
      </c>
      <c r="G136" s="196" t="s">
        <v>163</v>
      </c>
      <c r="H136" s="197">
        <v>0.81599999999999995</v>
      </c>
      <c r="I136" s="198"/>
      <c r="J136" s="199">
        <f>ROUND(I136*H136,2)</f>
        <v>0</v>
      </c>
      <c r="K136" s="200"/>
      <c r="L136" s="40"/>
      <c r="M136" s="201" t="s">
        <v>1</v>
      </c>
      <c r="N136" s="202" t="s">
        <v>38</v>
      </c>
      <c r="O136" s="72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5" t="s">
        <v>153</v>
      </c>
      <c r="AT136" s="205" t="s">
        <v>149</v>
      </c>
      <c r="AU136" s="205" t="s">
        <v>83</v>
      </c>
      <c r="AY136" s="18" t="s">
        <v>144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8" t="s">
        <v>81</v>
      </c>
      <c r="BK136" s="206">
        <f>ROUND(I136*H136,2)</f>
        <v>0</v>
      </c>
      <c r="BL136" s="18" t="s">
        <v>153</v>
      </c>
      <c r="BM136" s="205" t="s">
        <v>417</v>
      </c>
    </row>
    <row r="137" spans="1:65" s="2" customFormat="1" ht="24.2" customHeight="1">
      <c r="A137" s="35"/>
      <c r="B137" s="36"/>
      <c r="C137" s="193" t="s">
        <v>154</v>
      </c>
      <c r="D137" s="193" t="s">
        <v>149</v>
      </c>
      <c r="E137" s="194" t="s">
        <v>165</v>
      </c>
      <c r="F137" s="195" t="s">
        <v>166</v>
      </c>
      <c r="G137" s="196" t="s">
        <v>163</v>
      </c>
      <c r="H137" s="197">
        <v>8.16</v>
      </c>
      <c r="I137" s="198"/>
      <c r="J137" s="199">
        <f>ROUND(I137*H137,2)</f>
        <v>0</v>
      </c>
      <c r="K137" s="200"/>
      <c r="L137" s="40"/>
      <c r="M137" s="201" t="s">
        <v>1</v>
      </c>
      <c r="N137" s="202" t="s">
        <v>38</v>
      </c>
      <c r="O137" s="72"/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5" t="s">
        <v>153</v>
      </c>
      <c r="AT137" s="205" t="s">
        <v>149</v>
      </c>
      <c r="AU137" s="205" t="s">
        <v>83</v>
      </c>
      <c r="AY137" s="18" t="s">
        <v>144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8" t="s">
        <v>81</v>
      </c>
      <c r="BK137" s="206">
        <f>ROUND(I137*H137,2)</f>
        <v>0</v>
      </c>
      <c r="BL137" s="18" t="s">
        <v>153</v>
      </c>
      <c r="BM137" s="205" t="s">
        <v>418</v>
      </c>
    </row>
    <row r="138" spans="1:65" s="13" customFormat="1" ht="11.25">
      <c r="B138" s="207"/>
      <c r="C138" s="208"/>
      <c r="D138" s="209" t="s">
        <v>156</v>
      </c>
      <c r="E138" s="210" t="s">
        <v>1</v>
      </c>
      <c r="F138" s="211" t="s">
        <v>419</v>
      </c>
      <c r="G138" s="208"/>
      <c r="H138" s="212">
        <v>8.16</v>
      </c>
      <c r="I138" s="213"/>
      <c r="J138" s="208"/>
      <c r="K138" s="208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156</v>
      </c>
      <c r="AU138" s="218" t="s">
        <v>83</v>
      </c>
      <c r="AV138" s="13" t="s">
        <v>83</v>
      </c>
      <c r="AW138" s="13" t="s">
        <v>30</v>
      </c>
      <c r="AX138" s="13" t="s">
        <v>81</v>
      </c>
      <c r="AY138" s="218" t="s">
        <v>144</v>
      </c>
    </row>
    <row r="139" spans="1:65" s="2" customFormat="1" ht="24.2" customHeight="1">
      <c r="A139" s="35"/>
      <c r="B139" s="36"/>
      <c r="C139" s="193" t="s">
        <v>153</v>
      </c>
      <c r="D139" s="193" t="s">
        <v>149</v>
      </c>
      <c r="E139" s="194" t="s">
        <v>169</v>
      </c>
      <c r="F139" s="195" t="s">
        <v>170</v>
      </c>
      <c r="G139" s="196" t="s">
        <v>163</v>
      </c>
      <c r="H139" s="197">
        <v>0.81599999999999995</v>
      </c>
      <c r="I139" s="198"/>
      <c r="J139" s="199">
        <f>ROUND(I139*H139,2)</f>
        <v>0</v>
      </c>
      <c r="K139" s="200"/>
      <c r="L139" s="40"/>
      <c r="M139" s="201" t="s">
        <v>1</v>
      </c>
      <c r="N139" s="202" t="s">
        <v>38</v>
      </c>
      <c r="O139" s="72"/>
      <c r="P139" s="203">
        <f>O139*H139</f>
        <v>0</v>
      </c>
      <c r="Q139" s="203">
        <v>0</v>
      </c>
      <c r="R139" s="203">
        <f>Q139*H139</f>
        <v>0</v>
      </c>
      <c r="S139" s="203">
        <v>0</v>
      </c>
      <c r="T139" s="20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5" t="s">
        <v>153</v>
      </c>
      <c r="AT139" s="205" t="s">
        <v>149</v>
      </c>
      <c r="AU139" s="205" t="s">
        <v>83</v>
      </c>
      <c r="AY139" s="18" t="s">
        <v>144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8" t="s">
        <v>81</v>
      </c>
      <c r="BK139" s="206">
        <f>ROUND(I139*H139,2)</f>
        <v>0</v>
      </c>
      <c r="BL139" s="18" t="s">
        <v>153</v>
      </c>
      <c r="BM139" s="205" t="s">
        <v>420</v>
      </c>
    </row>
    <row r="140" spans="1:65" s="12" customFormat="1" ht="25.9" customHeight="1">
      <c r="B140" s="177"/>
      <c r="C140" s="178"/>
      <c r="D140" s="179" t="s">
        <v>72</v>
      </c>
      <c r="E140" s="180" t="s">
        <v>172</v>
      </c>
      <c r="F140" s="180" t="s">
        <v>173</v>
      </c>
      <c r="G140" s="178"/>
      <c r="H140" s="178"/>
      <c r="I140" s="181"/>
      <c r="J140" s="182">
        <f>BK140</f>
        <v>0</v>
      </c>
      <c r="K140" s="178"/>
      <c r="L140" s="183"/>
      <c r="M140" s="184"/>
      <c r="N140" s="185"/>
      <c r="O140" s="185"/>
      <c r="P140" s="186">
        <f>P141+P174</f>
        <v>0</v>
      </c>
      <c r="Q140" s="185"/>
      <c r="R140" s="186">
        <f>R141+R174</f>
        <v>0.18060000000000001</v>
      </c>
      <c r="S140" s="185"/>
      <c r="T140" s="187">
        <f>T141+T174</f>
        <v>0</v>
      </c>
      <c r="AR140" s="188" t="s">
        <v>83</v>
      </c>
      <c r="AT140" s="189" t="s">
        <v>72</v>
      </c>
      <c r="AU140" s="189" t="s">
        <v>73</v>
      </c>
      <c r="AY140" s="188" t="s">
        <v>144</v>
      </c>
      <c r="BK140" s="190">
        <f>BK141+BK174</f>
        <v>0</v>
      </c>
    </row>
    <row r="141" spans="1:65" s="12" customFormat="1" ht="22.9" customHeight="1">
      <c r="B141" s="177"/>
      <c r="C141" s="178"/>
      <c r="D141" s="179" t="s">
        <v>72</v>
      </c>
      <c r="E141" s="191" t="s">
        <v>204</v>
      </c>
      <c r="F141" s="191" t="s">
        <v>205</v>
      </c>
      <c r="G141" s="178"/>
      <c r="H141" s="178"/>
      <c r="I141" s="181"/>
      <c r="J141" s="192">
        <f>BK141</f>
        <v>0</v>
      </c>
      <c r="K141" s="178"/>
      <c r="L141" s="183"/>
      <c r="M141" s="184"/>
      <c r="N141" s="185"/>
      <c r="O141" s="185"/>
      <c r="P141" s="186">
        <f>SUM(P142:P173)</f>
        <v>0</v>
      </c>
      <c r="Q141" s="185"/>
      <c r="R141" s="186">
        <f>SUM(R142:R173)</f>
        <v>0</v>
      </c>
      <c r="S141" s="185"/>
      <c r="T141" s="187">
        <f>SUM(T142:T173)</f>
        <v>0</v>
      </c>
      <c r="AR141" s="188" t="s">
        <v>83</v>
      </c>
      <c r="AT141" s="189" t="s">
        <v>72</v>
      </c>
      <c r="AU141" s="189" t="s">
        <v>81</v>
      </c>
      <c r="AY141" s="188" t="s">
        <v>144</v>
      </c>
      <c r="BK141" s="190">
        <f>SUM(BK142:BK173)</f>
        <v>0</v>
      </c>
    </row>
    <row r="142" spans="1:65" s="2" customFormat="1" ht="14.45" customHeight="1">
      <c r="A142" s="35"/>
      <c r="B142" s="36"/>
      <c r="C142" s="193" t="s">
        <v>176</v>
      </c>
      <c r="D142" s="193" t="s">
        <v>149</v>
      </c>
      <c r="E142" s="194" t="s">
        <v>207</v>
      </c>
      <c r="F142" s="195" t="s">
        <v>208</v>
      </c>
      <c r="G142" s="196" t="s">
        <v>209</v>
      </c>
      <c r="H142" s="197">
        <v>10</v>
      </c>
      <c r="I142" s="198"/>
      <c r="J142" s="199">
        <f>ROUND(I142*H142,2)</f>
        <v>0</v>
      </c>
      <c r="K142" s="200"/>
      <c r="L142" s="40"/>
      <c r="M142" s="201" t="s">
        <v>1</v>
      </c>
      <c r="N142" s="202" t="s">
        <v>38</v>
      </c>
      <c r="O142" s="72"/>
      <c r="P142" s="203">
        <f>O142*H142</f>
        <v>0</v>
      </c>
      <c r="Q142" s="203">
        <v>0</v>
      </c>
      <c r="R142" s="203">
        <f>Q142*H142</f>
        <v>0</v>
      </c>
      <c r="S142" s="203">
        <v>0</v>
      </c>
      <c r="T142" s="20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5" t="s">
        <v>180</v>
      </c>
      <c r="AT142" s="205" t="s">
        <v>149</v>
      </c>
      <c r="AU142" s="205" t="s">
        <v>83</v>
      </c>
      <c r="AY142" s="18" t="s">
        <v>144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8" t="s">
        <v>81</v>
      </c>
      <c r="BK142" s="206">
        <f>ROUND(I142*H142,2)</f>
        <v>0</v>
      </c>
      <c r="BL142" s="18" t="s">
        <v>180</v>
      </c>
      <c r="BM142" s="205" t="s">
        <v>421</v>
      </c>
    </row>
    <row r="143" spans="1:65" s="13" customFormat="1" ht="11.25">
      <c r="B143" s="207"/>
      <c r="C143" s="208"/>
      <c r="D143" s="209" t="s">
        <v>156</v>
      </c>
      <c r="E143" s="210" t="s">
        <v>1</v>
      </c>
      <c r="F143" s="211" t="s">
        <v>200</v>
      </c>
      <c r="G143" s="208"/>
      <c r="H143" s="212">
        <v>10</v>
      </c>
      <c r="I143" s="213"/>
      <c r="J143" s="208"/>
      <c r="K143" s="208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156</v>
      </c>
      <c r="AU143" s="218" t="s">
        <v>83</v>
      </c>
      <c r="AV143" s="13" t="s">
        <v>83</v>
      </c>
      <c r="AW143" s="13" t="s">
        <v>30</v>
      </c>
      <c r="AX143" s="13" t="s">
        <v>81</v>
      </c>
      <c r="AY143" s="218" t="s">
        <v>144</v>
      </c>
    </row>
    <row r="144" spans="1:65" s="2" customFormat="1" ht="14.45" customHeight="1">
      <c r="A144" s="35"/>
      <c r="B144" s="36"/>
      <c r="C144" s="193" t="s">
        <v>183</v>
      </c>
      <c r="D144" s="193" t="s">
        <v>149</v>
      </c>
      <c r="E144" s="194" t="s">
        <v>212</v>
      </c>
      <c r="F144" s="195" t="s">
        <v>213</v>
      </c>
      <c r="G144" s="196" t="s">
        <v>209</v>
      </c>
      <c r="H144" s="197">
        <v>45</v>
      </c>
      <c r="I144" s="198"/>
      <c r="J144" s="199">
        <f>ROUND(I144*H144,2)</f>
        <v>0</v>
      </c>
      <c r="K144" s="200"/>
      <c r="L144" s="40"/>
      <c r="M144" s="201" t="s">
        <v>1</v>
      </c>
      <c r="N144" s="202" t="s">
        <v>38</v>
      </c>
      <c r="O144" s="72"/>
      <c r="P144" s="203">
        <f>O144*H144</f>
        <v>0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5" t="s">
        <v>180</v>
      </c>
      <c r="AT144" s="205" t="s">
        <v>149</v>
      </c>
      <c r="AU144" s="205" t="s">
        <v>83</v>
      </c>
      <c r="AY144" s="18" t="s">
        <v>144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8" t="s">
        <v>81</v>
      </c>
      <c r="BK144" s="206">
        <f>ROUND(I144*H144,2)</f>
        <v>0</v>
      </c>
      <c r="BL144" s="18" t="s">
        <v>180</v>
      </c>
      <c r="BM144" s="205" t="s">
        <v>422</v>
      </c>
    </row>
    <row r="145" spans="1:65" s="13" customFormat="1" ht="11.25">
      <c r="B145" s="207"/>
      <c r="C145" s="208"/>
      <c r="D145" s="209" t="s">
        <v>156</v>
      </c>
      <c r="E145" s="210" t="s">
        <v>1</v>
      </c>
      <c r="F145" s="211" t="s">
        <v>215</v>
      </c>
      <c r="G145" s="208"/>
      <c r="H145" s="212">
        <v>45</v>
      </c>
      <c r="I145" s="213"/>
      <c r="J145" s="208"/>
      <c r="K145" s="208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156</v>
      </c>
      <c r="AU145" s="218" t="s">
        <v>83</v>
      </c>
      <c r="AV145" s="13" t="s">
        <v>83</v>
      </c>
      <c r="AW145" s="13" t="s">
        <v>30</v>
      </c>
      <c r="AX145" s="13" t="s">
        <v>81</v>
      </c>
      <c r="AY145" s="218" t="s">
        <v>144</v>
      </c>
    </row>
    <row r="146" spans="1:65" s="2" customFormat="1" ht="14.45" customHeight="1">
      <c r="A146" s="35"/>
      <c r="B146" s="36"/>
      <c r="C146" s="193" t="s">
        <v>188</v>
      </c>
      <c r="D146" s="193" t="s">
        <v>149</v>
      </c>
      <c r="E146" s="194" t="s">
        <v>217</v>
      </c>
      <c r="F146" s="195" t="s">
        <v>218</v>
      </c>
      <c r="G146" s="196" t="s">
        <v>209</v>
      </c>
      <c r="H146" s="197">
        <v>20</v>
      </c>
      <c r="I146" s="198"/>
      <c r="J146" s="199">
        <f>ROUND(I146*H146,2)</f>
        <v>0</v>
      </c>
      <c r="K146" s="200"/>
      <c r="L146" s="40"/>
      <c r="M146" s="201" t="s">
        <v>1</v>
      </c>
      <c r="N146" s="202" t="s">
        <v>38</v>
      </c>
      <c r="O146" s="72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5" t="s">
        <v>180</v>
      </c>
      <c r="AT146" s="205" t="s">
        <v>149</v>
      </c>
      <c r="AU146" s="205" t="s">
        <v>83</v>
      </c>
      <c r="AY146" s="18" t="s">
        <v>144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8" t="s">
        <v>81</v>
      </c>
      <c r="BK146" s="206">
        <f>ROUND(I146*H146,2)</f>
        <v>0</v>
      </c>
      <c r="BL146" s="18" t="s">
        <v>180</v>
      </c>
      <c r="BM146" s="205" t="s">
        <v>423</v>
      </c>
    </row>
    <row r="147" spans="1:65" s="13" customFormat="1" ht="11.25">
      <c r="B147" s="207"/>
      <c r="C147" s="208"/>
      <c r="D147" s="209" t="s">
        <v>156</v>
      </c>
      <c r="E147" s="210" t="s">
        <v>1</v>
      </c>
      <c r="F147" s="211" t="s">
        <v>220</v>
      </c>
      <c r="G147" s="208"/>
      <c r="H147" s="212">
        <v>20</v>
      </c>
      <c r="I147" s="213"/>
      <c r="J147" s="208"/>
      <c r="K147" s="208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156</v>
      </c>
      <c r="AU147" s="218" t="s">
        <v>83</v>
      </c>
      <c r="AV147" s="13" t="s">
        <v>83</v>
      </c>
      <c r="AW147" s="13" t="s">
        <v>30</v>
      </c>
      <c r="AX147" s="13" t="s">
        <v>81</v>
      </c>
      <c r="AY147" s="218" t="s">
        <v>144</v>
      </c>
    </row>
    <row r="148" spans="1:65" s="2" customFormat="1" ht="14.45" customHeight="1">
      <c r="A148" s="35"/>
      <c r="B148" s="36"/>
      <c r="C148" s="193" t="s">
        <v>192</v>
      </c>
      <c r="D148" s="193" t="s">
        <v>149</v>
      </c>
      <c r="E148" s="194" t="s">
        <v>238</v>
      </c>
      <c r="F148" s="195" t="s">
        <v>239</v>
      </c>
      <c r="G148" s="196" t="s">
        <v>209</v>
      </c>
      <c r="H148" s="197">
        <v>25</v>
      </c>
      <c r="I148" s="198"/>
      <c r="J148" s="199">
        <f>ROUND(I148*H148,2)</f>
        <v>0</v>
      </c>
      <c r="K148" s="200"/>
      <c r="L148" s="40"/>
      <c r="M148" s="201" t="s">
        <v>1</v>
      </c>
      <c r="N148" s="202" t="s">
        <v>38</v>
      </c>
      <c r="O148" s="72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5" t="s">
        <v>180</v>
      </c>
      <c r="AT148" s="205" t="s">
        <v>149</v>
      </c>
      <c r="AU148" s="205" t="s">
        <v>83</v>
      </c>
      <c r="AY148" s="18" t="s">
        <v>144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8" t="s">
        <v>81</v>
      </c>
      <c r="BK148" s="206">
        <f>ROUND(I148*H148,2)</f>
        <v>0</v>
      </c>
      <c r="BL148" s="18" t="s">
        <v>180</v>
      </c>
      <c r="BM148" s="205" t="s">
        <v>424</v>
      </c>
    </row>
    <row r="149" spans="1:65" s="13" customFormat="1" ht="11.25">
      <c r="B149" s="207"/>
      <c r="C149" s="208"/>
      <c r="D149" s="209" t="s">
        <v>156</v>
      </c>
      <c r="E149" s="210" t="s">
        <v>1</v>
      </c>
      <c r="F149" s="211" t="s">
        <v>241</v>
      </c>
      <c r="G149" s="208"/>
      <c r="H149" s="212">
        <v>25</v>
      </c>
      <c r="I149" s="213"/>
      <c r="J149" s="208"/>
      <c r="K149" s="208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156</v>
      </c>
      <c r="AU149" s="218" t="s">
        <v>83</v>
      </c>
      <c r="AV149" s="13" t="s">
        <v>83</v>
      </c>
      <c r="AW149" s="13" t="s">
        <v>30</v>
      </c>
      <c r="AX149" s="13" t="s">
        <v>81</v>
      </c>
      <c r="AY149" s="218" t="s">
        <v>144</v>
      </c>
    </row>
    <row r="150" spans="1:65" s="2" customFormat="1" ht="14.45" customHeight="1">
      <c r="A150" s="35"/>
      <c r="B150" s="36"/>
      <c r="C150" s="193" t="s">
        <v>145</v>
      </c>
      <c r="D150" s="193" t="s">
        <v>149</v>
      </c>
      <c r="E150" s="194" t="s">
        <v>243</v>
      </c>
      <c r="F150" s="195" t="s">
        <v>244</v>
      </c>
      <c r="G150" s="196" t="s">
        <v>209</v>
      </c>
      <c r="H150" s="197">
        <v>18</v>
      </c>
      <c r="I150" s="198"/>
      <c r="J150" s="199">
        <f>ROUND(I150*H150,2)</f>
        <v>0</v>
      </c>
      <c r="K150" s="200"/>
      <c r="L150" s="40"/>
      <c r="M150" s="201" t="s">
        <v>1</v>
      </c>
      <c r="N150" s="202" t="s">
        <v>38</v>
      </c>
      <c r="O150" s="72"/>
      <c r="P150" s="203">
        <f>O150*H150</f>
        <v>0</v>
      </c>
      <c r="Q150" s="203">
        <v>0</v>
      </c>
      <c r="R150" s="203">
        <f>Q150*H150</f>
        <v>0</v>
      </c>
      <c r="S150" s="203">
        <v>0</v>
      </c>
      <c r="T150" s="20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5" t="s">
        <v>180</v>
      </c>
      <c r="AT150" s="205" t="s">
        <v>149</v>
      </c>
      <c r="AU150" s="205" t="s">
        <v>83</v>
      </c>
      <c r="AY150" s="18" t="s">
        <v>144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8" t="s">
        <v>81</v>
      </c>
      <c r="BK150" s="206">
        <f>ROUND(I150*H150,2)</f>
        <v>0</v>
      </c>
      <c r="BL150" s="18" t="s">
        <v>180</v>
      </c>
      <c r="BM150" s="205" t="s">
        <v>425</v>
      </c>
    </row>
    <row r="151" spans="1:65" s="13" customFormat="1" ht="11.25">
      <c r="B151" s="207"/>
      <c r="C151" s="208"/>
      <c r="D151" s="209" t="s">
        <v>156</v>
      </c>
      <c r="E151" s="210" t="s">
        <v>1</v>
      </c>
      <c r="F151" s="211" t="s">
        <v>237</v>
      </c>
      <c r="G151" s="208"/>
      <c r="H151" s="212">
        <v>18</v>
      </c>
      <c r="I151" s="213"/>
      <c r="J151" s="208"/>
      <c r="K151" s="208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156</v>
      </c>
      <c r="AU151" s="218" t="s">
        <v>83</v>
      </c>
      <c r="AV151" s="13" t="s">
        <v>83</v>
      </c>
      <c r="AW151" s="13" t="s">
        <v>30</v>
      </c>
      <c r="AX151" s="13" t="s">
        <v>81</v>
      </c>
      <c r="AY151" s="218" t="s">
        <v>144</v>
      </c>
    </row>
    <row r="152" spans="1:65" s="2" customFormat="1" ht="14.45" customHeight="1">
      <c r="A152" s="35"/>
      <c r="B152" s="36"/>
      <c r="C152" s="193" t="s">
        <v>200</v>
      </c>
      <c r="D152" s="193" t="s">
        <v>149</v>
      </c>
      <c r="E152" s="194" t="s">
        <v>246</v>
      </c>
      <c r="F152" s="195" t="s">
        <v>247</v>
      </c>
      <c r="G152" s="196" t="s">
        <v>209</v>
      </c>
      <c r="H152" s="197">
        <v>14</v>
      </c>
      <c r="I152" s="198"/>
      <c r="J152" s="199">
        <f>ROUND(I152*H152,2)</f>
        <v>0</v>
      </c>
      <c r="K152" s="200"/>
      <c r="L152" s="40"/>
      <c r="M152" s="201" t="s">
        <v>1</v>
      </c>
      <c r="N152" s="202" t="s">
        <v>38</v>
      </c>
      <c r="O152" s="72"/>
      <c r="P152" s="203">
        <f>O152*H152</f>
        <v>0</v>
      </c>
      <c r="Q152" s="203">
        <v>0</v>
      </c>
      <c r="R152" s="203">
        <f>Q152*H152</f>
        <v>0</v>
      </c>
      <c r="S152" s="203">
        <v>0</v>
      </c>
      <c r="T152" s="20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5" t="s">
        <v>180</v>
      </c>
      <c r="AT152" s="205" t="s">
        <v>149</v>
      </c>
      <c r="AU152" s="205" t="s">
        <v>83</v>
      </c>
      <c r="AY152" s="18" t="s">
        <v>144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8" t="s">
        <v>81</v>
      </c>
      <c r="BK152" s="206">
        <f>ROUND(I152*H152,2)</f>
        <v>0</v>
      </c>
      <c r="BL152" s="18" t="s">
        <v>180</v>
      </c>
      <c r="BM152" s="205" t="s">
        <v>426</v>
      </c>
    </row>
    <row r="153" spans="1:65" s="13" customFormat="1" ht="11.25">
      <c r="B153" s="207"/>
      <c r="C153" s="208"/>
      <c r="D153" s="209" t="s">
        <v>156</v>
      </c>
      <c r="E153" s="210" t="s">
        <v>1</v>
      </c>
      <c r="F153" s="211" t="s">
        <v>221</v>
      </c>
      <c r="G153" s="208"/>
      <c r="H153" s="212">
        <v>14</v>
      </c>
      <c r="I153" s="213"/>
      <c r="J153" s="208"/>
      <c r="K153" s="208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156</v>
      </c>
      <c r="AU153" s="218" t="s">
        <v>83</v>
      </c>
      <c r="AV153" s="13" t="s">
        <v>83</v>
      </c>
      <c r="AW153" s="13" t="s">
        <v>30</v>
      </c>
      <c r="AX153" s="13" t="s">
        <v>81</v>
      </c>
      <c r="AY153" s="218" t="s">
        <v>144</v>
      </c>
    </row>
    <row r="154" spans="1:65" s="2" customFormat="1" ht="24.2" customHeight="1">
      <c r="A154" s="35"/>
      <c r="B154" s="36"/>
      <c r="C154" s="193" t="s">
        <v>206</v>
      </c>
      <c r="D154" s="193" t="s">
        <v>149</v>
      </c>
      <c r="E154" s="194" t="s">
        <v>222</v>
      </c>
      <c r="F154" s="195" t="s">
        <v>223</v>
      </c>
      <c r="G154" s="196" t="s">
        <v>224</v>
      </c>
      <c r="H154" s="197">
        <v>3</v>
      </c>
      <c r="I154" s="198"/>
      <c r="J154" s="199">
        <f>ROUND(I154*H154,2)</f>
        <v>0</v>
      </c>
      <c r="K154" s="200"/>
      <c r="L154" s="40"/>
      <c r="M154" s="201" t="s">
        <v>1</v>
      </c>
      <c r="N154" s="202" t="s">
        <v>38</v>
      </c>
      <c r="O154" s="72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5" t="s">
        <v>180</v>
      </c>
      <c r="AT154" s="205" t="s">
        <v>149</v>
      </c>
      <c r="AU154" s="205" t="s">
        <v>83</v>
      </c>
      <c r="AY154" s="18" t="s">
        <v>144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8" t="s">
        <v>81</v>
      </c>
      <c r="BK154" s="206">
        <f>ROUND(I154*H154,2)</f>
        <v>0</v>
      </c>
      <c r="BL154" s="18" t="s">
        <v>180</v>
      </c>
      <c r="BM154" s="205" t="s">
        <v>427</v>
      </c>
    </row>
    <row r="155" spans="1:65" s="13" customFormat="1" ht="11.25">
      <c r="B155" s="207"/>
      <c r="C155" s="208"/>
      <c r="D155" s="209" t="s">
        <v>156</v>
      </c>
      <c r="E155" s="210" t="s">
        <v>1</v>
      </c>
      <c r="F155" s="211" t="s">
        <v>154</v>
      </c>
      <c r="G155" s="208"/>
      <c r="H155" s="212">
        <v>3</v>
      </c>
      <c r="I155" s="213"/>
      <c r="J155" s="208"/>
      <c r="K155" s="208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156</v>
      </c>
      <c r="AU155" s="218" t="s">
        <v>83</v>
      </c>
      <c r="AV155" s="13" t="s">
        <v>83</v>
      </c>
      <c r="AW155" s="13" t="s">
        <v>30</v>
      </c>
      <c r="AX155" s="13" t="s">
        <v>81</v>
      </c>
      <c r="AY155" s="218" t="s">
        <v>144</v>
      </c>
    </row>
    <row r="156" spans="1:65" s="2" customFormat="1" ht="14.45" customHeight="1">
      <c r="A156" s="35"/>
      <c r="B156" s="36"/>
      <c r="C156" s="193" t="s">
        <v>211</v>
      </c>
      <c r="D156" s="193" t="s">
        <v>149</v>
      </c>
      <c r="E156" s="194" t="s">
        <v>254</v>
      </c>
      <c r="F156" s="195" t="s">
        <v>255</v>
      </c>
      <c r="G156" s="196" t="s">
        <v>251</v>
      </c>
      <c r="H156" s="197">
        <v>1</v>
      </c>
      <c r="I156" s="198"/>
      <c r="J156" s="199">
        <f>ROUND(I156*H156,2)</f>
        <v>0</v>
      </c>
      <c r="K156" s="200"/>
      <c r="L156" s="40"/>
      <c r="M156" s="201" t="s">
        <v>1</v>
      </c>
      <c r="N156" s="202" t="s">
        <v>38</v>
      </c>
      <c r="O156" s="72"/>
      <c r="P156" s="203">
        <f>O156*H156</f>
        <v>0</v>
      </c>
      <c r="Q156" s="203">
        <v>0</v>
      </c>
      <c r="R156" s="203">
        <f>Q156*H156</f>
        <v>0</v>
      </c>
      <c r="S156" s="203">
        <v>0</v>
      </c>
      <c r="T156" s="20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5" t="s">
        <v>180</v>
      </c>
      <c r="AT156" s="205" t="s">
        <v>149</v>
      </c>
      <c r="AU156" s="205" t="s">
        <v>83</v>
      </c>
      <c r="AY156" s="18" t="s">
        <v>144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8" t="s">
        <v>81</v>
      </c>
      <c r="BK156" s="206">
        <f>ROUND(I156*H156,2)</f>
        <v>0</v>
      </c>
      <c r="BL156" s="18" t="s">
        <v>180</v>
      </c>
      <c r="BM156" s="205" t="s">
        <v>428</v>
      </c>
    </row>
    <row r="157" spans="1:65" s="13" customFormat="1" ht="11.25">
      <c r="B157" s="207"/>
      <c r="C157" s="208"/>
      <c r="D157" s="209" t="s">
        <v>156</v>
      </c>
      <c r="E157" s="210" t="s">
        <v>1</v>
      </c>
      <c r="F157" s="211" t="s">
        <v>81</v>
      </c>
      <c r="G157" s="208"/>
      <c r="H157" s="212">
        <v>1</v>
      </c>
      <c r="I157" s="213"/>
      <c r="J157" s="208"/>
      <c r="K157" s="208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156</v>
      </c>
      <c r="AU157" s="218" t="s">
        <v>83</v>
      </c>
      <c r="AV157" s="13" t="s">
        <v>83</v>
      </c>
      <c r="AW157" s="13" t="s">
        <v>30</v>
      </c>
      <c r="AX157" s="13" t="s">
        <v>81</v>
      </c>
      <c r="AY157" s="218" t="s">
        <v>144</v>
      </c>
    </row>
    <row r="158" spans="1:65" s="2" customFormat="1" ht="14.45" customHeight="1">
      <c r="A158" s="35"/>
      <c r="B158" s="36"/>
      <c r="C158" s="193" t="s">
        <v>216</v>
      </c>
      <c r="D158" s="193" t="s">
        <v>149</v>
      </c>
      <c r="E158" s="194" t="s">
        <v>249</v>
      </c>
      <c r="F158" s="195" t="s">
        <v>250</v>
      </c>
      <c r="G158" s="196" t="s">
        <v>251</v>
      </c>
      <c r="H158" s="197">
        <v>1</v>
      </c>
      <c r="I158" s="198"/>
      <c r="J158" s="199">
        <f>ROUND(I158*H158,2)</f>
        <v>0</v>
      </c>
      <c r="K158" s="200"/>
      <c r="L158" s="40"/>
      <c r="M158" s="201" t="s">
        <v>1</v>
      </c>
      <c r="N158" s="202" t="s">
        <v>38</v>
      </c>
      <c r="O158" s="72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5" t="s">
        <v>180</v>
      </c>
      <c r="AT158" s="205" t="s">
        <v>149</v>
      </c>
      <c r="AU158" s="205" t="s">
        <v>83</v>
      </c>
      <c r="AY158" s="18" t="s">
        <v>144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8" t="s">
        <v>81</v>
      </c>
      <c r="BK158" s="206">
        <f>ROUND(I158*H158,2)</f>
        <v>0</v>
      </c>
      <c r="BL158" s="18" t="s">
        <v>180</v>
      </c>
      <c r="BM158" s="205" t="s">
        <v>429</v>
      </c>
    </row>
    <row r="159" spans="1:65" s="13" customFormat="1" ht="11.25">
      <c r="B159" s="207"/>
      <c r="C159" s="208"/>
      <c r="D159" s="209" t="s">
        <v>156</v>
      </c>
      <c r="E159" s="210" t="s">
        <v>1</v>
      </c>
      <c r="F159" s="211" t="s">
        <v>81</v>
      </c>
      <c r="G159" s="208"/>
      <c r="H159" s="212">
        <v>1</v>
      </c>
      <c r="I159" s="213"/>
      <c r="J159" s="208"/>
      <c r="K159" s="208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156</v>
      </c>
      <c r="AU159" s="218" t="s">
        <v>83</v>
      </c>
      <c r="AV159" s="13" t="s">
        <v>83</v>
      </c>
      <c r="AW159" s="13" t="s">
        <v>30</v>
      </c>
      <c r="AX159" s="13" t="s">
        <v>81</v>
      </c>
      <c r="AY159" s="218" t="s">
        <v>144</v>
      </c>
    </row>
    <row r="160" spans="1:65" s="2" customFormat="1" ht="14.45" customHeight="1">
      <c r="A160" s="35"/>
      <c r="B160" s="36"/>
      <c r="C160" s="193" t="s">
        <v>221</v>
      </c>
      <c r="D160" s="193" t="s">
        <v>149</v>
      </c>
      <c r="E160" s="194" t="s">
        <v>233</v>
      </c>
      <c r="F160" s="195" t="s">
        <v>234</v>
      </c>
      <c r="G160" s="196" t="s">
        <v>209</v>
      </c>
      <c r="H160" s="197">
        <v>67</v>
      </c>
      <c r="I160" s="198"/>
      <c r="J160" s="199">
        <f>ROUND(I160*H160,2)</f>
        <v>0</v>
      </c>
      <c r="K160" s="200"/>
      <c r="L160" s="40"/>
      <c r="M160" s="201" t="s">
        <v>1</v>
      </c>
      <c r="N160" s="202" t="s">
        <v>38</v>
      </c>
      <c r="O160" s="72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5" t="s">
        <v>180</v>
      </c>
      <c r="AT160" s="205" t="s">
        <v>149</v>
      </c>
      <c r="AU160" s="205" t="s">
        <v>83</v>
      </c>
      <c r="AY160" s="18" t="s">
        <v>144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8" t="s">
        <v>81</v>
      </c>
      <c r="BK160" s="206">
        <f>ROUND(I160*H160,2)</f>
        <v>0</v>
      </c>
      <c r="BL160" s="18" t="s">
        <v>180</v>
      </c>
      <c r="BM160" s="205" t="s">
        <v>430</v>
      </c>
    </row>
    <row r="161" spans="1:65" s="13" customFormat="1" ht="11.25">
      <c r="B161" s="207"/>
      <c r="C161" s="208"/>
      <c r="D161" s="209" t="s">
        <v>156</v>
      </c>
      <c r="E161" s="210" t="s">
        <v>1</v>
      </c>
      <c r="F161" s="211" t="s">
        <v>236</v>
      </c>
      <c r="G161" s="208"/>
      <c r="H161" s="212">
        <v>67</v>
      </c>
      <c r="I161" s="213"/>
      <c r="J161" s="208"/>
      <c r="K161" s="208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156</v>
      </c>
      <c r="AU161" s="218" t="s">
        <v>83</v>
      </c>
      <c r="AV161" s="13" t="s">
        <v>83</v>
      </c>
      <c r="AW161" s="13" t="s">
        <v>30</v>
      </c>
      <c r="AX161" s="13" t="s">
        <v>81</v>
      </c>
      <c r="AY161" s="218" t="s">
        <v>144</v>
      </c>
    </row>
    <row r="162" spans="1:65" s="2" customFormat="1" ht="24.2" customHeight="1">
      <c r="A162" s="35"/>
      <c r="B162" s="36"/>
      <c r="C162" s="193" t="s">
        <v>8</v>
      </c>
      <c r="D162" s="193" t="s">
        <v>149</v>
      </c>
      <c r="E162" s="194" t="s">
        <v>265</v>
      </c>
      <c r="F162" s="195" t="s">
        <v>266</v>
      </c>
      <c r="G162" s="196" t="s">
        <v>251</v>
      </c>
      <c r="H162" s="197">
        <v>1</v>
      </c>
      <c r="I162" s="198"/>
      <c r="J162" s="199">
        <f>ROUND(I162*H162,2)</f>
        <v>0</v>
      </c>
      <c r="K162" s="200"/>
      <c r="L162" s="40"/>
      <c r="M162" s="201" t="s">
        <v>1</v>
      </c>
      <c r="N162" s="202" t="s">
        <v>38</v>
      </c>
      <c r="O162" s="72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5" t="s">
        <v>180</v>
      </c>
      <c r="AT162" s="205" t="s">
        <v>149</v>
      </c>
      <c r="AU162" s="205" t="s">
        <v>83</v>
      </c>
      <c r="AY162" s="18" t="s">
        <v>144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8" t="s">
        <v>81</v>
      </c>
      <c r="BK162" s="206">
        <f>ROUND(I162*H162,2)</f>
        <v>0</v>
      </c>
      <c r="BL162" s="18" t="s">
        <v>180</v>
      </c>
      <c r="BM162" s="205" t="s">
        <v>431</v>
      </c>
    </row>
    <row r="163" spans="1:65" s="13" customFormat="1" ht="11.25">
      <c r="B163" s="207"/>
      <c r="C163" s="208"/>
      <c r="D163" s="209" t="s">
        <v>156</v>
      </c>
      <c r="E163" s="210" t="s">
        <v>1</v>
      </c>
      <c r="F163" s="211" t="s">
        <v>81</v>
      </c>
      <c r="G163" s="208"/>
      <c r="H163" s="212">
        <v>1</v>
      </c>
      <c r="I163" s="213"/>
      <c r="J163" s="208"/>
      <c r="K163" s="208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156</v>
      </c>
      <c r="AU163" s="218" t="s">
        <v>83</v>
      </c>
      <c r="AV163" s="13" t="s">
        <v>83</v>
      </c>
      <c r="AW163" s="13" t="s">
        <v>30</v>
      </c>
      <c r="AX163" s="13" t="s">
        <v>81</v>
      </c>
      <c r="AY163" s="218" t="s">
        <v>144</v>
      </c>
    </row>
    <row r="164" spans="1:65" s="2" customFormat="1" ht="14.45" customHeight="1">
      <c r="A164" s="35"/>
      <c r="B164" s="36"/>
      <c r="C164" s="193" t="s">
        <v>180</v>
      </c>
      <c r="D164" s="193" t="s">
        <v>149</v>
      </c>
      <c r="E164" s="194" t="s">
        <v>226</v>
      </c>
      <c r="F164" s="195" t="s">
        <v>227</v>
      </c>
      <c r="G164" s="196" t="s">
        <v>209</v>
      </c>
      <c r="H164" s="197">
        <v>8</v>
      </c>
      <c r="I164" s="198"/>
      <c r="J164" s="199">
        <f>ROUND(I164*H164,2)</f>
        <v>0</v>
      </c>
      <c r="K164" s="200"/>
      <c r="L164" s="40"/>
      <c r="M164" s="201" t="s">
        <v>1</v>
      </c>
      <c r="N164" s="202" t="s">
        <v>38</v>
      </c>
      <c r="O164" s="72"/>
      <c r="P164" s="203">
        <f>O164*H164</f>
        <v>0</v>
      </c>
      <c r="Q164" s="203">
        <v>0</v>
      </c>
      <c r="R164" s="203">
        <f>Q164*H164</f>
        <v>0</v>
      </c>
      <c r="S164" s="203">
        <v>0</v>
      </c>
      <c r="T164" s="20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5" t="s">
        <v>180</v>
      </c>
      <c r="AT164" s="205" t="s">
        <v>149</v>
      </c>
      <c r="AU164" s="205" t="s">
        <v>83</v>
      </c>
      <c r="AY164" s="18" t="s">
        <v>144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8" t="s">
        <v>81</v>
      </c>
      <c r="BK164" s="206">
        <f>ROUND(I164*H164,2)</f>
        <v>0</v>
      </c>
      <c r="BL164" s="18" t="s">
        <v>180</v>
      </c>
      <c r="BM164" s="205" t="s">
        <v>432</v>
      </c>
    </row>
    <row r="165" spans="1:65" s="13" customFormat="1" ht="11.25">
      <c r="B165" s="207"/>
      <c r="C165" s="208"/>
      <c r="D165" s="209" t="s">
        <v>156</v>
      </c>
      <c r="E165" s="210" t="s">
        <v>1</v>
      </c>
      <c r="F165" s="211" t="s">
        <v>192</v>
      </c>
      <c r="G165" s="208"/>
      <c r="H165" s="212">
        <v>8</v>
      </c>
      <c r="I165" s="213"/>
      <c r="J165" s="208"/>
      <c r="K165" s="208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156</v>
      </c>
      <c r="AU165" s="218" t="s">
        <v>83</v>
      </c>
      <c r="AV165" s="13" t="s">
        <v>83</v>
      </c>
      <c r="AW165" s="13" t="s">
        <v>30</v>
      </c>
      <c r="AX165" s="13" t="s">
        <v>81</v>
      </c>
      <c r="AY165" s="218" t="s">
        <v>144</v>
      </c>
    </row>
    <row r="166" spans="1:65" s="2" customFormat="1" ht="14.45" customHeight="1">
      <c r="A166" s="35"/>
      <c r="B166" s="36"/>
      <c r="C166" s="193" t="s">
        <v>232</v>
      </c>
      <c r="D166" s="193" t="s">
        <v>149</v>
      </c>
      <c r="E166" s="194" t="s">
        <v>262</v>
      </c>
      <c r="F166" s="195" t="s">
        <v>263</v>
      </c>
      <c r="G166" s="196" t="s">
        <v>251</v>
      </c>
      <c r="H166" s="197">
        <v>1</v>
      </c>
      <c r="I166" s="198"/>
      <c r="J166" s="199">
        <f>ROUND(I166*H166,2)</f>
        <v>0</v>
      </c>
      <c r="K166" s="200"/>
      <c r="L166" s="40"/>
      <c r="M166" s="201" t="s">
        <v>1</v>
      </c>
      <c r="N166" s="202" t="s">
        <v>38</v>
      </c>
      <c r="O166" s="72"/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5" t="s">
        <v>180</v>
      </c>
      <c r="AT166" s="205" t="s">
        <v>149</v>
      </c>
      <c r="AU166" s="205" t="s">
        <v>83</v>
      </c>
      <c r="AY166" s="18" t="s">
        <v>144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8" t="s">
        <v>81</v>
      </c>
      <c r="BK166" s="206">
        <f>ROUND(I166*H166,2)</f>
        <v>0</v>
      </c>
      <c r="BL166" s="18" t="s">
        <v>180</v>
      </c>
      <c r="BM166" s="205" t="s">
        <v>433</v>
      </c>
    </row>
    <row r="167" spans="1:65" s="13" customFormat="1" ht="11.25">
      <c r="B167" s="207"/>
      <c r="C167" s="208"/>
      <c r="D167" s="209" t="s">
        <v>156</v>
      </c>
      <c r="E167" s="210" t="s">
        <v>1</v>
      </c>
      <c r="F167" s="211" t="s">
        <v>81</v>
      </c>
      <c r="G167" s="208"/>
      <c r="H167" s="212">
        <v>1</v>
      </c>
      <c r="I167" s="213"/>
      <c r="J167" s="208"/>
      <c r="K167" s="208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156</v>
      </c>
      <c r="AU167" s="218" t="s">
        <v>83</v>
      </c>
      <c r="AV167" s="13" t="s">
        <v>83</v>
      </c>
      <c r="AW167" s="13" t="s">
        <v>30</v>
      </c>
      <c r="AX167" s="13" t="s">
        <v>81</v>
      </c>
      <c r="AY167" s="218" t="s">
        <v>144</v>
      </c>
    </row>
    <row r="168" spans="1:65" s="2" customFormat="1" ht="24.2" customHeight="1">
      <c r="A168" s="35"/>
      <c r="B168" s="36"/>
      <c r="C168" s="193" t="s">
        <v>237</v>
      </c>
      <c r="D168" s="193" t="s">
        <v>149</v>
      </c>
      <c r="E168" s="194" t="s">
        <v>269</v>
      </c>
      <c r="F168" s="195" t="s">
        <v>270</v>
      </c>
      <c r="G168" s="196" t="s">
        <v>251</v>
      </c>
      <c r="H168" s="197">
        <v>1</v>
      </c>
      <c r="I168" s="198"/>
      <c r="J168" s="199">
        <f>ROUND(I168*H168,2)</f>
        <v>0</v>
      </c>
      <c r="K168" s="200"/>
      <c r="L168" s="40"/>
      <c r="M168" s="201" t="s">
        <v>1</v>
      </c>
      <c r="N168" s="202" t="s">
        <v>38</v>
      </c>
      <c r="O168" s="72"/>
      <c r="P168" s="203">
        <f>O168*H168</f>
        <v>0</v>
      </c>
      <c r="Q168" s="203">
        <v>0</v>
      </c>
      <c r="R168" s="203">
        <f>Q168*H168</f>
        <v>0</v>
      </c>
      <c r="S168" s="203">
        <v>0</v>
      </c>
      <c r="T168" s="20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5" t="s">
        <v>180</v>
      </c>
      <c r="AT168" s="205" t="s">
        <v>149</v>
      </c>
      <c r="AU168" s="205" t="s">
        <v>83</v>
      </c>
      <c r="AY168" s="18" t="s">
        <v>144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8" t="s">
        <v>81</v>
      </c>
      <c r="BK168" s="206">
        <f>ROUND(I168*H168,2)</f>
        <v>0</v>
      </c>
      <c r="BL168" s="18" t="s">
        <v>180</v>
      </c>
      <c r="BM168" s="205" t="s">
        <v>434</v>
      </c>
    </row>
    <row r="169" spans="1:65" s="13" customFormat="1" ht="11.25">
      <c r="B169" s="207"/>
      <c r="C169" s="208"/>
      <c r="D169" s="209" t="s">
        <v>156</v>
      </c>
      <c r="E169" s="210" t="s">
        <v>1</v>
      </c>
      <c r="F169" s="211" t="s">
        <v>81</v>
      </c>
      <c r="G169" s="208"/>
      <c r="H169" s="212">
        <v>1</v>
      </c>
      <c r="I169" s="213"/>
      <c r="J169" s="208"/>
      <c r="K169" s="208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156</v>
      </c>
      <c r="AU169" s="218" t="s">
        <v>83</v>
      </c>
      <c r="AV169" s="13" t="s">
        <v>83</v>
      </c>
      <c r="AW169" s="13" t="s">
        <v>30</v>
      </c>
      <c r="AX169" s="13" t="s">
        <v>81</v>
      </c>
      <c r="AY169" s="218" t="s">
        <v>144</v>
      </c>
    </row>
    <row r="170" spans="1:65" s="2" customFormat="1" ht="14.45" customHeight="1">
      <c r="A170" s="35"/>
      <c r="B170" s="36"/>
      <c r="C170" s="193" t="s">
        <v>242</v>
      </c>
      <c r="D170" s="193" t="s">
        <v>149</v>
      </c>
      <c r="E170" s="194" t="s">
        <v>273</v>
      </c>
      <c r="F170" s="195" t="s">
        <v>274</v>
      </c>
      <c r="G170" s="196" t="s">
        <v>251</v>
      </c>
      <c r="H170" s="197">
        <v>1</v>
      </c>
      <c r="I170" s="198"/>
      <c r="J170" s="199">
        <f>ROUND(I170*H170,2)</f>
        <v>0</v>
      </c>
      <c r="K170" s="200"/>
      <c r="L170" s="40"/>
      <c r="M170" s="201" t="s">
        <v>1</v>
      </c>
      <c r="N170" s="202" t="s">
        <v>38</v>
      </c>
      <c r="O170" s="72"/>
      <c r="P170" s="203">
        <f>O170*H170</f>
        <v>0</v>
      </c>
      <c r="Q170" s="203">
        <v>0</v>
      </c>
      <c r="R170" s="203">
        <f>Q170*H170</f>
        <v>0</v>
      </c>
      <c r="S170" s="203">
        <v>0</v>
      </c>
      <c r="T170" s="20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5" t="s">
        <v>180</v>
      </c>
      <c r="AT170" s="205" t="s">
        <v>149</v>
      </c>
      <c r="AU170" s="205" t="s">
        <v>83</v>
      </c>
      <c r="AY170" s="18" t="s">
        <v>144</v>
      </c>
      <c r="BE170" s="206">
        <f>IF(N170="základní",J170,0)</f>
        <v>0</v>
      </c>
      <c r="BF170" s="206">
        <f>IF(N170="snížená",J170,0)</f>
        <v>0</v>
      </c>
      <c r="BG170" s="206">
        <f>IF(N170="zákl. přenesená",J170,0)</f>
        <v>0</v>
      </c>
      <c r="BH170" s="206">
        <f>IF(N170="sníž. přenesená",J170,0)</f>
        <v>0</v>
      </c>
      <c r="BI170" s="206">
        <f>IF(N170="nulová",J170,0)</f>
        <v>0</v>
      </c>
      <c r="BJ170" s="18" t="s">
        <v>81</v>
      </c>
      <c r="BK170" s="206">
        <f>ROUND(I170*H170,2)</f>
        <v>0</v>
      </c>
      <c r="BL170" s="18" t="s">
        <v>180</v>
      </c>
      <c r="BM170" s="205" t="s">
        <v>435</v>
      </c>
    </row>
    <row r="171" spans="1:65" s="13" customFormat="1" ht="11.25">
      <c r="B171" s="207"/>
      <c r="C171" s="208"/>
      <c r="D171" s="209" t="s">
        <v>156</v>
      </c>
      <c r="E171" s="210" t="s">
        <v>1</v>
      </c>
      <c r="F171" s="211" t="s">
        <v>81</v>
      </c>
      <c r="G171" s="208"/>
      <c r="H171" s="212">
        <v>1</v>
      </c>
      <c r="I171" s="213"/>
      <c r="J171" s="208"/>
      <c r="K171" s="208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156</v>
      </c>
      <c r="AU171" s="218" t="s">
        <v>83</v>
      </c>
      <c r="AV171" s="13" t="s">
        <v>83</v>
      </c>
      <c r="AW171" s="13" t="s">
        <v>30</v>
      </c>
      <c r="AX171" s="13" t="s">
        <v>81</v>
      </c>
      <c r="AY171" s="218" t="s">
        <v>144</v>
      </c>
    </row>
    <row r="172" spans="1:65" s="2" customFormat="1" ht="14.45" customHeight="1">
      <c r="A172" s="35"/>
      <c r="B172" s="36"/>
      <c r="C172" s="193" t="s">
        <v>220</v>
      </c>
      <c r="D172" s="193" t="s">
        <v>149</v>
      </c>
      <c r="E172" s="194" t="s">
        <v>258</v>
      </c>
      <c r="F172" s="195" t="s">
        <v>259</v>
      </c>
      <c r="G172" s="196" t="s">
        <v>251</v>
      </c>
      <c r="H172" s="197">
        <v>1</v>
      </c>
      <c r="I172" s="198"/>
      <c r="J172" s="199">
        <f>ROUND(I172*H172,2)</f>
        <v>0</v>
      </c>
      <c r="K172" s="200"/>
      <c r="L172" s="40"/>
      <c r="M172" s="201" t="s">
        <v>1</v>
      </c>
      <c r="N172" s="202" t="s">
        <v>38</v>
      </c>
      <c r="O172" s="72"/>
      <c r="P172" s="203">
        <f>O172*H172</f>
        <v>0</v>
      </c>
      <c r="Q172" s="203">
        <v>0</v>
      </c>
      <c r="R172" s="203">
        <f>Q172*H172</f>
        <v>0</v>
      </c>
      <c r="S172" s="203">
        <v>0</v>
      </c>
      <c r="T172" s="20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5" t="s">
        <v>180</v>
      </c>
      <c r="AT172" s="205" t="s">
        <v>149</v>
      </c>
      <c r="AU172" s="205" t="s">
        <v>83</v>
      </c>
      <c r="AY172" s="18" t="s">
        <v>144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8" t="s">
        <v>81</v>
      </c>
      <c r="BK172" s="206">
        <f>ROUND(I172*H172,2)</f>
        <v>0</v>
      </c>
      <c r="BL172" s="18" t="s">
        <v>180</v>
      </c>
      <c r="BM172" s="205" t="s">
        <v>436</v>
      </c>
    </row>
    <row r="173" spans="1:65" s="13" customFormat="1" ht="11.25">
      <c r="B173" s="207"/>
      <c r="C173" s="208"/>
      <c r="D173" s="209" t="s">
        <v>156</v>
      </c>
      <c r="E173" s="210" t="s">
        <v>1</v>
      </c>
      <c r="F173" s="211" t="s">
        <v>81</v>
      </c>
      <c r="G173" s="208"/>
      <c r="H173" s="212">
        <v>1</v>
      </c>
      <c r="I173" s="213"/>
      <c r="J173" s="208"/>
      <c r="K173" s="208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156</v>
      </c>
      <c r="AU173" s="218" t="s">
        <v>83</v>
      </c>
      <c r="AV173" s="13" t="s">
        <v>83</v>
      </c>
      <c r="AW173" s="13" t="s">
        <v>30</v>
      </c>
      <c r="AX173" s="13" t="s">
        <v>81</v>
      </c>
      <c r="AY173" s="218" t="s">
        <v>144</v>
      </c>
    </row>
    <row r="174" spans="1:65" s="12" customFormat="1" ht="22.9" customHeight="1">
      <c r="B174" s="177"/>
      <c r="C174" s="178"/>
      <c r="D174" s="179" t="s">
        <v>72</v>
      </c>
      <c r="E174" s="191" t="s">
        <v>293</v>
      </c>
      <c r="F174" s="191" t="s">
        <v>294</v>
      </c>
      <c r="G174" s="178"/>
      <c r="H174" s="178"/>
      <c r="I174" s="181"/>
      <c r="J174" s="192">
        <f>BK174</f>
        <v>0</v>
      </c>
      <c r="K174" s="178"/>
      <c r="L174" s="183"/>
      <c r="M174" s="184"/>
      <c r="N174" s="185"/>
      <c r="O174" s="185"/>
      <c r="P174" s="186">
        <f>SUM(P175:P182)</f>
        <v>0</v>
      </c>
      <c r="Q174" s="185"/>
      <c r="R174" s="186">
        <f>SUM(R175:R182)</f>
        <v>0.18060000000000001</v>
      </c>
      <c r="S174" s="185"/>
      <c r="T174" s="187">
        <f>SUM(T175:T182)</f>
        <v>0</v>
      </c>
      <c r="AR174" s="188" t="s">
        <v>83</v>
      </c>
      <c r="AT174" s="189" t="s">
        <v>72</v>
      </c>
      <c r="AU174" s="189" t="s">
        <v>81</v>
      </c>
      <c r="AY174" s="188" t="s">
        <v>144</v>
      </c>
      <c r="BK174" s="190">
        <f>SUM(BK175:BK182)</f>
        <v>0</v>
      </c>
    </row>
    <row r="175" spans="1:65" s="2" customFormat="1" ht="14.45" customHeight="1">
      <c r="A175" s="35"/>
      <c r="B175" s="36"/>
      <c r="C175" s="193" t="s">
        <v>7</v>
      </c>
      <c r="D175" s="193" t="s">
        <v>149</v>
      </c>
      <c r="E175" s="194" t="s">
        <v>296</v>
      </c>
      <c r="F175" s="195" t="s">
        <v>297</v>
      </c>
      <c r="G175" s="196" t="s">
        <v>152</v>
      </c>
      <c r="H175" s="197">
        <v>12</v>
      </c>
      <c r="I175" s="198"/>
      <c r="J175" s="199">
        <f>ROUND(I175*H175,2)</f>
        <v>0</v>
      </c>
      <c r="K175" s="200"/>
      <c r="L175" s="40"/>
      <c r="M175" s="201" t="s">
        <v>1</v>
      </c>
      <c r="N175" s="202" t="s">
        <v>38</v>
      </c>
      <c r="O175" s="72"/>
      <c r="P175" s="203">
        <f>O175*H175</f>
        <v>0</v>
      </c>
      <c r="Q175" s="203">
        <v>0</v>
      </c>
      <c r="R175" s="203">
        <f>Q175*H175</f>
        <v>0</v>
      </c>
      <c r="S175" s="203">
        <v>0</v>
      </c>
      <c r="T175" s="20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5" t="s">
        <v>180</v>
      </c>
      <c r="AT175" s="205" t="s">
        <v>149</v>
      </c>
      <c r="AU175" s="205" t="s">
        <v>83</v>
      </c>
      <c r="AY175" s="18" t="s">
        <v>144</v>
      </c>
      <c r="BE175" s="206">
        <f>IF(N175="základní",J175,0)</f>
        <v>0</v>
      </c>
      <c r="BF175" s="206">
        <f>IF(N175="snížená",J175,0)</f>
        <v>0</v>
      </c>
      <c r="BG175" s="206">
        <f>IF(N175="zákl. přenesená",J175,0)</f>
        <v>0</v>
      </c>
      <c r="BH175" s="206">
        <f>IF(N175="sníž. přenesená",J175,0)</f>
        <v>0</v>
      </c>
      <c r="BI175" s="206">
        <f>IF(N175="nulová",J175,0)</f>
        <v>0</v>
      </c>
      <c r="BJ175" s="18" t="s">
        <v>81</v>
      </c>
      <c r="BK175" s="206">
        <f>ROUND(I175*H175,2)</f>
        <v>0</v>
      </c>
      <c r="BL175" s="18" t="s">
        <v>180</v>
      </c>
      <c r="BM175" s="205" t="s">
        <v>437</v>
      </c>
    </row>
    <row r="176" spans="1:65" s="13" customFormat="1" ht="11.25">
      <c r="B176" s="207"/>
      <c r="C176" s="208"/>
      <c r="D176" s="209" t="s">
        <v>156</v>
      </c>
      <c r="E176" s="210" t="s">
        <v>1</v>
      </c>
      <c r="F176" s="211" t="s">
        <v>211</v>
      </c>
      <c r="G176" s="208"/>
      <c r="H176" s="212">
        <v>12</v>
      </c>
      <c r="I176" s="213"/>
      <c r="J176" s="208"/>
      <c r="K176" s="208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156</v>
      </c>
      <c r="AU176" s="218" t="s">
        <v>83</v>
      </c>
      <c r="AV176" s="13" t="s">
        <v>83</v>
      </c>
      <c r="AW176" s="13" t="s">
        <v>30</v>
      </c>
      <c r="AX176" s="13" t="s">
        <v>81</v>
      </c>
      <c r="AY176" s="218" t="s">
        <v>144</v>
      </c>
    </row>
    <row r="177" spans="1:65" s="2" customFormat="1" ht="14.45" customHeight="1">
      <c r="A177" s="35"/>
      <c r="B177" s="36"/>
      <c r="C177" s="193" t="s">
        <v>253</v>
      </c>
      <c r="D177" s="193" t="s">
        <v>149</v>
      </c>
      <c r="E177" s="194" t="s">
        <v>299</v>
      </c>
      <c r="F177" s="195" t="s">
        <v>300</v>
      </c>
      <c r="G177" s="196" t="s">
        <v>152</v>
      </c>
      <c r="H177" s="197">
        <v>12</v>
      </c>
      <c r="I177" s="198"/>
      <c r="J177" s="199">
        <f>ROUND(I177*H177,2)</f>
        <v>0</v>
      </c>
      <c r="K177" s="200"/>
      <c r="L177" s="40"/>
      <c r="M177" s="201" t="s">
        <v>1</v>
      </c>
      <c r="N177" s="202" t="s">
        <v>38</v>
      </c>
      <c r="O177" s="72"/>
      <c r="P177" s="203">
        <f>O177*H177</f>
        <v>0</v>
      </c>
      <c r="Q177" s="203">
        <v>2.9999999999999997E-4</v>
      </c>
      <c r="R177" s="203">
        <f>Q177*H177</f>
        <v>3.5999999999999999E-3</v>
      </c>
      <c r="S177" s="203">
        <v>0</v>
      </c>
      <c r="T177" s="20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5" t="s">
        <v>180</v>
      </c>
      <c r="AT177" s="205" t="s">
        <v>149</v>
      </c>
      <c r="AU177" s="205" t="s">
        <v>83</v>
      </c>
      <c r="AY177" s="18" t="s">
        <v>144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8" t="s">
        <v>81</v>
      </c>
      <c r="BK177" s="206">
        <f>ROUND(I177*H177,2)</f>
        <v>0</v>
      </c>
      <c r="BL177" s="18" t="s">
        <v>180</v>
      </c>
      <c r="BM177" s="205" t="s">
        <v>438</v>
      </c>
    </row>
    <row r="178" spans="1:65" s="13" customFormat="1" ht="11.25">
      <c r="B178" s="207"/>
      <c r="C178" s="208"/>
      <c r="D178" s="209" t="s">
        <v>156</v>
      </c>
      <c r="E178" s="210" t="s">
        <v>1</v>
      </c>
      <c r="F178" s="211" t="s">
        <v>211</v>
      </c>
      <c r="G178" s="208"/>
      <c r="H178" s="212">
        <v>12</v>
      </c>
      <c r="I178" s="213"/>
      <c r="J178" s="208"/>
      <c r="K178" s="208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156</v>
      </c>
      <c r="AU178" s="218" t="s">
        <v>83</v>
      </c>
      <c r="AV178" s="13" t="s">
        <v>83</v>
      </c>
      <c r="AW178" s="13" t="s">
        <v>30</v>
      </c>
      <c r="AX178" s="13" t="s">
        <v>81</v>
      </c>
      <c r="AY178" s="218" t="s">
        <v>144</v>
      </c>
    </row>
    <row r="179" spans="1:65" s="2" customFormat="1" ht="24.2" customHeight="1">
      <c r="A179" s="35"/>
      <c r="B179" s="36"/>
      <c r="C179" s="193" t="s">
        <v>257</v>
      </c>
      <c r="D179" s="193" t="s">
        <v>149</v>
      </c>
      <c r="E179" s="194" t="s">
        <v>303</v>
      </c>
      <c r="F179" s="195" t="s">
        <v>304</v>
      </c>
      <c r="G179" s="196" t="s">
        <v>152</v>
      </c>
      <c r="H179" s="197">
        <v>12</v>
      </c>
      <c r="I179" s="198"/>
      <c r="J179" s="199">
        <f>ROUND(I179*H179,2)</f>
        <v>0</v>
      </c>
      <c r="K179" s="200"/>
      <c r="L179" s="40"/>
      <c r="M179" s="201" t="s">
        <v>1</v>
      </c>
      <c r="N179" s="202" t="s">
        <v>38</v>
      </c>
      <c r="O179" s="72"/>
      <c r="P179" s="203">
        <f>O179*H179</f>
        <v>0</v>
      </c>
      <c r="Q179" s="203">
        <v>4.9500000000000004E-3</v>
      </c>
      <c r="R179" s="203">
        <f>Q179*H179</f>
        <v>5.9400000000000008E-2</v>
      </c>
      <c r="S179" s="203">
        <v>0</v>
      </c>
      <c r="T179" s="20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5" t="s">
        <v>180</v>
      </c>
      <c r="AT179" s="205" t="s">
        <v>149</v>
      </c>
      <c r="AU179" s="205" t="s">
        <v>83</v>
      </c>
      <c r="AY179" s="18" t="s">
        <v>144</v>
      </c>
      <c r="BE179" s="206">
        <f>IF(N179="základní",J179,0)</f>
        <v>0</v>
      </c>
      <c r="BF179" s="206">
        <f>IF(N179="snížená",J179,0)</f>
        <v>0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18" t="s">
        <v>81</v>
      </c>
      <c r="BK179" s="206">
        <f>ROUND(I179*H179,2)</f>
        <v>0</v>
      </c>
      <c r="BL179" s="18" t="s">
        <v>180</v>
      </c>
      <c r="BM179" s="205" t="s">
        <v>439</v>
      </c>
    </row>
    <row r="180" spans="1:65" s="13" customFormat="1" ht="11.25">
      <c r="B180" s="207"/>
      <c r="C180" s="208"/>
      <c r="D180" s="209" t="s">
        <v>156</v>
      </c>
      <c r="E180" s="210" t="s">
        <v>1</v>
      </c>
      <c r="F180" s="211" t="s">
        <v>211</v>
      </c>
      <c r="G180" s="208"/>
      <c r="H180" s="212">
        <v>12</v>
      </c>
      <c r="I180" s="213"/>
      <c r="J180" s="208"/>
      <c r="K180" s="208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156</v>
      </c>
      <c r="AU180" s="218" t="s">
        <v>83</v>
      </c>
      <c r="AV180" s="13" t="s">
        <v>83</v>
      </c>
      <c r="AW180" s="13" t="s">
        <v>30</v>
      </c>
      <c r="AX180" s="13" t="s">
        <v>81</v>
      </c>
      <c r="AY180" s="218" t="s">
        <v>144</v>
      </c>
    </row>
    <row r="181" spans="1:65" s="2" customFormat="1" ht="24.2" customHeight="1">
      <c r="A181" s="35"/>
      <c r="B181" s="36"/>
      <c r="C181" s="230" t="s">
        <v>261</v>
      </c>
      <c r="D181" s="230" t="s">
        <v>284</v>
      </c>
      <c r="E181" s="231" t="s">
        <v>307</v>
      </c>
      <c r="F181" s="232" t="s">
        <v>308</v>
      </c>
      <c r="G181" s="233" t="s">
        <v>152</v>
      </c>
      <c r="H181" s="234">
        <v>12</v>
      </c>
      <c r="I181" s="235"/>
      <c r="J181" s="236">
        <f>ROUND(I181*H181,2)</f>
        <v>0</v>
      </c>
      <c r="K181" s="237"/>
      <c r="L181" s="238"/>
      <c r="M181" s="239" t="s">
        <v>1</v>
      </c>
      <c r="N181" s="240" t="s">
        <v>38</v>
      </c>
      <c r="O181" s="72"/>
      <c r="P181" s="203">
        <f>O181*H181</f>
        <v>0</v>
      </c>
      <c r="Q181" s="203">
        <v>9.7999999999999997E-3</v>
      </c>
      <c r="R181" s="203">
        <f>Q181*H181</f>
        <v>0.1176</v>
      </c>
      <c r="S181" s="203">
        <v>0</v>
      </c>
      <c r="T181" s="20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5" t="s">
        <v>287</v>
      </c>
      <c r="AT181" s="205" t="s">
        <v>284</v>
      </c>
      <c r="AU181" s="205" t="s">
        <v>83</v>
      </c>
      <c r="AY181" s="18" t="s">
        <v>144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8" t="s">
        <v>81</v>
      </c>
      <c r="BK181" s="206">
        <f>ROUND(I181*H181,2)</f>
        <v>0</v>
      </c>
      <c r="BL181" s="18" t="s">
        <v>180</v>
      </c>
      <c r="BM181" s="205" t="s">
        <v>440</v>
      </c>
    </row>
    <row r="182" spans="1:65" s="2" customFormat="1" ht="24.2" customHeight="1">
      <c r="A182" s="35"/>
      <c r="B182" s="36"/>
      <c r="C182" s="193" t="s">
        <v>241</v>
      </c>
      <c r="D182" s="193" t="s">
        <v>149</v>
      </c>
      <c r="E182" s="194" t="s">
        <v>441</v>
      </c>
      <c r="F182" s="195" t="s">
        <v>442</v>
      </c>
      <c r="G182" s="196" t="s">
        <v>163</v>
      </c>
      <c r="H182" s="197">
        <v>0.18099999999999999</v>
      </c>
      <c r="I182" s="198"/>
      <c r="J182" s="199">
        <f>ROUND(I182*H182,2)</f>
        <v>0</v>
      </c>
      <c r="K182" s="200"/>
      <c r="L182" s="40"/>
      <c r="M182" s="201" t="s">
        <v>1</v>
      </c>
      <c r="N182" s="202" t="s">
        <v>38</v>
      </c>
      <c r="O182" s="72"/>
      <c r="P182" s="203">
        <f>O182*H182</f>
        <v>0</v>
      </c>
      <c r="Q182" s="203">
        <v>0</v>
      </c>
      <c r="R182" s="203">
        <f>Q182*H182</f>
        <v>0</v>
      </c>
      <c r="S182" s="203">
        <v>0</v>
      </c>
      <c r="T182" s="20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5" t="s">
        <v>180</v>
      </c>
      <c r="AT182" s="205" t="s">
        <v>149</v>
      </c>
      <c r="AU182" s="205" t="s">
        <v>83</v>
      </c>
      <c r="AY182" s="18" t="s">
        <v>144</v>
      </c>
      <c r="BE182" s="206">
        <f>IF(N182="základní",J182,0)</f>
        <v>0</v>
      </c>
      <c r="BF182" s="206">
        <f>IF(N182="snížená",J182,0)</f>
        <v>0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18" t="s">
        <v>81</v>
      </c>
      <c r="BK182" s="206">
        <f>ROUND(I182*H182,2)</f>
        <v>0</v>
      </c>
      <c r="BL182" s="18" t="s">
        <v>180</v>
      </c>
      <c r="BM182" s="205" t="s">
        <v>443</v>
      </c>
    </row>
    <row r="183" spans="1:65" s="12" customFormat="1" ht="25.9" customHeight="1">
      <c r="B183" s="177"/>
      <c r="C183" s="178"/>
      <c r="D183" s="179" t="s">
        <v>72</v>
      </c>
      <c r="E183" s="180" t="s">
        <v>315</v>
      </c>
      <c r="F183" s="180" t="s">
        <v>316</v>
      </c>
      <c r="G183" s="178"/>
      <c r="H183" s="178"/>
      <c r="I183" s="181"/>
      <c r="J183" s="182">
        <f>BK183</f>
        <v>0</v>
      </c>
      <c r="K183" s="178"/>
      <c r="L183" s="183"/>
      <c r="M183" s="184"/>
      <c r="N183" s="185"/>
      <c r="O183" s="185"/>
      <c r="P183" s="186">
        <f>SUM(P184:P188)</f>
        <v>0</v>
      </c>
      <c r="Q183" s="185"/>
      <c r="R183" s="186">
        <f>SUM(R184:R188)</f>
        <v>0</v>
      </c>
      <c r="S183" s="185"/>
      <c r="T183" s="187">
        <f>SUM(T184:T188)</f>
        <v>0</v>
      </c>
      <c r="AR183" s="188" t="s">
        <v>153</v>
      </c>
      <c r="AT183" s="189" t="s">
        <v>72</v>
      </c>
      <c r="AU183" s="189" t="s">
        <v>73</v>
      </c>
      <c r="AY183" s="188" t="s">
        <v>144</v>
      </c>
      <c r="BK183" s="190">
        <f>SUM(BK184:BK188)</f>
        <v>0</v>
      </c>
    </row>
    <row r="184" spans="1:65" s="2" customFormat="1" ht="14.45" customHeight="1">
      <c r="A184" s="35"/>
      <c r="B184" s="36"/>
      <c r="C184" s="193" t="s">
        <v>268</v>
      </c>
      <c r="D184" s="193" t="s">
        <v>149</v>
      </c>
      <c r="E184" s="194" t="s">
        <v>329</v>
      </c>
      <c r="F184" s="195" t="s">
        <v>330</v>
      </c>
      <c r="G184" s="196" t="s">
        <v>320</v>
      </c>
      <c r="H184" s="197">
        <v>7.5</v>
      </c>
      <c r="I184" s="198"/>
      <c r="J184" s="199">
        <f>ROUND(I184*H184,2)</f>
        <v>0</v>
      </c>
      <c r="K184" s="200"/>
      <c r="L184" s="40"/>
      <c r="M184" s="201" t="s">
        <v>1</v>
      </c>
      <c r="N184" s="202" t="s">
        <v>38</v>
      </c>
      <c r="O184" s="72"/>
      <c r="P184" s="203">
        <f>O184*H184</f>
        <v>0</v>
      </c>
      <c r="Q184" s="203">
        <v>0</v>
      </c>
      <c r="R184" s="203">
        <f>Q184*H184</f>
        <v>0</v>
      </c>
      <c r="S184" s="203">
        <v>0</v>
      </c>
      <c r="T184" s="20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5" t="s">
        <v>321</v>
      </c>
      <c r="AT184" s="205" t="s">
        <v>149</v>
      </c>
      <c r="AU184" s="205" t="s">
        <v>81</v>
      </c>
      <c r="AY184" s="18" t="s">
        <v>144</v>
      </c>
      <c r="BE184" s="206">
        <f>IF(N184="základní",J184,0)</f>
        <v>0</v>
      </c>
      <c r="BF184" s="206">
        <f>IF(N184="snížená",J184,0)</f>
        <v>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8" t="s">
        <v>81</v>
      </c>
      <c r="BK184" s="206">
        <f>ROUND(I184*H184,2)</f>
        <v>0</v>
      </c>
      <c r="BL184" s="18" t="s">
        <v>321</v>
      </c>
      <c r="BM184" s="205" t="s">
        <v>444</v>
      </c>
    </row>
    <row r="185" spans="1:65" s="15" customFormat="1" ht="33.75">
      <c r="B185" s="241"/>
      <c r="C185" s="242"/>
      <c r="D185" s="209" t="s">
        <v>156</v>
      </c>
      <c r="E185" s="243" t="s">
        <v>1</v>
      </c>
      <c r="F185" s="244" t="s">
        <v>445</v>
      </c>
      <c r="G185" s="242"/>
      <c r="H185" s="243" t="s">
        <v>1</v>
      </c>
      <c r="I185" s="245"/>
      <c r="J185" s="242"/>
      <c r="K185" s="242"/>
      <c r="L185" s="246"/>
      <c r="M185" s="247"/>
      <c r="N185" s="248"/>
      <c r="O185" s="248"/>
      <c r="P185" s="248"/>
      <c r="Q185" s="248"/>
      <c r="R185" s="248"/>
      <c r="S185" s="248"/>
      <c r="T185" s="249"/>
      <c r="AT185" s="250" t="s">
        <v>156</v>
      </c>
      <c r="AU185" s="250" t="s">
        <v>81</v>
      </c>
      <c r="AV185" s="15" t="s">
        <v>81</v>
      </c>
      <c r="AW185" s="15" t="s">
        <v>30</v>
      </c>
      <c r="AX185" s="15" t="s">
        <v>73</v>
      </c>
      <c r="AY185" s="250" t="s">
        <v>144</v>
      </c>
    </row>
    <row r="186" spans="1:65" s="13" customFormat="1" ht="11.25">
      <c r="B186" s="207"/>
      <c r="C186" s="208"/>
      <c r="D186" s="209" t="s">
        <v>156</v>
      </c>
      <c r="E186" s="210" t="s">
        <v>1</v>
      </c>
      <c r="F186" s="211" t="s">
        <v>334</v>
      </c>
      <c r="G186" s="208"/>
      <c r="H186" s="212">
        <v>7.5</v>
      </c>
      <c r="I186" s="213"/>
      <c r="J186" s="208"/>
      <c r="K186" s="208"/>
      <c r="L186" s="214"/>
      <c r="M186" s="215"/>
      <c r="N186" s="216"/>
      <c r="O186" s="216"/>
      <c r="P186" s="216"/>
      <c r="Q186" s="216"/>
      <c r="R186" s="216"/>
      <c r="S186" s="216"/>
      <c r="T186" s="217"/>
      <c r="AT186" s="218" t="s">
        <v>156</v>
      </c>
      <c r="AU186" s="218" t="s">
        <v>81</v>
      </c>
      <c r="AV186" s="13" t="s">
        <v>83</v>
      </c>
      <c r="AW186" s="13" t="s">
        <v>30</v>
      </c>
      <c r="AX186" s="13" t="s">
        <v>73</v>
      </c>
      <c r="AY186" s="218" t="s">
        <v>144</v>
      </c>
    </row>
    <row r="187" spans="1:65" s="14" customFormat="1" ht="11.25">
      <c r="B187" s="219"/>
      <c r="C187" s="220"/>
      <c r="D187" s="209" t="s">
        <v>156</v>
      </c>
      <c r="E187" s="221" t="s">
        <v>1</v>
      </c>
      <c r="F187" s="222" t="s">
        <v>158</v>
      </c>
      <c r="G187" s="220"/>
      <c r="H187" s="223">
        <v>7.5</v>
      </c>
      <c r="I187" s="224"/>
      <c r="J187" s="220"/>
      <c r="K187" s="220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156</v>
      </c>
      <c r="AU187" s="229" t="s">
        <v>81</v>
      </c>
      <c r="AV187" s="14" t="s">
        <v>154</v>
      </c>
      <c r="AW187" s="14" t="s">
        <v>30</v>
      </c>
      <c r="AX187" s="14" t="s">
        <v>73</v>
      </c>
      <c r="AY187" s="229" t="s">
        <v>144</v>
      </c>
    </row>
    <row r="188" spans="1:65" s="16" customFormat="1" ht="11.25">
      <c r="B188" s="251"/>
      <c r="C188" s="252"/>
      <c r="D188" s="209" t="s">
        <v>156</v>
      </c>
      <c r="E188" s="253" t="s">
        <v>1</v>
      </c>
      <c r="F188" s="254" t="s">
        <v>335</v>
      </c>
      <c r="G188" s="252"/>
      <c r="H188" s="255">
        <v>7.5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AT188" s="261" t="s">
        <v>156</v>
      </c>
      <c r="AU188" s="261" t="s">
        <v>81</v>
      </c>
      <c r="AV188" s="16" t="s">
        <v>153</v>
      </c>
      <c r="AW188" s="16" t="s">
        <v>30</v>
      </c>
      <c r="AX188" s="16" t="s">
        <v>81</v>
      </c>
      <c r="AY188" s="261" t="s">
        <v>144</v>
      </c>
    </row>
    <row r="189" spans="1:65" s="12" customFormat="1" ht="25.9" customHeight="1">
      <c r="B189" s="177"/>
      <c r="C189" s="178"/>
      <c r="D189" s="179" t="s">
        <v>72</v>
      </c>
      <c r="E189" s="180" t="s">
        <v>336</v>
      </c>
      <c r="F189" s="180" t="s">
        <v>337</v>
      </c>
      <c r="G189" s="178"/>
      <c r="H189" s="178"/>
      <c r="I189" s="181"/>
      <c r="J189" s="182">
        <f>BK189</f>
        <v>0</v>
      </c>
      <c r="K189" s="178"/>
      <c r="L189" s="183"/>
      <c r="M189" s="184"/>
      <c r="N189" s="185"/>
      <c r="O189" s="185"/>
      <c r="P189" s="186">
        <f>SUM(P190:P193)</f>
        <v>0</v>
      </c>
      <c r="Q189" s="185"/>
      <c r="R189" s="186">
        <f>SUM(R190:R193)</f>
        <v>0</v>
      </c>
      <c r="S189" s="185"/>
      <c r="T189" s="187">
        <f>SUM(T190:T193)</f>
        <v>0</v>
      </c>
      <c r="AR189" s="188" t="s">
        <v>153</v>
      </c>
      <c r="AT189" s="189" t="s">
        <v>72</v>
      </c>
      <c r="AU189" s="189" t="s">
        <v>73</v>
      </c>
      <c r="AY189" s="188" t="s">
        <v>144</v>
      </c>
      <c r="BK189" s="190">
        <f>SUM(BK190:BK193)</f>
        <v>0</v>
      </c>
    </row>
    <row r="190" spans="1:65" s="2" customFormat="1" ht="14.45" customHeight="1">
      <c r="A190" s="35"/>
      <c r="B190" s="36"/>
      <c r="C190" s="193" t="s">
        <v>272</v>
      </c>
      <c r="D190" s="193" t="s">
        <v>149</v>
      </c>
      <c r="E190" s="194" t="s">
        <v>339</v>
      </c>
      <c r="F190" s="195" t="s">
        <v>340</v>
      </c>
      <c r="G190" s="196" t="s">
        <v>251</v>
      </c>
      <c r="H190" s="197">
        <v>1</v>
      </c>
      <c r="I190" s="198"/>
      <c r="J190" s="199">
        <f>ROUND(I190*H190,2)</f>
        <v>0</v>
      </c>
      <c r="K190" s="200"/>
      <c r="L190" s="40"/>
      <c r="M190" s="201" t="s">
        <v>1</v>
      </c>
      <c r="N190" s="202" t="s">
        <v>38</v>
      </c>
      <c r="O190" s="72"/>
      <c r="P190" s="203">
        <f>O190*H190</f>
        <v>0</v>
      </c>
      <c r="Q190" s="203">
        <v>0</v>
      </c>
      <c r="R190" s="203">
        <f>Q190*H190</f>
        <v>0</v>
      </c>
      <c r="S190" s="203">
        <v>0</v>
      </c>
      <c r="T190" s="20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5" t="s">
        <v>341</v>
      </c>
      <c r="AT190" s="205" t="s">
        <v>149</v>
      </c>
      <c r="AU190" s="205" t="s">
        <v>81</v>
      </c>
      <c r="AY190" s="18" t="s">
        <v>144</v>
      </c>
      <c r="BE190" s="206">
        <f>IF(N190="základní",J190,0)</f>
        <v>0</v>
      </c>
      <c r="BF190" s="206">
        <f>IF(N190="snížená",J190,0)</f>
        <v>0</v>
      </c>
      <c r="BG190" s="206">
        <f>IF(N190="zákl. přenesená",J190,0)</f>
        <v>0</v>
      </c>
      <c r="BH190" s="206">
        <f>IF(N190="sníž. přenesená",J190,0)</f>
        <v>0</v>
      </c>
      <c r="BI190" s="206">
        <f>IF(N190="nulová",J190,0)</f>
        <v>0</v>
      </c>
      <c r="BJ190" s="18" t="s">
        <v>81</v>
      </c>
      <c r="BK190" s="206">
        <f>ROUND(I190*H190,2)</f>
        <v>0</v>
      </c>
      <c r="BL190" s="18" t="s">
        <v>341</v>
      </c>
      <c r="BM190" s="205" t="s">
        <v>446</v>
      </c>
    </row>
    <row r="191" spans="1:65" s="13" customFormat="1" ht="11.25">
      <c r="B191" s="207"/>
      <c r="C191" s="208"/>
      <c r="D191" s="209" t="s">
        <v>156</v>
      </c>
      <c r="E191" s="210" t="s">
        <v>1</v>
      </c>
      <c r="F191" s="211" t="s">
        <v>81</v>
      </c>
      <c r="G191" s="208"/>
      <c r="H191" s="212">
        <v>1</v>
      </c>
      <c r="I191" s="213"/>
      <c r="J191" s="208"/>
      <c r="K191" s="208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156</v>
      </c>
      <c r="AU191" s="218" t="s">
        <v>81</v>
      </c>
      <c r="AV191" s="13" t="s">
        <v>83</v>
      </c>
      <c r="AW191" s="13" t="s">
        <v>30</v>
      </c>
      <c r="AX191" s="13" t="s">
        <v>81</v>
      </c>
      <c r="AY191" s="218" t="s">
        <v>144</v>
      </c>
    </row>
    <row r="192" spans="1:65" s="2" customFormat="1" ht="14.45" customHeight="1">
      <c r="A192" s="35"/>
      <c r="B192" s="36"/>
      <c r="C192" s="193" t="s">
        <v>278</v>
      </c>
      <c r="D192" s="193" t="s">
        <v>149</v>
      </c>
      <c r="E192" s="194" t="s">
        <v>344</v>
      </c>
      <c r="F192" s="195" t="s">
        <v>345</v>
      </c>
      <c r="G192" s="196" t="s">
        <v>251</v>
      </c>
      <c r="H192" s="197">
        <v>1</v>
      </c>
      <c r="I192" s="198"/>
      <c r="J192" s="199">
        <f>ROUND(I192*H192,2)</f>
        <v>0</v>
      </c>
      <c r="K192" s="200"/>
      <c r="L192" s="40"/>
      <c r="M192" s="201" t="s">
        <v>1</v>
      </c>
      <c r="N192" s="202" t="s">
        <v>38</v>
      </c>
      <c r="O192" s="72"/>
      <c r="P192" s="203">
        <f>O192*H192</f>
        <v>0</v>
      </c>
      <c r="Q192" s="203">
        <v>0</v>
      </c>
      <c r="R192" s="203">
        <f>Q192*H192</f>
        <v>0</v>
      </c>
      <c r="S192" s="203">
        <v>0</v>
      </c>
      <c r="T192" s="20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5" t="s">
        <v>341</v>
      </c>
      <c r="AT192" s="205" t="s">
        <v>149</v>
      </c>
      <c r="AU192" s="205" t="s">
        <v>81</v>
      </c>
      <c r="AY192" s="18" t="s">
        <v>144</v>
      </c>
      <c r="BE192" s="206">
        <f>IF(N192="základní",J192,0)</f>
        <v>0</v>
      </c>
      <c r="BF192" s="206">
        <f>IF(N192="snížená",J192,0)</f>
        <v>0</v>
      </c>
      <c r="BG192" s="206">
        <f>IF(N192="zákl. přenesená",J192,0)</f>
        <v>0</v>
      </c>
      <c r="BH192" s="206">
        <f>IF(N192="sníž. přenesená",J192,0)</f>
        <v>0</v>
      </c>
      <c r="BI192" s="206">
        <f>IF(N192="nulová",J192,0)</f>
        <v>0</v>
      </c>
      <c r="BJ192" s="18" t="s">
        <v>81</v>
      </c>
      <c r="BK192" s="206">
        <f>ROUND(I192*H192,2)</f>
        <v>0</v>
      </c>
      <c r="BL192" s="18" t="s">
        <v>341</v>
      </c>
      <c r="BM192" s="205" t="s">
        <v>447</v>
      </c>
    </row>
    <row r="193" spans="1:65" s="13" customFormat="1" ht="11.25">
      <c r="B193" s="207"/>
      <c r="C193" s="208"/>
      <c r="D193" s="209" t="s">
        <v>156</v>
      </c>
      <c r="E193" s="210" t="s">
        <v>1</v>
      </c>
      <c r="F193" s="211" t="s">
        <v>81</v>
      </c>
      <c r="G193" s="208"/>
      <c r="H193" s="212">
        <v>1</v>
      </c>
      <c r="I193" s="213"/>
      <c r="J193" s="208"/>
      <c r="K193" s="208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156</v>
      </c>
      <c r="AU193" s="218" t="s">
        <v>81</v>
      </c>
      <c r="AV193" s="13" t="s">
        <v>83</v>
      </c>
      <c r="AW193" s="13" t="s">
        <v>30</v>
      </c>
      <c r="AX193" s="13" t="s">
        <v>81</v>
      </c>
      <c r="AY193" s="218" t="s">
        <v>144</v>
      </c>
    </row>
    <row r="194" spans="1:65" s="12" customFormat="1" ht="25.9" customHeight="1">
      <c r="B194" s="177"/>
      <c r="C194" s="178"/>
      <c r="D194" s="179" t="s">
        <v>72</v>
      </c>
      <c r="E194" s="180" t="s">
        <v>347</v>
      </c>
      <c r="F194" s="180" t="s">
        <v>348</v>
      </c>
      <c r="G194" s="178"/>
      <c r="H194" s="178"/>
      <c r="I194" s="181"/>
      <c r="J194" s="182">
        <f>BK194</f>
        <v>0</v>
      </c>
      <c r="K194" s="178"/>
      <c r="L194" s="183"/>
      <c r="M194" s="184"/>
      <c r="N194" s="185"/>
      <c r="O194" s="185"/>
      <c r="P194" s="186">
        <f>SUM(P195:P228)</f>
        <v>0</v>
      </c>
      <c r="Q194" s="185"/>
      <c r="R194" s="186">
        <f>SUM(R195:R228)</f>
        <v>0</v>
      </c>
      <c r="S194" s="185"/>
      <c r="T194" s="187">
        <f>SUM(T195:T228)</f>
        <v>0</v>
      </c>
      <c r="AR194" s="188" t="s">
        <v>153</v>
      </c>
      <c r="AT194" s="189" t="s">
        <v>72</v>
      </c>
      <c r="AU194" s="189" t="s">
        <v>73</v>
      </c>
      <c r="AY194" s="188" t="s">
        <v>144</v>
      </c>
      <c r="BK194" s="190">
        <f>SUM(BK195:BK228)</f>
        <v>0</v>
      </c>
    </row>
    <row r="195" spans="1:65" s="2" customFormat="1" ht="24.2" customHeight="1">
      <c r="A195" s="35"/>
      <c r="B195" s="36"/>
      <c r="C195" s="230" t="s">
        <v>283</v>
      </c>
      <c r="D195" s="230" t="s">
        <v>284</v>
      </c>
      <c r="E195" s="231" t="s">
        <v>350</v>
      </c>
      <c r="F195" s="232" t="s">
        <v>351</v>
      </c>
      <c r="G195" s="233" t="s">
        <v>251</v>
      </c>
      <c r="H195" s="234">
        <v>2</v>
      </c>
      <c r="I195" s="235"/>
      <c r="J195" s="236">
        <f>ROUND(I195*H195,2)</f>
        <v>0</v>
      </c>
      <c r="K195" s="237"/>
      <c r="L195" s="238"/>
      <c r="M195" s="239" t="s">
        <v>1</v>
      </c>
      <c r="N195" s="240" t="s">
        <v>38</v>
      </c>
      <c r="O195" s="72"/>
      <c r="P195" s="203">
        <f>O195*H195</f>
        <v>0</v>
      </c>
      <c r="Q195" s="203">
        <v>0</v>
      </c>
      <c r="R195" s="203">
        <f>Q195*H195</f>
        <v>0</v>
      </c>
      <c r="S195" s="203">
        <v>0</v>
      </c>
      <c r="T195" s="20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5" t="s">
        <v>341</v>
      </c>
      <c r="AT195" s="205" t="s">
        <v>284</v>
      </c>
      <c r="AU195" s="205" t="s">
        <v>81</v>
      </c>
      <c r="AY195" s="18" t="s">
        <v>144</v>
      </c>
      <c r="BE195" s="206">
        <f>IF(N195="základní",J195,0)</f>
        <v>0</v>
      </c>
      <c r="BF195" s="206">
        <f>IF(N195="snížená",J195,0)</f>
        <v>0</v>
      </c>
      <c r="BG195" s="206">
        <f>IF(N195="zákl. přenesená",J195,0)</f>
        <v>0</v>
      </c>
      <c r="BH195" s="206">
        <f>IF(N195="sníž. přenesená",J195,0)</f>
        <v>0</v>
      </c>
      <c r="BI195" s="206">
        <f>IF(N195="nulová",J195,0)</f>
        <v>0</v>
      </c>
      <c r="BJ195" s="18" t="s">
        <v>81</v>
      </c>
      <c r="BK195" s="206">
        <f>ROUND(I195*H195,2)</f>
        <v>0</v>
      </c>
      <c r="BL195" s="18" t="s">
        <v>341</v>
      </c>
      <c r="BM195" s="205" t="s">
        <v>448</v>
      </c>
    </row>
    <row r="196" spans="1:65" s="13" customFormat="1" ht="11.25">
      <c r="B196" s="207"/>
      <c r="C196" s="208"/>
      <c r="D196" s="209" t="s">
        <v>156</v>
      </c>
      <c r="E196" s="210" t="s">
        <v>1</v>
      </c>
      <c r="F196" s="211" t="s">
        <v>182</v>
      </c>
      <c r="G196" s="208"/>
      <c r="H196" s="212">
        <v>2</v>
      </c>
      <c r="I196" s="213"/>
      <c r="J196" s="208"/>
      <c r="K196" s="208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156</v>
      </c>
      <c r="AU196" s="218" t="s">
        <v>81</v>
      </c>
      <c r="AV196" s="13" t="s">
        <v>83</v>
      </c>
      <c r="AW196" s="13" t="s">
        <v>30</v>
      </c>
      <c r="AX196" s="13" t="s">
        <v>73</v>
      </c>
      <c r="AY196" s="218" t="s">
        <v>144</v>
      </c>
    </row>
    <row r="197" spans="1:65" s="14" customFormat="1" ht="11.25">
      <c r="B197" s="219"/>
      <c r="C197" s="220"/>
      <c r="D197" s="209" t="s">
        <v>156</v>
      </c>
      <c r="E197" s="221" t="s">
        <v>1</v>
      </c>
      <c r="F197" s="222" t="s">
        <v>158</v>
      </c>
      <c r="G197" s="220"/>
      <c r="H197" s="223">
        <v>2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156</v>
      </c>
      <c r="AU197" s="229" t="s">
        <v>81</v>
      </c>
      <c r="AV197" s="14" t="s">
        <v>154</v>
      </c>
      <c r="AW197" s="14" t="s">
        <v>30</v>
      </c>
      <c r="AX197" s="14" t="s">
        <v>81</v>
      </c>
      <c r="AY197" s="229" t="s">
        <v>144</v>
      </c>
    </row>
    <row r="198" spans="1:65" s="2" customFormat="1" ht="24.2" customHeight="1">
      <c r="A198" s="35"/>
      <c r="B198" s="36"/>
      <c r="C198" s="230" t="s">
        <v>289</v>
      </c>
      <c r="D198" s="230" t="s">
        <v>284</v>
      </c>
      <c r="E198" s="231" t="s">
        <v>358</v>
      </c>
      <c r="F198" s="232" t="s">
        <v>359</v>
      </c>
      <c r="G198" s="233" t="s">
        <v>251</v>
      </c>
      <c r="H198" s="234">
        <v>2</v>
      </c>
      <c r="I198" s="235"/>
      <c r="J198" s="236">
        <f>ROUND(I198*H198,2)</f>
        <v>0</v>
      </c>
      <c r="K198" s="237"/>
      <c r="L198" s="238"/>
      <c r="M198" s="239" t="s">
        <v>1</v>
      </c>
      <c r="N198" s="240" t="s">
        <v>38</v>
      </c>
      <c r="O198" s="72"/>
      <c r="P198" s="203">
        <f>O198*H198</f>
        <v>0</v>
      </c>
      <c r="Q198" s="203">
        <v>0</v>
      </c>
      <c r="R198" s="203">
        <f>Q198*H198</f>
        <v>0</v>
      </c>
      <c r="S198" s="203">
        <v>0</v>
      </c>
      <c r="T198" s="20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5" t="s">
        <v>341</v>
      </c>
      <c r="AT198" s="205" t="s">
        <v>284</v>
      </c>
      <c r="AU198" s="205" t="s">
        <v>81</v>
      </c>
      <c r="AY198" s="18" t="s">
        <v>144</v>
      </c>
      <c r="BE198" s="206">
        <f>IF(N198="základní",J198,0)</f>
        <v>0</v>
      </c>
      <c r="BF198" s="206">
        <f>IF(N198="snížená",J198,0)</f>
        <v>0</v>
      </c>
      <c r="BG198" s="206">
        <f>IF(N198="zákl. přenesená",J198,0)</f>
        <v>0</v>
      </c>
      <c r="BH198" s="206">
        <f>IF(N198="sníž. přenesená",J198,0)</f>
        <v>0</v>
      </c>
      <c r="BI198" s="206">
        <f>IF(N198="nulová",J198,0)</f>
        <v>0</v>
      </c>
      <c r="BJ198" s="18" t="s">
        <v>81</v>
      </c>
      <c r="BK198" s="206">
        <f>ROUND(I198*H198,2)</f>
        <v>0</v>
      </c>
      <c r="BL198" s="18" t="s">
        <v>341</v>
      </c>
      <c r="BM198" s="205" t="s">
        <v>449</v>
      </c>
    </row>
    <row r="199" spans="1:65" s="13" customFormat="1" ht="11.25">
      <c r="B199" s="207"/>
      <c r="C199" s="208"/>
      <c r="D199" s="209" t="s">
        <v>156</v>
      </c>
      <c r="E199" s="210" t="s">
        <v>1</v>
      </c>
      <c r="F199" s="211" t="s">
        <v>182</v>
      </c>
      <c r="G199" s="208"/>
      <c r="H199" s="212">
        <v>2</v>
      </c>
      <c r="I199" s="213"/>
      <c r="J199" s="208"/>
      <c r="K199" s="208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156</v>
      </c>
      <c r="AU199" s="218" t="s">
        <v>81</v>
      </c>
      <c r="AV199" s="13" t="s">
        <v>83</v>
      </c>
      <c r="AW199" s="13" t="s">
        <v>30</v>
      </c>
      <c r="AX199" s="13" t="s">
        <v>73</v>
      </c>
      <c r="AY199" s="218" t="s">
        <v>144</v>
      </c>
    </row>
    <row r="200" spans="1:65" s="14" customFormat="1" ht="11.25">
      <c r="B200" s="219"/>
      <c r="C200" s="220"/>
      <c r="D200" s="209" t="s">
        <v>156</v>
      </c>
      <c r="E200" s="221" t="s">
        <v>1</v>
      </c>
      <c r="F200" s="222" t="s">
        <v>158</v>
      </c>
      <c r="G200" s="220"/>
      <c r="H200" s="223">
        <v>2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156</v>
      </c>
      <c r="AU200" s="229" t="s">
        <v>81</v>
      </c>
      <c r="AV200" s="14" t="s">
        <v>154</v>
      </c>
      <c r="AW200" s="14" t="s">
        <v>30</v>
      </c>
      <c r="AX200" s="14" t="s">
        <v>81</v>
      </c>
      <c r="AY200" s="229" t="s">
        <v>144</v>
      </c>
    </row>
    <row r="201" spans="1:65" s="2" customFormat="1" ht="24.2" customHeight="1">
      <c r="A201" s="35"/>
      <c r="B201" s="36"/>
      <c r="C201" s="230" t="s">
        <v>353</v>
      </c>
      <c r="D201" s="230" t="s">
        <v>284</v>
      </c>
      <c r="E201" s="231" t="s">
        <v>378</v>
      </c>
      <c r="F201" s="232" t="s">
        <v>379</v>
      </c>
      <c r="G201" s="233" t="s">
        <v>251</v>
      </c>
      <c r="H201" s="234">
        <v>1</v>
      </c>
      <c r="I201" s="235"/>
      <c r="J201" s="236">
        <f>ROUND(I201*H201,2)</f>
        <v>0</v>
      </c>
      <c r="K201" s="237"/>
      <c r="L201" s="238"/>
      <c r="M201" s="239" t="s">
        <v>1</v>
      </c>
      <c r="N201" s="240" t="s">
        <v>38</v>
      </c>
      <c r="O201" s="72"/>
      <c r="P201" s="203">
        <f>O201*H201</f>
        <v>0</v>
      </c>
      <c r="Q201" s="203">
        <v>0</v>
      </c>
      <c r="R201" s="203">
        <f>Q201*H201</f>
        <v>0</v>
      </c>
      <c r="S201" s="203">
        <v>0</v>
      </c>
      <c r="T201" s="20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5" t="s">
        <v>341</v>
      </c>
      <c r="AT201" s="205" t="s">
        <v>284</v>
      </c>
      <c r="AU201" s="205" t="s">
        <v>81</v>
      </c>
      <c r="AY201" s="18" t="s">
        <v>144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8" t="s">
        <v>81</v>
      </c>
      <c r="BK201" s="206">
        <f>ROUND(I201*H201,2)</f>
        <v>0</v>
      </c>
      <c r="BL201" s="18" t="s">
        <v>341</v>
      </c>
      <c r="BM201" s="205" t="s">
        <v>450</v>
      </c>
    </row>
    <row r="202" spans="1:65" s="13" customFormat="1" ht="11.25">
      <c r="B202" s="207"/>
      <c r="C202" s="208"/>
      <c r="D202" s="209" t="s">
        <v>156</v>
      </c>
      <c r="E202" s="210" t="s">
        <v>1</v>
      </c>
      <c r="F202" s="211" t="s">
        <v>81</v>
      </c>
      <c r="G202" s="208"/>
      <c r="H202" s="212">
        <v>1</v>
      </c>
      <c r="I202" s="213"/>
      <c r="J202" s="208"/>
      <c r="K202" s="208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156</v>
      </c>
      <c r="AU202" s="218" t="s">
        <v>81</v>
      </c>
      <c r="AV202" s="13" t="s">
        <v>83</v>
      </c>
      <c r="AW202" s="13" t="s">
        <v>30</v>
      </c>
      <c r="AX202" s="13" t="s">
        <v>81</v>
      </c>
      <c r="AY202" s="218" t="s">
        <v>144</v>
      </c>
    </row>
    <row r="203" spans="1:65" s="2" customFormat="1" ht="24.2" customHeight="1">
      <c r="A203" s="35"/>
      <c r="B203" s="36"/>
      <c r="C203" s="230" t="s">
        <v>295</v>
      </c>
      <c r="D203" s="230" t="s">
        <v>284</v>
      </c>
      <c r="E203" s="231" t="s">
        <v>362</v>
      </c>
      <c r="F203" s="232" t="s">
        <v>363</v>
      </c>
      <c r="G203" s="233" t="s">
        <v>251</v>
      </c>
      <c r="H203" s="234">
        <v>2</v>
      </c>
      <c r="I203" s="235"/>
      <c r="J203" s="236">
        <f>ROUND(I203*H203,2)</f>
        <v>0</v>
      </c>
      <c r="K203" s="237"/>
      <c r="L203" s="238"/>
      <c r="M203" s="239" t="s">
        <v>1</v>
      </c>
      <c r="N203" s="240" t="s">
        <v>38</v>
      </c>
      <c r="O203" s="72"/>
      <c r="P203" s="203">
        <f>O203*H203</f>
        <v>0</v>
      </c>
      <c r="Q203" s="203">
        <v>0</v>
      </c>
      <c r="R203" s="203">
        <f>Q203*H203</f>
        <v>0</v>
      </c>
      <c r="S203" s="203">
        <v>0</v>
      </c>
      <c r="T203" s="20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5" t="s">
        <v>341</v>
      </c>
      <c r="AT203" s="205" t="s">
        <v>284</v>
      </c>
      <c r="AU203" s="205" t="s">
        <v>81</v>
      </c>
      <c r="AY203" s="18" t="s">
        <v>144</v>
      </c>
      <c r="BE203" s="206">
        <f>IF(N203="základní",J203,0)</f>
        <v>0</v>
      </c>
      <c r="BF203" s="206">
        <f>IF(N203="snížená",J203,0)</f>
        <v>0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18" t="s">
        <v>81</v>
      </c>
      <c r="BK203" s="206">
        <f>ROUND(I203*H203,2)</f>
        <v>0</v>
      </c>
      <c r="BL203" s="18" t="s">
        <v>341</v>
      </c>
      <c r="BM203" s="205" t="s">
        <v>451</v>
      </c>
    </row>
    <row r="204" spans="1:65" s="13" customFormat="1" ht="11.25">
      <c r="B204" s="207"/>
      <c r="C204" s="208"/>
      <c r="D204" s="209" t="s">
        <v>156</v>
      </c>
      <c r="E204" s="210" t="s">
        <v>1</v>
      </c>
      <c r="F204" s="211" t="s">
        <v>182</v>
      </c>
      <c r="G204" s="208"/>
      <c r="H204" s="212">
        <v>2</v>
      </c>
      <c r="I204" s="213"/>
      <c r="J204" s="208"/>
      <c r="K204" s="208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156</v>
      </c>
      <c r="AU204" s="218" t="s">
        <v>81</v>
      </c>
      <c r="AV204" s="13" t="s">
        <v>83</v>
      </c>
      <c r="AW204" s="13" t="s">
        <v>30</v>
      </c>
      <c r="AX204" s="13" t="s">
        <v>73</v>
      </c>
      <c r="AY204" s="218" t="s">
        <v>144</v>
      </c>
    </row>
    <row r="205" spans="1:65" s="14" customFormat="1" ht="11.25">
      <c r="B205" s="219"/>
      <c r="C205" s="220"/>
      <c r="D205" s="209" t="s">
        <v>156</v>
      </c>
      <c r="E205" s="221" t="s">
        <v>1</v>
      </c>
      <c r="F205" s="222" t="s">
        <v>158</v>
      </c>
      <c r="G205" s="220"/>
      <c r="H205" s="223">
        <v>2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156</v>
      </c>
      <c r="AU205" s="229" t="s">
        <v>81</v>
      </c>
      <c r="AV205" s="14" t="s">
        <v>154</v>
      </c>
      <c r="AW205" s="14" t="s">
        <v>30</v>
      </c>
      <c r="AX205" s="14" t="s">
        <v>81</v>
      </c>
      <c r="AY205" s="229" t="s">
        <v>144</v>
      </c>
    </row>
    <row r="206" spans="1:65" s="2" customFormat="1" ht="37.9" customHeight="1">
      <c r="A206" s="35"/>
      <c r="B206" s="36"/>
      <c r="C206" s="230" t="s">
        <v>287</v>
      </c>
      <c r="D206" s="230" t="s">
        <v>284</v>
      </c>
      <c r="E206" s="231" t="s">
        <v>365</v>
      </c>
      <c r="F206" s="232" t="s">
        <v>366</v>
      </c>
      <c r="G206" s="233" t="s">
        <v>251</v>
      </c>
      <c r="H206" s="234">
        <v>2</v>
      </c>
      <c r="I206" s="235"/>
      <c r="J206" s="236">
        <f>ROUND(I206*H206,2)</f>
        <v>0</v>
      </c>
      <c r="K206" s="237"/>
      <c r="L206" s="238"/>
      <c r="M206" s="239" t="s">
        <v>1</v>
      </c>
      <c r="N206" s="240" t="s">
        <v>38</v>
      </c>
      <c r="O206" s="72"/>
      <c r="P206" s="203">
        <f>O206*H206</f>
        <v>0</v>
      </c>
      <c r="Q206" s="203">
        <v>0</v>
      </c>
      <c r="R206" s="203">
        <f>Q206*H206</f>
        <v>0</v>
      </c>
      <c r="S206" s="203">
        <v>0</v>
      </c>
      <c r="T206" s="20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5" t="s">
        <v>341</v>
      </c>
      <c r="AT206" s="205" t="s">
        <v>284</v>
      </c>
      <c r="AU206" s="205" t="s">
        <v>81</v>
      </c>
      <c r="AY206" s="18" t="s">
        <v>144</v>
      </c>
      <c r="BE206" s="206">
        <f>IF(N206="základní",J206,0)</f>
        <v>0</v>
      </c>
      <c r="BF206" s="206">
        <f>IF(N206="snížená",J206,0)</f>
        <v>0</v>
      </c>
      <c r="BG206" s="206">
        <f>IF(N206="zákl. přenesená",J206,0)</f>
        <v>0</v>
      </c>
      <c r="BH206" s="206">
        <f>IF(N206="sníž. přenesená",J206,0)</f>
        <v>0</v>
      </c>
      <c r="BI206" s="206">
        <f>IF(N206="nulová",J206,0)</f>
        <v>0</v>
      </c>
      <c r="BJ206" s="18" t="s">
        <v>81</v>
      </c>
      <c r="BK206" s="206">
        <f>ROUND(I206*H206,2)</f>
        <v>0</v>
      </c>
      <c r="BL206" s="18" t="s">
        <v>341</v>
      </c>
      <c r="BM206" s="205" t="s">
        <v>452</v>
      </c>
    </row>
    <row r="207" spans="1:65" s="13" customFormat="1" ht="11.25">
      <c r="B207" s="207"/>
      <c r="C207" s="208"/>
      <c r="D207" s="209" t="s">
        <v>156</v>
      </c>
      <c r="E207" s="210" t="s">
        <v>1</v>
      </c>
      <c r="F207" s="211" t="s">
        <v>182</v>
      </c>
      <c r="G207" s="208"/>
      <c r="H207" s="212">
        <v>2</v>
      </c>
      <c r="I207" s="213"/>
      <c r="J207" s="208"/>
      <c r="K207" s="208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156</v>
      </c>
      <c r="AU207" s="218" t="s">
        <v>81</v>
      </c>
      <c r="AV207" s="13" t="s">
        <v>83</v>
      </c>
      <c r="AW207" s="13" t="s">
        <v>30</v>
      </c>
      <c r="AX207" s="13" t="s">
        <v>73</v>
      </c>
      <c r="AY207" s="218" t="s">
        <v>144</v>
      </c>
    </row>
    <row r="208" spans="1:65" s="14" customFormat="1" ht="11.25">
      <c r="B208" s="219"/>
      <c r="C208" s="220"/>
      <c r="D208" s="209" t="s">
        <v>156</v>
      </c>
      <c r="E208" s="221" t="s">
        <v>1</v>
      </c>
      <c r="F208" s="222" t="s">
        <v>158</v>
      </c>
      <c r="G208" s="220"/>
      <c r="H208" s="223">
        <v>2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156</v>
      </c>
      <c r="AU208" s="229" t="s">
        <v>81</v>
      </c>
      <c r="AV208" s="14" t="s">
        <v>154</v>
      </c>
      <c r="AW208" s="14" t="s">
        <v>30</v>
      </c>
      <c r="AX208" s="14" t="s">
        <v>81</v>
      </c>
      <c r="AY208" s="229" t="s">
        <v>144</v>
      </c>
    </row>
    <row r="209" spans="1:65" s="2" customFormat="1" ht="24.2" customHeight="1">
      <c r="A209" s="35"/>
      <c r="B209" s="36"/>
      <c r="C209" s="230" t="s">
        <v>302</v>
      </c>
      <c r="D209" s="230" t="s">
        <v>284</v>
      </c>
      <c r="E209" s="231" t="s">
        <v>369</v>
      </c>
      <c r="F209" s="232" t="s">
        <v>370</v>
      </c>
      <c r="G209" s="233" t="s">
        <v>251</v>
      </c>
      <c r="H209" s="234">
        <v>1</v>
      </c>
      <c r="I209" s="235"/>
      <c r="J209" s="236">
        <f>ROUND(I209*H209,2)</f>
        <v>0</v>
      </c>
      <c r="K209" s="237"/>
      <c r="L209" s="238"/>
      <c r="M209" s="239" t="s">
        <v>1</v>
      </c>
      <c r="N209" s="240" t="s">
        <v>38</v>
      </c>
      <c r="O209" s="72"/>
      <c r="P209" s="203">
        <f>O209*H209</f>
        <v>0</v>
      </c>
      <c r="Q209" s="203">
        <v>0</v>
      </c>
      <c r="R209" s="203">
        <f>Q209*H209</f>
        <v>0</v>
      </c>
      <c r="S209" s="203">
        <v>0</v>
      </c>
      <c r="T209" s="20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5" t="s">
        <v>341</v>
      </c>
      <c r="AT209" s="205" t="s">
        <v>284</v>
      </c>
      <c r="AU209" s="205" t="s">
        <v>81</v>
      </c>
      <c r="AY209" s="18" t="s">
        <v>144</v>
      </c>
      <c r="BE209" s="206">
        <f>IF(N209="základní",J209,0)</f>
        <v>0</v>
      </c>
      <c r="BF209" s="206">
        <f>IF(N209="snížená",J209,0)</f>
        <v>0</v>
      </c>
      <c r="BG209" s="206">
        <f>IF(N209="zákl. přenesená",J209,0)</f>
        <v>0</v>
      </c>
      <c r="BH209" s="206">
        <f>IF(N209="sníž. přenesená",J209,0)</f>
        <v>0</v>
      </c>
      <c r="BI209" s="206">
        <f>IF(N209="nulová",J209,0)</f>
        <v>0</v>
      </c>
      <c r="BJ209" s="18" t="s">
        <v>81</v>
      </c>
      <c r="BK209" s="206">
        <f>ROUND(I209*H209,2)</f>
        <v>0</v>
      </c>
      <c r="BL209" s="18" t="s">
        <v>341</v>
      </c>
      <c r="BM209" s="205" t="s">
        <v>453</v>
      </c>
    </row>
    <row r="210" spans="1:65" s="13" customFormat="1" ht="11.25">
      <c r="B210" s="207"/>
      <c r="C210" s="208"/>
      <c r="D210" s="209" t="s">
        <v>156</v>
      </c>
      <c r="E210" s="210" t="s">
        <v>1</v>
      </c>
      <c r="F210" s="211" t="s">
        <v>81</v>
      </c>
      <c r="G210" s="208"/>
      <c r="H210" s="212">
        <v>1</v>
      </c>
      <c r="I210" s="213"/>
      <c r="J210" s="208"/>
      <c r="K210" s="208"/>
      <c r="L210" s="214"/>
      <c r="M210" s="215"/>
      <c r="N210" s="216"/>
      <c r="O210" s="216"/>
      <c r="P210" s="216"/>
      <c r="Q210" s="216"/>
      <c r="R210" s="216"/>
      <c r="S210" s="216"/>
      <c r="T210" s="217"/>
      <c r="AT210" s="218" t="s">
        <v>156</v>
      </c>
      <c r="AU210" s="218" t="s">
        <v>81</v>
      </c>
      <c r="AV210" s="13" t="s">
        <v>83</v>
      </c>
      <c r="AW210" s="13" t="s">
        <v>30</v>
      </c>
      <c r="AX210" s="13" t="s">
        <v>73</v>
      </c>
      <c r="AY210" s="218" t="s">
        <v>144</v>
      </c>
    </row>
    <row r="211" spans="1:65" s="14" customFormat="1" ht="11.25">
      <c r="B211" s="219"/>
      <c r="C211" s="220"/>
      <c r="D211" s="209" t="s">
        <v>156</v>
      </c>
      <c r="E211" s="221" t="s">
        <v>1</v>
      </c>
      <c r="F211" s="222" t="s">
        <v>158</v>
      </c>
      <c r="G211" s="220"/>
      <c r="H211" s="223">
        <v>1</v>
      </c>
      <c r="I211" s="224"/>
      <c r="J211" s="220"/>
      <c r="K211" s="220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156</v>
      </c>
      <c r="AU211" s="229" t="s">
        <v>81</v>
      </c>
      <c r="AV211" s="14" t="s">
        <v>154</v>
      </c>
      <c r="AW211" s="14" t="s">
        <v>30</v>
      </c>
      <c r="AX211" s="14" t="s">
        <v>81</v>
      </c>
      <c r="AY211" s="229" t="s">
        <v>144</v>
      </c>
    </row>
    <row r="212" spans="1:65" s="2" customFormat="1" ht="14.45" customHeight="1">
      <c r="A212" s="35"/>
      <c r="B212" s="36"/>
      <c r="C212" s="230" t="s">
        <v>306</v>
      </c>
      <c r="D212" s="230" t="s">
        <v>284</v>
      </c>
      <c r="E212" s="231" t="s">
        <v>374</v>
      </c>
      <c r="F212" s="232" t="s">
        <v>375</v>
      </c>
      <c r="G212" s="233" t="s">
        <v>251</v>
      </c>
      <c r="H212" s="234">
        <v>2</v>
      </c>
      <c r="I212" s="235"/>
      <c r="J212" s="236">
        <f>ROUND(I212*H212,2)</f>
        <v>0</v>
      </c>
      <c r="K212" s="237"/>
      <c r="L212" s="238"/>
      <c r="M212" s="239" t="s">
        <v>1</v>
      </c>
      <c r="N212" s="240" t="s">
        <v>38</v>
      </c>
      <c r="O212" s="72"/>
      <c r="P212" s="203">
        <f>O212*H212</f>
        <v>0</v>
      </c>
      <c r="Q212" s="203">
        <v>0</v>
      </c>
      <c r="R212" s="203">
        <f>Q212*H212</f>
        <v>0</v>
      </c>
      <c r="S212" s="203">
        <v>0</v>
      </c>
      <c r="T212" s="20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5" t="s">
        <v>341</v>
      </c>
      <c r="AT212" s="205" t="s">
        <v>284</v>
      </c>
      <c r="AU212" s="205" t="s">
        <v>81</v>
      </c>
      <c r="AY212" s="18" t="s">
        <v>144</v>
      </c>
      <c r="BE212" s="206">
        <f>IF(N212="základní",J212,0)</f>
        <v>0</v>
      </c>
      <c r="BF212" s="206">
        <f>IF(N212="snížená",J212,0)</f>
        <v>0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18" t="s">
        <v>81</v>
      </c>
      <c r="BK212" s="206">
        <f>ROUND(I212*H212,2)</f>
        <v>0</v>
      </c>
      <c r="BL212" s="18" t="s">
        <v>341</v>
      </c>
      <c r="BM212" s="205" t="s">
        <v>454</v>
      </c>
    </row>
    <row r="213" spans="1:65" s="13" customFormat="1" ht="11.25">
      <c r="B213" s="207"/>
      <c r="C213" s="208"/>
      <c r="D213" s="209" t="s">
        <v>156</v>
      </c>
      <c r="E213" s="210" t="s">
        <v>1</v>
      </c>
      <c r="F213" s="211" t="s">
        <v>182</v>
      </c>
      <c r="G213" s="208"/>
      <c r="H213" s="212">
        <v>2</v>
      </c>
      <c r="I213" s="213"/>
      <c r="J213" s="208"/>
      <c r="K213" s="208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156</v>
      </c>
      <c r="AU213" s="218" t="s">
        <v>81</v>
      </c>
      <c r="AV213" s="13" t="s">
        <v>83</v>
      </c>
      <c r="AW213" s="13" t="s">
        <v>30</v>
      </c>
      <c r="AX213" s="13" t="s">
        <v>81</v>
      </c>
      <c r="AY213" s="218" t="s">
        <v>144</v>
      </c>
    </row>
    <row r="214" spans="1:65" s="2" customFormat="1" ht="14.45" customHeight="1">
      <c r="A214" s="35"/>
      <c r="B214" s="36"/>
      <c r="C214" s="230" t="s">
        <v>311</v>
      </c>
      <c r="D214" s="230" t="s">
        <v>284</v>
      </c>
      <c r="E214" s="231" t="s">
        <v>382</v>
      </c>
      <c r="F214" s="232" t="s">
        <v>383</v>
      </c>
      <c r="G214" s="233" t="s">
        <v>251</v>
      </c>
      <c r="H214" s="234">
        <v>2</v>
      </c>
      <c r="I214" s="235"/>
      <c r="J214" s="236">
        <f>ROUND(I214*H214,2)</f>
        <v>0</v>
      </c>
      <c r="K214" s="237"/>
      <c r="L214" s="238"/>
      <c r="M214" s="239" t="s">
        <v>1</v>
      </c>
      <c r="N214" s="240" t="s">
        <v>38</v>
      </c>
      <c r="O214" s="72"/>
      <c r="P214" s="203">
        <f>O214*H214</f>
        <v>0</v>
      </c>
      <c r="Q214" s="203">
        <v>0</v>
      </c>
      <c r="R214" s="203">
        <f>Q214*H214</f>
        <v>0</v>
      </c>
      <c r="S214" s="203">
        <v>0</v>
      </c>
      <c r="T214" s="20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5" t="s">
        <v>341</v>
      </c>
      <c r="AT214" s="205" t="s">
        <v>284</v>
      </c>
      <c r="AU214" s="205" t="s">
        <v>81</v>
      </c>
      <c r="AY214" s="18" t="s">
        <v>144</v>
      </c>
      <c r="BE214" s="206">
        <f>IF(N214="základní",J214,0)</f>
        <v>0</v>
      </c>
      <c r="BF214" s="206">
        <f>IF(N214="snížená",J214,0)</f>
        <v>0</v>
      </c>
      <c r="BG214" s="206">
        <f>IF(N214="zákl. přenesená",J214,0)</f>
        <v>0</v>
      </c>
      <c r="BH214" s="206">
        <f>IF(N214="sníž. přenesená",J214,0)</f>
        <v>0</v>
      </c>
      <c r="BI214" s="206">
        <f>IF(N214="nulová",J214,0)</f>
        <v>0</v>
      </c>
      <c r="BJ214" s="18" t="s">
        <v>81</v>
      </c>
      <c r="BK214" s="206">
        <f>ROUND(I214*H214,2)</f>
        <v>0</v>
      </c>
      <c r="BL214" s="18" t="s">
        <v>341</v>
      </c>
      <c r="BM214" s="205" t="s">
        <v>455</v>
      </c>
    </row>
    <row r="215" spans="1:65" s="13" customFormat="1" ht="11.25">
      <c r="B215" s="207"/>
      <c r="C215" s="208"/>
      <c r="D215" s="209" t="s">
        <v>156</v>
      </c>
      <c r="E215" s="210" t="s">
        <v>1</v>
      </c>
      <c r="F215" s="211" t="s">
        <v>182</v>
      </c>
      <c r="G215" s="208"/>
      <c r="H215" s="212">
        <v>2</v>
      </c>
      <c r="I215" s="213"/>
      <c r="J215" s="208"/>
      <c r="K215" s="208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156</v>
      </c>
      <c r="AU215" s="218" t="s">
        <v>81</v>
      </c>
      <c r="AV215" s="13" t="s">
        <v>83</v>
      </c>
      <c r="AW215" s="13" t="s">
        <v>30</v>
      </c>
      <c r="AX215" s="13" t="s">
        <v>81</v>
      </c>
      <c r="AY215" s="218" t="s">
        <v>144</v>
      </c>
    </row>
    <row r="216" spans="1:65" s="2" customFormat="1" ht="14.45" customHeight="1">
      <c r="A216" s="35"/>
      <c r="B216" s="36"/>
      <c r="C216" s="230" t="s">
        <v>317</v>
      </c>
      <c r="D216" s="230" t="s">
        <v>284</v>
      </c>
      <c r="E216" s="231" t="s">
        <v>386</v>
      </c>
      <c r="F216" s="232" t="s">
        <v>387</v>
      </c>
      <c r="G216" s="233" t="s">
        <v>251</v>
      </c>
      <c r="H216" s="234">
        <v>2</v>
      </c>
      <c r="I216" s="235"/>
      <c r="J216" s="236">
        <f>ROUND(I216*H216,2)</f>
        <v>0</v>
      </c>
      <c r="K216" s="237"/>
      <c r="L216" s="238"/>
      <c r="M216" s="239" t="s">
        <v>1</v>
      </c>
      <c r="N216" s="240" t="s">
        <v>38</v>
      </c>
      <c r="O216" s="72"/>
      <c r="P216" s="203">
        <f>O216*H216</f>
        <v>0</v>
      </c>
      <c r="Q216" s="203">
        <v>0</v>
      </c>
      <c r="R216" s="203">
        <f>Q216*H216</f>
        <v>0</v>
      </c>
      <c r="S216" s="203">
        <v>0</v>
      </c>
      <c r="T216" s="20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5" t="s">
        <v>341</v>
      </c>
      <c r="AT216" s="205" t="s">
        <v>284</v>
      </c>
      <c r="AU216" s="205" t="s">
        <v>81</v>
      </c>
      <c r="AY216" s="18" t="s">
        <v>144</v>
      </c>
      <c r="BE216" s="206">
        <f>IF(N216="základní",J216,0)</f>
        <v>0</v>
      </c>
      <c r="BF216" s="206">
        <f>IF(N216="snížená",J216,0)</f>
        <v>0</v>
      </c>
      <c r="BG216" s="206">
        <f>IF(N216="zákl. přenesená",J216,0)</f>
        <v>0</v>
      </c>
      <c r="BH216" s="206">
        <f>IF(N216="sníž. přenesená",J216,0)</f>
        <v>0</v>
      </c>
      <c r="BI216" s="206">
        <f>IF(N216="nulová",J216,0)</f>
        <v>0</v>
      </c>
      <c r="BJ216" s="18" t="s">
        <v>81</v>
      </c>
      <c r="BK216" s="206">
        <f>ROUND(I216*H216,2)</f>
        <v>0</v>
      </c>
      <c r="BL216" s="18" t="s">
        <v>341</v>
      </c>
      <c r="BM216" s="205" t="s">
        <v>456</v>
      </c>
    </row>
    <row r="217" spans="1:65" s="13" customFormat="1" ht="11.25">
      <c r="B217" s="207"/>
      <c r="C217" s="208"/>
      <c r="D217" s="209" t="s">
        <v>156</v>
      </c>
      <c r="E217" s="210" t="s">
        <v>1</v>
      </c>
      <c r="F217" s="211" t="s">
        <v>182</v>
      </c>
      <c r="G217" s="208"/>
      <c r="H217" s="212">
        <v>2</v>
      </c>
      <c r="I217" s="213"/>
      <c r="J217" s="208"/>
      <c r="K217" s="208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156</v>
      </c>
      <c r="AU217" s="218" t="s">
        <v>81</v>
      </c>
      <c r="AV217" s="13" t="s">
        <v>83</v>
      </c>
      <c r="AW217" s="13" t="s">
        <v>30</v>
      </c>
      <c r="AX217" s="13" t="s">
        <v>81</v>
      </c>
      <c r="AY217" s="218" t="s">
        <v>144</v>
      </c>
    </row>
    <row r="218" spans="1:65" s="2" customFormat="1" ht="14.45" customHeight="1">
      <c r="A218" s="35"/>
      <c r="B218" s="36"/>
      <c r="C218" s="230" t="s">
        <v>324</v>
      </c>
      <c r="D218" s="230" t="s">
        <v>284</v>
      </c>
      <c r="E218" s="231" t="s">
        <v>354</v>
      </c>
      <c r="F218" s="232" t="s">
        <v>355</v>
      </c>
      <c r="G218" s="233" t="s">
        <v>251</v>
      </c>
      <c r="H218" s="234">
        <v>2</v>
      </c>
      <c r="I218" s="235"/>
      <c r="J218" s="236">
        <f>ROUND(I218*H218,2)</f>
        <v>0</v>
      </c>
      <c r="K218" s="237"/>
      <c r="L218" s="238"/>
      <c r="M218" s="239" t="s">
        <v>1</v>
      </c>
      <c r="N218" s="240" t="s">
        <v>38</v>
      </c>
      <c r="O218" s="72"/>
      <c r="P218" s="203">
        <f>O218*H218</f>
        <v>0</v>
      </c>
      <c r="Q218" s="203">
        <v>0</v>
      </c>
      <c r="R218" s="203">
        <f>Q218*H218</f>
        <v>0</v>
      </c>
      <c r="S218" s="203">
        <v>0</v>
      </c>
      <c r="T218" s="20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5" t="s">
        <v>341</v>
      </c>
      <c r="AT218" s="205" t="s">
        <v>284</v>
      </c>
      <c r="AU218" s="205" t="s">
        <v>81</v>
      </c>
      <c r="AY218" s="18" t="s">
        <v>144</v>
      </c>
      <c r="BE218" s="206">
        <f>IF(N218="základní",J218,0)</f>
        <v>0</v>
      </c>
      <c r="BF218" s="206">
        <f>IF(N218="snížená",J218,0)</f>
        <v>0</v>
      </c>
      <c r="BG218" s="206">
        <f>IF(N218="zákl. přenesená",J218,0)</f>
        <v>0</v>
      </c>
      <c r="BH218" s="206">
        <f>IF(N218="sníž. přenesená",J218,0)</f>
        <v>0</v>
      </c>
      <c r="BI218" s="206">
        <f>IF(N218="nulová",J218,0)</f>
        <v>0</v>
      </c>
      <c r="BJ218" s="18" t="s">
        <v>81</v>
      </c>
      <c r="BK218" s="206">
        <f>ROUND(I218*H218,2)</f>
        <v>0</v>
      </c>
      <c r="BL218" s="18" t="s">
        <v>341</v>
      </c>
      <c r="BM218" s="205" t="s">
        <v>457</v>
      </c>
    </row>
    <row r="219" spans="1:65" s="13" customFormat="1" ht="11.25">
      <c r="B219" s="207"/>
      <c r="C219" s="208"/>
      <c r="D219" s="209" t="s">
        <v>156</v>
      </c>
      <c r="E219" s="210" t="s">
        <v>1</v>
      </c>
      <c r="F219" s="211" t="s">
        <v>182</v>
      </c>
      <c r="G219" s="208"/>
      <c r="H219" s="212">
        <v>2</v>
      </c>
      <c r="I219" s="213"/>
      <c r="J219" s="208"/>
      <c r="K219" s="208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156</v>
      </c>
      <c r="AU219" s="218" t="s">
        <v>81</v>
      </c>
      <c r="AV219" s="13" t="s">
        <v>83</v>
      </c>
      <c r="AW219" s="13" t="s">
        <v>30</v>
      </c>
      <c r="AX219" s="13" t="s">
        <v>81</v>
      </c>
      <c r="AY219" s="218" t="s">
        <v>144</v>
      </c>
    </row>
    <row r="220" spans="1:65" s="2" customFormat="1" ht="14.45" customHeight="1">
      <c r="A220" s="35"/>
      <c r="B220" s="36"/>
      <c r="C220" s="193" t="s">
        <v>328</v>
      </c>
      <c r="D220" s="193" t="s">
        <v>149</v>
      </c>
      <c r="E220" s="194" t="s">
        <v>390</v>
      </c>
      <c r="F220" s="195" t="s">
        <v>391</v>
      </c>
      <c r="G220" s="196" t="s">
        <v>251</v>
      </c>
      <c r="H220" s="197">
        <v>1</v>
      </c>
      <c r="I220" s="198"/>
      <c r="J220" s="199">
        <f>ROUND(I220*H220,2)</f>
        <v>0</v>
      </c>
      <c r="K220" s="200"/>
      <c r="L220" s="40"/>
      <c r="M220" s="201" t="s">
        <v>1</v>
      </c>
      <c r="N220" s="202" t="s">
        <v>38</v>
      </c>
      <c r="O220" s="72"/>
      <c r="P220" s="203">
        <f>O220*H220</f>
        <v>0</v>
      </c>
      <c r="Q220" s="203">
        <v>0</v>
      </c>
      <c r="R220" s="203">
        <f>Q220*H220</f>
        <v>0</v>
      </c>
      <c r="S220" s="203">
        <v>0</v>
      </c>
      <c r="T220" s="20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5" t="s">
        <v>341</v>
      </c>
      <c r="AT220" s="205" t="s">
        <v>149</v>
      </c>
      <c r="AU220" s="205" t="s">
        <v>81</v>
      </c>
      <c r="AY220" s="18" t="s">
        <v>144</v>
      </c>
      <c r="BE220" s="206">
        <f>IF(N220="základní",J220,0)</f>
        <v>0</v>
      </c>
      <c r="BF220" s="206">
        <f>IF(N220="snížená",J220,0)</f>
        <v>0</v>
      </c>
      <c r="BG220" s="206">
        <f>IF(N220="zákl. přenesená",J220,0)</f>
        <v>0</v>
      </c>
      <c r="BH220" s="206">
        <f>IF(N220="sníž. přenesená",J220,0)</f>
        <v>0</v>
      </c>
      <c r="BI220" s="206">
        <f>IF(N220="nulová",J220,0)</f>
        <v>0</v>
      </c>
      <c r="BJ220" s="18" t="s">
        <v>81</v>
      </c>
      <c r="BK220" s="206">
        <f>ROUND(I220*H220,2)</f>
        <v>0</v>
      </c>
      <c r="BL220" s="18" t="s">
        <v>341</v>
      </c>
      <c r="BM220" s="205" t="s">
        <v>458</v>
      </c>
    </row>
    <row r="221" spans="1:65" s="13" customFormat="1" ht="11.25">
      <c r="B221" s="207"/>
      <c r="C221" s="208"/>
      <c r="D221" s="209" t="s">
        <v>156</v>
      </c>
      <c r="E221" s="210" t="s">
        <v>1</v>
      </c>
      <c r="F221" s="211" t="s">
        <v>81</v>
      </c>
      <c r="G221" s="208"/>
      <c r="H221" s="212">
        <v>1</v>
      </c>
      <c r="I221" s="213"/>
      <c r="J221" s="208"/>
      <c r="K221" s="208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156</v>
      </c>
      <c r="AU221" s="218" t="s">
        <v>81</v>
      </c>
      <c r="AV221" s="13" t="s">
        <v>83</v>
      </c>
      <c r="AW221" s="13" t="s">
        <v>30</v>
      </c>
      <c r="AX221" s="13" t="s">
        <v>73</v>
      </c>
      <c r="AY221" s="218" t="s">
        <v>144</v>
      </c>
    </row>
    <row r="222" spans="1:65" s="14" customFormat="1" ht="11.25">
      <c r="B222" s="219"/>
      <c r="C222" s="220"/>
      <c r="D222" s="209" t="s">
        <v>156</v>
      </c>
      <c r="E222" s="221" t="s">
        <v>1</v>
      </c>
      <c r="F222" s="222" t="s">
        <v>158</v>
      </c>
      <c r="G222" s="220"/>
      <c r="H222" s="223">
        <v>1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156</v>
      </c>
      <c r="AU222" s="229" t="s">
        <v>81</v>
      </c>
      <c r="AV222" s="14" t="s">
        <v>154</v>
      </c>
      <c r="AW222" s="14" t="s">
        <v>30</v>
      </c>
      <c r="AX222" s="14" t="s">
        <v>81</v>
      </c>
      <c r="AY222" s="229" t="s">
        <v>144</v>
      </c>
    </row>
    <row r="223" spans="1:65" s="2" customFormat="1" ht="24.2" customHeight="1">
      <c r="A223" s="35"/>
      <c r="B223" s="36"/>
      <c r="C223" s="193" t="s">
        <v>338</v>
      </c>
      <c r="D223" s="193" t="s">
        <v>149</v>
      </c>
      <c r="E223" s="194" t="s">
        <v>394</v>
      </c>
      <c r="F223" s="195" t="s">
        <v>395</v>
      </c>
      <c r="G223" s="196" t="s">
        <v>251</v>
      </c>
      <c r="H223" s="197">
        <v>1</v>
      </c>
      <c r="I223" s="198"/>
      <c r="J223" s="199">
        <f>ROUND(I223*H223,2)</f>
        <v>0</v>
      </c>
      <c r="K223" s="200"/>
      <c r="L223" s="40"/>
      <c r="M223" s="201" t="s">
        <v>1</v>
      </c>
      <c r="N223" s="202" t="s">
        <v>38</v>
      </c>
      <c r="O223" s="72"/>
      <c r="P223" s="203">
        <f>O223*H223</f>
        <v>0</v>
      </c>
      <c r="Q223" s="203">
        <v>0</v>
      </c>
      <c r="R223" s="203">
        <f>Q223*H223</f>
        <v>0</v>
      </c>
      <c r="S223" s="203">
        <v>0</v>
      </c>
      <c r="T223" s="20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5" t="s">
        <v>341</v>
      </c>
      <c r="AT223" s="205" t="s">
        <v>149</v>
      </c>
      <c r="AU223" s="205" t="s">
        <v>81</v>
      </c>
      <c r="AY223" s="18" t="s">
        <v>144</v>
      </c>
      <c r="BE223" s="206">
        <f>IF(N223="základní",J223,0)</f>
        <v>0</v>
      </c>
      <c r="BF223" s="206">
        <f>IF(N223="snížená",J223,0)</f>
        <v>0</v>
      </c>
      <c r="BG223" s="206">
        <f>IF(N223="zákl. přenesená",J223,0)</f>
        <v>0</v>
      </c>
      <c r="BH223" s="206">
        <f>IF(N223="sníž. přenesená",J223,0)</f>
        <v>0</v>
      </c>
      <c r="BI223" s="206">
        <f>IF(N223="nulová",J223,0)</f>
        <v>0</v>
      </c>
      <c r="BJ223" s="18" t="s">
        <v>81</v>
      </c>
      <c r="BK223" s="206">
        <f>ROUND(I223*H223,2)</f>
        <v>0</v>
      </c>
      <c r="BL223" s="18" t="s">
        <v>341</v>
      </c>
      <c r="BM223" s="205" t="s">
        <v>459</v>
      </c>
    </row>
    <row r="224" spans="1:65" s="13" customFormat="1" ht="11.25">
      <c r="B224" s="207"/>
      <c r="C224" s="208"/>
      <c r="D224" s="209" t="s">
        <v>156</v>
      </c>
      <c r="E224" s="210" t="s">
        <v>1</v>
      </c>
      <c r="F224" s="211" t="s">
        <v>81</v>
      </c>
      <c r="G224" s="208"/>
      <c r="H224" s="212">
        <v>1</v>
      </c>
      <c r="I224" s="213"/>
      <c r="J224" s="208"/>
      <c r="K224" s="208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156</v>
      </c>
      <c r="AU224" s="218" t="s">
        <v>81</v>
      </c>
      <c r="AV224" s="13" t="s">
        <v>83</v>
      </c>
      <c r="AW224" s="13" t="s">
        <v>30</v>
      </c>
      <c r="AX224" s="13" t="s">
        <v>73</v>
      </c>
      <c r="AY224" s="218" t="s">
        <v>144</v>
      </c>
    </row>
    <row r="225" spans="1:65" s="14" customFormat="1" ht="11.25">
      <c r="B225" s="219"/>
      <c r="C225" s="220"/>
      <c r="D225" s="209" t="s">
        <v>156</v>
      </c>
      <c r="E225" s="221" t="s">
        <v>1</v>
      </c>
      <c r="F225" s="222" t="s">
        <v>158</v>
      </c>
      <c r="G225" s="220"/>
      <c r="H225" s="223">
        <v>1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156</v>
      </c>
      <c r="AU225" s="229" t="s">
        <v>81</v>
      </c>
      <c r="AV225" s="14" t="s">
        <v>154</v>
      </c>
      <c r="AW225" s="14" t="s">
        <v>30</v>
      </c>
      <c r="AX225" s="14" t="s">
        <v>81</v>
      </c>
      <c r="AY225" s="229" t="s">
        <v>144</v>
      </c>
    </row>
    <row r="226" spans="1:65" s="2" customFormat="1" ht="37.9" customHeight="1">
      <c r="A226" s="35"/>
      <c r="B226" s="36"/>
      <c r="C226" s="193" t="s">
        <v>343</v>
      </c>
      <c r="D226" s="193" t="s">
        <v>149</v>
      </c>
      <c r="E226" s="194" t="s">
        <v>402</v>
      </c>
      <c r="F226" s="195" t="s">
        <v>403</v>
      </c>
      <c r="G226" s="196" t="s">
        <v>251</v>
      </c>
      <c r="H226" s="197">
        <v>2</v>
      </c>
      <c r="I226" s="198"/>
      <c r="J226" s="199">
        <f>ROUND(I226*H226,2)</f>
        <v>0</v>
      </c>
      <c r="K226" s="200"/>
      <c r="L226" s="40"/>
      <c r="M226" s="201" t="s">
        <v>1</v>
      </c>
      <c r="N226" s="202" t="s">
        <v>38</v>
      </c>
      <c r="O226" s="72"/>
      <c r="P226" s="203">
        <f>O226*H226</f>
        <v>0</v>
      </c>
      <c r="Q226" s="203">
        <v>0</v>
      </c>
      <c r="R226" s="203">
        <f>Q226*H226</f>
        <v>0</v>
      </c>
      <c r="S226" s="203">
        <v>0</v>
      </c>
      <c r="T226" s="20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5" t="s">
        <v>341</v>
      </c>
      <c r="AT226" s="205" t="s">
        <v>149</v>
      </c>
      <c r="AU226" s="205" t="s">
        <v>81</v>
      </c>
      <c r="AY226" s="18" t="s">
        <v>144</v>
      </c>
      <c r="BE226" s="206">
        <f>IF(N226="základní",J226,0)</f>
        <v>0</v>
      </c>
      <c r="BF226" s="206">
        <f>IF(N226="snížená",J226,0)</f>
        <v>0</v>
      </c>
      <c r="BG226" s="206">
        <f>IF(N226="zákl. přenesená",J226,0)</f>
        <v>0</v>
      </c>
      <c r="BH226" s="206">
        <f>IF(N226="sníž. přenesená",J226,0)</f>
        <v>0</v>
      </c>
      <c r="BI226" s="206">
        <f>IF(N226="nulová",J226,0)</f>
        <v>0</v>
      </c>
      <c r="BJ226" s="18" t="s">
        <v>81</v>
      </c>
      <c r="BK226" s="206">
        <f>ROUND(I226*H226,2)</f>
        <v>0</v>
      </c>
      <c r="BL226" s="18" t="s">
        <v>341</v>
      </c>
      <c r="BM226" s="205" t="s">
        <v>460</v>
      </c>
    </row>
    <row r="227" spans="1:65" s="13" customFormat="1" ht="11.25">
      <c r="B227" s="207"/>
      <c r="C227" s="208"/>
      <c r="D227" s="209" t="s">
        <v>156</v>
      </c>
      <c r="E227" s="210" t="s">
        <v>1</v>
      </c>
      <c r="F227" s="211" t="s">
        <v>182</v>
      </c>
      <c r="G227" s="208"/>
      <c r="H227" s="212">
        <v>2</v>
      </c>
      <c r="I227" s="213"/>
      <c r="J227" s="208"/>
      <c r="K227" s="208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156</v>
      </c>
      <c r="AU227" s="218" t="s">
        <v>81</v>
      </c>
      <c r="AV227" s="13" t="s">
        <v>83</v>
      </c>
      <c r="AW227" s="13" t="s">
        <v>30</v>
      </c>
      <c r="AX227" s="13" t="s">
        <v>73</v>
      </c>
      <c r="AY227" s="218" t="s">
        <v>144</v>
      </c>
    </row>
    <row r="228" spans="1:65" s="14" customFormat="1" ht="11.25">
      <c r="B228" s="219"/>
      <c r="C228" s="220"/>
      <c r="D228" s="209" t="s">
        <v>156</v>
      </c>
      <c r="E228" s="221" t="s">
        <v>1</v>
      </c>
      <c r="F228" s="222" t="s">
        <v>158</v>
      </c>
      <c r="G228" s="220"/>
      <c r="H228" s="223">
        <v>2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156</v>
      </c>
      <c r="AU228" s="229" t="s">
        <v>81</v>
      </c>
      <c r="AV228" s="14" t="s">
        <v>154</v>
      </c>
      <c r="AW228" s="14" t="s">
        <v>30</v>
      </c>
      <c r="AX228" s="14" t="s">
        <v>81</v>
      </c>
      <c r="AY228" s="229" t="s">
        <v>144</v>
      </c>
    </row>
    <row r="229" spans="1:65" s="12" customFormat="1" ht="25.9" customHeight="1">
      <c r="B229" s="177"/>
      <c r="C229" s="178"/>
      <c r="D229" s="179" t="s">
        <v>72</v>
      </c>
      <c r="E229" s="180" t="s">
        <v>405</v>
      </c>
      <c r="F229" s="180" t="s">
        <v>406</v>
      </c>
      <c r="G229" s="178"/>
      <c r="H229" s="178"/>
      <c r="I229" s="181"/>
      <c r="J229" s="182">
        <f>BK229</f>
        <v>0</v>
      </c>
      <c r="K229" s="178"/>
      <c r="L229" s="183"/>
      <c r="M229" s="184"/>
      <c r="N229" s="185"/>
      <c r="O229" s="185"/>
      <c r="P229" s="186">
        <f>P230</f>
        <v>0</v>
      </c>
      <c r="Q229" s="185"/>
      <c r="R229" s="186">
        <f>R230</f>
        <v>0</v>
      </c>
      <c r="S229" s="185"/>
      <c r="T229" s="187">
        <f>T230</f>
        <v>0</v>
      </c>
      <c r="AR229" s="188" t="s">
        <v>176</v>
      </c>
      <c r="AT229" s="189" t="s">
        <v>72</v>
      </c>
      <c r="AU229" s="189" t="s">
        <v>73</v>
      </c>
      <c r="AY229" s="188" t="s">
        <v>144</v>
      </c>
      <c r="BK229" s="190">
        <f>BK230</f>
        <v>0</v>
      </c>
    </row>
    <row r="230" spans="1:65" s="12" customFormat="1" ht="22.9" customHeight="1">
      <c r="B230" s="177"/>
      <c r="C230" s="178"/>
      <c r="D230" s="179" t="s">
        <v>72</v>
      </c>
      <c r="E230" s="191" t="s">
        <v>407</v>
      </c>
      <c r="F230" s="191" t="s">
        <v>408</v>
      </c>
      <c r="G230" s="178"/>
      <c r="H230" s="178"/>
      <c r="I230" s="181"/>
      <c r="J230" s="192">
        <f>BK230</f>
        <v>0</v>
      </c>
      <c r="K230" s="178"/>
      <c r="L230" s="183"/>
      <c r="M230" s="184"/>
      <c r="N230" s="185"/>
      <c r="O230" s="185"/>
      <c r="P230" s="186">
        <f>SUM(P231:P232)</f>
        <v>0</v>
      </c>
      <c r="Q230" s="185"/>
      <c r="R230" s="186">
        <f>SUM(R231:R232)</f>
        <v>0</v>
      </c>
      <c r="S230" s="185"/>
      <c r="T230" s="187">
        <f>SUM(T231:T232)</f>
        <v>0</v>
      </c>
      <c r="AR230" s="188" t="s">
        <v>176</v>
      </c>
      <c r="AT230" s="189" t="s">
        <v>72</v>
      </c>
      <c r="AU230" s="189" t="s">
        <v>81</v>
      </c>
      <c r="AY230" s="188" t="s">
        <v>144</v>
      </c>
      <c r="BK230" s="190">
        <f>SUM(BK231:BK232)</f>
        <v>0</v>
      </c>
    </row>
    <row r="231" spans="1:65" s="2" customFormat="1" ht="24.2" customHeight="1">
      <c r="A231" s="35"/>
      <c r="B231" s="36"/>
      <c r="C231" s="193" t="s">
        <v>349</v>
      </c>
      <c r="D231" s="193" t="s">
        <v>149</v>
      </c>
      <c r="E231" s="194" t="s">
        <v>410</v>
      </c>
      <c r="F231" s="195" t="s">
        <v>411</v>
      </c>
      <c r="G231" s="196" t="s">
        <v>251</v>
      </c>
      <c r="H231" s="197">
        <v>1</v>
      </c>
      <c r="I231" s="198"/>
      <c r="J231" s="199">
        <f>ROUND(I231*H231,2)</f>
        <v>0</v>
      </c>
      <c r="K231" s="200"/>
      <c r="L231" s="40"/>
      <c r="M231" s="201" t="s">
        <v>1</v>
      </c>
      <c r="N231" s="202" t="s">
        <v>38</v>
      </c>
      <c r="O231" s="72"/>
      <c r="P231" s="203">
        <f>O231*H231</f>
        <v>0</v>
      </c>
      <c r="Q231" s="203">
        <v>0</v>
      </c>
      <c r="R231" s="203">
        <f>Q231*H231</f>
        <v>0</v>
      </c>
      <c r="S231" s="203">
        <v>0</v>
      </c>
      <c r="T231" s="20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5" t="s">
        <v>412</v>
      </c>
      <c r="AT231" s="205" t="s">
        <v>149</v>
      </c>
      <c r="AU231" s="205" t="s">
        <v>83</v>
      </c>
      <c r="AY231" s="18" t="s">
        <v>144</v>
      </c>
      <c r="BE231" s="206">
        <f>IF(N231="základní",J231,0)</f>
        <v>0</v>
      </c>
      <c r="BF231" s="206">
        <f>IF(N231="snížená",J231,0)</f>
        <v>0</v>
      </c>
      <c r="BG231" s="206">
        <f>IF(N231="zákl. přenesená",J231,0)</f>
        <v>0</v>
      </c>
      <c r="BH231" s="206">
        <f>IF(N231="sníž. přenesená",J231,0)</f>
        <v>0</v>
      </c>
      <c r="BI231" s="206">
        <f>IF(N231="nulová",J231,0)</f>
        <v>0</v>
      </c>
      <c r="BJ231" s="18" t="s">
        <v>81</v>
      </c>
      <c r="BK231" s="206">
        <f>ROUND(I231*H231,2)</f>
        <v>0</v>
      </c>
      <c r="BL231" s="18" t="s">
        <v>412</v>
      </c>
      <c r="BM231" s="205" t="s">
        <v>461</v>
      </c>
    </row>
    <row r="232" spans="1:65" s="13" customFormat="1" ht="11.25">
      <c r="B232" s="207"/>
      <c r="C232" s="208"/>
      <c r="D232" s="209" t="s">
        <v>156</v>
      </c>
      <c r="E232" s="210" t="s">
        <v>1</v>
      </c>
      <c r="F232" s="211" t="s">
        <v>81</v>
      </c>
      <c r="G232" s="208"/>
      <c r="H232" s="212">
        <v>1</v>
      </c>
      <c r="I232" s="213"/>
      <c r="J232" s="208"/>
      <c r="K232" s="208"/>
      <c r="L232" s="214"/>
      <c r="M232" s="262"/>
      <c r="N232" s="263"/>
      <c r="O232" s="263"/>
      <c r="P232" s="263"/>
      <c r="Q232" s="263"/>
      <c r="R232" s="263"/>
      <c r="S232" s="263"/>
      <c r="T232" s="264"/>
      <c r="AT232" s="218" t="s">
        <v>156</v>
      </c>
      <c r="AU232" s="218" t="s">
        <v>83</v>
      </c>
      <c r="AV232" s="13" t="s">
        <v>83</v>
      </c>
      <c r="AW232" s="13" t="s">
        <v>30</v>
      </c>
      <c r="AX232" s="13" t="s">
        <v>81</v>
      </c>
      <c r="AY232" s="218" t="s">
        <v>144</v>
      </c>
    </row>
    <row r="233" spans="1:65" s="2" customFormat="1" ht="6.95" customHeight="1">
      <c r="A233" s="35"/>
      <c r="B233" s="55"/>
      <c r="C233" s="56"/>
      <c r="D233" s="56"/>
      <c r="E233" s="56"/>
      <c r="F233" s="56"/>
      <c r="G233" s="56"/>
      <c r="H233" s="56"/>
      <c r="I233" s="56"/>
      <c r="J233" s="56"/>
      <c r="K233" s="56"/>
      <c r="L233" s="40"/>
      <c r="M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</row>
  </sheetData>
  <sheetProtection algorithmName="SHA-512" hashValue="E83k4T8tDu6EvyWN51AaSd/SuZHIHSIzcIPn8ZWtnzdoXPSfp8TQuRkF13/PCDFoGx/QKv7xJiqKNpRVjNjBYg==" saltValue="3miyWvCI9BjivOuxoLiW9umESAeTJEUiX+AZu9HBe5R6gRs6IBi2PNm3HSUZN9Y3DhI3ORV2vRb8cq4oja+caA==" spinCount="100000" sheet="1" objects="1" scenarios="1" formatColumns="0" formatRows="0" autoFilter="0"/>
  <autoFilter ref="C127:K232" xr:uid="{00000000-0009-0000-0000-000002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3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89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83</v>
      </c>
    </row>
    <row r="4" spans="1:46" s="1" customFormat="1" ht="24.95" customHeight="1">
      <c r="B4" s="21"/>
      <c r="D4" s="118" t="s">
        <v>107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0" t="str">
        <f>'Rekapitulace stavby'!K6</f>
        <v>Instalace zařízení pro výběr poplatků za použití WC - OŘ Ostrava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20" t="s">
        <v>108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462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0" t="s">
        <v>18</v>
      </c>
      <c r="E11" s="35"/>
      <c r="F11" s="111" t="s">
        <v>1</v>
      </c>
      <c r="G11" s="35"/>
      <c r="H11" s="35"/>
      <c r="I11" s="120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20</v>
      </c>
      <c r="E12" s="35"/>
      <c r="F12" s="111" t="s">
        <v>21</v>
      </c>
      <c r="G12" s="35"/>
      <c r="H12" s="35"/>
      <c r="I12" s="120" t="s">
        <v>22</v>
      </c>
      <c r="J12" s="121" t="str">
        <f>'Rekapitulace stavby'!AN8</f>
        <v>25. 6. 2020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24</v>
      </c>
      <c r="E14" s="35"/>
      <c r="F14" s="35"/>
      <c r="G14" s="35"/>
      <c r="H14" s="35"/>
      <c r="I14" s="120" t="s">
        <v>25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21</v>
      </c>
      <c r="F15" s="35"/>
      <c r="G15" s="35"/>
      <c r="H15" s="35"/>
      <c r="I15" s="120" t="s">
        <v>26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0" t="s">
        <v>27</v>
      </c>
      <c r="E17" s="35"/>
      <c r="F17" s="35"/>
      <c r="G17" s="35"/>
      <c r="H17" s="35"/>
      <c r="I17" s="120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20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0" t="s">
        <v>29</v>
      </c>
      <c r="E20" s="35"/>
      <c r="F20" s="35"/>
      <c r="G20" s="35"/>
      <c r="H20" s="35"/>
      <c r="I20" s="120" t="s">
        <v>25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21</v>
      </c>
      <c r="F21" s="35"/>
      <c r="G21" s="35"/>
      <c r="H21" s="35"/>
      <c r="I21" s="120" t="s">
        <v>26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0" t="s">
        <v>31</v>
      </c>
      <c r="E23" s="35"/>
      <c r="F23" s="35"/>
      <c r="G23" s="35"/>
      <c r="H23" s="35"/>
      <c r="I23" s="120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21</v>
      </c>
      <c r="F24" s="35"/>
      <c r="G24" s="35"/>
      <c r="H24" s="35"/>
      <c r="I24" s="120" t="s">
        <v>26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0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2"/>
      <c r="B27" s="123"/>
      <c r="C27" s="122"/>
      <c r="D27" s="122"/>
      <c r="E27" s="316" t="s">
        <v>1</v>
      </c>
      <c r="F27" s="316"/>
      <c r="G27" s="316"/>
      <c r="H27" s="31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5"/>
      <c r="E29" s="125"/>
      <c r="F29" s="125"/>
      <c r="G29" s="125"/>
      <c r="H29" s="125"/>
      <c r="I29" s="125"/>
      <c r="J29" s="125"/>
      <c r="K29" s="12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33</v>
      </c>
      <c r="E30" s="35"/>
      <c r="F30" s="35"/>
      <c r="G30" s="35"/>
      <c r="H30" s="35"/>
      <c r="I30" s="35"/>
      <c r="J30" s="127">
        <f>ROUND(J128,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35</v>
      </c>
      <c r="G32" s="35"/>
      <c r="H32" s="35"/>
      <c r="I32" s="128" t="s">
        <v>34</v>
      </c>
      <c r="J32" s="128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9" t="s">
        <v>37</v>
      </c>
      <c r="E33" s="120" t="s">
        <v>38</v>
      </c>
      <c r="F33" s="130">
        <f>ROUND((SUM(BE128:BE235)),  2)</f>
        <v>0</v>
      </c>
      <c r="G33" s="35"/>
      <c r="H33" s="35"/>
      <c r="I33" s="131">
        <v>0.21</v>
      </c>
      <c r="J33" s="130">
        <f>ROUND(((SUM(BE128:BE235))*I33),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0" t="s">
        <v>39</v>
      </c>
      <c r="F34" s="130">
        <f>ROUND((SUM(BF128:BF235)),  2)</f>
        <v>0</v>
      </c>
      <c r="G34" s="35"/>
      <c r="H34" s="35"/>
      <c r="I34" s="131">
        <v>0.15</v>
      </c>
      <c r="J34" s="130">
        <f>ROUND(((SUM(BF128:BF235))*I34),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0" t="s">
        <v>40</v>
      </c>
      <c r="F35" s="130">
        <f>ROUND((SUM(BG128:BG235)),  2)</f>
        <v>0</v>
      </c>
      <c r="G35" s="35"/>
      <c r="H35" s="35"/>
      <c r="I35" s="131">
        <v>0.21</v>
      </c>
      <c r="J35" s="13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0" t="s">
        <v>41</v>
      </c>
      <c r="F36" s="130">
        <f>ROUND((SUM(BH128:BH235)),  2)</f>
        <v>0</v>
      </c>
      <c r="G36" s="35"/>
      <c r="H36" s="35"/>
      <c r="I36" s="131">
        <v>0.15</v>
      </c>
      <c r="J36" s="13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42</v>
      </c>
      <c r="F37" s="130">
        <f>ROUND((SUM(BI128:BI235)),  2)</f>
        <v>0</v>
      </c>
      <c r="G37" s="35"/>
      <c r="H37" s="35"/>
      <c r="I37" s="131">
        <v>0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4"/>
      <c r="J39" s="137">
        <f>SUM(J30:J37)</f>
        <v>0</v>
      </c>
      <c r="K39" s="13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Instalace zařízení pro výběr poplatků za použití WC - OŘ Ostrava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108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5" t="str">
        <f>E9</f>
        <v>03 - Výpravní budova Bohumín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25. 6. 2020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0" t="s">
        <v>111</v>
      </c>
      <c r="D94" s="151"/>
      <c r="E94" s="151"/>
      <c r="F94" s="151"/>
      <c r="G94" s="151"/>
      <c r="H94" s="151"/>
      <c r="I94" s="151"/>
      <c r="J94" s="152" t="s">
        <v>112</v>
      </c>
      <c r="K94" s="15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3" t="s">
        <v>113</v>
      </c>
      <c r="D96" s="37"/>
      <c r="E96" s="37"/>
      <c r="F96" s="37"/>
      <c r="G96" s="37"/>
      <c r="H96" s="37"/>
      <c r="I96" s="37"/>
      <c r="J96" s="85">
        <f>J128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114</v>
      </c>
    </row>
    <row r="97" spans="1:31" s="9" customFormat="1" ht="24.95" customHeight="1">
      <c r="B97" s="154"/>
      <c r="C97" s="155"/>
      <c r="D97" s="156" t="s">
        <v>115</v>
      </c>
      <c r="E97" s="157"/>
      <c r="F97" s="157"/>
      <c r="G97" s="157"/>
      <c r="H97" s="157"/>
      <c r="I97" s="157"/>
      <c r="J97" s="158">
        <f>J129</f>
        <v>0</v>
      </c>
      <c r="K97" s="155"/>
      <c r="L97" s="159"/>
    </row>
    <row r="98" spans="1:31" s="10" customFormat="1" ht="19.899999999999999" customHeight="1">
      <c r="B98" s="160"/>
      <c r="C98" s="105"/>
      <c r="D98" s="161" t="s">
        <v>116</v>
      </c>
      <c r="E98" s="162"/>
      <c r="F98" s="162"/>
      <c r="G98" s="162"/>
      <c r="H98" s="162"/>
      <c r="I98" s="162"/>
      <c r="J98" s="163">
        <f>J130</f>
        <v>0</v>
      </c>
      <c r="K98" s="105"/>
      <c r="L98" s="164"/>
    </row>
    <row r="99" spans="1:31" s="10" customFormat="1" ht="14.85" customHeight="1">
      <c r="B99" s="160"/>
      <c r="C99" s="105"/>
      <c r="D99" s="161" t="s">
        <v>117</v>
      </c>
      <c r="E99" s="162"/>
      <c r="F99" s="162"/>
      <c r="G99" s="162"/>
      <c r="H99" s="162"/>
      <c r="I99" s="162"/>
      <c r="J99" s="163">
        <f>J131</f>
        <v>0</v>
      </c>
      <c r="K99" s="105"/>
      <c r="L99" s="164"/>
    </row>
    <row r="100" spans="1:31" s="10" customFormat="1" ht="19.899999999999999" customHeight="1">
      <c r="B100" s="160"/>
      <c r="C100" s="105"/>
      <c r="D100" s="161" t="s">
        <v>118</v>
      </c>
      <c r="E100" s="162"/>
      <c r="F100" s="162"/>
      <c r="G100" s="162"/>
      <c r="H100" s="162"/>
      <c r="I100" s="162"/>
      <c r="J100" s="163">
        <f>J134</f>
        <v>0</v>
      </c>
      <c r="K100" s="105"/>
      <c r="L100" s="164"/>
    </row>
    <row r="101" spans="1:31" s="9" customFormat="1" ht="24.95" customHeight="1">
      <c r="B101" s="154"/>
      <c r="C101" s="155"/>
      <c r="D101" s="156" t="s">
        <v>119</v>
      </c>
      <c r="E101" s="157"/>
      <c r="F101" s="157"/>
      <c r="G101" s="157"/>
      <c r="H101" s="157"/>
      <c r="I101" s="157"/>
      <c r="J101" s="158">
        <f>J139</f>
        <v>0</v>
      </c>
      <c r="K101" s="155"/>
      <c r="L101" s="159"/>
    </row>
    <row r="102" spans="1:31" s="10" customFormat="1" ht="19.899999999999999" customHeight="1">
      <c r="B102" s="160"/>
      <c r="C102" s="105"/>
      <c r="D102" s="161" t="s">
        <v>121</v>
      </c>
      <c r="E102" s="162"/>
      <c r="F102" s="162"/>
      <c r="G102" s="162"/>
      <c r="H102" s="162"/>
      <c r="I102" s="162"/>
      <c r="J102" s="163">
        <f>J140</f>
        <v>0</v>
      </c>
      <c r="K102" s="105"/>
      <c r="L102" s="164"/>
    </row>
    <row r="103" spans="1:31" s="10" customFormat="1" ht="19.899999999999999" customHeight="1">
      <c r="B103" s="160"/>
      <c r="C103" s="105"/>
      <c r="D103" s="161" t="s">
        <v>123</v>
      </c>
      <c r="E103" s="162"/>
      <c r="F103" s="162"/>
      <c r="G103" s="162"/>
      <c r="H103" s="162"/>
      <c r="I103" s="162"/>
      <c r="J103" s="163">
        <f>J175</f>
        <v>0</v>
      </c>
      <c r="K103" s="105"/>
      <c r="L103" s="164"/>
    </row>
    <row r="104" spans="1:31" s="9" customFormat="1" ht="24.95" customHeight="1">
      <c r="B104" s="154"/>
      <c r="C104" s="155"/>
      <c r="D104" s="156" t="s">
        <v>124</v>
      </c>
      <c r="E104" s="157"/>
      <c r="F104" s="157"/>
      <c r="G104" s="157"/>
      <c r="H104" s="157"/>
      <c r="I104" s="157"/>
      <c r="J104" s="158">
        <f>J184</f>
        <v>0</v>
      </c>
      <c r="K104" s="155"/>
      <c r="L104" s="159"/>
    </row>
    <row r="105" spans="1:31" s="9" customFormat="1" ht="24.95" customHeight="1">
      <c r="B105" s="154"/>
      <c r="C105" s="155"/>
      <c r="D105" s="156" t="s">
        <v>125</v>
      </c>
      <c r="E105" s="157"/>
      <c r="F105" s="157"/>
      <c r="G105" s="157"/>
      <c r="H105" s="157"/>
      <c r="I105" s="157"/>
      <c r="J105" s="158">
        <f>J190</f>
        <v>0</v>
      </c>
      <c r="K105" s="155"/>
      <c r="L105" s="159"/>
    </row>
    <row r="106" spans="1:31" s="9" customFormat="1" ht="24.95" customHeight="1">
      <c r="B106" s="154"/>
      <c r="C106" s="155"/>
      <c r="D106" s="156" t="s">
        <v>126</v>
      </c>
      <c r="E106" s="157"/>
      <c r="F106" s="157"/>
      <c r="G106" s="157"/>
      <c r="H106" s="157"/>
      <c r="I106" s="157"/>
      <c r="J106" s="158">
        <f>J195</f>
        <v>0</v>
      </c>
      <c r="K106" s="155"/>
      <c r="L106" s="159"/>
    </row>
    <row r="107" spans="1:31" s="9" customFormat="1" ht="24.95" customHeight="1">
      <c r="B107" s="154"/>
      <c r="C107" s="155"/>
      <c r="D107" s="156" t="s">
        <v>127</v>
      </c>
      <c r="E107" s="157"/>
      <c r="F107" s="157"/>
      <c r="G107" s="157"/>
      <c r="H107" s="157"/>
      <c r="I107" s="157"/>
      <c r="J107" s="158">
        <f>J232</f>
        <v>0</v>
      </c>
      <c r="K107" s="155"/>
      <c r="L107" s="159"/>
    </row>
    <row r="108" spans="1:31" s="10" customFormat="1" ht="19.899999999999999" customHeight="1">
      <c r="B108" s="160"/>
      <c r="C108" s="105"/>
      <c r="D108" s="161" t="s">
        <v>128</v>
      </c>
      <c r="E108" s="162"/>
      <c r="F108" s="162"/>
      <c r="G108" s="162"/>
      <c r="H108" s="162"/>
      <c r="I108" s="162"/>
      <c r="J108" s="163">
        <f>J233</f>
        <v>0</v>
      </c>
      <c r="K108" s="105"/>
      <c r="L108" s="164"/>
    </row>
    <row r="109" spans="1:31" s="2" customFormat="1" ht="21.7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pans="1:63" s="2" customFormat="1" ht="6.95" customHeight="1">
      <c r="A114" s="35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24.95" customHeight="1">
      <c r="A115" s="35"/>
      <c r="B115" s="36"/>
      <c r="C115" s="24" t="s">
        <v>129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16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17" t="str">
        <f>E7</f>
        <v>Instalace zařízení pro výběr poplatků za použití WC - OŘ Ostrava</v>
      </c>
      <c r="F118" s="318"/>
      <c r="G118" s="318"/>
      <c r="H118" s="318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>
      <c r="A119" s="35"/>
      <c r="B119" s="36"/>
      <c r="C119" s="30" t="s">
        <v>108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6.5" customHeight="1">
      <c r="A120" s="35"/>
      <c r="B120" s="36"/>
      <c r="C120" s="37"/>
      <c r="D120" s="37"/>
      <c r="E120" s="265" t="str">
        <f>E9</f>
        <v>03 - Výpravní budova Bohumín</v>
      </c>
      <c r="F120" s="319"/>
      <c r="G120" s="319"/>
      <c r="H120" s="319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>
      <c r="A122" s="35"/>
      <c r="B122" s="36"/>
      <c r="C122" s="30" t="s">
        <v>20</v>
      </c>
      <c r="D122" s="37"/>
      <c r="E122" s="37"/>
      <c r="F122" s="28" t="str">
        <f>F12</f>
        <v xml:space="preserve"> </v>
      </c>
      <c r="G122" s="37"/>
      <c r="H122" s="37"/>
      <c r="I122" s="30" t="s">
        <v>22</v>
      </c>
      <c r="J122" s="67" t="str">
        <f>IF(J12="","",J12)</f>
        <v>25. 6. 2020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" customHeight="1">
      <c r="A124" s="35"/>
      <c r="B124" s="36"/>
      <c r="C124" s="30" t="s">
        <v>24</v>
      </c>
      <c r="D124" s="37"/>
      <c r="E124" s="37"/>
      <c r="F124" s="28" t="str">
        <f>E15</f>
        <v xml:space="preserve"> </v>
      </c>
      <c r="G124" s="37"/>
      <c r="H124" s="37"/>
      <c r="I124" s="30" t="s">
        <v>29</v>
      </c>
      <c r="J124" s="33" t="str">
        <f>E21</f>
        <v xml:space="preserve"> 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5.2" customHeight="1">
      <c r="A125" s="35"/>
      <c r="B125" s="36"/>
      <c r="C125" s="30" t="s">
        <v>27</v>
      </c>
      <c r="D125" s="37"/>
      <c r="E125" s="37"/>
      <c r="F125" s="28" t="str">
        <f>IF(E18="","",E18)</f>
        <v>Vyplň údaj</v>
      </c>
      <c r="G125" s="37"/>
      <c r="H125" s="37"/>
      <c r="I125" s="30" t="s">
        <v>31</v>
      </c>
      <c r="J125" s="33" t="str">
        <f>E24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9.25" customHeight="1">
      <c r="A127" s="165"/>
      <c r="B127" s="166"/>
      <c r="C127" s="167" t="s">
        <v>130</v>
      </c>
      <c r="D127" s="168" t="s">
        <v>58</v>
      </c>
      <c r="E127" s="168" t="s">
        <v>54</v>
      </c>
      <c r="F127" s="168" t="s">
        <v>55</v>
      </c>
      <c r="G127" s="168" t="s">
        <v>131</v>
      </c>
      <c r="H127" s="168" t="s">
        <v>132</v>
      </c>
      <c r="I127" s="168" t="s">
        <v>133</v>
      </c>
      <c r="J127" s="169" t="s">
        <v>112</v>
      </c>
      <c r="K127" s="170" t="s">
        <v>134</v>
      </c>
      <c r="L127" s="171"/>
      <c r="M127" s="76" t="s">
        <v>1</v>
      </c>
      <c r="N127" s="77" t="s">
        <v>37</v>
      </c>
      <c r="O127" s="77" t="s">
        <v>135</v>
      </c>
      <c r="P127" s="77" t="s">
        <v>136</v>
      </c>
      <c r="Q127" s="77" t="s">
        <v>137</v>
      </c>
      <c r="R127" s="77" t="s">
        <v>138</v>
      </c>
      <c r="S127" s="77" t="s">
        <v>139</v>
      </c>
      <c r="T127" s="78" t="s">
        <v>140</v>
      </c>
      <c r="U127" s="165"/>
      <c r="V127" s="165"/>
      <c r="W127" s="165"/>
      <c r="X127" s="165"/>
      <c r="Y127" s="165"/>
      <c r="Z127" s="165"/>
      <c r="AA127" s="165"/>
      <c r="AB127" s="165"/>
      <c r="AC127" s="165"/>
      <c r="AD127" s="165"/>
      <c r="AE127" s="165"/>
    </row>
    <row r="128" spans="1:63" s="2" customFormat="1" ht="22.9" customHeight="1">
      <c r="A128" s="35"/>
      <c r="B128" s="36"/>
      <c r="C128" s="83" t="s">
        <v>141</v>
      </c>
      <c r="D128" s="37"/>
      <c r="E128" s="37"/>
      <c r="F128" s="37"/>
      <c r="G128" s="37"/>
      <c r="H128" s="37"/>
      <c r="I128" s="37"/>
      <c r="J128" s="172">
        <f>BK128</f>
        <v>0</v>
      </c>
      <c r="K128" s="37"/>
      <c r="L128" s="40"/>
      <c r="M128" s="79"/>
      <c r="N128" s="173"/>
      <c r="O128" s="80"/>
      <c r="P128" s="174">
        <f>P129+P139+P184+P190+P195+P232</f>
        <v>0</v>
      </c>
      <c r="Q128" s="80"/>
      <c r="R128" s="174">
        <f>R129+R139+R184+R190+R195+R232</f>
        <v>0.18060000000000001</v>
      </c>
      <c r="S128" s="80"/>
      <c r="T128" s="175">
        <f>T129+T139+T184+T190+T195+T232</f>
        <v>0.81600000000000006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72</v>
      </c>
      <c r="AU128" s="18" t="s">
        <v>114</v>
      </c>
      <c r="BK128" s="176">
        <f>BK129+BK139+BK184+BK190+BK195+BK232</f>
        <v>0</v>
      </c>
    </row>
    <row r="129" spans="1:65" s="12" customFormat="1" ht="25.9" customHeight="1">
      <c r="B129" s="177"/>
      <c r="C129" s="178"/>
      <c r="D129" s="179" t="s">
        <v>72</v>
      </c>
      <c r="E129" s="180" t="s">
        <v>142</v>
      </c>
      <c r="F129" s="180" t="s">
        <v>143</v>
      </c>
      <c r="G129" s="178"/>
      <c r="H129" s="178"/>
      <c r="I129" s="181"/>
      <c r="J129" s="182">
        <f>BK129</f>
        <v>0</v>
      </c>
      <c r="K129" s="178"/>
      <c r="L129" s="183"/>
      <c r="M129" s="184"/>
      <c r="N129" s="185"/>
      <c r="O129" s="185"/>
      <c r="P129" s="186">
        <f>P130+P134</f>
        <v>0</v>
      </c>
      <c r="Q129" s="185"/>
      <c r="R129" s="186">
        <f>R130+R134</f>
        <v>0</v>
      </c>
      <c r="S129" s="185"/>
      <c r="T129" s="187">
        <f>T130+T134</f>
        <v>0.81600000000000006</v>
      </c>
      <c r="AR129" s="188" t="s">
        <v>81</v>
      </c>
      <c r="AT129" s="189" t="s">
        <v>72</v>
      </c>
      <c r="AU129" s="189" t="s">
        <v>73</v>
      </c>
      <c r="AY129" s="188" t="s">
        <v>144</v>
      </c>
      <c r="BK129" s="190">
        <f>BK130+BK134</f>
        <v>0</v>
      </c>
    </row>
    <row r="130" spans="1:65" s="12" customFormat="1" ht="22.9" customHeight="1">
      <c r="B130" s="177"/>
      <c r="C130" s="178"/>
      <c r="D130" s="179" t="s">
        <v>72</v>
      </c>
      <c r="E130" s="191" t="s">
        <v>145</v>
      </c>
      <c r="F130" s="191" t="s">
        <v>146</v>
      </c>
      <c r="G130" s="178"/>
      <c r="H130" s="178"/>
      <c r="I130" s="181"/>
      <c r="J130" s="192">
        <f>BK130</f>
        <v>0</v>
      </c>
      <c r="K130" s="178"/>
      <c r="L130" s="183"/>
      <c r="M130" s="184"/>
      <c r="N130" s="185"/>
      <c r="O130" s="185"/>
      <c r="P130" s="186">
        <f>P131</f>
        <v>0</v>
      </c>
      <c r="Q130" s="185"/>
      <c r="R130" s="186">
        <f>R131</f>
        <v>0</v>
      </c>
      <c r="S130" s="185"/>
      <c r="T130" s="187">
        <f>T131</f>
        <v>0.81600000000000006</v>
      </c>
      <c r="AR130" s="188" t="s">
        <v>81</v>
      </c>
      <c r="AT130" s="189" t="s">
        <v>72</v>
      </c>
      <c r="AU130" s="189" t="s">
        <v>81</v>
      </c>
      <c r="AY130" s="188" t="s">
        <v>144</v>
      </c>
      <c r="BK130" s="190">
        <f>BK131</f>
        <v>0</v>
      </c>
    </row>
    <row r="131" spans="1:65" s="12" customFormat="1" ht="20.85" customHeight="1">
      <c r="B131" s="177"/>
      <c r="C131" s="178"/>
      <c r="D131" s="179" t="s">
        <v>72</v>
      </c>
      <c r="E131" s="191" t="s">
        <v>147</v>
      </c>
      <c r="F131" s="191" t="s">
        <v>148</v>
      </c>
      <c r="G131" s="178"/>
      <c r="H131" s="178"/>
      <c r="I131" s="181"/>
      <c r="J131" s="192">
        <f>BK131</f>
        <v>0</v>
      </c>
      <c r="K131" s="178"/>
      <c r="L131" s="183"/>
      <c r="M131" s="184"/>
      <c r="N131" s="185"/>
      <c r="O131" s="185"/>
      <c r="P131" s="186">
        <f>SUM(P132:P133)</f>
        <v>0</v>
      </c>
      <c r="Q131" s="185"/>
      <c r="R131" s="186">
        <f>SUM(R132:R133)</f>
        <v>0</v>
      </c>
      <c r="S131" s="185"/>
      <c r="T131" s="187">
        <f>SUM(T132:T133)</f>
        <v>0.81600000000000006</v>
      </c>
      <c r="AR131" s="188" t="s">
        <v>81</v>
      </c>
      <c r="AT131" s="189" t="s">
        <v>72</v>
      </c>
      <c r="AU131" s="189" t="s">
        <v>83</v>
      </c>
      <c r="AY131" s="188" t="s">
        <v>144</v>
      </c>
      <c r="BK131" s="190">
        <f>SUM(BK132:BK133)</f>
        <v>0</v>
      </c>
    </row>
    <row r="132" spans="1:65" s="2" customFormat="1" ht="24.2" customHeight="1">
      <c r="A132" s="35"/>
      <c r="B132" s="36"/>
      <c r="C132" s="193" t="s">
        <v>81</v>
      </c>
      <c r="D132" s="193" t="s">
        <v>149</v>
      </c>
      <c r="E132" s="194" t="s">
        <v>150</v>
      </c>
      <c r="F132" s="195" t="s">
        <v>151</v>
      </c>
      <c r="G132" s="196" t="s">
        <v>152</v>
      </c>
      <c r="H132" s="197">
        <v>12</v>
      </c>
      <c r="I132" s="198"/>
      <c r="J132" s="199">
        <f>ROUND(I132*H132,2)</f>
        <v>0</v>
      </c>
      <c r="K132" s="200"/>
      <c r="L132" s="40"/>
      <c r="M132" s="201" t="s">
        <v>1</v>
      </c>
      <c r="N132" s="202" t="s">
        <v>38</v>
      </c>
      <c r="O132" s="72"/>
      <c r="P132" s="203">
        <f>O132*H132</f>
        <v>0</v>
      </c>
      <c r="Q132" s="203">
        <v>0</v>
      </c>
      <c r="R132" s="203">
        <f>Q132*H132</f>
        <v>0</v>
      </c>
      <c r="S132" s="203">
        <v>6.8000000000000005E-2</v>
      </c>
      <c r="T132" s="204">
        <f>S132*H132</f>
        <v>0.81600000000000006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5" t="s">
        <v>153</v>
      </c>
      <c r="AT132" s="205" t="s">
        <v>149</v>
      </c>
      <c r="AU132" s="205" t="s">
        <v>154</v>
      </c>
      <c r="AY132" s="18" t="s">
        <v>144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8" t="s">
        <v>81</v>
      </c>
      <c r="BK132" s="206">
        <f>ROUND(I132*H132,2)</f>
        <v>0</v>
      </c>
      <c r="BL132" s="18" t="s">
        <v>153</v>
      </c>
      <c r="BM132" s="205" t="s">
        <v>463</v>
      </c>
    </row>
    <row r="133" spans="1:65" s="13" customFormat="1" ht="11.25">
      <c r="B133" s="207"/>
      <c r="C133" s="208"/>
      <c r="D133" s="209" t="s">
        <v>156</v>
      </c>
      <c r="E133" s="210" t="s">
        <v>1</v>
      </c>
      <c r="F133" s="211" t="s">
        <v>211</v>
      </c>
      <c r="G133" s="208"/>
      <c r="H133" s="212">
        <v>12</v>
      </c>
      <c r="I133" s="213"/>
      <c r="J133" s="208"/>
      <c r="K133" s="208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156</v>
      </c>
      <c r="AU133" s="218" t="s">
        <v>154</v>
      </c>
      <c r="AV133" s="13" t="s">
        <v>83</v>
      </c>
      <c r="AW133" s="13" t="s">
        <v>30</v>
      </c>
      <c r="AX133" s="13" t="s">
        <v>81</v>
      </c>
      <c r="AY133" s="218" t="s">
        <v>144</v>
      </c>
    </row>
    <row r="134" spans="1:65" s="12" customFormat="1" ht="22.9" customHeight="1">
      <c r="B134" s="177"/>
      <c r="C134" s="178"/>
      <c r="D134" s="179" t="s">
        <v>72</v>
      </c>
      <c r="E134" s="191" t="s">
        <v>159</v>
      </c>
      <c r="F134" s="191" t="s">
        <v>160</v>
      </c>
      <c r="G134" s="178"/>
      <c r="H134" s="178"/>
      <c r="I134" s="181"/>
      <c r="J134" s="192">
        <f>BK134</f>
        <v>0</v>
      </c>
      <c r="K134" s="178"/>
      <c r="L134" s="183"/>
      <c r="M134" s="184"/>
      <c r="N134" s="185"/>
      <c r="O134" s="185"/>
      <c r="P134" s="186">
        <f>SUM(P135:P138)</f>
        <v>0</v>
      </c>
      <c r="Q134" s="185"/>
      <c r="R134" s="186">
        <f>SUM(R135:R138)</f>
        <v>0</v>
      </c>
      <c r="S134" s="185"/>
      <c r="T134" s="187">
        <f>SUM(T135:T138)</f>
        <v>0</v>
      </c>
      <c r="AR134" s="188" t="s">
        <v>81</v>
      </c>
      <c r="AT134" s="189" t="s">
        <v>72</v>
      </c>
      <c r="AU134" s="189" t="s">
        <v>81</v>
      </c>
      <c r="AY134" s="188" t="s">
        <v>144</v>
      </c>
      <c r="BK134" s="190">
        <f>SUM(BK135:BK138)</f>
        <v>0</v>
      </c>
    </row>
    <row r="135" spans="1:65" s="2" customFormat="1" ht="24.2" customHeight="1">
      <c r="A135" s="35"/>
      <c r="B135" s="36"/>
      <c r="C135" s="193" t="s">
        <v>83</v>
      </c>
      <c r="D135" s="193" t="s">
        <v>149</v>
      </c>
      <c r="E135" s="194" t="s">
        <v>161</v>
      </c>
      <c r="F135" s="195" t="s">
        <v>162</v>
      </c>
      <c r="G135" s="196" t="s">
        <v>163</v>
      </c>
      <c r="H135" s="197">
        <v>0.81599999999999995</v>
      </c>
      <c r="I135" s="198"/>
      <c r="J135" s="199">
        <f>ROUND(I135*H135,2)</f>
        <v>0</v>
      </c>
      <c r="K135" s="200"/>
      <c r="L135" s="40"/>
      <c r="M135" s="201" t="s">
        <v>1</v>
      </c>
      <c r="N135" s="202" t="s">
        <v>38</v>
      </c>
      <c r="O135" s="72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5" t="s">
        <v>153</v>
      </c>
      <c r="AT135" s="205" t="s">
        <v>149</v>
      </c>
      <c r="AU135" s="205" t="s">
        <v>83</v>
      </c>
      <c r="AY135" s="18" t="s">
        <v>144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8" t="s">
        <v>81</v>
      </c>
      <c r="BK135" s="206">
        <f>ROUND(I135*H135,2)</f>
        <v>0</v>
      </c>
      <c r="BL135" s="18" t="s">
        <v>153</v>
      </c>
      <c r="BM135" s="205" t="s">
        <v>464</v>
      </c>
    </row>
    <row r="136" spans="1:65" s="2" customFormat="1" ht="24.2" customHeight="1">
      <c r="A136" s="35"/>
      <c r="B136" s="36"/>
      <c r="C136" s="193" t="s">
        <v>154</v>
      </c>
      <c r="D136" s="193" t="s">
        <v>149</v>
      </c>
      <c r="E136" s="194" t="s">
        <v>165</v>
      </c>
      <c r="F136" s="195" t="s">
        <v>166</v>
      </c>
      <c r="G136" s="196" t="s">
        <v>163</v>
      </c>
      <c r="H136" s="197">
        <v>8.16</v>
      </c>
      <c r="I136" s="198"/>
      <c r="J136" s="199">
        <f>ROUND(I136*H136,2)</f>
        <v>0</v>
      </c>
      <c r="K136" s="200"/>
      <c r="L136" s="40"/>
      <c r="M136" s="201" t="s">
        <v>1</v>
      </c>
      <c r="N136" s="202" t="s">
        <v>38</v>
      </c>
      <c r="O136" s="72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5" t="s">
        <v>153</v>
      </c>
      <c r="AT136" s="205" t="s">
        <v>149</v>
      </c>
      <c r="AU136" s="205" t="s">
        <v>83</v>
      </c>
      <c r="AY136" s="18" t="s">
        <v>144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8" t="s">
        <v>81</v>
      </c>
      <c r="BK136" s="206">
        <f>ROUND(I136*H136,2)</f>
        <v>0</v>
      </c>
      <c r="BL136" s="18" t="s">
        <v>153</v>
      </c>
      <c r="BM136" s="205" t="s">
        <v>465</v>
      </c>
    </row>
    <row r="137" spans="1:65" s="13" customFormat="1" ht="11.25">
      <c r="B137" s="207"/>
      <c r="C137" s="208"/>
      <c r="D137" s="209" t="s">
        <v>156</v>
      </c>
      <c r="E137" s="210" t="s">
        <v>1</v>
      </c>
      <c r="F137" s="211" t="s">
        <v>419</v>
      </c>
      <c r="G137" s="208"/>
      <c r="H137" s="212">
        <v>8.16</v>
      </c>
      <c r="I137" s="213"/>
      <c r="J137" s="208"/>
      <c r="K137" s="208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156</v>
      </c>
      <c r="AU137" s="218" t="s">
        <v>83</v>
      </c>
      <c r="AV137" s="13" t="s">
        <v>83</v>
      </c>
      <c r="AW137" s="13" t="s">
        <v>30</v>
      </c>
      <c r="AX137" s="13" t="s">
        <v>81</v>
      </c>
      <c r="AY137" s="218" t="s">
        <v>144</v>
      </c>
    </row>
    <row r="138" spans="1:65" s="2" customFormat="1" ht="24.2" customHeight="1">
      <c r="A138" s="35"/>
      <c r="B138" s="36"/>
      <c r="C138" s="193" t="s">
        <v>153</v>
      </c>
      <c r="D138" s="193" t="s">
        <v>149</v>
      </c>
      <c r="E138" s="194" t="s">
        <v>169</v>
      </c>
      <c r="F138" s="195" t="s">
        <v>170</v>
      </c>
      <c r="G138" s="196" t="s">
        <v>163</v>
      </c>
      <c r="H138" s="197">
        <v>0.81599999999999995</v>
      </c>
      <c r="I138" s="198"/>
      <c r="J138" s="199">
        <f>ROUND(I138*H138,2)</f>
        <v>0</v>
      </c>
      <c r="K138" s="200"/>
      <c r="L138" s="40"/>
      <c r="M138" s="201" t="s">
        <v>1</v>
      </c>
      <c r="N138" s="202" t="s">
        <v>38</v>
      </c>
      <c r="O138" s="72"/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5" t="s">
        <v>153</v>
      </c>
      <c r="AT138" s="205" t="s">
        <v>149</v>
      </c>
      <c r="AU138" s="205" t="s">
        <v>83</v>
      </c>
      <c r="AY138" s="18" t="s">
        <v>144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8" t="s">
        <v>81</v>
      </c>
      <c r="BK138" s="206">
        <f>ROUND(I138*H138,2)</f>
        <v>0</v>
      </c>
      <c r="BL138" s="18" t="s">
        <v>153</v>
      </c>
      <c r="BM138" s="205" t="s">
        <v>466</v>
      </c>
    </row>
    <row r="139" spans="1:65" s="12" customFormat="1" ht="25.9" customHeight="1">
      <c r="B139" s="177"/>
      <c r="C139" s="178"/>
      <c r="D139" s="179" t="s">
        <v>72</v>
      </c>
      <c r="E139" s="180" t="s">
        <v>172</v>
      </c>
      <c r="F139" s="180" t="s">
        <v>173</v>
      </c>
      <c r="G139" s="178"/>
      <c r="H139" s="178"/>
      <c r="I139" s="181"/>
      <c r="J139" s="182">
        <f>BK139</f>
        <v>0</v>
      </c>
      <c r="K139" s="178"/>
      <c r="L139" s="183"/>
      <c r="M139" s="184"/>
      <c r="N139" s="185"/>
      <c r="O139" s="185"/>
      <c r="P139" s="186">
        <f>P140+P175</f>
        <v>0</v>
      </c>
      <c r="Q139" s="185"/>
      <c r="R139" s="186">
        <f>R140+R175</f>
        <v>0.18060000000000001</v>
      </c>
      <c r="S139" s="185"/>
      <c r="T139" s="187">
        <f>T140+T175</f>
        <v>0</v>
      </c>
      <c r="AR139" s="188" t="s">
        <v>83</v>
      </c>
      <c r="AT139" s="189" t="s">
        <v>72</v>
      </c>
      <c r="AU139" s="189" t="s">
        <v>73</v>
      </c>
      <c r="AY139" s="188" t="s">
        <v>144</v>
      </c>
      <c r="BK139" s="190">
        <f>BK140+BK175</f>
        <v>0</v>
      </c>
    </row>
    <row r="140" spans="1:65" s="12" customFormat="1" ht="22.9" customHeight="1">
      <c r="B140" s="177"/>
      <c r="C140" s="178"/>
      <c r="D140" s="179" t="s">
        <v>72</v>
      </c>
      <c r="E140" s="191" t="s">
        <v>204</v>
      </c>
      <c r="F140" s="191" t="s">
        <v>205</v>
      </c>
      <c r="G140" s="178"/>
      <c r="H140" s="178"/>
      <c r="I140" s="181"/>
      <c r="J140" s="192">
        <f>BK140</f>
        <v>0</v>
      </c>
      <c r="K140" s="178"/>
      <c r="L140" s="183"/>
      <c r="M140" s="184"/>
      <c r="N140" s="185"/>
      <c r="O140" s="185"/>
      <c r="P140" s="186">
        <f>SUM(P141:P174)</f>
        <v>0</v>
      </c>
      <c r="Q140" s="185"/>
      <c r="R140" s="186">
        <f>SUM(R141:R174)</f>
        <v>0</v>
      </c>
      <c r="S140" s="185"/>
      <c r="T140" s="187">
        <f>SUM(T141:T174)</f>
        <v>0</v>
      </c>
      <c r="AR140" s="188" t="s">
        <v>83</v>
      </c>
      <c r="AT140" s="189" t="s">
        <v>72</v>
      </c>
      <c r="AU140" s="189" t="s">
        <v>81</v>
      </c>
      <c r="AY140" s="188" t="s">
        <v>144</v>
      </c>
      <c r="BK140" s="190">
        <f>SUM(BK141:BK174)</f>
        <v>0</v>
      </c>
    </row>
    <row r="141" spans="1:65" s="2" customFormat="1" ht="14.45" customHeight="1">
      <c r="A141" s="35"/>
      <c r="B141" s="36"/>
      <c r="C141" s="193" t="s">
        <v>176</v>
      </c>
      <c r="D141" s="193" t="s">
        <v>149</v>
      </c>
      <c r="E141" s="194" t="s">
        <v>207</v>
      </c>
      <c r="F141" s="195" t="s">
        <v>208</v>
      </c>
      <c r="G141" s="196" t="s">
        <v>209</v>
      </c>
      <c r="H141" s="197">
        <v>6</v>
      </c>
      <c r="I141" s="198"/>
      <c r="J141" s="199">
        <f>ROUND(I141*H141,2)</f>
        <v>0</v>
      </c>
      <c r="K141" s="200"/>
      <c r="L141" s="40"/>
      <c r="M141" s="201" t="s">
        <v>1</v>
      </c>
      <c r="N141" s="202" t="s">
        <v>38</v>
      </c>
      <c r="O141" s="72"/>
      <c r="P141" s="203">
        <f>O141*H141</f>
        <v>0</v>
      </c>
      <c r="Q141" s="203">
        <v>0</v>
      </c>
      <c r="R141" s="203">
        <f>Q141*H141</f>
        <v>0</v>
      </c>
      <c r="S141" s="203">
        <v>0</v>
      </c>
      <c r="T141" s="20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5" t="s">
        <v>180</v>
      </c>
      <c r="AT141" s="205" t="s">
        <v>149</v>
      </c>
      <c r="AU141" s="205" t="s">
        <v>83</v>
      </c>
      <c r="AY141" s="18" t="s">
        <v>144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8" t="s">
        <v>81</v>
      </c>
      <c r="BK141" s="206">
        <f>ROUND(I141*H141,2)</f>
        <v>0</v>
      </c>
      <c r="BL141" s="18" t="s">
        <v>180</v>
      </c>
      <c r="BM141" s="205" t="s">
        <v>467</v>
      </c>
    </row>
    <row r="142" spans="1:65" s="13" customFormat="1" ht="11.25">
      <c r="B142" s="207"/>
      <c r="C142" s="208"/>
      <c r="D142" s="209" t="s">
        <v>156</v>
      </c>
      <c r="E142" s="210" t="s">
        <v>1</v>
      </c>
      <c r="F142" s="211" t="s">
        <v>183</v>
      </c>
      <c r="G142" s="208"/>
      <c r="H142" s="212">
        <v>6</v>
      </c>
      <c r="I142" s="213"/>
      <c r="J142" s="208"/>
      <c r="K142" s="208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156</v>
      </c>
      <c r="AU142" s="218" t="s">
        <v>83</v>
      </c>
      <c r="AV142" s="13" t="s">
        <v>83</v>
      </c>
      <c r="AW142" s="13" t="s">
        <v>30</v>
      </c>
      <c r="AX142" s="13" t="s">
        <v>81</v>
      </c>
      <c r="AY142" s="218" t="s">
        <v>144</v>
      </c>
    </row>
    <row r="143" spans="1:65" s="2" customFormat="1" ht="14.45" customHeight="1">
      <c r="A143" s="35"/>
      <c r="B143" s="36"/>
      <c r="C143" s="193" t="s">
        <v>183</v>
      </c>
      <c r="D143" s="193" t="s">
        <v>149</v>
      </c>
      <c r="E143" s="194" t="s">
        <v>212</v>
      </c>
      <c r="F143" s="195" t="s">
        <v>213</v>
      </c>
      <c r="G143" s="196" t="s">
        <v>209</v>
      </c>
      <c r="H143" s="197">
        <v>32</v>
      </c>
      <c r="I143" s="198"/>
      <c r="J143" s="199">
        <f>ROUND(I143*H143,2)</f>
        <v>0</v>
      </c>
      <c r="K143" s="200"/>
      <c r="L143" s="40"/>
      <c r="M143" s="201" t="s">
        <v>1</v>
      </c>
      <c r="N143" s="202" t="s">
        <v>38</v>
      </c>
      <c r="O143" s="72"/>
      <c r="P143" s="203">
        <f>O143*H143</f>
        <v>0</v>
      </c>
      <c r="Q143" s="203">
        <v>0</v>
      </c>
      <c r="R143" s="203">
        <f>Q143*H143</f>
        <v>0</v>
      </c>
      <c r="S143" s="203">
        <v>0</v>
      </c>
      <c r="T143" s="20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5" t="s">
        <v>180</v>
      </c>
      <c r="AT143" s="205" t="s">
        <v>149</v>
      </c>
      <c r="AU143" s="205" t="s">
        <v>83</v>
      </c>
      <c r="AY143" s="18" t="s">
        <v>144</v>
      </c>
      <c r="BE143" s="206">
        <f>IF(N143="základní",J143,0)</f>
        <v>0</v>
      </c>
      <c r="BF143" s="206">
        <f>IF(N143="snížená",J143,0)</f>
        <v>0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8" t="s">
        <v>81</v>
      </c>
      <c r="BK143" s="206">
        <f>ROUND(I143*H143,2)</f>
        <v>0</v>
      </c>
      <c r="BL143" s="18" t="s">
        <v>180</v>
      </c>
      <c r="BM143" s="205" t="s">
        <v>468</v>
      </c>
    </row>
    <row r="144" spans="1:65" s="13" customFormat="1" ht="11.25">
      <c r="B144" s="207"/>
      <c r="C144" s="208"/>
      <c r="D144" s="209" t="s">
        <v>156</v>
      </c>
      <c r="E144" s="210" t="s">
        <v>1</v>
      </c>
      <c r="F144" s="211" t="s">
        <v>287</v>
      </c>
      <c r="G144" s="208"/>
      <c r="H144" s="212">
        <v>32</v>
      </c>
      <c r="I144" s="213"/>
      <c r="J144" s="208"/>
      <c r="K144" s="208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156</v>
      </c>
      <c r="AU144" s="218" t="s">
        <v>83</v>
      </c>
      <c r="AV144" s="13" t="s">
        <v>83</v>
      </c>
      <c r="AW144" s="13" t="s">
        <v>30</v>
      </c>
      <c r="AX144" s="13" t="s">
        <v>81</v>
      </c>
      <c r="AY144" s="218" t="s">
        <v>144</v>
      </c>
    </row>
    <row r="145" spans="1:65" s="2" customFormat="1" ht="14.45" customHeight="1">
      <c r="A145" s="35"/>
      <c r="B145" s="36"/>
      <c r="C145" s="193" t="s">
        <v>188</v>
      </c>
      <c r="D145" s="193" t="s">
        <v>149</v>
      </c>
      <c r="E145" s="194" t="s">
        <v>217</v>
      </c>
      <c r="F145" s="195" t="s">
        <v>218</v>
      </c>
      <c r="G145" s="196" t="s">
        <v>209</v>
      </c>
      <c r="H145" s="197">
        <v>8</v>
      </c>
      <c r="I145" s="198"/>
      <c r="J145" s="199">
        <f>ROUND(I145*H145,2)</f>
        <v>0</v>
      </c>
      <c r="K145" s="200"/>
      <c r="L145" s="40"/>
      <c r="M145" s="201" t="s">
        <v>1</v>
      </c>
      <c r="N145" s="202" t="s">
        <v>38</v>
      </c>
      <c r="O145" s="72"/>
      <c r="P145" s="203">
        <f>O145*H145</f>
        <v>0</v>
      </c>
      <c r="Q145" s="203">
        <v>0</v>
      </c>
      <c r="R145" s="203">
        <f>Q145*H145</f>
        <v>0</v>
      </c>
      <c r="S145" s="203">
        <v>0</v>
      </c>
      <c r="T145" s="20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5" t="s">
        <v>180</v>
      </c>
      <c r="AT145" s="205" t="s">
        <v>149</v>
      </c>
      <c r="AU145" s="205" t="s">
        <v>83</v>
      </c>
      <c r="AY145" s="18" t="s">
        <v>144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8" t="s">
        <v>81</v>
      </c>
      <c r="BK145" s="206">
        <f>ROUND(I145*H145,2)</f>
        <v>0</v>
      </c>
      <c r="BL145" s="18" t="s">
        <v>180</v>
      </c>
      <c r="BM145" s="205" t="s">
        <v>469</v>
      </c>
    </row>
    <row r="146" spans="1:65" s="13" customFormat="1" ht="11.25">
      <c r="B146" s="207"/>
      <c r="C146" s="208"/>
      <c r="D146" s="209" t="s">
        <v>156</v>
      </c>
      <c r="E146" s="210" t="s">
        <v>1</v>
      </c>
      <c r="F146" s="211" t="s">
        <v>192</v>
      </c>
      <c r="G146" s="208"/>
      <c r="H146" s="212">
        <v>8</v>
      </c>
      <c r="I146" s="213"/>
      <c r="J146" s="208"/>
      <c r="K146" s="208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156</v>
      </c>
      <c r="AU146" s="218" t="s">
        <v>83</v>
      </c>
      <c r="AV146" s="13" t="s">
        <v>83</v>
      </c>
      <c r="AW146" s="13" t="s">
        <v>30</v>
      </c>
      <c r="AX146" s="13" t="s">
        <v>81</v>
      </c>
      <c r="AY146" s="218" t="s">
        <v>144</v>
      </c>
    </row>
    <row r="147" spans="1:65" s="2" customFormat="1" ht="14.45" customHeight="1">
      <c r="A147" s="35"/>
      <c r="B147" s="36"/>
      <c r="C147" s="193" t="s">
        <v>192</v>
      </c>
      <c r="D147" s="193" t="s">
        <v>149</v>
      </c>
      <c r="E147" s="194" t="s">
        <v>238</v>
      </c>
      <c r="F147" s="195" t="s">
        <v>239</v>
      </c>
      <c r="G147" s="196" t="s">
        <v>209</v>
      </c>
      <c r="H147" s="197">
        <v>12</v>
      </c>
      <c r="I147" s="198"/>
      <c r="J147" s="199">
        <f>ROUND(I147*H147,2)</f>
        <v>0</v>
      </c>
      <c r="K147" s="200"/>
      <c r="L147" s="40"/>
      <c r="M147" s="201" t="s">
        <v>1</v>
      </c>
      <c r="N147" s="202" t="s">
        <v>38</v>
      </c>
      <c r="O147" s="72"/>
      <c r="P147" s="203">
        <f>O147*H147</f>
        <v>0</v>
      </c>
      <c r="Q147" s="203">
        <v>0</v>
      </c>
      <c r="R147" s="203">
        <f>Q147*H147</f>
        <v>0</v>
      </c>
      <c r="S147" s="203">
        <v>0</v>
      </c>
      <c r="T147" s="20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5" t="s">
        <v>180</v>
      </c>
      <c r="AT147" s="205" t="s">
        <v>149</v>
      </c>
      <c r="AU147" s="205" t="s">
        <v>83</v>
      </c>
      <c r="AY147" s="18" t="s">
        <v>144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8" t="s">
        <v>81</v>
      </c>
      <c r="BK147" s="206">
        <f>ROUND(I147*H147,2)</f>
        <v>0</v>
      </c>
      <c r="BL147" s="18" t="s">
        <v>180</v>
      </c>
      <c r="BM147" s="205" t="s">
        <v>470</v>
      </c>
    </row>
    <row r="148" spans="1:65" s="13" customFormat="1" ht="11.25">
      <c r="B148" s="207"/>
      <c r="C148" s="208"/>
      <c r="D148" s="209" t="s">
        <v>156</v>
      </c>
      <c r="E148" s="210" t="s">
        <v>1</v>
      </c>
      <c r="F148" s="211" t="s">
        <v>211</v>
      </c>
      <c r="G148" s="208"/>
      <c r="H148" s="212">
        <v>12</v>
      </c>
      <c r="I148" s="213"/>
      <c r="J148" s="208"/>
      <c r="K148" s="208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156</v>
      </c>
      <c r="AU148" s="218" t="s">
        <v>83</v>
      </c>
      <c r="AV148" s="13" t="s">
        <v>83</v>
      </c>
      <c r="AW148" s="13" t="s">
        <v>30</v>
      </c>
      <c r="AX148" s="13" t="s">
        <v>81</v>
      </c>
      <c r="AY148" s="218" t="s">
        <v>144</v>
      </c>
    </row>
    <row r="149" spans="1:65" s="2" customFormat="1" ht="14.45" customHeight="1">
      <c r="A149" s="35"/>
      <c r="B149" s="36"/>
      <c r="C149" s="193" t="s">
        <v>145</v>
      </c>
      <c r="D149" s="193" t="s">
        <v>149</v>
      </c>
      <c r="E149" s="194" t="s">
        <v>243</v>
      </c>
      <c r="F149" s="195" t="s">
        <v>244</v>
      </c>
      <c r="G149" s="196" t="s">
        <v>209</v>
      </c>
      <c r="H149" s="197">
        <v>18</v>
      </c>
      <c r="I149" s="198"/>
      <c r="J149" s="199">
        <f>ROUND(I149*H149,2)</f>
        <v>0</v>
      </c>
      <c r="K149" s="200"/>
      <c r="L149" s="40"/>
      <c r="M149" s="201" t="s">
        <v>1</v>
      </c>
      <c r="N149" s="202" t="s">
        <v>38</v>
      </c>
      <c r="O149" s="72"/>
      <c r="P149" s="203">
        <f>O149*H149</f>
        <v>0</v>
      </c>
      <c r="Q149" s="203">
        <v>0</v>
      </c>
      <c r="R149" s="203">
        <f>Q149*H149</f>
        <v>0</v>
      </c>
      <c r="S149" s="203">
        <v>0</v>
      </c>
      <c r="T149" s="20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5" t="s">
        <v>180</v>
      </c>
      <c r="AT149" s="205" t="s">
        <v>149</v>
      </c>
      <c r="AU149" s="205" t="s">
        <v>83</v>
      </c>
      <c r="AY149" s="18" t="s">
        <v>144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8" t="s">
        <v>81</v>
      </c>
      <c r="BK149" s="206">
        <f>ROUND(I149*H149,2)</f>
        <v>0</v>
      </c>
      <c r="BL149" s="18" t="s">
        <v>180</v>
      </c>
      <c r="BM149" s="205" t="s">
        <v>471</v>
      </c>
    </row>
    <row r="150" spans="1:65" s="13" customFormat="1" ht="11.25">
      <c r="B150" s="207"/>
      <c r="C150" s="208"/>
      <c r="D150" s="209" t="s">
        <v>156</v>
      </c>
      <c r="E150" s="210" t="s">
        <v>1</v>
      </c>
      <c r="F150" s="211" t="s">
        <v>237</v>
      </c>
      <c r="G150" s="208"/>
      <c r="H150" s="212">
        <v>18</v>
      </c>
      <c r="I150" s="213"/>
      <c r="J150" s="208"/>
      <c r="K150" s="208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156</v>
      </c>
      <c r="AU150" s="218" t="s">
        <v>83</v>
      </c>
      <c r="AV150" s="13" t="s">
        <v>83</v>
      </c>
      <c r="AW150" s="13" t="s">
        <v>30</v>
      </c>
      <c r="AX150" s="13" t="s">
        <v>81</v>
      </c>
      <c r="AY150" s="218" t="s">
        <v>144</v>
      </c>
    </row>
    <row r="151" spans="1:65" s="2" customFormat="1" ht="14.45" customHeight="1">
      <c r="A151" s="35"/>
      <c r="B151" s="36"/>
      <c r="C151" s="193" t="s">
        <v>200</v>
      </c>
      <c r="D151" s="193" t="s">
        <v>149</v>
      </c>
      <c r="E151" s="194" t="s">
        <v>246</v>
      </c>
      <c r="F151" s="195" t="s">
        <v>247</v>
      </c>
      <c r="G151" s="196" t="s">
        <v>209</v>
      </c>
      <c r="H151" s="197">
        <v>14</v>
      </c>
      <c r="I151" s="198"/>
      <c r="J151" s="199">
        <f>ROUND(I151*H151,2)</f>
        <v>0</v>
      </c>
      <c r="K151" s="200"/>
      <c r="L151" s="40"/>
      <c r="M151" s="201" t="s">
        <v>1</v>
      </c>
      <c r="N151" s="202" t="s">
        <v>38</v>
      </c>
      <c r="O151" s="72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5" t="s">
        <v>180</v>
      </c>
      <c r="AT151" s="205" t="s">
        <v>149</v>
      </c>
      <c r="AU151" s="205" t="s">
        <v>83</v>
      </c>
      <c r="AY151" s="18" t="s">
        <v>144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8" t="s">
        <v>81</v>
      </c>
      <c r="BK151" s="206">
        <f>ROUND(I151*H151,2)</f>
        <v>0</v>
      </c>
      <c r="BL151" s="18" t="s">
        <v>180</v>
      </c>
      <c r="BM151" s="205" t="s">
        <v>472</v>
      </c>
    </row>
    <row r="152" spans="1:65" s="13" customFormat="1" ht="11.25">
      <c r="B152" s="207"/>
      <c r="C152" s="208"/>
      <c r="D152" s="209" t="s">
        <v>156</v>
      </c>
      <c r="E152" s="210" t="s">
        <v>1</v>
      </c>
      <c r="F152" s="211" t="s">
        <v>221</v>
      </c>
      <c r="G152" s="208"/>
      <c r="H152" s="212">
        <v>14</v>
      </c>
      <c r="I152" s="213"/>
      <c r="J152" s="208"/>
      <c r="K152" s="208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156</v>
      </c>
      <c r="AU152" s="218" t="s">
        <v>83</v>
      </c>
      <c r="AV152" s="13" t="s">
        <v>83</v>
      </c>
      <c r="AW152" s="13" t="s">
        <v>30</v>
      </c>
      <c r="AX152" s="13" t="s">
        <v>81</v>
      </c>
      <c r="AY152" s="218" t="s">
        <v>144</v>
      </c>
    </row>
    <row r="153" spans="1:65" s="2" customFormat="1" ht="14.45" customHeight="1">
      <c r="A153" s="35"/>
      <c r="B153" s="36"/>
      <c r="C153" s="193" t="s">
        <v>206</v>
      </c>
      <c r="D153" s="193" t="s">
        <v>149</v>
      </c>
      <c r="E153" s="194" t="s">
        <v>254</v>
      </c>
      <c r="F153" s="195" t="s">
        <v>255</v>
      </c>
      <c r="G153" s="196" t="s">
        <v>251</v>
      </c>
      <c r="H153" s="197">
        <v>1</v>
      </c>
      <c r="I153" s="198"/>
      <c r="J153" s="199">
        <f>ROUND(I153*H153,2)</f>
        <v>0</v>
      </c>
      <c r="K153" s="200"/>
      <c r="L153" s="40"/>
      <c r="M153" s="201" t="s">
        <v>1</v>
      </c>
      <c r="N153" s="202" t="s">
        <v>38</v>
      </c>
      <c r="O153" s="72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5" t="s">
        <v>180</v>
      </c>
      <c r="AT153" s="205" t="s">
        <v>149</v>
      </c>
      <c r="AU153" s="205" t="s">
        <v>83</v>
      </c>
      <c r="AY153" s="18" t="s">
        <v>144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8" t="s">
        <v>81</v>
      </c>
      <c r="BK153" s="206">
        <f>ROUND(I153*H153,2)</f>
        <v>0</v>
      </c>
      <c r="BL153" s="18" t="s">
        <v>180</v>
      </c>
      <c r="BM153" s="205" t="s">
        <v>473</v>
      </c>
    </row>
    <row r="154" spans="1:65" s="13" customFormat="1" ht="11.25">
      <c r="B154" s="207"/>
      <c r="C154" s="208"/>
      <c r="D154" s="209" t="s">
        <v>156</v>
      </c>
      <c r="E154" s="210" t="s">
        <v>1</v>
      </c>
      <c r="F154" s="211" t="s">
        <v>81</v>
      </c>
      <c r="G154" s="208"/>
      <c r="H154" s="212">
        <v>1</v>
      </c>
      <c r="I154" s="213"/>
      <c r="J154" s="208"/>
      <c r="K154" s="208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156</v>
      </c>
      <c r="AU154" s="218" t="s">
        <v>83</v>
      </c>
      <c r="AV154" s="13" t="s">
        <v>83</v>
      </c>
      <c r="AW154" s="13" t="s">
        <v>30</v>
      </c>
      <c r="AX154" s="13" t="s">
        <v>81</v>
      </c>
      <c r="AY154" s="218" t="s">
        <v>144</v>
      </c>
    </row>
    <row r="155" spans="1:65" s="2" customFormat="1" ht="14.45" customHeight="1">
      <c r="A155" s="35"/>
      <c r="B155" s="36"/>
      <c r="C155" s="193" t="s">
        <v>211</v>
      </c>
      <c r="D155" s="193" t="s">
        <v>149</v>
      </c>
      <c r="E155" s="194" t="s">
        <v>249</v>
      </c>
      <c r="F155" s="195" t="s">
        <v>250</v>
      </c>
      <c r="G155" s="196" t="s">
        <v>251</v>
      </c>
      <c r="H155" s="197">
        <v>1</v>
      </c>
      <c r="I155" s="198"/>
      <c r="J155" s="199">
        <f>ROUND(I155*H155,2)</f>
        <v>0</v>
      </c>
      <c r="K155" s="200"/>
      <c r="L155" s="40"/>
      <c r="M155" s="201" t="s">
        <v>1</v>
      </c>
      <c r="N155" s="202" t="s">
        <v>38</v>
      </c>
      <c r="O155" s="72"/>
      <c r="P155" s="203">
        <f>O155*H155</f>
        <v>0</v>
      </c>
      <c r="Q155" s="203">
        <v>0</v>
      </c>
      <c r="R155" s="203">
        <f>Q155*H155</f>
        <v>0</v>
      </c>
      <c r="S155" s="203">
        <v>0</v>
      </c>
      <c r="T155" s="20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5" t="s">
        <v>180</v>
      </c>
      <c r="AT155" s="205" t="s">
        <v>149</v>
      </c>
      <c r="AU155" s="205" t="s">
        <v>83</v>
      </c>
      <c r="AY155" s="18" t="s">
        <v>144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8" t="s">
        <v>81</v>
      </c>
      <c r="BK155" s="206">
        <f>ROUND(I155*H155,2)</f>
        <v>0</v>
      </c>
      <c r="BL155" s="18" t="s">
        <v>180</v>
      </c>
      <c r="BM155" s="205" t="s">
        <v>474</v>
      </c>
    </row>
    <row r="156" spans="1:65" s="13" customFormat="1" ht="11.25">
      <c r="B156" s="207"/>
      <c r="C156" s="208"/>
      <c r="D156" s="209" t="s">
        <v>156</v>
      </c>
      <c r="E156" s="210" t="s">
        <v>1</v>
      </c>
      <c r="F156" s="211" t="s">
        <v>81</v>
      </c>
      <c r="G156" s="208"/>
      <c r="H156" s="212">
        <v>1</v>
      </c>
      <c r="I156" s="213"/>
      <c r="J156" s="208"/>
      <c r="K156" s="208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156</v>
      </c>
      <c r="AU156" s="218" t="s">
        <v>83</v>
      </c>
      <c r="AV156" s="13" t="s">
        <v>83</v>
      </c>
      <c r="AW156" s="13" t="s">
        <v>30</v>
      </c>
      <c r="AX156" s="13" t="s">
        <v>81</v>
      </c>
      <c r="AY156" s="218" t="s">
        <v>144</v>
      </c>
    </row>
    <row r="157" spans="1:65" s="2" customFormat="1" ht="24.2" customHeight="1">
      <c r="A157" s="35"/>
      <c r="B157" s="36"/>
      <c r="C157" s="193" t="s">
        <v>216</v>
      </c>
      <c r="D157" s="193" t="s">
        <v>149</v>
      </c>
      <c r="E157" s="194" t="s">
        <v>229</v>
      </c>
      <c r="F157" s="195" t="s">
        <v>230</v>
      </c>
      <c r="G157" s="196" t="s">
        <v>224</v>
      </c>
      <c r="H157" s="197">
        <v>1</v>
      </c>
      <c r="I157" s="198"/>
      <c r="J157" s="199">
        <f>ROUND(I157*H157,2)</f>
        <v>0</v>
      </c>
      <c r="K157" s="200"/>
      <c r="L157" s="40"/>
      <c r="M157" s="201" t="s">
        <v>1</v>
      </c>
      <c r="N157" s="202" t="s">
        <v>38</v>
      </c>
      <c r="O157" s="72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5" t="s">
        <v>180</v>
      </c>
      <c r="AT157" s="205" t="s">
        <v>149</v>
      </c>
      <c r="AU157" s="205" t="s">
        <v>83</v>
      </c>
      <c r="AY157" s="18" t="s">
        <v>144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8" t="s">
        <v>81</v>
      </c>
      <c r="BK157" s="206">
        <f>ROUND(I157*H157,2)</f>
        <v>0</v>
      </c>
      <c r="BL157" s="18" t="s">
        <v>180</v>
      </c>
      <c r="BM157" s="205" t="s">
        <v>475</v>
      </c>
    </row>
    <row r="158" spans="1:65" s="13" customFormat="1" ht="11.25">
      <c r="B158" s="207"/>
      <c r="C158" s="208"/>
      <c r="D158" s="209" t="s">
        <v>156</v>
      </c>
      <c r="E158" s="210" t="s">
        <v>1</v>
      </c>
      <c r="F158" s="211" t="s">
        <v>81</v>
      </c>
      <c r="G158" s="208"/>
      <c r="H158" s="212">
        <v>1</v>
      </c>
      <c r="I158" s="213"/>
      <c r="J158" s="208"/>
      <c r="K158" s="208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156</v>
      </c>
      <c r="AU158" s="218" t="s">
        <v>83</v>
      </c>
      <c r="AV158" s="13" t="s">
        <v>83</v>
      </c>
      <c r="AW158" s="13" t="s">
        <v>30</v>
      </c>
      <c r="AX158" s="13" t="s">
        <v>81</v>
      </c>
      <c r="AY158" s="218" t="s">
        <v>144</v>
      </c>
    </row>
    <row r="159" spans="1:65" s="2" customFormat="1" ht="24.2" customHeight="1">
      <c r="A159" s="35"/>
      <c r="B159" s="36"/>
      <c r="C159" s="193" t="s">
        <v>221</v>
      </c>
      <c r="D159" s="193" t="s">
        <v>149</v>
      </c>
      <c r="E159" s="194" t="s">
        <v>222</v>
      </c>
      <c r="F159" s="195" t="s">
        <v>223</v>
      </c>
      <c r="G159" s="196" t="s">
        <v>224</v>
      </c>
      <c r="H159" s="197">
        <v>3</v>
      </c>
      <c r="I159" s="198"/>
      <c r="J159" s="199">
        <f>ROUND(I159*H159,2)</f>
        <v>0</v>
      </c>
      <c r="K159" s="200"/>
      <c r="L159" s="40"/>
      <c r="M159" s="201" t="s">
        <v>1</v>
      </c>
      <c r="N159" s="202" t="s">
        <v>38</v>
      </c>
      <c r="O159" s="72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5" t="s">
        <v>180</v>
      </c>
      <c r="AT159" s="205" t="s">
        <v>149</v>
      </c>
      <c r="AU159" s="205" t="s">
        <v>83</v>
      </c>
      <c r="AY159" s="18" t="s">
        <v>144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8" t="s">
        <v>81</v>
      </c>
      <c r="BK159" s="206">
        <f>ROUND(I159*H159,2)</f>
        <v>0</v>
      </c>
      <c r="BL159" s="18" t="s">
        <v>180</v>
      </c>
      <c r="BM159" s="205" t="s">
        <v>476</v>
      </c>
    </row>
    <row r="160" spans="1:65" s="13" customFormat="1" ht="11.25">
      <c r="B160" s="207"/>
      <c r="C160" s="208"/>
      <c r="D160" s="209" t="s">
        <v>156</v>
      </c>
      <c r="E160" s="210" t="s">
        <v>1</v>
      </c>
      <c r="F160" s="211" t="s">
        <v>154</v>
      </c>
      <c r="G160" s="208"/>
      <c r="H160" s="212">
        <v>3</v>
      </c>
      <c r="I160" s="213"/>
      <c r="J160" s="208"/>
      <c r="K160" s="208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156</v>
      </c>
      <c r="AU160" s="218" t="s">
        <v>83</v>
      </c>
      <c r="AV160" s="13" t="s">
        <v>83</v>
      </c>
      <c r="AW160" s="13" t="s">
        <v>30</v>
      </c>
      <c r="AX160" s="13" t="s">
        <v>81</v>
      </c>
      <c r="AY160" s="218" t="s">
        <v>144</v>
      </c>
    </row>
    <row r="161" spans="1:65" s="2" customFormat="1" ht="14.45" customHeight="1">
      <c r="A161" s="35"/>
      <c r="B161" s="36"/>
      <c r="C161" s="193" t="s">
        <v>8</v>
      </c>
      <c r="D161" s="193" t="s">
        <v>149</v>
      </c>
      <c r="E161" s="194" t="s">
        <v>233</v>
      </c>
      <c r="F161" s="195" t="s">
        <v>234</v>
      </c>
      <c r="G161" s="196" t="s">
        <v>209</v>
      </c>
      <c r="H161" s="197">
        <v>67</v>
      </c>
      <c r="I161" s="198"/>
      <c r="J161" s="199">
        <f>ROUND(I161*H161,2)</f>
        <v>0</v>
      </c>
      <c r="K161" s="200"/>
      <c r="L161" s="40"/>
      <c r="M161" s="201" t="s">
        <v>1</v>
      </c>
      <c r="N161" s="202" t="s">
        <v>38</v>
      </c>
      <c r="O161" s="72"/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5" t="s">
        <v>180</v>
      </c>
      <c r="AT161" s="205" t="s">
        <v>149</v>
      </c>
      <c r="AU161" s="205" t="s">
        <v>83</v>
      </c>
      <c r="AY161" s="18" t="s">
        <v>144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8" t="s">
        <v>81</v>
      </c>
      <c r="BK161" s="206">
        <f>ROUND(I161*H161,2)</f>
        <v>0</v>
      </c>
      <c r="BL161" s="18" t="s">
        <v>180</v>
      </c>
      <c r="BM161" s="205" t="s">
        <v>477</v>
      </c>
    </row>
    <row r="162" spans="1:65" s="13" customFormat="1" ht="11.25">
      <c r="B162" s="207"/>
      <c r="C162" s="208"/>
      <c r="D162" s="209" t="s">
        <v>156</v>
      </c>
      <c r="E162" s="210" t="s">
        <v>1</v>
      </c>
      <c r="F162" s="211" t="s">
        <v>236</v>
      </c>
      <c r="G162" s="208"/>
      <c r="H162" s="212">
        <v>67</v>
      </c>
      <c r="I162" s="213"/>
      <c r="J162" s="208"/>
      <c r="K162" s="208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156</v>
      </c>
      <c r="AU162" s="218" t="s">
        <v>83</v>
      </c>
      <c r="AV162" s="13" t="s">
        <v>83</v>
      </c>
      <c r="AW162" s="13" t="s">
        <v>30</v>
      </c>
      <c r="AX162" s="13" t="s">
        <v>81</v>
      </c>
      <c r="AY162" s="218" t="s">
        <v>144</v>
      </c>
    </row>
    <row r="163" spans="1:65" s="2" customFormat="1" ht="14.45" customHeight="1">
      <c r="A163" s="35"/>
      <c r="B163" s="36"/>
      <c r="C163" s="193" t="s">
        <v>180</v>
      </c>
      <c r="D163" s="193" t="s">
        <v>149</v>
      </c>
      <c r="E163" s="194" t="s">
        <v>226</v>
      </c>
      <c r="F163" s="195" t="s">
        <v>227</v>
      </c>
      <c r="G163" s="196" t="s">
        <v>209</v>
      </c>
      <c r="H163" s="197">
        <v>8</v>
      </c>
      <c r="I163" s="198"/>
      <c r="J163" s="199">
        <f>ROUND(I163*H163,2)</f>
        <v>0</v>
      </c>
      <c r="K163" s="200"/>
      <c r="L163" s="40"/>
      <c r="M163" s="201" t="s">
        <v>1</v>
      </c>
      <c r="N163" s="202" t="s">
        <v>38</v>
      </c>
      <c r="O163" s="72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5" t="s">
        <v>180</v>
      </c>
      <c r="AT163" s="205" t="s">
        <v>149</v>
      </c>
      <c r="AU163" s="205" t="s">
        <v>83</v>
      </c>
      <c r="AY163" s="18" t="s">
        <v>144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8" t="s">
        <v>81</v>
      </c>
      <c r="BK163" s="206">
        <f>ROUND(I163*H163,2)</f>
        <v>0</v>
      </c>
      <c r="BL163" s="18" t="s">
        <v>180</v>
      </c>
      <c r="BM163" s="205" t="s">
        <v>478</v>
      </c>
    </row>
    <row r="164" spans="1:65" s="13" customFormat="1" ht="11.25">
      <c r="B164" s="207"/>
      <c r="C164" s="208"/>
      <c r="D164" s="209" t="s">
        <v>156</v>
      </c>
      <c r="E164" s="210" t="s">
        <v>1</v>
      </c>
      <c r="F164" s="211" t="s">
        <v>192</v>
      </c>
      <c r="G164" s="208"/>
      <c r="H164" s="212">
        <v>8</v>
      </c>
      <c r="I164" s="213"/>
      <c r="J164" s="208"/>
      <c r="K164" s="208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156</v>
      </c>
      <c r="AU164" s="218" t="s">
        <v>83</v>
      </c>
      <c r="AV164" s="13" t="s">
        <v>83</v>
      </c>
      <c r="AW164" s="13" t="s">
        <v>30</v>
      </c>
      <c r="AX164" s="13" t="s">
        <v>81</v>
      </c>
      <c r="AY164" s="218" t="s">
        <v>144</v>
      </c>
    </row>
    <row r="165" spans="1:65" s="2" customFormat="1" ht="24.2" customHeight="1">
      <c r="A165" s="35"/>
      <c r="B165" s="36"/>
      <c r="C165" s="193" t="s">
        <v>232</v>
      </c>
      <c r="D165" s="193" t="s">
        <v>149</v>
      </c>
      <c r="E165" s="194" t="s">
        <v>265</v>
      </c>
      <c r="F165" s="195" t="s">
        <v>266</v>
      </c>
      <c r="G165" s="196" t="s">
        <v>251</v>
      </c>
      <c r="H165" s="197">
        <v>1</v>
      </c>
      <c r="I165" s="198"/>
      <c r="J165" s="199">
        <f>ROUND(I165*H165,2)</f>
        <v>0</v>
      </c>
      <c r="K165" s="200"/>
      <c r="L165" s="40"/>
      <c r="M165" s="201" t="s">
        <v>1</v>
      </c>
      <c r="N165" s="202" t="s">
        <v>38</v>
      </c>
      <c r="O165" s="72"/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5" t="s">
        <v>180</v>
      </c>
      <c r="AT165" s="205" t="s">
        <v>149</v>
      </c>
      <c r="AU165" s="205" t="s">
        <v>83</v>
      </c>
      <c r="AY165" s="18" t="s">
        <v>144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8" t="s">
        <v>81</v>
      </c>
      <c r="BK165" s="206">
        <f>ROUND(I165*H165,2)</f>
        <v>0</v>
      </c>
      <c r="BL165" s="18" t="s">
        <v>180</v>
      </c>
      <c r="BM165" s="205" t="s">
        <v>479</v>
      </c>
    </row>
    <row r="166" spans="1:65" s="13" customFormat="1" ht="11.25">
      <c r="B166" s="207"/>
      <c r="C166" s="208"/>
      <c r="D166" s="209" t="s">
        <v>156</v>
      </c>
      <c r="E166" s="210" t="s">
        <v>1</v>
      </c>
      <c r="F166" s="211" t="s">
        <v>81</v>
      </c>
      <c r="G166" s="208"/>
      <c r="H166" s="212">
        <v>1</v>
      </c>
      <c r="I166" s="213"/>
      <c r="J166" s="208"/>
      <c r="K166" s="208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156</v>
      </c>
      <c r="AU166" s="218" t="s">
        <v>83</v>
      </c>
      <c r="AV166" s="13" t="s">
        <v>83</v>
      </c>
      <c r="AW166" s="13" t="s">
        <v>30</v>
      </c>
      <c r="AX166" s="13" t="s">
        <v>81</v>
      </c>
      <c r="AY166" s="218" t="s">
        <v>144</v>
      </c>
    </row>
    <row r="167" spans="1:65" s="2" customFormat="1" ht="14.45" customHeight="1">
      <c r="A167" s="35"/>
      <c r="B167" s="36"/>
      <c r="C167" s="193" t="s">
        <v>237</v>
      </c>
      <c r="D167" s="193" t="s">
        <v>149</v>
      </c>
      <c r="E167" s="194" t="s">
        <v>262</v>
      </c>
      <c r="F167" s="195" t="s">
        <v>263</v>
      </c>
      <c r="G167" s="196" t="s">
        <v>251</v>
      </c>
      <c r="H167" s="197">
        <v>1</v>
      </c>
      <c r="I167" s="198"/>
      <c r="J167" s="199">
        <f>ROUND(I167*H167,2)</f>
        <v>0</v>
      </c>
      <c r="K167" s="200"/>
      <c r="L167" s="40"/>
      <c r="M167" s="201" t="s">
        <v>1</v>
      </c>
      <c r="N167" s="202" t="s">
        <v>38</v>
      </c>
      <c r="O167" s="72"/>
      <c r="P167" s="203">
        <f>O167*H167</f>
        <v>0</v>
      </c>
      <c r="Q167" s="203">
        <v>0</v>
      </c>
      <c r="R167" s="203">
        <f>Q167*H167</f>
        <v>0</v>
      </c>
      <c r="S167" s="203">
        <v>0</v>
      </c>
      <c r="T167" s="20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5" t="s">
        <v>180</v>
      </c>
      <c r="AT167" s="205" t="s">
        <v>149</v>
      </c>
      <c r="AU167" s="205" t="s">
        <v>83</v>
      </c>
      <c r="AY167" s="18" t="s">
        <v>144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8" t="s">
        <v>81</v>
      </c>
      <c r="BK167" s="206">
        <f>ROUND(I167*H167,2)</f>
        <v>0</v>
      </c>
      <c r="BL167" s="18" t="s">
        <v>180</v>
      </c>
      <c r="BM167" s="205" t="s">
        <v>480</v>
      </c>
    </row>
    <row r="168" spans="1:65" s="13" customFormat="1" ht="11.25">
      <c r="B168" s="207"/>
      <c r="C168" s="208"/>
      <c r="D168" s="209" t="s">
        <v>156</v>
      </c>
      <c r="E168" s="210" t="s">
        <v>1</v>
      </c>
      <c r="F168" s="211" t="s">
        <v>81</v>
      </c>
      <c r="G168" s="208"/>
      <c r="H168" s="212">
        <v>1</v>
      </c>
      <c r="I168" s="213"/>
      <c r="J168" s="208"/>
      <c r="K168" s="208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156</v>
      </c>
      <c r="AU168" s="218" t="s">
        <v>83</v>
      </c>
      <c r="AV168" s="13" t="s">
        <v>83</v>
      </c>
      <c r="AW168" s="13" t="s">
        <v>30</v>
      </c>
      <c r="AX168" s="13" t="s">
        <v>81</v>
      </c>
      <c r="AY168" s="218" t="s">
        <v>144</v>
      </c>
    </row>
    <row r="169" spans="1:65" s="2" customFormat="1" ht="24.2" customHeight="1">
      <c r="A169" s="35"/>
      <c r="B169" s="36"/>
      <c r="C169" s="193" t="s">
        <v>242</v>
      </c>
      <c r="D169" s="193" t="s">
        <v>149</v>
      </c>
      <c r="E169" s="194" t="s">
        <v>269</v>
      </c>
      <c r="F169" s="195" t="s">
        <v>270</v>
      </c>
      <c r="G169" s="196" t="s">
        <v>251</v>
      </c>
      <c r="H169" s="197">
        <v>1</v>
      </c>
      <c r="I169" s="198"/>
      <c r="J169" s="199">
        <f>ROUND(I169*H169,2)</f>
        <v>0</v>
      </c>
      <c r="K169" s="200"/>
      <c r="L169" s="40"/>
      <c r="M169" s="201" t="s">
        <v>1</v>
      </c>
      <c r="N169" s="202" t="s">
        <v>38</v>
      </c>
      <c r="O169" s="72"/>
      <c r="P169" s="203">
        <f>O169*H169</f>
        <v>0</v>
      </c>
      <c r="Q169" s="203">
        <v>0</v>
      </c>
      <c r="R169" s="203">
        <f>Q169*H169</f>
        <v>0</v>
      </c>
      <c r="S169" s="203">
        <v>0</v>
      </c>
      <c r="T169" s="20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5" t="s">
        <v>180</v>
      </c>
      <c r="AT169" s="205" t="s">
        <v>149</v>
      </c>
      <c r="AU169" s="205" t="s">
        <v>83</v>
      </c>
      <c r="AY169" s="18" t="s">
        <v>144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8" t="s">
        <v>81</v>
      </c>
      <c r="BK169" s="206">
        <f>ROUND(I169*H169,2)</f>
        <v>0</v>
      </c>
      <c r="BL169" s="18" t="s">
        <v>180</v>
      </c>
      <c r="BM169" s="205" t="s">
        <v>481</v>
      </c>
    </row>
    <row r="170" spans="1:65" s="13" customFormat="1" ht="11.25">
      <c r="B170" s="207"/>
      <c r="C170" s="208"/>
      <c r="D170" s="209" t="s">
        <v>156</v>
      </c>
      <c r="E170" s="210" t="s">
        <v>1</v>
      </c>
      <c r="F170" s="211" t="s">
        <v>81</v>
      </c>
      <c r="G170" s="208"/>
      <c r="H170" s="212">
        <v>1</v>
      </c>
      <c r="I170" s="213"/>
      <c r="J170" s="208"/>
      <c r="K170" s="208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156</v>
      </c>
      <c r="AU170" s="218" t="s">
        <v>83</v>
      </c>
      <c r="AV170" s="13" t="s">
        <v>83</v>
      </c>
      <c r="AW170" s="13" t="s">
        <v>30</v>
      </c>
      <c r="AX170" s="13" t="s">
        <v>81</v>
      </c>
      <c r="AY170" s="218" t="s">
        <v>144</v>
      </c>
    </row>
    <row r="171" spans="1:65" s="2" customFormat="1" ht="14.45" customHeight="1">
      <c r="A171" s="35"/>
      <c r="B171" s="36"/>
      <c r="C171" s="193" t="s">
        <v>220</v>
      </c>
      <c r="D171" s="193" t="s">
        <v>149</v>
      </c>
      <c r="E171" s="194" t="s">
        <v>258</v>
      </c>
      <c r="F171" s="195" t="s">
        <v>259</v>
      </c>
      <c r="G171" s="196" t="s">
        <v>251</v>
      </c>
      <c r="H171" s="197">
        <v>1</v>
      </c>
      <c r="I171" s="198"/>
      <c r="J171" s="199">
        <f>ROUND(I171*H171,2)</f>
        <v>0</v>
      </c>
      <c r="K171" s="200"/>
      <c r="L171" s="40"/>
      <c r="M171" s="201" t="s">
        <v>1</v>
      </c>
      <c r="N171" s="202" t="s">
        <v>38</v>
      </c>
      <c r="O171" s="72"/>
      <c r="P171" s="203">
        <f>O171*H171</f>
        <v>0</v>
      </c>
      <c r="Q171" s="203">
        <v>0</v>
      </c>
      <c r="R171" s="203">
        <f>Q171*H171</f>
        <v>0</v>
      </c>
      <c r="S171" s="203">
        <v>0</v>
      </c>
      <c r="T171" s="20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5" t="s">
        <v>180</v>
      </c>
      <c r="AT171" s="205" t="s">
        <v>149</v>
      </c>
      <c r="AU171" s="205" t="s">
        <v>83</v>
      </c>
      <c r="AY171" s="18" t="s">
        <v>144</v>
      </c>
      <c r="BE171" s="206">
        <f>IF(N171="základní",J171,0)</f>
        <v>0</v>
      </c>
      <c r="BF171" s="206">
        <f>IF(N171="snížená",J171,0)</f>
        <v>0</v>
      </c>
      <c r="BG171" s="206">
        <f>IF(N171="zákl. přenesená",J171,0)</f>
        <v>0</v>
      </c>
      <c r="BH171" s="206">
        <f>IF(N171="sníž. přenesená",J171,0)</f>
        <v>0</v>
      </c>
      <c r="BI171" s="206">
        <f>IF(N171="nulová",J171,0)</f>
        <v>0</v>
      </c>
      <c r="BJ171" s="18" t="s">
        <v>81</v>
      </c>
      <c r="BK171" s="206">
        <f>ROUND(I171*H171,2)</f>
        <v>0</v>
      </c>
      <c r="BL171" s="18" t="s">
        <v>180</v>
      </c>
      <c r="BM171" s="205" t="s">
        <v>482</v>
      </c>
    </row>
    <row r="172" spans="1:65" s="13" customFormat="1" ht="11.25">
      <c r="B172" s="207"/>
      <c r="C172" s="208"/>
      <c r="D172" s="209" t="s">
        <v>156</v>
      </c>
      <c r="E172" s="210" t="s">
        <v>1</v>
      </c>
      <c r="F172" s="211" t="s">
        <v>81</v>
      </c>
      <c r="G172" s="208"/>
      <c r="H172" s="212">
        <v>1</v>
      </c>
      <c r="I172" s="213"/>
      <c r="J172" s="208"/>
      <c r="K172" s="208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156</v>
      </c>
      <c r="AU172" s="218" t="s">
        <v>83</v>
      </c>
      <c r="AV172" s="13" t="s">
        <v>83</v>
      </c>
      <c r="AW172" s="13" t="s">
        <v>30</v>
      </c>
      <c r="AX172" s="13" t="s">
        <v>81</v>
      </c>
      <c r="AY172" s="218" t="s">
        <v>144</v>
      </c>
    </row>
    <row r="173" spans="1:65" s="2" customFormat="1" ht="14.45" customHeight="1">
      <c r="A173" s="35"/>
      <c r="B173" s="36"/>
      <c r="C173" s="193" t="s">
        <v>7</v>
      </c>
      <c r="D173" s="193" t="s">
        <v>149</v>
      </c>
      <c r="E173" s="194" t="s">
        <v>273</v>
      </c>
      <c r="F173" s="195" t="s">
        <v>274</v>
      </c>
      <c r="G173" s="196" t="s">
        <v>251</v>
      </c>
      <c r="H173" s="197">
        <v>1</v>
      </c>
      <c r="I173" s="198"/>
      <c r="J173" s="199">
        <f>ROUND(I173*H173,2)</f>
        <v>0</v>
      </c>
      <c r="K173" s="200"/>
      <c r="L173" s="40"/>
      <c r="M173" s="201" t="s">
        <v>1</v>
      </c>
      <c r="N173" s="202" t="s">
        <v>38</v>
      </c>
      <c r="O173" s="72"/>
      <c r="P173" s="203">
        <f>O173*H173</f>
        <v>0</v>
      </c>
      <c r="Q173" s="203">
        <v>0</v>
      </c>
      <c r="R173" s="203">
        <f>Q173*H173</f>
        <v>0</v>
      </c>
      <c r="S173" s="203">
        <v>0</v>
      </c>
      <c r="T173" s="20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5" t="s">
        <v>180</v>
      </c>
      <c r="AT173" s="205" t="s">
        <v>149</v>
      </c>
      <c r="AU173" s="205" t="s">
        <v>83</v>
      </c>
      <c r="AY173" s="18" t="s">
        <v>144</v>
      </c>
      <c r="BE173" s="206">
        <f>IF(N173="základní",J173,0)</f>
        <v>0</v>
      </c>
      <c r="BF173" s="206">
        <f>IF(N173="snížená",J173,0)</f>
        <v>0</v>
      </c>
      <c r="BG173" s="206">
        <f>IF(N173="zákl. přenesená",J173,0)</f>
        <v>0</v>
      </c>
      <c r="BH173" s="206">
        <f>IF(N173="sníž. přenesená",J173,0)</f>
        <v>0</v>
      </c>
      <c r="BI173" s="206">
        <f>IF(N173="nulová",J173,0)</f>
        <v>0</v>
      </c>
      <c r="BJ173" s="18" t="s">
        <v>81</v>
      </c>
      <c r="BK173" s="206">
        <f>ROUND(I173*H173,2)</f>
        <v>0</v>
      </c>
      <c r="BL173" s="18" t="s">
        <v>180</v>
      </c>
      <c r="BM173" s="205" t="s">
        <v>483</v>
      </c>
    </row>
    <row r="174" spans="1:65" s="13" customFormat="1" ht="11.25">
      <c r="B174" s="207"/>
      <c r="C174" s="208"/>
      <c r="D174" s="209" t="s">
        <v>156</v>
      </c>
      <c r="E174" s="210" t="s">
        <v>1</v>
      </c>
      <c r="F174" s="211" t="s">
        <v>81</v>
      </c>
      <c r="G174" s="208"/>
      <c r="H174" s="212">
        <v>1</v>
      </c>
      <c r="I174" s="213"/>
      <c r="J174" s="208"/>
      <c r="K174" s="208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156</v>
      </c>
      <c r="AU174" s="218" t="s">
        <v>83</v>
      </c>
      <c r="AV174" s="13" t="s">
        <v>83</v>
      </c>
      <c r="AW174" s="13" t="s">
        <v>30</v>
      </c>
      <c r="AX174" s="13" t="s">
        <v>81</v>
      </c>
      <c r="AY174" s="218" t="s">
        <v>144</v>
      </c>
    </row>
    <row r="175" spans="1:65" s="12" customFormat="1" ht="22.9" customHeight="1">
      <c r="B175" s="177"/>
      <c r="C175" s="178"/>
      <c r="D175" s="179" t="s">
        <v>72</v>
      </c>
      <c r="E175" s="191" t="s">
        <v>293</v>
      </c>
      <c r="F175" s="191" t="s">
        <v>294</v>
      </c>
      <c r="G175" s="178"/>
      <c r="H175" s="178"/>
      <c r="I175" s="181"/>
      <c r="J175" s="192">
        <f>BK175</f>
        <v>0</v>
      </c>
      <c r="K175" s="178"/>
      <c r="L175" s="183"/>
      <c r="M175" s="184"/>
      <c r="N175" s="185"/>
      <c r="O175" s="185"/>
      <c r="P175" s="186">
        <f>SUM(P176:P183)</f>
        <v>0</v>
      </c>
      <c r="Q175" s="185"/>
      <c r="R175" s="186">
        <f>SUM(R176:R183)</f>
        <v>0.18060000000000001</v>
      </c>
      <c r="S175" s="185"/>
      <c r="T175" s="187">
        <f>SUM(T176:T183)</f>
        <v>0</v>
      </c>
      <c r="AR175" s="188" t="s">
        <v>83</v>
      </c>
      <c r="AT175" s="189" t="s">
        <v>72</v>
      </c>
      <c r="AU175" s="189" t="s">
        <v>81</v>
      </c>
      <c r="AY175" s="188" t="s">
        <v>144</v>
      </c>
      <c r="BK175" s="190">
        <f>SUM(BK176:BK183)</f>
        <v>0</v>
      </c>
    </row>
    <row r="176" spans="1:65" s="2" customFormat="1" ht="14.45" customHeight="1">
      <c r="A176" s="35"/>
      <c r="B176" s="36"/>
      <c r="C176" s="193" t="s">
        <v>253</v>
      </c>
      <c r="D176" s="193" t="s">
        <v>149</v>
      </c>
      <c r="E176" s="194" t="s">
        <v>296</v>
      </c>
      <c r="F176" s="195" t="s">
        <v>297</v>
      </c>
      <c r="G176" s="196" t="s">
        <v>152</v>
      </c>
      <c r="H176" s="197">
        <v>12</v>
      </c>
      <c r="I176" s="198"/>
      <c r="J176" s="199">
        <f>ROUND(I176*H176,2)</f>
        <v>0</v>
      </c>
      <c r="K176" s="200"/>
      <c r="L176" s="40"/>
      <c r="M176" s="201" t="s">
        <v>1</v>
      </c>
      <c r="N176" s="202" t="s">
        <v>38</v>
      </c>
      <c r="O176" s="72"/>
      <c r="P176" s="203">
        <f>O176*H176</f>
        <v>0</v>
      </c>
      <c r="Q176" s="203">
        <v>0</v>
      </c>
      <c r="R176" s="203">
        <f>Q176*H176</f>
        <v>0</v>
      </c>
      <c r="S176" s="203">
        <v>0</v>
      </c>
      <c r="T176" s="20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5" t="s">
        <v>180</v>
      </c>
      <c r="AT176" s="205" t="s">
        <v>149</v>
      </c>
      <c r="AU176" s="205" t="s">
        <v>83</v>
      </c>
      <c r="AY176" s="18" t="s">
        <v>144</v>
      </c>
      <c r="BE176" s="206">
        <f>IF(N176="základní",J176,0)</f>
        <v>0</v>
      </c>
      <c r="BF176" s="206">
        <f>IF(N176="snížená",J176,0)</f>
        <v>0</v>
      </c>
      <c r="BG176" s="206">
        <f>IF(N176="zákl. přenesená",J176,0)</f>
        <v>0</v>
      </c>
      <c r="BH176" s="206">
        <f>IF(N176="sníž. přenesená",J176,0)</f>
        <v>0</v>
      </c>
      <c r="BI176" s="206">
        <f>IF(N176="nulová",J176,0)</f>
        <v>0</v>
      </c>
      <c r="BJ176" s="18" t="s">
        <v>81</v>
      </c>
      <c r="BK176" s="206">
        <f>ROUND(I176*H176,2)</f>
        <v>0</v>
      </c>
      <c r="BL176" s="18" t="s">
        <v>180</v>
      </c>
      <c r="BM176" s="205" t="s">
        <v>484</v>
      </c>
    </row>
    <row r="177" spans="1:65" s="13" customFormat="1" ht="11.25">
      <c r="B177" s="207"/>
      <c r="C177" s="208"/>
      <c r="D177" s="209" t="s">
        <v>156</v>
      </c>
      <c r="E177" s="210" t="s">
        <v>1</v>
      </c>
      <c r="F177" s="211" t="s">
        <v>211</v>
      </c>
      <c r="G177" s="208"/>
      <c r="H177" s="212">
        <v>12</v>
      </c>
      <c r="I177" s="213"/>
      <c r="J177" s="208"/>
      <c r="K177" s="208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156</v>
      </c>
      <c r="AU177" s="218" t="s">
        <v>83</v>
      </c>
      <c r="AV177" s="13" t="s">
        <v>83</v>
      </c>
      <c r="AW177" s="13" t="s">
        <v>30</v>
      </c>
      <c r="AX177" s="13" t="s">
        <v>81</v>
      </c>
      <c r="AY177" s="218" t="s">
        <v>144</v>
      </c>
    </row>
    <row r="178" spans="1:65" s="2" customFormat="1" ht="14.45" customHeight="1">
      <c r="A178" s="35"/>
      <c r="B178" s="36"/>
      <c r="C178" s="193" t="s">
        <v>257</v>
      </c>
      <c r="D178" s="193" t="s">
        <v>149</v>
      </c>
      <c r="E178" s="194" t="s">
        <v>299</v>
      </c>
      <c r="F178" s="195" t="s">
        <v>300</v>
      </c>
      <c r="G178" s="196" t="s">
        <v>152</v>
      </c>
      <c r="H178" s="197">
        <v>12</v>
      </c>
      <c r="I178" s="198"/>
      <c r="J178" s="199">
        <f>ROUND(I178*H178,2)</f>
        <v>0</v>
      </c>
      <c r="K178" s="200"/>
      <c r="L178" s="40"/>
      <c r="M178" s="201" t="s">
        <v>1</v>
      </c>
      <c r="N178" s="202" t="s">
        <v>38</v>
      </c>
      <c r="O178" s="72"/>
      <c r="P178" s="203">
        <f>O178*H178</f>
        <v>0</v>
      </c>
      <c r="Q178" s="203">
        <v>2.9999999999999997E-4</v>
      </c>
      <c r="R178" s="203">
        <f>Q178*H178</f>
        <v>3.5999999999999999E-3</v>
      </c>
      <c r="S178" s="203">
        <v>0</v>
      </c>
      <c r="T178" s="20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5" t="s">
        <v>180</v>
      </c>
      <c r="AT178" s="205" t="s">
        <v>149</v>
      </c>
      <c r="AU178" s="205" t="s">
        <v>83</v>
      </c>
      <c r="AY178" s="18" t="s">
        <v>144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8" t="s">
        <v>81</v>
      </c>
      <c r="BK178" s="206">
        <f>ROUND(I178*H178,2)</f>
        <v>0</v>
      </c>
      <c r="BL178" s="18" t="s">
        <v>180</v>
      </c>
      <c r="BM178" s="205" t="s">
        <v>485</v>
      </c>
    </row>
    <row r="179" spans="1:65" s="13" customFormat="1" ht="11.25">
      <c r="B179" s="207"/>
      <c r="C179" s="208"/>
      <c r="D179" s="209" t="s">
        <v>156</v>
      </c>
      <c r="E179" s="210" t="s">
        <v>1</v>
      </c>
      <c r="F179" s="211" t="s">
        <v>211</v>
      </c>
      <c r="G179" s="208"/>
      <c r="H179" s="212">
        <v>12</v>
      </c>
      <c r="I179" s="213"/>
      <c r="J179" s="208"/>
      <c r="K179" s="208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156</v>
      </c>
      <c r="AU179" s="218" t="s">
        <v>83</v>
      </c>
      <c r="AV179" s="13" t="s">
        <v>83</v>
      </c>
      <c r="AW179" s="13" t="s">
        <v>30</v>
      </c>
      <c r="AX179" s="13" t="s">
        <v>81</v>
      </c>
      <c r="AY179" s="218" t="s">
        <v>144</v>
      </c>
    </row>
    <row r="180" spans="1:65" s="2" customFormat="1" ht="24.2" customHeight="1">
      <c r="A180" s="35"/>
      <c r="B180" s="36"/>
      <c r="C180" s="193" t="s">
        <v>261</v>
      </c>
      <c r="D180" s="193" t="s">
        <v>149</v>
      </c>
      <c r="E180" s="194" t="s">
        <v>303</v>
      </c>
      <c r="F180" s="195" t="s">
        <v>304</v>
      </c>
      <c r="G180" s="196" t="s">
        <v>152</v>
      </c>
      <c r="H180" s="197">
        <v>12</v>
      </c>
      <c r="I180" s="198"/>
      <c r="J180" s="199">
        <f>ROUND(I180*H180,2)</f>
        <v>0</v>
      </c>
      <c r="K180" s="200"/>
      <c r="L180" s="40"/>
      <c r="M180" s="201" t="s">
        <v>1</v>
      </c>
      <c r="N180" s="202" t="s">
        <v>38</v>
      </c>
      <c r="O180" s="72"/>
      <c r="P180" s="203">
        <f>O180*H180</f>
        <v>0</v>
      </c>
      <c r="Q180" s="203">
        <v>4.9500000000000004E-3</v>
      </c>
      <c r="R180" s="203">
        <f>Q180*H180</f>
        <v>5.9400000000000008E-2</v>
      </c>
      <c r="S180" s="203">
        <v>0</v>
      </c>
      <c r="T180" s="20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5" t="s">
        <v>180</v>
      </c>
      <c r="AT180" s="205" t="s">
        <v>149</v>
      </c>
      <c r="AU180" s="205" t="s">
        <v>83</v>
      </c>
      <c r="AY180" s="18" t="s">
        <v>144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8" t="s">
        <v>81</v>
      </c>
      <c r="BK180" s="206">
        <f>ROUND(I180*H180,2)</f>
        <v>0</v>
      </c>
      <c r="BL180" s="18" t="s">
        <v>180</v>
      </c>
      <c r="BM180" s="205" t="s">
        <v>486</v>
      </c>
    </row>
    <row r="181" spans="1:65" s="13" customFormat="1" ht="11.25">
      <c r="B181" s="207"/>
      <c r="C181" s="208"/>
      <c r="D181" s="209" t="s">
        <v>156</v>
      </c>
      <c r="E181" s="210" t="s">
        <v>1</v>
      </c>
      <c r="F181" s="211" t="s">
        <v>211</v>
      </c>
      <c r="G181" s="208"/>
      <c r="H181" s="212">
        <v>12</v>
      </c>
      <c r="I181" s="213"/>
      <c r="J181" s="208"/>
      <c r="K181" s="208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156</v>
      </c>
      <c r="AU181" s="218" t="s">
        <v>83</v>
      </c>
      <c r="AV181" s="13" t="s">
        <v>83</v>
      </c>
      <c r="AW181" s="13" t="s">
        <v>30</v>
      </c>
      <c r="AX181" s="13" t="s">
        <v>81</v>
      </c>
      <c r="AY181" s="218" t="s">
        <v>144</v>
      </c>
    </row>
    <row r="182" spans="1:65" s="2" customFormat="1" ht="24.2" customHeight="1">
      <c r="A182" s="35"/>
      <c r="B182" s="36"/>
      <c r="C182" s="230" t="s">
        <v>241</v>
      </c>
      <c r="D182" s="230" t="s">
        <v>284</v>
      </c>
      <c r="E182" s="231" t="s">
        <v>307</v>
      </c>
      <c r="F182" s="232" t="s">
        <v>308</v>
      </c>
      <c r="G182" s="233" t="s">
        <v>152</v>
      </c>
      <c r="H182" s="234">
        <v>12</v>
      </c>
      <c r="I182" s="235"/>
      <c r="J182" s="236">
        <f>ROUND(I182*H182,2)</f>
        <v>0</v>
      </c>
      <c r="K182" s="237"/>
      <c r="L182" s="238"/>
      <c r="M182" s="239" t="s">
        <v>1</v>
      </c>
      <c r="N182" s="240" t="s">
        <v>38</v>
      </c>
      <c r="O182" s="72"/>
      <c r="P182" s="203">
        <f>O182*H182</f>
        <v>0</v>
      </c>
      <c r="Q182" s="203">
        <v>9.7999999999999997E-3</v>
      </c>
      <c r="R182" s="203">
        <f>Q182*H182</f>
        <v>0.1176</v>
      </c>
      <c r="S182" s="203">
        <v>0</v>
      </c>
      <c r="T182" s="20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5" t="s">
        <v>287</v>
      </c>
      <c r="AT182" s="205" t="s">
        <v>284</v>
      </c>
      <c r="AU182" s="205" t="s">
        <v>83</v>
      </c>
      <c r="AY182" s="18" t="s">
        <v>144</v>
      </c>
      <c r="BE182" s="206">
        <f>IF(N182="základní",J182,0)</f>
        <v>0</v>
      </c>
      <c r="BF182" s="206">
        <f>IF(N182="snížená",J182,0)</f>
        <v>0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18" t="s">
        <v>81</v>
      </c>
      <c r="BK182" s="206">
        <f>ROUND(I182*H182,2)</f>
        <v>0</v>
      </c>
      <c r="BL182" s="18" t="s">
        <v>180</v>
      </c>
      <c r="BM182" s="205" t="s">
        <v>487</v>
      </c>
    </row>
    <row r="183" spans="1:65" s="2" customFormat="1" ht="24.2" customHeight="1">
      <c r="A183" s="35"/>
      <c r="B183" s="36"/>
      <c r="C183" s="193" t="s">
        <v>268</v>
      </c>
      <c r="D183" s="193" t="s">
        <v>149</v>
      </c>
      <c r="E183" s="194" t="s">
        <v>441</v>
      </c>
      <c r="F183" s="195" t="s">
        <v>442</v>
      </c>
      <c r="G183" s="196" t="s">
        <v>163</v>
      </c>
      <c r="H183" s="197">
        <v>0.18099999999999999</v>
      </c>
      <c r="I183" s="198"/>
      <c r="J183" s="199">
        <f>ROUND(I183*H183,2)</f>
        <v>0</v>
      </c>
      <c r="K183" s="200"/>
      <c r="L183" s="40"/>
      <c r="M183" s="201" t="s">
        <v>1</v>
      </c>
      <c r="N183" s="202" t="s">
        <v>38</v>
      </c>
      <c r="O183" s="72"/>
      <c r="P183" s="203">
        <f>O183*H183</f>
        <v>0</v>
      </c>
      <c r="Q183" s="203">
        <v>0</v>
      </c>
      <c r="R183" s="203">
        <f>Q183*H183</f>
        <v>0</v>
      </c>
      <c r="S183" s="203">
        <v>0</v>
      </c>
      <c r="T183" s="20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5" t="s">
        <v>180</v>
      </c>
      <c r="AT183" s="205" t="s">
        <v>149</v>
      </c>
      <c r="AU183" s="205" t="s">
        <v>83</v>
      </c>
      <c r="AY183" s="18" t="s">
        <v>144</v>
      </c>
      <c r="BE183" s="206">
        <f>IF(N183="základní",J183,0)</f>
        <v>0</v>
      </c>
      <c r="BF183" s="206">
        <f>IF(N183="snížená",J183,0)</f>
        <v>0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18" t="s">
        <v>81</v>
      </c>
      <c r="BK183" s="206">
        <f>ROUND(I183*H183,2)</f>
        <v>0</v>
      </c>
      <c r="BL183" s="18" t="s">
        <v>180</v>
      </c>
      <c r="BM183" s="205" t="s">
        <v>488</v>
      </c>
    </row>
    <row r="184" spans="1:65" s="12" customFormat="1" ht="25.9" customHeight="1">
      <c r="B184" s="177"/>
      <c r="C184" s="178"/>
      <c r="D184" s="179" t="s">
        <v>72</v>
      </c>
      <c r="E184" s="180" t="s">
        <v>315</v>
      </c>
      <c r="F184" s="180" t="s">
        <v>316</v>
      </c>
      <c r="G184" s="178"/>
      <c r="H184" s="178"/>
      <c r="I184" s="181"/>
      <c r="J184" s="182">
        <f>BK184</f>
        <v>0</v>
      </c>
      <c r="K184" s="178"/>
      <c r="L184" s="183"/>
      <c r="M184" s="184"/>
      <c r="N184" s="185"/>
      <c r="O184" s="185"/>
      <c r="P184" s="186">
        <f>SUM(P185:P189)</f>
        <v>0</v>
      </c>
      <c r="Q184" s="185"/>
      <c r="R184" s="186">
        <f>SUM(R185:R189)</f>
        <v>0</v>
      </c>
      <c r="S184" s="185"/>
      <c r="T184" s="187">
        <f>SUM(T185:T189)</f>
        <v>0</v>
      </c>
      <c r="AR184" s="188" t="s">
        <v>153</v>
      </c>
      <c r="AT184" s="189" t="s">
        <v>72</v>
      </c>
      <c r="AU184" s="189" t="s">
        <v>73</v>
      </c>
      <c r="AY184" s="188" t="s">
        <v>144</v>
      </c>
      <c r="BK184" s="190">
        <f>SUM(BK185:BK189)</f>
        <v>0</v>
      </c>
    </row>
    <row r="185" spans="1:65" s="2" customFormat="1" ht="14.45" customHeight="1">
      <c r="A185" s="35"/>
      <c r="B185" s="36"/>
      <c r="C185" s="193" t="s">
        <v>272</v>
      </c>
      <c r="D185" s="193" t="s">
        <v>149</v>
      </c>
      <c r="E185" s="194" t="s">
        <v>329</v>
      </c>
      <c r="F185" s="195" t="s">
        <v>330</v>
      </c>
      <c r="G185" s="196" t="s">
        <v>320</v>
      </c>
      <c r="H185" s="197">
        <v>7.5</v>
      </c>
      <c r="I185" s="198"/>
      <c r="J185" s="199">
        <f>ROUND(I185*H185,2)</f>
        <v>0</v>
      </c>
      <c r="K185" s="200"/>
      <c r="L185" s="40"/>
      <c r="M185" s="201" t="s">
        <v>1</v>
      </c>
      <c r="N185" s="202" t="s">
        <v>38</v>
      </c>
      <c r="O185" s="72"/>
      <c r="P185" s="203">
        <f>O185*H185</f>
        <v>0</v>
      </c>
      <c r="Q185" s="203">
        <v>0</v>
      </c>
      <c r="R185" s="203">
        <f>Q185*H185</f>
        <v>0</v>
      </c>
      <c r="S185" s="203">
        <v>0</v>
      </c>
      <c r="T185" s="20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5" t="s">
        <v>321</v>
      </c>
      <c r="AT185" s="205" t="s">
        <v>149</v>
      </c>
      <c r="AU185" s="205" t="s">
        <v>81</v>
      </c>
      <c r="AY185" s="18" t="s">
        <v>144</v>
      </c>
      <c r="BE185" s="206">
        <f>IF(N185="základní",J185,0)</f>
        <v>0</v>
      </c>
      <c r="BF185" s="206">
        <f>IF(N185="snížená",J185,0)</f>
        <v>0</v>
      </c>
      <c r="BG185" s="206">
        <f>IF(N185="zákl. přenesená",J185,0)</f>
        <v>0</v>
      </c>
      <c r="BH185" s="206">
        <f>IF(N185="sníž. přenesená",J185,0)</f>
        <v>0</v>
      </c>
      <c r="BI185" s="206">
        <f>IF(N185="nulová",J185,0)</f>
        <v>0</v>
      </c>
      <c r="BJ185" s="18" t="s">
        <v>81</v>
      </c>
      <c r="BK185" s="206">
        <f>ROUND(I185*H185,2)</f>
        <v>0</v>
      </c>
      <c r="BL185" s="18" t="s">
        <v>321</v>
      </c>
      <c r="BM185" s="205" t="s">
        <v>489</v>
      </c>
    </row>
    <row r="186" spans="1:65" s="15" customFormat="1" ht="33.75">
      <c r="B186" s="241"/>
      <c r="C186" s="242"/>
      <c r="D186" s="209" t="s">
        <v>156</v>
      </c>
      <c r="E186" s="243" t="s">
        <v>1</v>
      </c>
      <c r="F186" s="244" t="s">
        <v>445</v>
      </c>
      <c r="G186" s="242"/>
      <c r="H186" s="243" t="s">
        <v>1</v>
      </c>
      <c r="I186" s="245"/>
      <c r="J186" s="242"/>
      <c r="K186" s="242"/>
      <c r="L186" s="246"/>
      <c r="M186" s="247"/>
      <c r="N186" s="248"/>
      <c r="O186" s="248"/>
      <c r="P186" s="248"/>
      <c r="Q186" s="248"/>
      <c r="R186" s="248"/>
      <c r="S186" s="248"/>
      <c r="T186" s="249"/>
      <c r="AT186" s="250" t="s">
        <v>156</v>
      </c>
      <c r="AU186" s="250" t="s">
        <v>81</v>
      </c>
      <c r="AV186" s="15" t="s">
        <v>81</v>
      </c>
      <c r="AW186" s="15" t="s">
        <v>30</v>
      </c>
      <c r="AX186" s="15" t="s">
        <v>73</v>
      </c>
      <c r="AY186" s="250" t="s">
        <v>144</v>
      </c>
    </row>
    <row r="187" spans="1:65" s="13" customFormat="1" ht="11.25">
      <c r="B187" s="207"/>
      <c r="C187" s="208"/>
      <c r="D187" s="209" t="s">
        <v>156</v>
      </c>
      <c r="E187" s="210" t="s">
        <v>1</v>
      </c>
      <c r="F187" s="211" t="s">
        <v>334</v>
      </c>
      <c r="G187" s="208"/>
      <c r="H187" s="212">
        <v>7.5</v>
      </c>
      <c r="I187" s="213"/>
      <c r="J187" s="208"/>
      <c r="K187" s="208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156</v>
      </c>
      <c r="AU187" s="218" t="s">
        <v>81</v>
      </c>
      <c r="AV187" s="13" t="s">
        <v>83</v>
      </c>
      <c r="AW187" s="13" t="s">
        <v>30</v>
      </c>
      <c r="AX187" s="13" t="s">
        <v>73</v>
      </c>
      <c r="AY187" s="218" t="s">
        <v>144</v>
      </c>
    </row>
    <row r="188" spans="1:65" s="14" customFormat="1" ht="11.25">
      <c r="B188" s="219"/>
      <c r="C188" s="220"/>
      <c r="D188" s="209" t="s">
        <v>156</v>
      </c>
      <c r="E188" s="221" t="s">
        <v>1</v>
      </c>
      <c r="F188" s="222" t="s">
        <v>158</v>
      </c>
      <c r="G188" s="220"/>
      <c r="H188" s="223">
        <v>7.5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156</v>
      </c>
      <c r="AU188" s="229" t="s">
        <v>81</v>
      </c>
      <c r="AV188" s="14" t="s">
        <v>154</v>
      </c>
      <c r="AW188" s="14" t="s">
        <v>30</v>
      </c>
      <c r="AX188" s="14" t="s">
        <v>73</v>
      </c>
      <c r="AY188" s="229" t="s">
        <v>144</v>
      </c>
    </row>
    <row r="189" spans="1:65" s="16" customFormat="1" ht="11.25">
      <c r="B189" s="251"/>
      <c r="C189" s="252"/>
      <c r="D189" s="209" t="s">
        <v>156</v>
      </c>
      <c r="E189" s="253" t="s">
        <v>1</v>
      </c>
      <c r="F189" s="254" t="s">
        <v>335</v>
      </c>
      <c r="G189" s="252"/>
      <c r="H189" s="255">
        <v>7.5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AT189" s="261" t="s">
        <v>156</v>
      </c>
      <c r="AU189" s="261" t="s">
        <v>81</v>
      </c>
      <c r="AV189" s="16" t="s">
        <v>153</v>
      </c>
      <c r="AW189" s="16" t="s">
        <v>30</v>
      </c>
      <c r="AX189" s="16" t="s">
        <v>81</v>
      </c>
      <c r="AY189" s="261" t="s">
        <v>144</v>
      </c>
    </row>
    <row r="190" spans="1:65" s="12" customFormat="1" ht="25.9" customHeight="1">
      <c r="B190" s="177"/>
      <c r="C190" s="178"/>
      <c r="D190" s="179" t="s">
        <v>72</v>
      </c>
      <c r="E190" s="180" t="s">
        <v>336</v>
      </c>
      <c r="F190" s="180" t="s">
        <v>337</v>
      </c>
      <c r="G190" s="178"/>
      <c r="H190" s="178"/>
      <c r="I190" s="181"/>
      <c r="J190" s="182">
        <f>BK190</f>
        <v>0</v>
      </c>
      <c r="K190" s="178"/>
      <c r="L190" s="183"/>
      <c r="M190" s="184"/>
      <c r="N190" s="185"/>
      <c r="O190" s="185"/>
      <c r="P190" s="186">
        <f>SUM(P191:P194)</f>
        <v>0</v>
      </c>
      <c r="Q190" s="185"/>
      <c r="R190" s="186">
        <f>SUM(R191:R194)</f>
        <v>0</v>
      </c>
      <c r="S190" s="185"/>
      <c r="T190" s="187">
        <f>SUM(T191:T194)</f>
        <v>0</v>
      </c>
      <c r="AR190" s="188" t="s">
        <v>153</v>
      </c>
      <c r="AT190" s="189" t="s">
        <v>72</v>
      </c>
      <c r="AU190" s="189" t="s">
        <v>73</v>
      </c>
      <c r="AY190" s="188" t="s">
        <v>144</v>
      </c>
      <c r="BK190" s="190">
        <f>SUM(BK191:BK194)</f>
        <v>0</v>
      </c>
    </row>
    <row r="191" spans="1:65" s="2" customFormat="1" ht="14.45" customHeight="1">
      <c r="A191" s="35"/>
      <c r="B191" s="36"/>
      <c r="C191" s="193" t="s">
        <v>278</v>
      </c>
      <c r="D191" s="193" t="s">
        <v>149</v>
      </c>
      <c r="E191" s="194" t="s">
        <v>339</v>
      </c>
      <c r="F191" s="195" t="s">
        <v>340</v>
      </c>
      <c r="G191" s="196" t="s">
        <v>251</v>
      </c>
      <c r="H191" s="197">
        <v>1</v>
      </c>
      <c r="I191" s="198"/>
      <c r="J191" s="199">
        <f>ROUND(I191*H191,2)</f>
        <v>0</v>
      </c>
      <c r="K191" s="200"/>
      <c r="L191" s="40"/>
      <c r="M191" s="201" t="s">
        <v>1</v>
      </c>
      <c r="N191" s="202" t="s">
        <v>38</v>
      </c>
      <c r="O191" s="72"/>
      <c r="P191" s="203">
        <f>O191*H191</f>
        <v>0</v>
      </c>
      <c r="Q191" s="203">
        <v>0</v>
      </c>
      <c r="R191" s="203">
        <f>Q191*H191</f>
        <v>0</v>
      </c>
      <c r="S191" s="203">
        <v>0</v>
      </c>
      <c r="T191" s="20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5" t="s">
        <v>341</v>
      </c>
      <c r="AT191" s="205" t="s">
        <v>149</v>
      </c>
      <c r="AU191" s="205" t="s">
        <v>81</v>
      </c>
      <c r="AY191" s="18" t="s">
        <v>144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8" t="s">
        <v>81</v>
      </c>
      <c r="BK191" s="206">
        <f>ROUND(I191*H191,2)</f>
        <v>0</v>
      </c>
      <c r="BL191" s="18" t="s">
        <v>341</v>
      </c>
      <c r="BM191" s="205" t="s">
        <v>490</v>
      </c>
    </row>
    <row r="192" spans="1:65" s="13" customFormat="1" ht="11.25">
      <c r="B192" s="207"/>
      <c r="C192" s="208"/>
      <c r="D192" s="209" t="s">
        <v>156</v>
      </c>
      <c r="E192" s="210" t="s">
        <v>1</v>
      </c>
      <c r="F192" s="211" t="s">
        <v>81</v>
      </c>
      <c r="G192" s="208"/>
      <c r="H192" s="212">
        <v>1</v>
      </c>
      <c r="I192" s="213"/>
      <c r="J192" s="208"/>
      <c r="K192" s="208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156</v>
      </c>
      <c r="AU192" s="218" t="s">
        <v>81</v>
      </c>
      <c r="AV192" s="13" t="s">
        <v>83</v>
      </c>
      <c r="AW192" s="13" t="s">
        <v>30</v>
      </c>
      <c r="AX192" s="13" t="s">
        <v>81</v>
      </c>
      <c r="AY192" s="218" t="s">
        <v>144</v>
      </c>
    </row>
    <row r="193" spans="1:65" s="2" customFormat="1" ht="14.45" customHeight="1">
      <c r="A193" s="35"/>
      <c r="B193" s="36"/>
      <c r="C193" s="193" t="s">
        <v>283</v>
      </c>
      <c r="D193" s="193" t="s">
        <v>149</v>
      </c>
      <c r="E193" s="194" t="s">
        <v>344</v>
      </c>
      <c r="F193" s="195" t="s">
        <v>345</v>
      </c>
      <c r="G193" s="196" t="s">
        <v>251</v>
      </c>
      <c r="H193" s="197">
        <v>1</v>
      </c>
      <c r="I193" s="198"/>
      <c r="J193" s="199">
        <f>ROUND(I193*H193,2)</f>
        <v>0</v>
      </c>
      <c r="K193" s="200"/>
      <c r="L193" s="40"/>
      <c r="M193" s="201" t="s">
        <v>1</v>
      </c>
      <c r="N193" s="202" t="s">
        <v>38</v>
      </c>
      <c r="O193" s="72"/>
      <c r="P193" s="203">
        <f>O193*H193</f>
        <v>0</v>
      </c>
      <c r="Q193" s="203">
        <v>0</v>
      </c>
      <c r="R193" s="203">
        <f>Q193*H193</f>
        <v>0</v>
      </c>
      <c r="S193" s="203">
        <v>0</v>
      </c>
      <c r="T193" s="20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5" t="s">
        <v>341</v>
      </c>
      <c r="AT193" s="205" t="s">
        <v>149</v>
      </c>
      <c r="AU193" s="205" t="s">
        <v>81</v>
      </c>
      <c r="AY193" s="18" t="s">
        <v>144</v>
      </c>
      <c r="BE193" s="206">
        <f>IF(N193="základní",J193,0)</f>
        <v>0</v>
      </c>
      <c r="BF193" s="206">
        <f>IF(N193="snížená",J193,0)</f>
        <v>0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18" t="s">
        <v>81</v>
      </c>
      <c r="BK193" s="206">
        <f>ROUND(I193*H193,2)</f>
        <v>0</v>
      </c>
      <c r="BL193" s="18" t="s">
        <v>341</v>
      </c>
      <c r="BM193" s="205" t="s">
        <v>491</v>
      </c>
    </row>
    <row r="194" spans="1:65" s="13" customFormat="1" ht="11.25">
      <c r="B194" s="207"/>
      <c r="C194" s="208"/>
      <c r="D194" s="209" t="s">
        <v>156</v>
      </c>
      <c r="E194" s="210" t="s">
        <v>1</v>
      </c>
      <c r="F194" s="211" t="s">
        <v>81</v>
      </c>
      <c r="G194" s="208"/>
      <c r="H194" s="212">
        <v>1</v>
      </c>
      <c r="I194" s="213"/>
      <c r="J194" s="208"/>
      <c r="K194" s="208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156</v>
      </c>
      <c r="AU194" s="218" t="s">
        <v>81</v>
      </c>
      <c r="AV194" s="13" t="s">
        <v>83</v>
      </c>
      <c r="AW194" s="13" t="s">
        <v>30</v>
      </c>
      <c r="AX194" s="13" t="s">
        <v>81</v>
      </c>
      <c r="AY194" s="218" t="s">
        <v>144</v>
      </c>
    </row>
    <row r="195" spans="1:65" s="12" customFormat="1" ht="25.9" customHeight="1">
      <c r="B195" s="177"/>
      <c r="C195" s="178"/>
      <c r="D195" s="179" t="s">
        <v>72</v>
      </c>
      <c r="E195" s="180" t="s">
        <v>347</v>
      </c>
      <c r="F195" s="180" t="s">
        <v>348</v>
      </c>
      <c r="G195" s="178"/>
      <c r="H195" s="178"/>
      <c r="I195" s="181"/>
      <c r="J195" s="182">
        <f>BK195</f>
        <v>0</v>
      </c>
      <c r="K195" s="178"/>
      <c r="L195" s="183"/>
      <c r="M195" s="184"/>
      <c r="N195" s="185"/>
      <c r="O195" s="185"/>
      <c r="P195" s="186">
        <f>SUM(P196:P231)</f>
        <v>0</v>
      </c>
      <c r="Q195" s="185"/>
      <c r="R195" s="186">
        <f>SUM(R196:R231)</f>
        <v>0</v>
      </c>
      <c r="S195" s="185"/>
      <c r="T195" s="187">
        <f>SUM(T196:T231)</f>
        <v>0</v>
      </c>
      <c r="AR195" s="188" t="s">
        <v>153</v>
      </c>
      <c r="AT195" s="189" t="s">
        <v>72</v>
      </c>
      <c r="AU195" s="189" t="s">
        <v>73</v>
      </c>
      <c r="AY195" s="188" t="s">
        <v>144</v>
      </c>
      <c r="BK195" s="190">
        <f>SUM(BK196:BK231)</f>
        <v>0</v>
      </c>
    </row>
    <row r="196" spans="1:65" s="2" customFormat="1" ht="24.2" customHeight="1">
      <c r="A196" s="35"/>
      <c r="B196" s="36"/>
      <c r="C196" s="230" t="s">
        <v>289</v>
      </c>
      <c r="D196" s="230" t="s">
        <v>284</v>
      </c>
      <c r="E196" s="231" t="s">
        <v>350</v>
      </c>
      <c r="F196" s="232" t="s">
        <v>351</v>
      </c>
      <c r="G196" s="233" t="s">
        <v>251</v>
      </c>
      <c r="H196" s="234">
        <v>1</v>
      </c>
      <c r="I196" s="235"/>
      <c r="J196" s="236">
        <f>ROUND(I196*H196,2)</f>
        <v>0</v>
      </c>
      <c r="K196" s="237"/>
      <c r="L196" s="238"/>
      <c r="M196" s="239" t="s">
        <v>1</v>
      </c>
      <c r="N196" s="240" t="s">
        <v>38</v>
      </c>
      <c r="O196" s="72"/>
      <c r="P196" s="203">
        <f>O196*H196</f>
        <v>0</v>
      </c>
      <c r="Q196" s="203">
        <v>0</v>
      </c>
      <c r="R196" s="203">
        <f>Q196*H196</f>
        <v>0</v>
      </c>
      <c r="S196" s="203">
        <v>0</v>
      </c>
      <c r="T196" s="20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5" t="s">
        <v>341</v>
      </c>
      <c r="AT196" s="205" t="s">
        <v>284</v>
      </c>
      <c r="AU196" s="205" t="s">
        <v>81</v>
      </c>
      <c r="AY196" s="18" t="s">
        <v>144</v>
      </c>
      <c r="BE196" s="206">
        <f>IF(N196="základní",J196,0)</f>
        <v>0</v>
      </c>
      <c r="BF196" s="206">
        <f>IF(N196="snížená",J196,0)</f>
        <v>0</v>
      </c>
      <c r="BG196" s="206">
        <f>IF(N196="zákl. přenesená",J196,0)</f>
        <v>0</v>
      </c>
      <c r="BH196" s="206">
        <f>IF(N196="sníž. přenesená",J196,0)</f>
        <v>0</v>
      </c>
      <c r="BI196" s="206">
        <f>IF(N196="nulová",J196,0)</f>
        <v>0</v>
      </c>
      <c r="BJ196" s="18" t="s">
        <v>81</v>
      </c>
      <c r="BK196" s="206">
        <f>ROUND(I196*H196,2)</f>
        <v>0</v>
      </c>
      <c r="BL196" s="18" t="s">
        <v>341</v>
      </c>
      <c r="BM196" s="205" t="s">
        <v>492</v>
      </c>
    </row>
    <row r="197" spans="1:65" s="13" customFormat="1" ht="11.25">
      <c r="B197" s="207"/>
      <c r="C197" s="208"/>
      <c r="D197" s="209" t="s">
        <v>156</v>
      </c>
      <c r="E197" s="210" t="s">
        <v>1</v>
      </c>
      <c r="F197" s="211" t="s">
        <v>81</v>
      </c>
      <c r="G197" s="208"/>
      <c r="H197" s="212">
        <v>1</v>
      </c>
      <c r="I197" s="213"/>
      <c r="J197" s="208"/>
      <c r="K197" s="208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156</v>
      </c>
      <c r="AU197" s="218" t="s">
        <v>81</v>
      </c>
      <c r="AV197" s="13" t="s">
        <v>83</v>
      </c>
      <c r="AW197" s="13" t="s">
        <v>30</v>
      </c>
      <c r="AX197" s="13" t="s">
        <v>73</v>
      </c>
      <c r="AY197" s="218" t="s">
        <v>144</v>
      </c>
    </row>
    <row r="198" spans="1:65" s="14" customFormat="1" ht="11.25">
      <c r="B198" s="219"/>
      <c r="C198" s="220"/>
      <c r="D198" s="209" t="s">
        <v>156</v>
      </c>
      <c r="E198" s="221" t="s">
        <v>1</v>
      </c>
      <c r="F198" s="222" t="s">
        <v>158</v>
      </c>
      <c r="G198" s="220"/>
      <c r="H198" s="223">
        <v>1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156</v>
      </c>
      <c r="AU198" s="229" t="s">
        <v>81</v>
      </c>
      <c r="AV198" s="14" t="s">
        <v>154</v>
      </c>
      <c r="AW198" s="14" t="s">
        <v>30</v>
      </c>
      <c r="AX198" s="14" t="s">
        <v>81</v>
      </c>
      <c r="AY198" s="229" t="s">
        <v>144</v>
      </c>
    </row>
    <row r="199" spans="1:65" s="2" customFormat="1" ht="14.45" customHeight="1">
      <c r="A199" s="35"/>
      <c r="B199" s="36"/>
      <c r="C199" s="230" t="s">
        <v>295</v>
      </c>
      <c r="D199" s="230" t="s">
        <v>284</v>
      </c>
      <c r="E199" s="231" t="s">
        <v>354</v>
      </c>
      <c r="F199" s="232" t="s">
        <v>355</v>
      </c>
      <c r="G199" s="233" t="s">
        <v>251</v>
      </c>
      <c r="H199" s="234">
        <v>1</v>
      </c>
      <c r="I199" s="235"/>
      <c r="J199" s="236">
        <f>ROUND(I199*H199,2)</f>
        <v>0</v>
      </c>
      <c r="K199" s="237"/>
      <c r="L199" s="238"/>
      <c r="M199" s="239" t="s">
        <v>1</v>
      </c>
      <c r="N199" s="240" t="s">
        <v>38</v>
      </c>
      <c r="O199" s="72"/>
      <c r="P199" s="203">
        <f>O199*H199</f>
        <v>0</v>
      </c>
      <c r="Q199" s="203">
        <v>0</v>
      </c>
      <c r="R199" s="203">
        <f>Q199*H199</f>
        <v>0</v>
      </c>
      <c r="S199" s="203">
        <v>0</v>
      </c>
      <c r="T199" s="20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5" t="s">
        <v>341</v>
      </c>
      <c r="AT199" s="205" t="s">
        <v>284</v>
      </c>
      <c r="AU199" s="205" t="s">
        <v>81</v>
      </c>
      <c r="AY199" s="18" t="s">
        <v>144</v>
      </c>
      <c r="BE199" s="206">
        <f>IF(N199="základní",J199,0)</f>
        <v>0</v>
      </c>
      <c r="BF199" s="206">
        <f>IF(N199="snížená",J199,0)</f>
        <v>0</v>
      </c>
      <c r="BG199" s="206">
        <f>IF(N199="zákl. přenesená",J199,0)</f>
        <v>0</v>
      </c>
      <c r="BH199" s="206">
        <f>IF(N199="sníž. přenesená",J199,0)</f>
        <v>0</v>
      </c>
      <c r="BI199" s="206">
        <f>IF(N199="nulová",J199,0)</f>
        <v>0</v>
      </c>
      <c r="BJ199" s="18" t="s">
        <v>81</v>
      </c>
      <c r="BK199" s="206">
        <f>ROUND(I199*H199,2)</f>
        <v>0</v>
      </c>
      <c r="BL199" s="18" t="s">
        <v>341</v>
      </c>
      <c r="BM199" s="205" t="s">
        <v>493</v>
      </c>
    </row>
    <row r="200" spans="1:65" s="13" customFormat="1" ht="11.25">
      <c r="B200" s="207"/>
      <c r="C200" s="208"/>
      <c r="D200" s="209" t="s">
        <v>156</v>
      </c>
      <c r="E200" s="210" t="s">
        <v>1</v>
      </c>
      <c r="F200" s="211" t="s">
        <v>81</v>
      </c>
      <c r="G200" s="208"/>
      <c r="H200" s="212">
        <v>1</v>
      </c>
      <c r="I200" s="213"/>
      <c r="J200" s="208"/>
      <c r="K200" s="208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156</v>
      </c>
      <c r="AU200" s="218" t="s">
        <v>81</v>
      </c>
      <c r="AV200" s="13" t="s">
        <v>83</v>
      </c>
      <c r="AW200" s="13" t="s">
        <v>30</v>
      </c>
      <c r="AX200" s="13" t="s">
        <v>81</v>
      </c>
      <c r="AY200" s="218" t="s">
        <v>144</v>
      </c>
    </row>
    <row r="201" spans="1:65" s="2" customFormat="1" ht="24.2" customHeight="1">
      <c r="A201" s="35"/>
      <c r="B201" s="36"/>
      <c r="C201" s="230" t="s">
        <v>287</v>
      </c>
      <c r="D201" s="230" t="s">
        <v>284</v>
      </c>
      <c r="E201" s="231" t="s">
        <v>378</v>
      </c>
      <c r="F201" s="232" t="s">
        <v>379</v>
      </c>
      <c r="G201" s="233" t="s">
        <v>251</v>
      </c>
      <c r="H201" s="234">
        <v>1</v>
      </c>
      <c r="I201" s="235"/>
      <c r="J201" s="236">
        <f>ROUND(I201*H201,2)</f>
        <v>0</v>
      </c>
      <c r="K201" s="237"/>
      <c r="L201" s="238"/>
      <c r="M201" s="239" t="s">
        <v>1</v>
      </c>
      <c r="N201" s="240" t="s">
        <v>38</v>
      </c>
      <c r="O201" s="72"/>
      <c r="P201" s="203">
        <f>O201*H201</f>
        <v>0</v>
      </c>
      <c r="Q201" s="203">
        <v>0</v>
      </c>
      <c r="R201" s="203">
        <f>Q201*H201</f>
        <v>0</v>
      </c>
      <c r="S201" s="203">
        <v>0</v>
      </c>
      <c r="T201" s="20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5" t="s">
        <v>341</v>
      </c>
      <c r="AT201" s="205" t="s">
        <v>284</v>
      </c>
      <c r="AU201" s="205" t="s">
        <v>81</v>
      </c>
      <c r="AY201" s="18" t="s">
        <v>144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8" t="s">
        <v>81</v>
      </c>
      <c r="BK201" s="206">
        <f>ROUND(I201*H201,2)</f>
        <v>0</v>
      </c>
      <c r="BL201" s="18" t="s">
        <v>341</v>
      </c>
      <c r="BM201" s="205" t="s">
        <v>494</v>
      </c>
    </row>
    <row r="202" spans="1:65" s="13" customFormat="1" ht="11.25">
      <c r="B202" s="207"/>
      <c r="C202" s="208"/>
      <c r="D202" s="209" t="s">
        <v>156</v>
      </c>
      <c r="E202" s="210" t="s">
        <v>1</v>
      </c>
      <c r="F202" s="211" t="s">
        <v>81</v>
      </c>
      <c r="G202" s="208"/>
      <c r="H202" s="212">
        <v>1</v>
      </c>
      <c r="I202" s="213"/>
      <c r="J202" s="208"/>
      <c r="K202" s="208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156</v>
      </c>
      <c r="AU202" s="218" t="s">
        <v>81</v>
      </c>
      <c r="AV202" s="13" t="s">
        <v>83</v>
      </c>
      <c r="AW202" s="13" t="s">
        <v>30</v>
      </c>
      <c r="AX202" s="13" t="s">
        <v>81</v>
      </c>
      <c r="AY202" s="218" t="s">
        <v>144</v>
      </c>
    </row>
    <row r="203" spans="1:65" s="2" customFormat="1" ht="24.2" customHeight="1">
      <c r="A203" s="35"/>
      <c r="B203" s="36"/>
      <c r="C203" s="230" t="s">
        <v>302</v>
      </c>
      <c r="D203" s="230" t="s">
        <v>284</v>
      </c>
      <c r="E203" s="231" t="s">
        <v>362</v>
      </c>
      <c r="F203" s="232" t="s">
        <v>363</v>
      </c>
      <c r="G203" s="233" t="s">
        <v>251</v>
      </c>
      <c r="H203" s="234">
        <v>2</v>
      </c>
      <c r="I203" s="235"/>
      <c r="J203" s="236">
        <f>ROUND(I203*H203,2)</f>
        <v>0</v>
      </c>
      <c r="K203" s="237"/>
      <c r="L203" s="238"/>
      <c r="M203" s="239" t="s">
        <v>1</v>
      </c>
      <c r="N203" s="240" t="s">
        <v>38</v>
      </c>
      <c r="O203" s="72"/>
      <c r="P203" s="203">
        <f>O203*H203</f>
        <v>0</v>
      </c>
      <c r="Q203" s="203">
        <v>0</v>
      </c>
      <c r="R203" s="203">
        <f>Q203*H203</f>
        <v>0</v>
      </c>
      <c r="S203" s="203">
        <v>0</v>
      </c>
      <c r="T203" s="20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5" t="s">
        <v>341</v>
      </c>
      <c r="AT203" s="205" t="s">
        <v>284</v>
      </c>
      <c r="AU203" s="205" t="s">
        <v>81</v>
      </c>
      <c r="AY203" s="18" t="s">
        <v>144</v>
      </c>
      <c r="BE203" s="206">
        <f>IF(N203="základní",J203,0)</f>
        <v>0</v>
      </c>
      <c r="BF203" s="206">
        <f>IF(N203="snížená",J203,0)</f>
        <v>0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18" t="s">
        <v>81</v>
      </c>
      <c r="BK203" s="206">
        <f>ROUND(I203*H203,2)</f>
        <v>0</v>
      </c>
      <c r="BL203" s="18" t="s">
        <v>341</v>
      </c>
      <c r="BM203" s="205" t="s">
        <v>495</v>
      </c>
    </row>
    <row r="204" spans="1:65" s="13" customFormat="1" ht="11.25">
      <c r="B204" s="207"/>
      <c r="C204" s="208"/>
      <c r="D204" s="209" t="s">
        <v>156</v>
      </c>
      <c r="E204" s="210" t="s">
        <v>1</v>
      </c>
      <c r="F204" s="211" t="s">
        <v>182</v>
      </c>
      <c r="G204" s="208"/>
      <c r="H204" s="212">
        <v>2</v>
      </c>
      <c r="I204" s="213"/>
      <c r="J204" s="208"/>
      <c r="K204" s="208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156</v>
      </c>
      <c r="AU204" s="218" t="s">
        <v>81</v>
      </c>
      <c r="AV204" s="13" t="s">
        <v>83</v>
      </c>
      <c r="AW204" s="13" t="s">
        <v>30</v>
      </c>
      <c r="AX204" s="13" t="s">
        <v>73</v>
      </c>
      <c r="AY204" s="218" t="s">
        <v>144</v>
      </c>
    </row>
    <row r="205" spans="1:65" s="14" customFormat="1" ht="11.25">
      <c r="B205" s="219"/>
      <c r="C205" s="220"/>
      <c r="D205" s="209" t="s">
        <v>156</v>
      </c>
      <c r="E205" s="221" t="s">
        <v>1</v>
      </c>
      <c r="F205" s="222" t="s">
        <v>158</v>
      </c>
      <c r="G205" s="220"/>
      <c r="H205" s="223">
        <v>2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156</v>
      </c>
      <c r="AU205" s="229" t="s">
        <v>81</v>
      </c>
      <c r="AV205" s="14" t="s">
        <v>154</v>
      </c>
      <c r="AW205" s="14" t="s">
        <v>30</v>
      </c>
      <c r="AX205" s="14" t="s">
        <v>81</v>
      </c>
      <c r="AY205" s="229" t="s">
        <v>144</v>
      </c>
    </row>
    <row r="206" spans="1:65" s="2" customFormat="1" ht="14.45" customHeight="1">
      <c r="A206" s="35"/>
      <c r="B206" s="36"/>
      <c r="C206" s="230" t="s">
        <v>306</v>
      </c>
      <c r="D206" s="230" t="s">
        <v>284</v>
      </c>
      <c r="E206" s="231" t="s">
        <v>374</v>
      </c>
      <c r="F206" s="232" t="s">
        <v>375</v>
      </c>
      <c r="G206" s="233" t="s">
        <v>251</v>
      </c>
      <c r="H206" s="234">
        <v>1</v>
      </c>
      <c r="I206" s="235"/>
      <c r="J206" s="236">
        <f>ROUND(I206*H206,2)</f>
        <v>0</v>
      </c>
      <c r="K206" s="237"/>
      <c r="L206" s="238"/>
      <c r="M206" s="239" t="s">
        <v>1</v>
      </c>
      <c r="N206" s="240" t="s">
        <v>38</v>
      </c>
      <c r="O206" s="72"/>
      <c r="P206" s="203">
        <f>O206*H206</f>
        <v>0</v>
      </c>
      <c r="Q206" s="203">
        <v>0</v>
      </c>
      <c r="R206" s="203">
        <f>Q206*H206</f>
        <v>0</v>
      </c>
      <c r="S206" s="203">
        <v>0</v>
      </c>
      <c r="T206" s="20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5" t="s">
        <v>341</v>
      </c>
      <c r="AT206" s="205" t="s">
        <v>284</v>
      </c>
      <c r="AU206" s="205" t="s">
        <v>81</v>
      </c>
      <c r="AY206" s="18" t="s">
        <v>144</v>
      </c>
      <c r="BE206" s="206">
        <f>IF(N206="základní",J206,0)</f>
        <v>0</v>
      </c>
      <c r="BF206" s="206">
        <f>IF(N206="snížená",J206,0)</f>
        <v>0</v>
      </c>
      <c r="BG206" s="206">
        <f>IF(N206="zákl. přenesená",J206,0)</f>
        <v>0</v>
      </c>
      <c r="BH206" s="206">
        <f>IF(N206="sníž. přenesená",J206,0)</f>
        <v>0</v>
      </c>
      <c r="BI206" s="206">
        <f>IF(N206="nulová",J206,0)</f>
        <v>0</v>
      </c>
      <c r="BJ206" s="18" t="s">
        <v>81</v>
      </c>
      <c r="BK206" s="206">
        <f>ROUND(I206*H206,2)</f>
        <v>0</v>
      </c>
      <c r="BL206" s="18" t="s">
        <v>341</v>
      </c>
      <c r="BM206" s="205" t="s">
        <v>496</v>
      </c>
    </row>
    <row r="207" spans="1:65" s="13" customFormat="1" ht="11.25">
      <c r="B207" s="207"/>
      <c r="C207" s="208"/>
      <c r="D207" s="209" t="s">
        <v>156</v>
      </c>
      <c r="E207" s="210" t="s">
        <v>1</v>
      </c>
      <c r="F207" s="211" t="s">
        <v>81</v>
      </c>
      <c r="G207" s="208"/>
      <c r="H207" s="212">
        <v>1</v>
      </c>
      <c r="I207" s="213"/>
      <c r="J207" s="208"/>
      <c r="K207" s="208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156</v>
      </c>
      <c r="AU207" s="218" t="s">
        <v>81</v>
      </c>
      <c r="AV207" s="13" t="s">
        <v>83</v>
      </c>
      <c r="AW207" s="13" t="s">
        <v>30</v>
      </c>
      <c r="AX207" s="13" t="s">
        <v>81</v>
      </c>
      <c r="AY207" s="218" t="s">
        <v>144</v>
      </c>
    </row>
    <row r="208" spans="1:65" s="2" customFormat="1" ht="14.45" customHeight="1">
      <c r="A208" s="35"/>
      <c r="B208" s="36"/>
      <c r="C208" s="230" t="s">
        <v>311</v>
      </c>
      <c r="D208" s="230" t="s">
        <v>284</v>
      </c>
      <c r="E208" s="231" t="s">
        <v>382</v>
      </c>
      <c r="F208" s="232" t="s">
        <v>383</v>
      </c>
      <c r="G208" s="233" t="s">
        <v>251</v>
      </c>
      <c r="H208" s="234">
        <v>1</v>
      </c>
      <c r="I208" s="235"/>
      <c r="J208" s="236">
        <f>ROUND(I208*H208,2)</f>
        <v>0</v>
      </c>
      <c r="K208" s="237"/>
      <c r="L208" s="238"/>
      <c r="M208" s="239" t="s">
        <v>1</v>
      </c>
      <c r="N208" s="240" t="s">
        <v>38</v>
      </c>
      <c r="O208" s="72"/>
      <c r="P208" s="203">
        <f>O208*H208</f>
        <v>0</v>
      </c>
      <c r="Q208" s="203">
        <v>0</v>
      </c>
      <c r="R208" s="203">
        <f>Q208*H208</f>
        <v>0</v>
      </c>
      <c r="S208" s="203">
        <v>0</v>
      </c>
      <c r="T208" s="20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5" t="s">
        <v>341</v>
      </c>
      <c r="AT208" s="205" t="s">
        <v>284</v>
      </c>
      <c r="AU208" s="205" t="s">
        <v>81</v>
      </c>
      <c r="AY208" s="18" t="s">
        <v>144</v>
      </c>
      <c r="BE208" s="206">
        <f>IF(N208="základní",J208,0)</f>
        <v>0</v>
      </c>
      <c r="BF208" s="206">
        <f>IF(N208="snížená",J208,0)</f>
        <v>0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18" t="s">
        <v>81</v>
      </c>
      <c r="BK208" s="206">
        <f>ROUND(I208*H208,2)</f>
        <v>0</v>
      </c>
      <c r="BL208" s="18" t="s">
        <v>341</v>
      </c>
      <c r="BM208" s="205" t="s">
        <v>497</v>
      </c>
    </row>
    <row r="209" spans="1:65" s="13" customFormat="1" ht="11.25">
      <c r="B209" s="207"/>
      <c r="C209" s="208"/>
      <c r="D209" s="209" t="s">
        <v>156</v>
      </c>
      <c r="E209" s="210" t="s">
        <v>1</v>
      </c>
      <c r="F209" s="211" t="s">
        <v>81</v>
      </c>
      <c r="G209" s="208"/>
      <c r="H209" s="212">
        <v>1</v>
      </c>
      <c r="I209" s="213"/>
      <c r="J209" s="208"/>
      <c r="K209" s="208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156</v>
      </c>
      <c r="AU209" s="218" t="s">
        <v>81</v>
      </c>
      <c r="AV209" s="13" t="s">
        <v>83</v>
      </c>
      <c r="AW209" s="13" t="s">
        <v>30</v>
      </c>
      <c r="AX209" s="13" t="s">
        <v>81</v>
      </c>
      <c r="AY209" s="218" t="s">
        <v>144</v>
      </c>
    </row>
    <row r="210" spans="1:65" s="2" customFormat="1" ht="14.45" customHeight="1">
      <c r="A210" s="35"/>
      <c r="B210" s="36"/>
      <c r="C210" s="230" t="s">
        <v>317</v>
      </c>
      <c r="D210" s="230" t="s">
        <v>284</v>
      </c>
      <c r="E210" s="231" t="s">
        <v>386</v>
      </c>
      <c r="F210" s="232" t="s">
        <v>387</v>
      </c>
      <c r="G210" s="233" t="s">
        <v>251</v>
      </c>
      <c r="H210" s="234">
        <v>1</v>
      </c>
      <c r="I210" s="235"/>
      <c r="J210" s="236">
        <f>ROUND(I210*H210,2)</f>
        <v>0</v>
      </c>
      <c r="K210" s="237"/>
      <c r="L210" s="238"/>
      <c r="M210" s="239" t="s">
        <v>1</v>
      </c>
      <c r="N210" s="240" t="s">
        <v>38</v>
      </c>
      <c r="O210" s="72"/>
      <c r="P210" s="203">
        <f>O210*H210</f>
        <v>0</v>
      </c>
      <c r="Q210" s="203">
        <v>0</v>
      </c>
      <c r="R210" s="203">
        <f>Q210*H210</f>
        <v>0</v>
      </c>
      <c r="S210" s="203">
        <v>0</v>
      </c>
      <c r="T210" s="20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5" t="s">
        <v>341</v>
      </c>
      <c r="AT210" s="205" t="s">
        <v>284</v>
      </c>
      <c r="AU210" s="205" t="s">
        <v>81</v>
      </c>
      <c r="AY210" s="18" t="s">
        <v>144</v>
      </c>
      <c r="BE210" s="206">
        <f>IF(N210="základní",J210,0)</f>
        <v>0</v>
      </c>
      <c r="BF210" s="206">
        <f>IF(N210="snížená",J210,0)</f>
        <v>0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8" t="s">
        <v>81</v>
      </c>
      <c r="BK210" s="206">
        <f>ROUND(I210*H210,2)</f>
        <v>0</v>
      </c>
      <c r="BL210" s="18" t="s">
        <v>341</v>
      </c>
      <c r="BM210" s="205" t="s">
        <v>498</v>
      </c>
    </row>
    <row r="211" spans="1:65" s="13" customFormat="1" ht="11.25">
      <c r="B211" s="207"/>
      <c r="C211" s="208"/>
      <c r="D211" s="209" t="s">
        <v>156</v>
      </c>
      <c r="E211" s="210" t="s">
        <v>1</v>
      </c>
      <c r="F211" s="211" t="s">
        <v>81</v>
      </c>
      <c r="G211" s="208"/>
      <c r="H211" s="212">
        <v>1</v>
      </c>
      <c r="I211" s="213"/>
      <c r="J211" s="208"/>
      <c r="K211" s="208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156</v>
      </c>
      <c r="AU211" s="218" t="s">
        <v>81</v>
      </c>
      <c r="AV211" s="13" t="s">
        <v>83</v>
      </c>
      <c r="AW211" s="13" t="s">
        <v>30</v>
      </c>
      <c r="AX211" s="13" t="s">
        <v>81</v>
      </c>
      <c r="AY211" s="218" t="s">
        <v>144</v>
      </c>
    </row>
    <row r="212" spans="1:65" s="2" customFormat="1" ht="24.2" customHeight="1">
      <c r="A212" s="35"/>
      <c r="B212" s="36"/>
      <c r="C212" s="193" t="s">
        <v>324</v>
      </c>
      <c r="D212" s="193" t="s">
        <v>149</v>
      </c>
      <c r="E212" s="194" t="s">
        <v>499</v>
      </c>
      <c r="F212" s="195" t="s">
        <v>500</v>
      </c>
      <c r="G212" s="196" t="s">
        <v>251</v>
      </c>
      <c r="H212" s="197">
        <v>1</v>
      </c>
      <c r="I212" s="198"/>
      <c r="J212" s="199">
        <f>ROUND(I212*H212,2)</f>
        <v>0</v>
      </c>
      <c r="K212" s="200"/>
      <c r="L212" s="40"/>
      <c r="M212" s="201" t="s">
        <v>1</v>
      </c>
      <c r="N212" s="202" t="s">
        <v>38</v>
      </c>
      <c r="O212" s="72"/>
      <c r="P212" s="203">
        <f>O212*H212</f>
        <v>0</v>
      </c>
      <c r="Q212" s="203">
        <v>0</v>
      </c>
      <c r="R212" s="203">
        <f>Q212*H212</f>
        <v>0</v>
      </c>
      <c r="S212" s="203">
        <v>0</v>
      </c>
      <c r="T212" s="20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5" t="s">
        <v>341</v>
      </c>
      <c r="AT212" s="205" t="s">
        <v>149</v>
      </c>
      <c r="AU212" s="205" t="s">
        <v>81</v>
      </c>
      <c r="AY212" s="18" t="s">
        <v>144</v>
      </c>
      <c r="BE212" s="206">
        <f>IF(N212="základní",J212,0)</f>
        <v>0</v>
      </c>
      <c r="BF212" s="206">
        <f>IF(N212="snížená",J212,0)</f>
        <v>0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18" t="s">
        <v>81</v>
      </c>
      <c r="BK212" s="206">
        <f>ROUND(I212*H212,2)</f>
        <v>0</v>
      </c>
      <c r="BL212" s="18" t="s">
        <v>341</v>
      </c>
      <c r="BM212" s="205" t="s">
        <v>501</v>
      </c>
    </row>
    <row r="213" spans="1:65" s="13" customFormat="1" ht="11.25">
      <c r="B213" s="207"/>
      <c r="C213" s="208"/>
      <c r="D213" s="209" t="s">
        <v>156</v>
      </c>
      <c r="E213" s="210" t="s">
        <v>1</v>
      </c>
      <c r="F213" s="211" t="s">
        <v>81</v>
      </c>
      <c r="G213" s="208"/>
      <c r="H213" s="212">
        <v>1</v>
      </c>
      <c r="I213" s="213"/>
      <c r="J213" s="208"/>
      <c r="K213" s="208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156</v>
      </c>
      <c r="AU213" s="218" t="s">
        <v>81</v>
      </c>
      <c r="AV213" s="13" t="s">
        <v>83</v>
      </c>
      <c r="AW213" s="13" t="s">
        <v>30</v>
      </c>
      <c r="AX213" s="13" t="s">
        <v>81</v>
      </c>
      <c r="AY213" s="218" t="s">
        <v>144</v>
      </c>
    </row>
    <row r="214" spans="1:65" s="2" customFormat="1" ht="24.2" customHeight="1">
      <c r="A214" s="35"/>
      <c r="B214" s="36"/>
      <c r="C214" s="193" t="s">
        <v>328</v>
      </c>
      <c r="D214" s="193" t="s">
        <v>149</v>
      </c>
      <c r="E214" s="194" t="s">
        <v>502</v>
      </c>
      <c r="F214" s="195" t="s">
        <v>503</v>
      </c>
      <c r="G214" s="196" t="s">
        <v>251</v>
      </c>
      <c r="H214" s="197">
        <v>2</v>
      </c>
      <c r="I214" s="198"/>
      <c r="J214" s="199">
        <f>ROUND(I214*H214,2)</f>
        <v>0</v>
      </c>
      <c r="K214" s="200"/>
      <c r="L214" s="40"/>
      <c r="M214" s="201" t="s">
        <v>1</v>
      </c>
      <c r="N214" s="202" t="s">
        <v>38</v>
      </c>
      <c r="O214" s="72"/>
      <c r="P214" s="203">
        <f>O214*H214</f>
        <v>0</v>
      </c>
      <c r="Q214" s="203">
        <v>0</v>
      </c>
      <c r="R214" s="203">
        <f>Q214*H214</f>
        <v>0</v>
      </c>
      <c r="S214" s="203">
        <v>0</v>
      </c>
      <c r="T214" s="20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5" t="s">
        <v>341</v>
      </c>
      <c r="AT214" s="205" t="s">
        <v>149</v>
      </c>
      <c r="AU214" s="205" t="s">
        <v>81</v>
      </c>
      <c r="AY214" s="18" t="s">
        <v>144</v>
      </c>
      <c r="BE214" s="206">
        <f>IF(N214="základní",J214,0)</f>
        <v>0</v>
      </c>
      <c r="BF214" s="206">
        <f>IF(N214="snížená",J214,0)</f>
        <v>0</v>
      </c>
      <c r="BG214" s="206">
        <f>IF(N214="zákl. přenesená",J214,0)</f>
        <v>0</v>
      </c>
      <c r="BH214" s="206">
        <f>IF(N214="sníž. přenesená",J214,0)</f>
        <v>0</v>
      </c>
      <c r="BI214" s="206">
        <f>IF(N214="nulová",J214,0)</f>
        <v>0</v>
      </c>
      <c r="BJ214" s="18" t="s">
        <v>81</v>
      </c>
      <c r="BK214" s="206">
        <f>ROUND(I214*H214,2)</f>
        <v>0</v>
      </c>
      <c r="BL214" s="18" t="s">
        <v>341</v>
      </c>
      <c r="BM214" s="205" t="s">
        <v>504</v>
      </c>
    </row>
    <row r="215" spans="1:65" s="13" customFormat="1" ht="11.25">
      <c r="B215" s="207"/>
      <c r="C215" s="208"/>
      <c r="D215" s="209" t="s">
        <v>156</v>
      </c>
      <c r="E215" s="210" t="s">
        <v>1</v>
      </c>
      <c r="F215" s="211" t="s">
        <v>182</v>
      </c>
      <c r="G215" s="208"/>
      <c r="H215" s="212">
        <v>2</v>
      </c>
      <c r="I215" s="213"/>
      <c r="J215" s="208"/>
      <c r="K215" s="208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156</v>
      </c>
      <c r="AU215" s="218" t="s">
        <v>81</v>
      </c>
      <c r="AV215" s="13" t="s">
        <v>83</v>
      </c>
      <c r="AW215" s="13" t="s">
        <v>30</v>
      </c>
      <c r="AX215" s="13" t="s">
        <v>73</v>
      </c>
      <c r="AY215" s="218" t="s">
        <v>144</v>
      </c>
    </row>
    <row r="216" spans="1:65" s="14" customFormat="1" ht="11.25">
      <c r="B216" s="219"/>
      <c r="C216" s="220"/>
      <c r="D216" s="209" t="s">
        <v>156</v>
      </c>
      <c r="E216" s="221" t="s">
        <v>1</v>
      </c>
      <c r="F216" s="222" t="s">
        <v>158</v>
      </c>
      <c r="G216" s="220"/>
      <c r="H216" s="223">
        <v>2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156</v>
      </c>
      <c r="AU216" s="229" t="s">
        <v>81</v>
      </c>
      <c r="AV216" s="14" t="s">
        <v>154</v>
      </c>
      <c r="AW216" s="14" t="s">
        <v>30</v>
      </c>
      <c r="AX216" s="14" t="s">
        <v>81</v>
      </c>
      <c r="AY216" s="229" t="s">
        <v>144</v>
      </c>
    </row>
    <row r="217" spans="1:65" s="2" customFormat="1" ht="14.45" customHeight="1">
      <c r="A217" s="35"/>
      <c r="B217" s="36"/>
      <c r="C217" s="193" t="s">
        <v>338</v>
      </c>
      <c r="D217" s="193" t="s">
        <v>149</v>
      </c>
      <c r="E217" s="194" t="s">
        <v>390</v>
      </c>
      <c r="F217" s="195" t="s">
        <v>391</v>
      </c>
      <c r="G217" s="196" t="s">
        <v>251</v>
      </c>
      <c r="H217" s="197">
        <v>1</v>
      </c>
      <c r="I217" s="198"/>
      <c r="J217" s="199">
        <f>ROUND(I217*H217,2)</f>
        <v>0</v>
      </c>
      <c r="K217" s="200"/>
      <c r="L217" s="40"/>
      <c r="M217" s="201" t="s">
        <v>1</v>
      </c>
      <c r="N217" s="202" t="s">
        <v>38</v>
      </c>
      <c r="O217" s="72"/>
      <c r="P217" s="203">
        <f>O217*H217</f>
        <v>0</v>
      </c>
      <c r="Q217" s="203">
        <v>0</v>
      </c>
      <c r="R217" s="203">
        <f>Q217*H217</f>
        <v>0</v>
      </c>
      <c r="S217" s="203">
        <v>0</v>
      </c>
      <c r="T217" s="20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5" t="s">
        <v>341</v>
      </c>
      <c r="AT217" s="205" t="s">
        <v>149</v>
      </c>
      <c r="AU217" s="205" t="s">
        <v>81</v>
      </c>
      <c r="AY217" s="18" t="s">
        <v>144</v>
      </c>
      <c r="BE217" s="206">
        <f>IF(N217="základní",J217,0)</f>
        <v>0</v>
      </c>
      <c r="BF217" s="206">
        <f>IF(N217="snížená",J217,0)</f>
        <v>0</v>
      </c>
      <c r="BG217" s="206">
        <f>IF(N217="zákl. přenesená",J217,0)</f>
        <v>0</v>
      </c>
      <c r="BH217" s="206">
        <f>IF(N217="sníž. přenesená",J217,0)</f>
        <v>0</v>
      </c>
      <c r="BI217" s="206">
        <f>IF(N217="nulová",J217,0)</f>
        <v>0</v>
      </c>
      <c r="BJ217" s="18" t="s">
        <v>81</v>
      </c>
      <c r="BK217" s="206">
        <f>ROUND(I217*H217,2)</f>
        <v>0</v>
      </c>
      <c r="BL217" s="18" t="s">
        <v>341</v>
      </c>
      <c r="BM217" s="205" t="s">
        <v>505</v>
      </c>
    </row>
    <row r="218" spans="1:65" s="13" customFormat="1" ht="11.25">
      <c r="B218" s="207"/>
      <c r="C218" s="208"/>
      <c r="D218" s="209" t="s">
        <v>156</v>
      </c>
      <c r="E218" s="210" t="s">
        <v>1</v>
      </c>
      <c r="F218" s="211" t="s">
        <v>81</v>
      </c>
      <c r="G218" s="208"/>
      <c r="H218" s="212">
        <v>1</v>
      </c>
      <c r="I218" s="213"/>
      <c r="J218" s="208"/>
      <c r="K218" s="208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156</v>
      </c>
      <c r="AU218" s="218" t="s">
        <v>81</v>
      </c>
      <c r="AV218" s="13" t="s">
        <v>83</v>
      </c>
      <c r="AW218" s="13" t="s">
        <v>30</v>
      </c>
      <c r="AX218" s="13" t="s">
        <v>73</v>
      </c>
      <c r="AY218" s="218" t="s">
        <v>144</v>
      </c>
    </row>
    <row r="219" spans="1:65" s="14" customFormat="1" ht="11.25">
      <c r="B219" s="219"/>
      <c r="C219" s="220"/>
      <c r="D219" s="209" t="s">
        <v>156</v>
      </c>
      <c r="E219" s="221" t="s">
        <v>1</v>
      </c>
      <c r="F219" s="222" t="s">
        <v>158</v>
      </c>
      <c r="G219" s="220"/>
      <c r="H219" s="223">
        <v>1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156</v>
      </c>
      <c r="AU219" s="229" t="s">
        <v>81</v>
      </c>
      <c r="AV219" s="14" t="s">
        <v>154</v>
      </c>
      <c r="AW219" s="14" t="s">
        <v>30</v>
      </c>
      <c r="AX219" s="14" t="s">
        <v>81</v>
      </c>
      <c r="AY219" s="229" t="s">
        <v>144</v>
      </c>
    </row>
    <row r="220" spans="1:65" s="2" customFormat="1" ht="37.9" customHeight="1">
      <c r="A220" s="35"/>
      <c r="B220" s="36"/>
      <c r="C220" s="193" t="s">
        <v>343</v>
      </c>
      <c r="D220" s="193" t="s">
        <v>149</v>
      </c>
      <c r="E220" s="194" t="s">
        <v>506</v>
      </c>
      <c r="F220" s="195" t="s">
        <v>507</v>
      </c>
      <c r="G220" s="196" t="s">
        <v>251</v>
      </c>
      <c r="H220" s="197">
        <v>2</v>
      </c>
      <c r="I220" s="198"/>
      <c r="J220" s="199">
        <f>ROUND(I220*H220,2)</f>
        <v>0</v>
      </c>
      <c r="K220" s="200"/>
      <c r="L220" s="40"/>
      <c r="M220" s="201" t="s">
        <v>1</v>
      </c>
      <c r="N220" s="202" t="s">
        <v>38</v>
      </c>
      <c r="O220" s="72"/>
      <c r="P220" s="203">
        <f>O220*H220</f>
        <v>0</v>
      </c>
      <c r="Q220" s="203">
        <v>0</v>
      </c>
      <c r="R220" s="203">
        <f>Q220*H220</f>
        <v>0</v>
      </c>
      <c r="S220" s="203">
        <v>0</v>
      </c>
      <c r="T220" s="20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5" t="s">
        <v>341</v>
      </c>
      <c r="AT220" s="205" t="s">
        <v>149</v>
      </c>
      <c r="AU220" s="205" t="s">
        <v>81</v>
      </c>
      <c r="AY220" s="18" t="s">
        <v>144</v>
      </c>
      <c r="BE220" s="206">
        <f>IF(N220="základní",J220,0)</f>
        <v>0</v>
      </c>
      <c r="BF220" s="206">
        <f>IF(N220="snížená",J220,0)</f>
        <v>0</v>
      </c>
      <c r="BG220" s="206">
        <f>IF(N220="zákl. přenesená",J220,0)</f>
        <v>0</v>
      </c>
      <c r="BH220" s="206">
        <f>IF(N220="sníž. přenesená",J220,0)</f>
        <v>0</v>
      </c>
      <c r="BI220" s="206">
        <f>IF(N220="nulová",J220,0)</f>
        <v>0</v>
      </c>
      <c r="BJ220" s="18" t="s">
        <v>81</v>
      </c>
      <c r="BK220" s="206">
        <f>ROUND(I220*H220,2)</f>
        <v>0</v>
      </c>
      <c r="BL220" s="18" t="s">
        <v>341</v>
      </c>
      <c r="BM220" s="205" t="s">
        <v>508</v>
      </c>
    </row>
    <row r="221" spans="1:65" s="13" customFormat="1" ht="11.25">
      <c r="B221" s="207"/>
      <c r="C221" s="208"/>
      <c r="D221" s="209" t="s">
        <v>156</v>
      </c>
      <c r="E221" s="210" t="s">
        <v>1</v>
      </c>
      <c r="F221" s="211" t="s">
        <v>182</v>
      </c>
      <c r="G221" s="208"/>
      <c r="H221" s="212">
        <v>2</v>
      </c>
      <c r="I221" s="213"/>
      <c r="J221" s="208"/>
      <c r="K221" s="208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156</v>
      </c>
      <c r="AU221" s="218" t="s">
        <v>81</v>
      </c>
      <c r="AV221" s="13" t="s">
        <v>83</v>
      </c>
      <c r="AW221" s="13" t="s">
        <v>30</v>
      </c>
      <c r="AX221" s="13" t="s">
        <v>73</v>
      </c>
      <c r="AY221" s="218" t="s">
        <v>144</v>
      </c>
    </row>
    <row r="222" spans="1:65" s="14" customFormat="1" ht="11.25">
      <c r="B222" s="219"/>
      <c r="C222" s="220"/>
      <c r="D222" s="209" t="s">
        <v>156</v>
      </c>
      <c r="E222" s="221" t="s">
        <v>1</v>
      </c>
      <c r="F222" s="222" t="s">
        <v>158</v>
      </c>
      <c r="G222" s="220"/>
      <c r="H222" s="223">
        <v>2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156</v>
      </c>
      <c r="AU222" s="229" t="s">
        <v>81</v>
      </c>
      <c r="AV222" s="14" t="s">
        <v>154</v>
      </c>
      <c r="AW222" s="14" t="s">
        <v>30</v>
      </c>
      <c r="AX222" s="14" t="s">
        <v>81</v>
      </c>
      <c r="AY222" s="229" t="s">
        <v>144</v>
      </c>
    </row>
    <row r="223" spans="1:65" s="2" customFormat="1" ht="24.2" customHeight="1">
      <c r="A223" s="35"/>
      <c r="B223" s="36"/>
      <c r="C223" s="193" t="s">
        <v>349</v>
      </c>
      <c r="D223" s="193" t="s">
        <v>149</v>
      </c>
      <c r="E223" s="194" t="s">
        <v>394</v>
      </c>
      <c r="F223" s="195" t="s">
        <v>395</v>
      </c>
      <c r="G223" s="196" t="s">
        <v>251</v>
      </c>
      <c r="H223" s="197">
        <v>1</v>
      </c>
      <c r="I223" s="198"/>
      <c r="J223" s="199">
        <f>ROUND(I223*H223,2)</f>
        <v>0</v>
      </c>
      <c r="K223" s="200"/>
      <c r="L223" s="40"/>
      <c r="M223" s="201" t="s">
        <v>1</v>
      </c>
      <c r="N223" s="202" t="s">
        <v>38</v>
      </c>
      <c r="O223" s="72"/>
      <c r="P223" s="203">
        <f>O223*H223</f>
        <v>0</v>
      </c>
      <c r="Q223" s="203">
        <v>0</v>
      </c>
      <c r="R223" s="203">
        <f>Q223*H223</f>
        <v>0</v>
      </c>
      <c r="S223" s="203">
        <v>0</v>
      </c>
      <c r="T223" s="20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5" t="s">
        <v>341</v>
      </c>
      <c r="AT223" s="205" t="s">
        <v>149</v>
      </c>
      <c r="AU223" s="205" t="s">
        <v>81</v>
      </c>
      <c r="AY223" s="18" t="s">
        <v>144</v>
      </c>
      <c r="BE223" s="206">
        <f>IF(N223="základní",J223,0)</f>
        <v>0</v>
      </c>
      <c r="BF223" s="206">
        <f>IF(N223="snížená",J223,0)</f>
        <v>0</v>
      </c>
      <c r="BG223" s="206">
        <f>IF(N223="zákl. přenesená",J223,0)</f>
        <v>0</v>
      </c>
      <c r="BH223" s="206">
        <f>IF(N223="sníž. přenesená",J223,0)</f>
        <v>0</v>
      </c>
      <c r="BI223" s="206">
        <f>IF(N223="nulová",J223,0)</f>
        <v>0</v>
      </c>
      <c r="BJ223" s="18" t="s">
        <v>81</v>
      </c>
      <c r="BK223" s="206">
        <f>ROUND(I223*H223,2)</f>
        <v>0</v>
      </c>
      <c r="BL223" s="18" t="s">
        <v>341</v>
      </c>
      <c r="BM223" s="205" t="s">
        <v>509</v>
      </c>
    </row>
    <row r="224" spans="1:65" s="13" customFormat="1" ht="11.25">
      <c r="B224" s="207"/>
      <c r="C224" s="208"/>
      <c r="D224" s="209" t="s">
        <v>156</v>
      </c>
      <c r="E224" s="210" t="s">
        <v>1</v>
      </c>
      <c r="F224" s="211" t="s">
        <v>81</v>
      </c>
      <c r="G224" s="208"/>
      <c r="H224" s="212">
        <v>1</v>
      </c>
      <c r="I224" s="213"/>
      <c r="J224" s="208"/>
      <c r="K224" s="208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156</v>
      </c>
      <c r="AU224" s="218" t="s">
        <v>81</v>
      </c>
      <c r="AV224" s="13" t="s">
        <v>83</v>
      </c>
      <c r="AW224" s="13" t="s">
        <v>30</v>
      </c>
      <c r="AX224" s="13" t="s">
        <v>73</v>
      </c>
      <c r="AY224" s="218" t="s">
        <v>144</v>
      </c>
    </row>
    <row r="225" spans="1:65" s="14" customFormat="1" ht="11.25">
      <c r="B225" s="219"/>
      <c r="C225" s="220"/>
      <c r="D225" s="209" t="s">
        <v>156</v>
      </c>
      <c r="E225" s="221" t="s">
        <v>1</v>
      </c>
      <c r="F225" s="222" t="s">
        <v>158</v>
      </c>
      <c r="G225" s="220"/>
      <c r="H225" s="223">
        <v>1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156</v>
      </c>
      <c r="AU225" s="229" t="s">
        <v>81</v>
      </c>
      <c r="AV225" s="14" t="s">
        <v>154</v>
      </c>
      <c r="AW225" s="14" t="s">
        <v>30</v>
      </c>
      <c r="AX225" s="14" t="s">
        <v>81</v>
      </c>
      <c r="AY225" s="229" t="s">
        <v>144</v>
      </c>
    </row>
    <row r="226" spans="1:65" s="2" customFormat="1" ht="24.2" customHeight="1">
      <c r="A226" s="35"/>
      <c r="B226" s="36"/>
      <c r="C226" s="193" t="s">
        <v>353</v>
      </c>
      <c r="D226" s="193" t="s">
        <v>149</v>
      </c>
      <c r="E226" s="194" t="s">
        <v>398</v>
      </c>
      <c r="F226" s="195" t="s">
        <v>399</v>
      </c>
      <c r="G226" s="196" t="s">
        <v>251</v>
      </c>
      <c r="H226" s="197">
        <v>2</v>
      </c>
      <c r="I226" s="198"/>
      <c r="J226" s="199">
        <f>ROUND(I226*H226,2)</f>
        <v>0</v>
      </c>
      <c r="K226" s="200"/>
      <c r="L226" s="40"/>
      <c r="M226" s="201" t="s">
        <v>1</v>
      </c>
      <c r="N226" s="202" t="s">
        <v>38</v>
      </c>
      <c r="O226" s="72"/>
      <c r="P226" s="203">
        <f>O226*H226</f>
        <v>0</v>
      </c>
      <c r="Q226" s="203">
        <v>0</v>
      </c>
      <c r="R226" s="203">
        <f>Q226*H226</f>
        <v>0</v>
      </c>
      <c r="S226" s="203">
        <v>0</v>
      </c>
      <c r="T226" s="20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5" t="s">
        <v>341</v>
      </c>
      <c r="AT226" s="205" t="s">
        <v>149</v>
      </c>
      <c r="AU226" s="205" t="s">
        <v>81</v>
      </c>
      <c r="AY226" s="18" t="s">
        <v>144</v>
      </c>
      <c r="BE226" s="206">
        <f>IF(N226="základní",J226,0)</f>
        <v>0</v>
      </c>
      <c r="BF226" s="206">
        <f>IF(N226="snížená",J226,0)</f>
        <v>0</v>
      </c>
      <c r="BG226" s="206">
        <f>IF(N226="zákl. přenesená",J226,0)</f>
        <v>0</v>
      </c>
      <c r="BH226" s="206">
        <f>IF(N226="sníž. přenesená",J226,0)</f>
        <v>0</v>
      </c>
      <c r="BI226" s="206">
        <f>IF(N226="nulová",J226,0)</f>
        <v>0</v>
      </c>
      <c r="BJ226" s="18" t="s">
        <v>81</v>
      </c>
      <c r="BK226" s="206">
        <f>ROUND(I226*H226,2)</f>
        <v>0</v>
      </c>
      <c r="BL226" s="18" t="s">
        <v>341</v>
      </c>
      <c r="BM226" s="205" t="s">
        <v>510</v>
      </c>
    </row>
    <row r="227" spans="1:65" s="13" customFormat="1" ht="11.25">
      <c r="B227" s="207"/>
      <c r="C227" s="208"/>
      <c r="D227" s="209" t="s">
        <v>156</v>
      </c>
      <c r="E227" s="210" t="s">
        <v>1</v>
      </c>
      <c r="F227" s="211" t="s">
        <v>182</v>
      </c>
      <c r="G227" s="208"/>
      <c r="H227" s="212">
        <v>2</v>
      </c>
      <c r="I227" s="213"/>
      <c r="J227" s="208"/>
      <c r="K227" s="208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156</v>
      </c>
      <c r="AU227" s="218" t="s">
        <v>81</v>
      </c>
      <c r="AV227" s="13" t="s">
        <v>83</v>
      </c>
      <c r="AW227" s="13" t="s">
        <v>30</v>
      </c>
      <c r="AX227" s="13" t="s">
        <v>73</v>
      </c>
      <c r="AY227" s="218" t="s">
        <v>144</v>
      </c>
    </row>
    <row r="228" spans="1:65" s="14" customFormat="1" ht="11.25">
      <c r="B228" s="219"/>
      <c r="C228" s="220"/>
      <c r="D228" s="209" t="s">
        <v>156</v>
      </c>
      <c r="E228" s="221" t="s">
        <v>1</v>
      </c>
      <c r="F228" s="222" t="s">
        <v>158</v>
      </c>
      <c r="G228" s="220"/>
      <c r="H228" s="223">
        <v>2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156</v>
      </c>
      <c r="AU228" s="229" t="s">
        <v>81</v>
      </c>
      <c r="AV228" s="14" t="s">
        <v>154</v>
      </c>
      <c r="AW228" s="14" t="s">
        <v>30</v>
      </c>
      <c r="AX228" s="14" t="s">
        <v>81</v>
      </c>
      <c r="AY228" s="229" t="s">
        <v>144</v>
      </c>
    </row>
    <row r="229" spans="1:65" s="2" customFormat="1" ht="37.9" customHeight="1">
      <c r="A229" s="35"/>
      <c r="B229" s="36"/>
      <c r="C229" s="193" t="s">
        <v>357</v>
      </c>
      <c r="D229" s="193" t="s">
        <v>149</v>
      </c>
      <c r="E229" s="194" t="s">
        <v>402</v>
      </c>
      <c r="F229" s="195" t="s">
        <v>403</v>
      </c>
      <c r="G229" s="196" t="s">
        <v>251</v>
      </c>
      <c r="H229" s="197">
        <v>2</v>
      </c>
      <c r="I229" s="198"/>
      <c r="J229" s="199">
        <f>ROUND(I229*H229,2)</f>
        <v>0</v>
      </c>
      <c r="K229" s="200"/>
      <c r="L229" s="40"/>
      <c r="M229" s="201" t="s">
        <v>1</v>
      </c>
      <c r="N229" s="202" t="s">
        <v>38</v>
      </c>
      <c r="O229" s="72"/>
      <c r="P229" s="203">
        <f>O229*H229</f>
        <v>0</v>
      </c>
      <c r="Q229" s="203">
        <v>0</v>
      </c>
      <c r="R229" s="203">
        <f>Q229*H229</f>
        <v>0</v>
      </c>
      <c r="S229" s="203">
        <v>0</v>
      </c>
      <c r="T229" s="20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5" t="s">
        <v>341</v>
      </c>
      <c r="AT229" s="205" t="s">
        <v>149</v>
      </c>
      <c r="AU229" s="205" t="s">
        <v>81</v>
      </c>
      <c r="AY229" s="18" t="s">
        <v>144</v>
      </c>
      <c r="BE229" s="206">
        <f>IF(N229="základní",J229,0)</f>
        <v>0</v>
      </c>
      <c r="BF229" s="206">
        <f>IF(N229="snížená",J229,0)</f>
        <v>0</v>
      </c>
      <c r="BG229" s="206">
        <f>IF(N229="zákl. přenesená",J229,0)</f>
        <v>0</v>
      </c>
      <c r="BH229" s="206">
        <f>IF(N229="sníž. přenesená",J229,0)</f>
        <v>0</v>
      </c>
      <c r="BI229" s="206">
        <f>IF(N229="nulová",J229,0)</f>
        <v>0</v>
      </c>
      <c r="BJ229" s="18" t="s">
        <v>81</v>
      </c>
      <c r="BK229" s="206">
        <f>ROUND(I229*H229,2)</f>
        <v>0</v>
      </c>
      <c r="BL229" s="18" t="s">
        <v>341</v>
      </c>
      <c r="BM229" s="205" t="s">
        <v>511</v>
      </c>
    </row>
    <row r="230" spans="1:65" s="13" customFormat="1" ht="11.25">
      <c r="B230" s="207"/>
      <c r="C230" s="208"/>
      <c r="D230" s="209" t="s">
        <v>156</v>
      </c>
      <c r="E230" s="210" t="s">
        <v>1</v>
      </c>
      <c r="F230" s="211" t="s">
        <v>182</v>
      </c>
      <c r="G230" s="208"/>
      <c r="H230" s="212">
        <v>2</v>
      </c>
      <c r="I230" s="213"/>
      <c r="J230" s="208"/>
      <c r="K230" s="208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156</v>
      </c>
      <c r="AU230" s="218" t="s">
        <v>81</v>
      </c>
      <c r="AV230" s="13" t="s">
        <v>83</v>
      </c>
      <c r="AW230" s="13" t="s">
        <v>30</v>
      </c>
      <c r="AX230" s="13" t="s">
        <v>73</v>
      </c>
      <c r="AY230" s="218" t="s">
        <v>144</v>
      </c>
    </row>
    <row r="231" spans="1:65" s="14" customFormat="1" ht="11.25">
      <c r="B231" s="219"/>
      <c r="C231" s="220"/>
      <c r="D231" s="209" t="s">
        <v>156</v>
      </c>
      <c r="E231" s="221" t="s">
        <v>1</v>
      </c>
      <c r="F231" s="222" t="s">
        <v>158</v>
      </c>
      <c r="G231" s="220"/>
      <c r="H231" s="223">
        <v>2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156</v>
      </c>
      <c r="AU231" s="229" t="s">
        <v>81</v>
      </c>
      <c r="AV231" s="14" t="s">
        <v>154</v>
      </c>
      <c r="AW231" s="14" t="s">
        <v>30</v>
      </c>
      <c r="AX231" s="14" t="s">
        <v>81</v>
      </c>
      <c r="AY231" s="229" t="s">
        <v>144</v>
      </c>
    </row>
    <row r="232" spans="1:65" s="12" customFormat="1" ht="25.9" customHeight="1">
      <c r="B232" s="177"/>
      <c r="C232" s="178"/>
      <c r="D232" s="179" t="s">
        <v>72</v>
      </c>
      <c r="E232" s="180" t="s">
        <v>405</v>
      </c>
      <c r="F232" s="180" t="s">
        <v>406</v>
      </c>
      <c r="G232" s="178"/>
      <c r="H232" s="178"/>
      <c r="I232" s="181"/>
      <c r="J232" s="182">
        <f>BK232</f>
        <v>0</v>
      </c>
      <c r="K232" s="178"/>
      <c r="L232" s="183"/>
      <c r="M232" s="184"/>
      <c r="N232" s="185"/>
      <c r="O232" s="185"/>
      <c r="P232" s="186">
        <f>P233</f>
        <v>0</v>
      </c>
      <c r="Q232" s="185"/>
      <c r="R232" s="186">
        <f>R233</f>
        <v>0</v>
      </c>
      <c r="S232" s="185"/>
      <c r="T232" s="187">
        <f>T233</f>
        <v>0</v>
      </c>
      <c r="AR232" s="188" t="s">
        <v>176</v>
      </c>
      <c r="AT232" s="189" t="s">
        <v>72</v>
      </c>
      <c r="AU232" s="189" t="s">
        <v>73</v>
      </c>
      <c r="AY232" s="188" t="s">
        <v>144</v>
      </c>
      <c r="BK232" s="190">
        <f>BK233</f>
        <v>0</v>
      </c>
    </row>
    <row r="233" spans="1:65" s="12" customFormat="1" ht="22.9" customHeight="1">
      <c r="B233" s="177"/>
      <c r="C233" s="178"/>
      <c r="D233" s="179" t="s">
        <v>72</v>
      </c>
      <c r="E233" s="191" t="s">
        <v>407</v>
      </c>
      <c r="F233" s="191" t="s">
        <v>408</v>
      </c>
      <c r="G233" s="178"/>
      <c r="H233" s="178"/>
      <c r="I233" s="181"/>
      <c r="J233" s="192">
        <f>BK233</f>
        <v>0</v>
      </c>
      <c r="K233" s="178"/>
      <c r="L233" s="183"/>
      <c r="M233" s="184"/>
      <c r="N233" s="185"/>
      <c r="O233" s="185"/>
      <c r="P233" s="186">
        <f>SUM(P234:P235)</f>
        <v>0</v>
      </c>
      <c r="Q233" s="185"/>
      <c r="R233" s="186">
        <f>SUM(R234:R235)</f>
        <v>0</v>
      </c>
      <c r="S233" s="185"/>
      <c r="T233" s="187">
        <f>SUM(T234:T235)</f>
        <v>0</v>
      </c>
      <c r="AR233" s="188" t="s">
        <v>176</v>
      </c>
      <c r="AT233" s="189" t="s">
        <v>72</v>
      </c>
      <c r="AU233" s="189" t="s">
        <v>81</v>
      </c>
      <c r="AY233" s="188" t="s">
        <v>144</v>
      </c>
      <c r="BK233" s="190">
        <f>SUM(BK234:BK235)</f>
        <v>0</v>
      </c>
    </row>
    <row r="234" spans="1:65" s="2" customFormat="1" ht="24.2" customHeight="1">
      <c r="A234" s="35"/>
      <c r="B234" s="36"/>
      <c r="C234" s="193" t="s">
        <v>361</v>
      </c>
      <c r="D234" s="193" t="s">
        <v>149</v>
      </c>
      <c r="E234" s="194" t="s">
        <v>410</v>
      </c>
      <c r="F234" s="195" t="s">
        <v>411</v>
      </c>
      <c r="G234" s="196" t="s">
        <v>251</v>
      </c>
      <c r="H234" s="197">
        <v>1</v>
      </c>
      <c r="I234" s="198"/>
      <c r="J234" s="199">
        <f>ROUND(I234*H234,2)</f>
        <v>0</v>
      </c>
      <c r="K234" s="200"/>
      <c r="L234" s="40"/>
      <c r="M234" s="201" t="s">
        <v>1</v>
      </c>
      <c r="N234" s="202" t="s">
        <v>38</v>
      </c>
      <c r="O234" s="72"/>
      <c r="P234" s="203">
        <f>O234*H234</f>
        <v>0</v>
      </c>
      <c r="Q234" s="203">
        <v>0</v>
      </c>
      <c r="R234" s="203">
        <f>Q234*H234</f>
        <v>0</v>
      </c>
      <c r="S234" s="203">
        <v>0</v>
      </c>
      <c r="T234" s="20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5" t="s">
        <v>412</v>
      </c>
      <c r="AT234" s="205" t="s">
        <v>149</v>
      </c>
      <c r="AU234" s="205" t="s">
        <v>83</v>
      </c>
      <c r="AY234" s="18" t="s">
        <v>144</v>
      </c>
      <c r="BE234" s="206">
        <f>IF(N234="základní",J234,0)</f>
        <v>0</v>
      </c>
      <c r="BF234" s="206">
        <f>IF(N234="snížená",J234,0)</f>
        <v>0</v>
      </c>
      <c r="BG234" s="206">
        <f>IF(N234="zákl. přenesená",J234,0)</f>
        <v>0</v>
      </c>
      <c r="BH234" s="206">
        <f>IF(N234="sníž. přenesená",J234,0)</f>
        <v>0</v>
      </c>
      <c r="BI234" s="206">
        <f>IF(N234="nulová",J234,0)</f>
        <v>0</v>
      </c>
      <c r="BJ234" s="18" t="s">
        <v>81</v>
      </c>
      <c r="BK234" s="206">
        <f>ROUND(I234*H234,2)</f>
        <v>0</v>
      </c>
      <c r="BL234" s="18" t="s">
        <v>412</v>
      </c>
      <c r="BM234" s="205" t="s">
        <v>512</v>
      </c>
    </row>
    <row r="235" spans="1:65" s="13" customFormat="1" ht="11.25">
      <c r="B235" s="207"/>
      <c r="C235" s="208"/>
      <c r="D235" s="209" t="s">
        <v>156</v>
      </c>
      <c r="E235" s="210" t="s">
        <v>1</v>
      </c>
      <c r="F235" s="211" t="s">
        <v>81</v>
      </c>
      <c r="G235" s="208"/>
      <c r="H235" s="212">
        <v>1</v>
      </c>
      <c r="I235" s="213"/>
      <c r="J235" s="208"/>
      <c r="K235" s="208"/>
      <c r="L235" s="214"/>
      <c r="M235" s="262"/>
      <c r="N235" s="263"/>
      <c r="O235" s="263"/>
      <c r="P235" s="263"/>
      <c r="Q235" s="263"/>
      <c r="R235" s="263"/>
      <c r="S235" s="263"/>
      <c r="T235" s="264"/>
      <c r="AT235" s="218" t="s">
        <v>156</v>
      </c>
      <c r="AU235" s="218" t="s">
        <v>83</v>
      </c>
      <c r="AV235" s="13" t="s">
        <v>83</v>
      </c>
      <c r="AW235" s="13" t="s">
        <v>30</v>
      </c>
      <c r="AX235" s="13" t="s">
        <v>81</v>
      </c>
      <c r="AY235" s="218" t="s">
        <v>144</v>
      </c>
    </row>
    <row r="236" spans="1:65" s="2" customFormat="1" ht="6.95" customHeight="1">
      <c r="A236" s="35"/>
      <c r="B236" s="55"/>
      <c r="C236" s="56"/>
      <c r="D236" s="56"/>
      <c r="E236" s="56"/>
      <c r="F236" s="56"/>
      <c r="G236" s="56"/>
      <c r="H236" s="56"/>
      <c r="I236" s="56"/>
      <c r="J236" s="56"/>
      <c r="K236" s="56"/>
      <c r="L236" s="40"/>
      <c r="M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</row>
  </sheetData>
  <sheetProtection algorithmName="SHA-512" hashValue="lPq2gyAWp79uFehWFXG6OUG3p1o4RXiBTPdhXzVrHtEHTMjQcNgE19QhK0WLk1CPIQIxQrRiwMS6oG8TMsl5ag==" saltValue="g9iX700SkGBysBgDg7dTrmA1jDeTMmDFZxoMptM7LqQFaJJ2kmpxiqPsT+Z12sd0H1hnBr0f3Ktd33Dr0lcVjg==" spinCount="100000" sheet="1" objects="1" scenarios="1" formatColumns="0" formatRows="0" autoFilter="0"/>
  <autoFilter ref="C127:K235" xr:uid="{00000000-0009-0000-0000-000003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4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92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83</v>
      </c>
    </row>
    <row r="4" spans="1:46" s="1" customFormat="1" ht="24.95" customHeight="1">
      <c r="B4" s="21"/>
      <c r="D4" s="118" t="s">
        <v>107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0" t="str">
        <f>'Rekapitulace stavby'!K6</f>
        <v>Instalace zařízení pro výběr poplatků za použití WC - OŘ Ostrava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20" t="s">
        <v>108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513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0" t="s">
        <v>18</v>
      </c>
      <c r="E11" s="35"/>
      <c r="F11" s="111" t="s">
        <v>1</v>
      </c>
      <c r="G11" s="35"/>
      <c r="H11" s="35"/>
      <c r="I11" s="120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20</v>
      </c>
      <c r="E12" s="35"/>
      <c r="F12" s="111" t="s">
        <v>21</v>
      </c>
      <c r="G12" s="35"/>
      <c r="H12" s="35"/>
      <c r="I12" s="120" t="s">
        <v>22</v>
      </c>
      <c r="J12" s="121" t="str">
        <f>'Rekapitulace stavby'!AN8</f>
        <v>25. 6. 2020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24</v>
      </c>
      <c r="E14" s="35"/>
      <c r="F14" s="35"/>
      <c r="G14" s="35"/>
      <c r="H14" s="35"/>
      <c r="I14" s="120" t="s">
        <v>25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21</v>
      </c>
      <c r="F15" s="35"/>
      <c r="G15" s="35"/>
      <c r="H15" s="35"/>
      <c r="I15" s="120" t="s">
        <v>26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0" t="s">
        <v>27</v>
      </c>
      <c r="E17" s="35"/>
      <c r="F17" s="35"/>
      <c r="G17" s="35"/>
      <c r="H17" s="35"/>
      <c r="I17" s="120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20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0" t="s">
        <v>29</v>
      </c>
      <c r="E20" s="35"/>
      <c r="F20" s="35"/>
      <c r="G20" s="35"/>
      <c r="H20" s="35"/>
      <c r="I20" s="120" t="s">
        <v>25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21</v>
      </c>
      <c r="F21" s="35"/>
      <c r="G21" s="35"/>
      <c r="H21" s="35"/>
      <c r="I21" s="120" t="s">
        <v>26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0" t="s">
        <v>31</v>
      </c>
      <c r="E23" s="35"/>
      <c r="F23" s="35"/>
      <c r="G23" s="35"/>
      <c r="H23" s="35"/>
      <c r="I23" s="120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21</v>
      </c>
      <c r="F24" s="35"/>
      <c r="G24" s="35"/>
      <c r="H24" s="35"/>
      <c r="I24" s="120" t="s">
        <v>26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0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2"/>
      <c r="B27" s="123"/>
      <c r="C27" s="122"/>
      <c r="D27" s="122"/>
      <c r="E27" s="316" t="s">
        <v>1</v>
      </c>
      <c r="F27" s="316"/>
      <c r="G27" s="316"/>
      <c r="H27" s="31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5"/>
      <c r="E29" s="125"/>
      <c r="F29" s="125"/>
      <c r="G29" s="125"/>
      <c r="H29" s="125"/>
      <c r="I29" s="125"/>
      <c r="J29" s="125"/>
      <c r="K29" s="12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33</v>
      </c>
      <c r="E30" s="35"/>
      <c r="F30" s="35"/>
      <c r="G30" s="35"/>
      <c r="H30" s="35"/>
      <c r="I30" s="35"/>
      <c r="J30" s="127">
        <f>ROUND(J132,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35</v>
      </c>
      <c r="G32" s="35"/>
      <c r="H32" s="35"/>
      <c r="I32" s="128" t="s">
        <v>34</v>
      </c>
      <c r="J32" s="128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9" t="s">
        <v>37</v>
      </c>
      <c r="E33" s="120" t="s">
        <v>38</v>
      </c>
      <c r="F33" s="130">
        <f>ROUND((SUM(BE132:BE241)),  2)</f>
        <v>0</v>
      </c>
      <c r="G33" s="35"/>
      <c r="H33" s="35"/>
      <c r="I33" s="131">
        <v>0.21</v>
      </c>
      <c r="J33" s="130">
        <f>ROUND(((SUM(BE132:BE241))*I33),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0" t="s">
        <v>39</v>
      </c>
      <c r="F34" s="130">
        <f>ROUND((SUM(BF132:BF241)),  2)</f>
        <v>0</v>
      </c>
      <c r="G34" s="35"/>
      <c r="H34" s="35"/>
      <c r="I34" s="131">
        <v>0.15</v>
      </c>
      <c r="J34" s="130">
        <f>ROUND(((SUM(BF132:BF241))*I34),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0" t="s">
        <v>40</v>
      </c>
      <c r="F35" s="130">
        <f>ROUND((SUM(BG132:BG241)),  2)</f>
        <v>0</v>
      </c>
      <c r="G35" s="35"/>
      <c r="H35" s="35"/>
      <c r="I35" s="131">
        <v>0.21</v>
      </c>
      <c r="J35" s="13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0" t="s">
        <v>41</v>
      </c>
      <c r="F36" s="130">
        <f>ROUND((SUM(BH132:BH241)),  2)</f>
        <v>0</v>
      </c>
      <c r="G36" s="35"/>
      <c r="H36" s="35"/>
      <c r="I36" s="131">
        <v>0.15</v>
      </c>
      <c r="J36" s="13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42</v>
      </c>
      <c r="F37" s="130">
        <f>ROUND((SUM(BI132:BI241)),  2)</f>
        <v>0</v>
      </c>
      <c r="G37" s="35"/>
      <c r="H37" s="35"/>
      <c r="I37" s="131">
        <v>0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4"/>
      <c r="J39" s="137">
        <f>SUM(J30:J37)</f>
        <v>0</v>
      </c>
      <c r="K39" s="13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Instalace zařízení pro výběr poplatků za použití WC - OŘ Ostrava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108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5" t="str">
        <f>E9</f>
        <v>04 - Opava - východ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25. 6. 2020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0" t="s">
        <v>111</v>
      </c>
      <c r="D94" s="151"/>
      <c r="E94" s="151"/>
      <c r="F94" s="151"/>
      <c r="G94" s="151"/>
      <c r="H94" s="151"/>
      <c r="I94" s="151"/>
      <c r="J94" s="152" t="s">
        <v>112</v>
      </c>
      <c r="K94" s="15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3" t="s">
        <v>113</v>
      </c>
      <c r="D96" s="37"/>
      <c r="E96" s="37"/>
      <c r="F96" s="37"/>
      <c r="G96" s="37"/>
      <c r="H96" s="37"/>
      <c r="I96" s="37"/>
      <c r="J96" s="85">
        <f>J132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114</v>
      </c>
    </row>
    <row r="97" spans="2:12" s="9" customFormat="1" ht="24.95" customHeight="1">
      <c r="B97" s="154"/>
      <c r="C97" s="155"/>
      <c r="D97" s="156" t="s">
        <v>115</v>
      </c>
      <c r="E97" s="157"/>
      <c r="F97" s="157"/>
      <c r="G97" s="157"/>
      <c r="H97" s="157"/>
      <c r="I97" s="157"/>
      <c r="J97" s="158">
        <f>J133</f>
        <v>0</v>
      </c>
      <c r="K97" s="155"/>
      <c r="L97" s="159"/>
    </row>
    <row r="98" spans="2:12" s="10" customFormat="1" ht="19.899999999999999" customHeight="1">
      <c r="B98" s="160"/>
      <c r="C98" s="105"/>
      <c r="D98" s="161" t="s">
        <v>514</v>
      </c>
      <c r="E98" s="162"/>
      <c r="F98" s="162"/>
      <c r="G98" s="162"/>
      <c r="H98" s="162"/>
      <c r="I98" s="162"/>
      <c r="J98" s="163">
        <f>J134</f>
        <v>0</v>
      </c>
      <c r="K98" s="105"/>
      <c r="L98" s="164"/>
    </row>
    <row r="99" spans="2:12" s="10" customFormat="1" ht="14.85" customHeight="1">
      <c r="B99" s="160"/>
      <c r="C99" s="105"/>
      <c r="D99" s="161" t="s">
        <v>515</v>
      </c>
      <c r="E99" s="162"/>
      <c r="F99" s="162"/>
      <c r="G99" s="162"/>
      <c r="H99" s="162"/>
      <c r="I99" s="162"/>
      <c r="J99" s="163">
        <f>J135</f>
        <v>0</v>
      </c>
      <c r="K99" s="105"/>
      <c r="L99" s="164"/>
    </row>
    <row r="100" spans="2:12" s="10" customFormat="1" ht="19.899999999999999" customHeight="1">
      <c r="B100" s="160"/>
      <c r="C100" s="105"/>
      <c r="D100" s="161" t="s">
        <v>116</v>
      </c>
      <c r="E100" s="162"/>
      <c r="F100" s="162"/>
      <c r="G100" s="162"/>
      <c r="H100" s="162"/>
      <c r="I100" s="162"/>
      <c r="J100" s="163">
        <f>J138</f>
        <v>0</v>
      </c>
      <c r="K100" s="105"/>
      <c r="L100" s="164"/>
    </row>
    <row r="101" spans="2:12" s="10" customFormat="1" ht="14.85" customHeight="1">
      <c r="B101" s="160"/>
      <c r="C101" s="105"/>
      <c r="D101" s="161" t="s">
        <v>117</v>
      </c>
      <c r="E101" s="162"/>
      <c r="F101" s="162"/>
      <c r="G101" s="162"/>
      <c r="H101" s="162"/>
      <c r="I101" s="162"/>
      <c r="J101" s="163">
        <f>J139</f>
        <v>0</v>
      </c>
      <c r="K101" s="105"/>
      <c r="L101" s="164"/>
    </row>
    <row r="102" spans="2:12" s="10" customFormat="1" ht="19.899999999999999" customHeight="1">
      <c r="B102" s="160"/>
      <c r="C102" s="105"/>
      <c r="D102" s="161" t="s">
        <v>118</v>
      </c>
      <c r="E102" s="162"/>
      <c r="F102" s="162"/>
      <c r="G102" s="162"/>
      <c r="H102" s="162"/>
      <c r="I102" s="162"/>
      <c r="J102" s="163">
        <f>J142</f>
        <v>0</v>
      </c>
      <c r="K102" s="105"/>
      <c r="L102" s="164"/>
    </row>
    <row r="103" spans="2:12" s="10" customFormat="1" ht="19.899999999999999" customHeight="1">
      <c r="B103" s="160"/>
      <c r="C103" s="105"/>
      <c r="D103" s="161" t="s">
        <v>516</v>
      </c>
      <c r="E103" s="162"/>
      <c r="F103" s="162"/>
      <c r="G103" s="162"/>
      <c r="H103" s="162"/>
      <c r="I103" s="162"/>
      <c r="J103" s="163">
        <f>J147</f>
        <v>0</v>
      </c>
      <c r="K103" s="105"/>
      <c r="L103" s="164"/>
    </row>
    <row r="104" spans="2:12" s="9" customFormat="1" ht="24.95" customHeight="1">
      <c r="B104" s="154"/>
      <c r="C104" s="155"/>
      <c r="D104" s="156" t="s">
        <v>119</v>
      </c>
      <c r="E104" s="157"/>
      <c r="F104" s="157"/>
      <c r="G104" s="157"/>
      <c r="H104" s="157"/>
      <c r="I104" s="157"/>
      <c r="J104" s="158">
        <f>J149</f>
        <v>0</v>
      </c>
      <c r="K104" s="155"/>
      <c r="L104" s="159"/>
    </row>
    <row r="105" spans="2:12" s="10" customFormat="1" ht="19.899999999999999" customHeight="1">
      <c r="B105" s="160"/>
      <c r="C105" s="105"/>
      <c r="D105" s="161" t="s">
        <v>121</v>
      </c>
      <c r="E105" s="162"/>
      <c r="F105" s="162"/>
      <c r="G105" s="162"/>
      <c r="H105" s="162"/>
      <c r="I105" s="162"/>
      <c r="J105" s="163">
        <f>J150</f>
        <v>0</v>
      </c>
      <c r="K105" s="105"/>
      <c r="L105" s="164"/>
    </row>
    <row r="106" spans="2:12" s="10" customFormat="1" ht="19.899999999999999" customHeight="1">
      <c r="B106" s="160"/>
      <c r="C106" s="105"/>
      <c r="D106" s="161" t="s">
        <v>122</v>
      </c>
      <c r="E106" s="162"/>
      <c r="F106" s="162"/>
      <c r="G106" s="162"/>
      <c r="H106" s="162"/>
      <c r="I106" s="162"/>
      <c r="J106" s="163">
        <f>J183</f>
        <v>0</v>
      </c>
      <c r="K106" s="105"/>
      <c r="L106" s="164"/>
    </row>
    <row r="107" spans="2:12" s="10" customFormat="1" ht="19.899999999999999" customHeight="1">
      <c r="B107" s="160"/>
      <c r="C107" s="105"/>
      <c r="D107" s="161" t="s">
        <v>123</v>
      </c>
      <c r="E107" s="162"/>
      <c r="F107" s="162"/>
      <c r="G107" s="162"/>
      <c r="H107" s="162"/>
      <c r="I107" s="162"/>
      <c r="J107" s="163">
        <f>J186</f>
        <v>0</v>
      </c>
      <c r="K107" s="105"/>
      <c r="L107" s="164"/>
    </row>
    <row r="108" spans="2:12" s="9" customFormat="1" ht="24.95" customHeight="1">
      <c r="B108" s="154"/>
      <c r="C108" s="155"/>
      <c r="D108" s="156" t="s">
        <v>124</v>
      </c>
      <c r="E108" s="157"/>
      <c r="F108" s="157"/>
      <c r="G108" s="157"/>
      <c r="H108" s="157"/>
      <c r="I108" s="157"/>
      <c r="J108" s="158">
        <f>J195</f>
        <v>0</v>
      </c>
      <c r="K108" s="155"/>
      <c r="L108" s="159"/>
    </row>
    <row r="109" spans="2:12" s="9" customFormat="1" ht="24.95" customHeight="1">
      <c r="B109" s="154"/>
      <c r="C109" s="155"/>
      <c r="D109" s="156" t="s">
        <v>125</v>
      </c>
      <c r="E109" s="157"/>
      <c r="F109" s="157"/>
      <c r="G109" s="157"/>
      <c r="H109" s="157"/>
      <c r="I109" s="157"/>
      <c r="J109" s="158">
        <f>J201</f>
        <v>0</v>
      </c>
      <c r="K109" s="155"/>
      <c r="L109" s="159"/>
    </row>
    <row r="110" spans="2:12" s="9" customFormat="1" ht="24.95" customHeight="1">
      <c r="B110" s="154"/>
      <c r="C110" s="155"/>
      <c r="D110" s="156" t="s">
        <v>126</v>
      </c>
      <c r="E110" s="157"/>
      <c r="F110" s="157"/>
      <c r="G110" s="157"/>
      <c r="H110" s="157"/>
      <c r="I110" s="157"/>
      <c r="J110" s="158">
        <f>J206</f>
        <v>0</v>
      </c>
      <c r="K110" s="155"/>
      <c r="L110" s="159"/>
    </row>
    <row r="111" spans="2:12" s="9" customFormat="1" ht="24.95" customHeight="1">
      <c r="B111" s="154"/>
      <c r="C111" s="155"/>
      <c r="D111" s="156" t="s">
        <v>127</v>
      </c>
      <c r="E111" s="157"/>
      <c r="F111" s="157"/>
      <c r="G111" s="157"/>
      <c r="H111" s="157"/>
      <c r="I111" s="157"/>
      <c r="J111" s="158">
        <f>J238</f>
        <v>0</v>
      </c>
      <c r="K111" s="155"/>
      <c r="L111" s="159"/>
    </row>
    <row r="112" spans="2:12" s="10" customFormat="1" ht="19.899999999999999" customHeight="1">
      <c r="B112" s="160"/>
      <c r="C112" s="105"/>
      <c r="D112" s="161" t="s">
        <v>128</v>
      </c>
      <c r="E112" s="162"/>
      <c r="F112" s="162"/>
      <c r="G112" s="162"/>
      <c r="H112" s="162"/>
      <c r="I112" s="162"/>
      <c r="J112" s="163">
        <f>J239</f>
        <v>0</v>
      </c>
      <c r="K112" s="105"/>
      <c r="L112" s="164"/>
    </row>
    <row r="113" spans="1:31" s="2" customFormat="1" ht="21.7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6.95" customHeight="1">
      <c r="A114" s="35"/>
      <c r="B114" s="55"/>
      <c r="C114" s="56"/>
      <c r="D114" s="56"/>
      <c r="E114" s="56"/>
      <c r="F114" s="56"/>
      <c r="G114" s="56"/>
      <c r="H114" s="56"/>
      <c r="I114" s="56"/>
      <c r="J114" s="56"/>
      <c r="K114" s="56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8" spans="1:31" s="2" customFormat="1" ht="6.95" customHeight="1">
      <c r="A118" s="35"/>
      <c r="B118" s="57"/>
      <c r="C118" s="58"/>
      <c r="D118" s="58"/>
      <c r="E118" s="58"/>
      <c r="F118" s="58"/>
      <c r="G118" s="58"/>
      <c r="H118" s="58"/>
      <c r="I118" s="58"/>
      <c r="J118" s="58"/>
      <c r="K118" s="58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24.95" customHeight="1">
      <c r="A119" s="35"/>
      <c r="B119" s="36"/>
      <c r="C119" s="24" t="s">
        <v>129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16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317" t="str">
        <f>E7</f>
        <v>Instalace zařízení pro výběr poplatků za použití WC - OŘ Ostrava</v>
      </c>
      <c r="F122" s="318"/>
      <c r="G122" s="318"/>
      <c r="H122" s="318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108</v>
      </c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6.5" customHeight="1">
      <c r="A124" s="35"/>
      <c r="B124" s="36"/>
      <c r="C124" s="37"/>
      <c r="D124" s="37"/>
      <c r="E124" s="265" t="str">
        <f>E9</f>
        <v>04 - Opava - východ</v>
      </c>
      <c r="F124" s="319"/>
      <c r="G124" s="319"/>
      <c r="H124" s="319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30" t="s">
        <v>20</v>
      </c>
      <c r="D126" s="37"/>
      <c r="E126" s="37"/>
      <c r="F126" s="28" t="str">
        <f>F12</f>
        <v xml:space="preserve"> </v>
      </c>
      <c r="G126" s="37"/>
      <c r="H126" s="37"/>
      <c r="I126" s="30" t="s">
        <v>22</v>
      </c>
      <c r="J126" s="67" t="str">
        <f>IF(J12="","",J12)</f>
        <v>25. 6. 2020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5.2" customHeight="1">
      <c r="A128" s="35"/>
      <c r="B128" s="36"/>
      <c r="C128" s="30" t="s">
        <v>24</v>
      </c>
      <c r="D128" s="37"/>
      <c r="E128" s="37"/>
      <c r="F128" s="28" t="str">
        <f>E15</f>
        <v xml:space="preserve"> </v>
      </c>
      <c r="G128" s="37"/>
      <c r="H128" s="37"/>
      <c r="I128" s="30" t="s">
        <v>29</v>
      </c>
      <c r="J128" s="33" t="str">
        <f>E21</f>
        <v xml:space="preserve"> 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5.2" customHeight="1">
      <c r="A129" s="35"/>
      <c r="B129" s="36"/>
      <c r="C129" s="30" t="s">
        <v>27</v>
      </c>
      <c r="D129" s="37"/>
      <c r="E129" s="37"/>
      <c r="F129" s="28" t="str">
        <f>IF(E18="","",E18)</f>
        <v>Vyplň údaj</v>
      </c>
      <c r="G129" s="37"/>
      <c r="H129" s="37"/>
      <c r="I129" s="30" t="s">
        <v>31</v>
      </c>
      <c r="J129" s="33" t="str">
        <f>E24</f>
        <v xml:space="preserve"> 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0.35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11" customFormat="1" ht="29.25" customHeight="1">
      <c r="A131" s="165"/>
      <c r="B131" s="166"/>
      <c r="C131" s="167" t="s">
        <v>130</v>
      </c>
      <c r="D131" s="168" t="s">
        <v>58</v>
      </c>
      <c r="E131" s="168" t="s">
        <v>54</v>
      </c>
      <c r="F131" s="168" t="s">
        <v>55</v>
      </c>
      <c r="G131" s="168" t="s">
        <v>131</v>
      </c>
      <c r="H131" s="168" t="s">
        <v>132</v>
      </c>
      <c r="I131" s="168" t="s">
        <v>133</v>
      </c>
      <c r="J131" s="169" t="s">
        <v>112</v>
      </c>
      <c r="K131" s="170" t="s">
        <v>134</v>
      </c>
      <c r="L131" s="171"/>
      <c r="M131" s="76" t="s">
        <v>1</v>
      </c>
      <c r="N131" s="77" t="s">
        <v>37</v>
      </c>
      <c r="O131" s="77" t="s">
        <v>135</v>
      </c>
      <c r="P131" s="77" t="s">
        <v>136</v>
      </c>
      <c r="Q131" s="77" t="s">
        <v>137</v>
      </c>
      <c r="R131" s="77" t="s">
        <v>138</v>
      </c>
      <c r="S131" s="77" t="s">
        <v>139</v>
      </c>
      <c r="T131" s="78" t="s">
        <v>140</v>
      </c>
      <c r="U131" s="165"/>
      <c r="V131" s="165"/>
      <c r="W131" s="165"/>
      <c r="X131" s="165"/>
      <c r="Y131" s="165"/>
      <c r="Z131" s="165"/>
      <c r="AA131" s="165"/>
      <c r="AB131" s="165"/>
      <c r="AC131" s="165"/>
      <c r="AD131" s="165"/>
      <c r="AE131" s="165"/>
    </row>
    <row r="132" spans="1:65" s="2" customFormat="1" ht="22.9" customHeight="1">
      <c r="A132" s="35"/>
      <c r="B132" s="36"/>
      <c r="C132" s="83" t="s">
        <v>141</v>
      </c>
      <c r="D132" s="37"/>
      <c r="E132" s="37"/>
      <c r="F132" s="37"/>
      <c r="G132" s="37"/>
      <c r="H132" s="37"/>
      <c r="I132" s="37"/>
      <c r="J132" s="172">
        <f>BK132</f>
        <v>0</v>
      </c>
      <c r="K132" s="37"/>
      <c r="L132" s="40"/>
      <c r="M132" s="79"/>
      <c r="N132" s="173"/>
      <c r="O132" s="80"/>
      <c r="P132" s="174">
        <f>P133+P149+P195+P201+P206+P238</f>
        <v>0</v>
      </c>
      <c r="Q132" s="80"/>
      <c r="R132" s="174">
        <f>R133+R149+R195+R201+R206+R238</f>
        <v>0.18481</v>
      </c>
      <c r="S132" s="80"/>
      <c r="T132" s="175">
        <f>T133+T149+T195+T201+T206+T238</f>
        <v>0.81600000000000006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72</v>
      </c>
      <c r="AU132" s="18" t="s">
        <v>114</v>
      </c>
      <c r="BK132" s="176">
        <f>BK133+BK149+BK195+BK201+BK206+BK238</f>
        <v>0</v>
      </c>
    </row>
    <row r="133" spans="1:65" s="12" customFormat="1" ht="25.9" customHeight="1">
      <c r="B133" s="177"/>
      <c r="C133" s="178"/>
      <c r="D133" s="179" t="s">
        <v>72</v>
      </c>
      <c r="E133" s="180" t="s">
        <v>142</v>
      </c>
      <c r="F133" s="180" t="s">
        <v>143</v>
      </c>
      <c r="G133" s="178"/>
      <c r="H133" s="178"/>
      <c r="I133" s="181"/>
      <c r="J133" s="182">
        <f>BK133</f>
        <v>0</v>
      </c>
      <c r="K133" s="178"/>
      <c r="L133" s="183"/>
      <c r="M133" s="184"/>
      <c r="N133" s="185"/>
      <c r="O133" s="185"/>
      <c r="P133" s="186">
        <f>P134+P138+P142+P147</f>
        <v>0</v>
      </c>
      <c r="Q133" s="185"/>
      <c r="R133" s="186">
        <f>R134+R138+R142+R147</f>
        <v>4.2100000000000002E-3</v>
      </c>
      <c r="S133" s="185"/>
      <c r="T133" s="187">
        <f>T134+T138+T142+T147</f>
        <v>0.81600000000000006</v>
      </c>
      <c r="AR133" s="188" t="s">
        <v>81</v>
      </c>
      <c r="AT133" s="189" t="s">
        <v>72</v>
      </c>
      <c r="AU133" s="189" t="s">
        <v>73</v>
      </c>
      <c r="AY133" s="188" t="s">
        <v>144</v>
      </c>
      <c r="BK133" s="190">
        <f>BK134+BK138+BK142+BK147</f>
        <v>0</v>
      </c>
    </row>
    <row r="134" spans="1:65" s="12" customFormat="1" ht="22.9" customHeight="1">
      <c r="B134" s="177"/>
      <c r="C134" s="178"/>
      <c r="D134" s="179" t="s">
        <v>72</v>
      </c>
      <c r="E134" s="191" t="s">
        <v>183</v>
      </c>
      <c r="F134" s="191" t="s">
        <v>517</v>
      </c>
      <c r="G134" s="178"/>
      <c r="H134" s="178"/>
      <c r="I134" s="181"/>
      <c r="J134" s="192">
        <f>BK134</f>
        <v>0</v>
      </c>
      <c r="K134" s="178"/>
      <c r="L134" s="183"/>
      <c r="M134" s="184"/>
      <c r="N134" s="185"/>
      <c r="O134" s="185"/>
      <c r="P134" s="186">
        <f>P135</f>
        <v>0</v>
      </c>
      <c r="Q134" s="185"/>
      <c r="R134" s="186">
        <f>R135</f>
        <v>4.2100000000000002E-3</v>
      </c>
      <c r="S134" s="185"/>
      <c r="T134" s="187">
        <f>T135</f>
        <v>0</v>
      </c>
      <c r="AR134" s="188" t="s">
        <v>81</v>
      </c>
      <c r="AT134" s="189" t="s">
        <v>72</v>
      </c>
      <c r="AU134" s="189" t="s">
        <v>81</v>
      </c>
      <c r="AY134" s="188" t="s">
        <v>144</v>
      </c>
      <c r="BK134" s="190">
        <f>BK135</f>
        <v>0</v>
      </c>
    </row>
    <row r="135" spans="1:65" s="12" customFormat="1" ht="20.85" customHeight="1">
      <c r="B135" s="177"/>
      <c r="C135" s="178"/>
      <c r="D135" s="179" t="s">
        <v>72</v>
      </c>
      <c r="E135" s="191" t="s">
        <v>518</v>
      </c>
      <c r="F135" s="191" t="s">
        <v>519</v>
      </c>
      <c r="G135" s="178"/>
      <c r="H135" s="178"/>
      <c r="I135" s="181"/>
      <c r="J135" s="192">
        <f>BK135</f>
        <v>0</v>
      </c>
      <c r="K135" s="178"/>
      <c r="L135" s="183"/>
      <c r="M135" s="184"/>
      <c r="N135" s="185"/>
      <c r="O135" s="185"/>
      <c r="P135" s="186">
        <f>SUM(P136:P137)</f>
        <v>0</v>
      </c>
      <c r="Q135" s="185"/>
      <c r="R135" s="186">
        <f>SUM(R136:R137)</f>
        <v>4.2100000000000002E-3</v>
      </c>
      <c r="S135" s="185"/>
      <c r="T135" s="187">
        <f>SUM(T136:T137)</f>
        <v>0</v>
      </c>
      <c r="AR135" s="188" t="s">
        <v>81</v>
      </c>
      <c r="AT135" s="189" t="s">
        <v>72</v>
      </c>
      <c r="AU135" s="189" t="s">
        <v>83</v>
      </c>
      <c r="AY135" s="188" t="s">
        <v>144</v>
      </c>
      <c r="BK135" s="190">
        <f>SUM(BK136:BK137)</f>
        <v>0</v>
      </c>
    </row>
    <row r="136" spans="1:65" s="2" customFormat="1" ht="14.45" customHeight="1">
      <c r="A136" s="35"/>
      <c r="B136" s="36"/>
      <c r="C136" s="193" t="s">
        <v>81</v>
      </c>
      <c r="D136" s="193" t="s">
        <v>149</v>
      </c>
      <c r="E136" s="194" t="s">
        <v>520</v>
      </c>
      <c r="F136" s="195" t="s">
        <v>521</v>
      </c>
      <c r="G136" s="196" t="s">
        <v>198</v>
      </c>
      <c r="H136" s="197">
        <v>1</v>
      </c>
      <c r="I136" s="198"/>
      <c r="J136" s="199">
        <f>ROUND(I136*H136,2)</f>
        <v>0</v>
      </c>
      <c r="K136" s="200"/>
      <c r="L136" s="40"/>
      <c r="M136" s="201" t="s">
        <v>1</v>
      </c>
      <c r="N136" s="202" t="s">
        <v>38</v>
      </c>
      <c r="O136" s="72"/>
      <c r="P136" s="203">
        <f>O136*H136</f>
        <v>0</v>
      </c>
      <c r="Q136" s="203">
        <v>4.2100000000000002E-3</v>
      </c>
      <c r="R136" s="203">
        <f>Q136*H136</f>
        <v>4.2100000000000002E-3</v>
      </c>
      <c r="S136" s="203">
        <v>0</v>
      </c>
      <c r="T136" s="20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5" t="s">
        <v>153</v>
      </c>
      <c r="AT136" s="205" t="s">
        <v>149</v>
      </c>
      <c r="AU136" s="205" t="s">
        <v>154</v>
      </c>
      <c r="AY136" s="18" t="s">
        <v>144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8" t="s">
        <v>81</v>
      </c>
      <c r="BK136" s="206">
        <f>ROUND(I136*H136,2)</f>
        <v>0</v>
      </c>
      <c r="BL136" s="18" t="s">
        <v>153</v>
      </c>
      <c r="BM136" s="205" t="s">
        <v>522</v>
      </c>
    </row>
    <row r="137" spans="1:65" s="13" customFormat="1" ht="11.25">
      <c r="B137" s="207"/>
      <c r="C137" s="208"/>
      <c r="D137" s="209" t="s">
        <v>156</v>
      </c>
      <c r="E137" s="210" t="s">
        <v>1</v>
      </c>
      <c r="F137" s="211" t="s">
        <v>81</v>
      </c>
      <c r="G137" s="208"/>
      <c r="H137" s="212">
        <v>1</v>
      </c>
      <c r="I137" s="213"/>
      <c r="J137" s="208"/>
      <c r="K137" s="208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156</v>
      </c>
      <c r="AU137" s="218" t="s">
        <v>154</v>
      </c>
      <c r="AV137" s="13" t="s">
        <v>83</v>
      </c>
      <c r="AW137" s="13" t="s">
        <v>30</v>
      </c>
      <c r="AX137" s="13" t="s">
        <v>81</v>
      </c>
      <c r="AY137" s="218" t="s">
        <v>144</v>
      </c>
    </row>
    <row r="138" spans="1:65" s="12" customFormat="1" ht="22.9" customHeight="1">
      <c r="B138" s="177"/>
      <c r="C138" s="178"/>
      <c r="D138" s="179" t="s">
        <v>72</v>
      </c>
      <c r="E138" s="191" t="s">
        <v>145</v>
      </c>
      <c r="F138" s="191" t="s">
        <v>146</v>
      </c>
      <c r="G138" s="178"/>
      <c r="H138" s="178"/>
      <c r="I138" s="181"/>
      <c r="J138" s="192">
        <f>BK138</f>
        <v>0</v>
      </c>
      <c r="K138" s="178"/>
      <c r="L138" s="183"/>
      <c r="M138" s="184"/>
      <c r="N138" s="185"/>
      <c r="O138" s="185"/>
      <c r="P138" s="186">
        <f>P139</f>
        <v>0</v>
      </c>
      <c r="Q138" s="185"/>
      <c r="R138" s="186">
        <f>R139</f>
        <v>0</v>
      </c>
      <c r="S138" s="185"/>
      <c r="T138" s="187">
        <f>T139</f>
        <v>0.81600000000000006</v>
      </c>
      <c r="AR138" s="188" t="s">
        <v>81</v>
      </c>
      <c r="AT138" s="189" t="s">
        <v>72</v>
      </c>
      <c r="AU138" s="189" t="s">
        <v>81</v>
      </c>
      <c r="AY138" s="188" t="s">
        <v>144</v>
      </c>
      <c r="BK138" s="190">
        <f>BK139</f>
        <v>0</v>
      </c>
    </row>
    <row r="139" spans="1:65" s="12" customFormat="1" ht="20.85" customHeight="1">
      <c r="B139" s="177"/>
      <c r="C139" s="178"/>
      <c r="D139" s="179" t="s">
        <v>72</v>
      </c>
      <c r="E139" s="191" t="s">
        <v>147</v>
      </c>
      <c r="F139" s="191" t="s">
        <v>148</v>
      </c>
      <c r="G139" s="178"/>
      <c r="H139" s="178"/>
      <c r="I139" s="181"/>
      <c r="J139" s="192">
        <f>BK139</f>
        <v>0</v>
      </c>
      <c r="K139" s="178"/>
      <c r="L139" s="183"/>
      <c r="M139" s="184"/>
      <c r="N139" s="185"/>
      <c r="O139" s="185"/>
      <c r="P139" s="186">
        <f>SUM(P140:P141)</f>
        <v>0</v>
      </c>
      <c r="Q139" s="185"/>
      <c r="R139" s="186">
        <f>SUM(R140:R141)</f>
        <v>0</v>
      </c>
      <c r="S139" s="185"/>
      <c r="T139" s="187">
        <f>SUM(T140:T141)</f>
        <v>0.81600000000000006</v>
      </c>
      <c r="AR139" s="188" t="s">
        <v>81</v>
      </c>
      <c r="AT139" s="189" t="s">
        <v>72</v>
      </c>
      <c r="AU139" s="189" t="s">
        <v>83</v>
      </c>
      <c r="AY139" s="188" t="s">
        <v>144</v>
      </c>
      <c r="BK139" s="190">
        <f>SUM(BK140:BK141)</f>
        <v>0</v>
      </c>
    </row>
    <row r="140" spans="1:65" s="2" customFormat="1" ht="24.2" customHeight="1">
      <c r="A140" s="35"/>
      <c r="B140" s="36"/>
      <c r="C140" s="193" t="s">
        <v>83</v>
      </c>
      <c r="D140" s="193" t="s">
        <v>149</v>
      </c>
      <c r="E140" s="194" t="s">
        <v>150</v>
      </c>
      <c r="F140" s="195" t="s">
        <v>151</v>
      </c>
      <c r="G140" s="196" t="s">
        <v>152</v>
      </c>
      <c r="H140" s="197">
        <v>12</v>
      </c>
      <c r="I140" s="198"/>
      <c r="J140" s="199">
        <f>ROUND(I140*H140,2)</f>
        <v>0</v>
      </c>
      <c r="K140" s="200"/>
      <c r="L140" s="40"/>
      <c r="M140" s="201" t="s">
        <v>1</v>
      </c>
      <c r="N140" s="202" t="s">
        <v>38</v>
      </c>
      <c r="O140" s="72"/>
      <c r="P140" s="203">
        <f>O140*H140</f>
        <v>0</v>
      </c>
      <c r="Q140" s="203">
        <v>0</v>
      </c>
      <c r="R140" s="203">
        <f>Q140*H140</f>
        <v>0</v>
      </c>
      <c r="S140" s="203">
        <v>6.8000000000000005E-2</v>
      </c>
      <c r="T140" s="204">
        <f>S140*H140</f>
        <v>0.81600000000000006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5" t="s">
        <v>153</v>
      </c>
      <c r="AT140" s="205" t="s">
        <v>149</v>
      </c>
      <c r="AU140" s="205" t="s">
        <v>154</v>
      </c>
      <c r="AY140" s="18" t="s">
        <v>144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8" t="s">
        <v>81</v>
      </c>
      <c r="BK140" s="206">
        <f>ROUND(I140*H140,2)</f>
        <v>0</v>
      </c>
      <c r="BL140" s="18" t="s">
        <v>153</v>
      </c>
      <c r="BM140" s="205" t="s">
        <v>523</v>
      </c>
    </row>
    <row r="141" spans="1:65" s="13" customFormat="1" ht="11.25">
      <c r="B141" s="207"/>
      <c r="C141" s="208"/>
      <c r="D141" s="209" t="s">
        <v>156</v>
      </c>
      <c r="E141" s="210" t="s">
        <v>1</v>
      </c>
      <c r="F141" s="211" t="s">
        <v>211</v>
      </c>
      <c r="G141" s="208"/>
      <c r="H141" s="212">
        <v>12</v>
      </c>
      <c r="I141" s="213"/>
      <c r="J141" s="208"/>
      <c r="K141" s="208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156</v>
      </c>
      <c r="AU141" s="218" t="s">
        <v>154</v>
      </c>
      <c r="AV141" s="13" t="s">
        <v>83</v>
      </c>
      <c r="AW141" s="13" t="s">
        <v>30</v>
      </c>
      <c r="AX141" s="13" t="s">
        <v>81</v>
      </c>
      <c r="AY141" s="218" t="s">
        <v>144</v>
      </c>
    </row>
    <row r="142" spans="1:65" s="12" customFormat="1" ht="22.9" customHeight="1">
      <c r="B142" s="177"/>
      <c r="C142" s="178"/>
      <c r="D142" s="179" t="s">
        <v>72</v>
      </c>
      <c r="E142" s="191" t="s">
        <v>159</v>
      </c>
      <c r="F142" s="191" t="s">
        <v>160</v>
      </c>
      <c r="G142" s="178"/>
      <c r="H142" s="178"/>
      <c r="I142" s="181"/>
      <c r="J142" s="192">
        <f>BK142</f>
        <v>0</v>
      </c>
      <c r="K142" s="178"/>
      <c r="L142" s="183"/>
      <c r="M142" s="184"/>
      <c r="N142" s="185"/>
      <c r="O142" s="185"/>
      <c r="P142" s="186">
        <f>SUM(P143:P146)</f>
        <v>0</v>
      </c>
      <c r="Q142" s="185"/>
      <c r="R142" s="186">
        <f>SUM(R143:R146)</f>
        <v>0</v>
      </c>
      <c r="S142" s="185"/>
      <c r="T142" s="187">
        <f>SUM(T143:T146)</f>
        <v>0</v>
      </c>
      <c r="AR142" s="188" t="s">
        <v>81</v>
      </c>
      <c r="AT142" s="189" t="s">
        <v>72</v>
      </c>
      <c r="AU142" s="189" t="s">
        <v>81</v>
      </c>
      <c r="AY142" s="188" t="s">
        <v>144</v>
      </c>
      <c r="BK142" s="190">
        <f>SUM(BK143:BK146)</f>
        <v>0</v>
      </c>
    </row>
    <row r="143" spans="1:65" s="2" customFormat="1" ht="24.2" customHeight="1">
      <c r="A143" s="35"/>
      <c r="B143" s="36"/>
      <c r="C143" s="193" t="s">
        <v>154</v>
      </c>
      <c r="D143" s="193" t="s">
        <v>149</v>
      </c>
      <c r="E143" s="194" t="s">
        <v>161</v>
      </c>
      <c r="F143" s="195" t="s">
        <v>162</v>
      </c>
      <c r="G143" s="196" t="s">
        <v>163</v>
      </c>
      <c r="H143" s="197">
        <v>0.81599999999999995</v>
      </c>
      <c r="I143" s="198"/>
      <c r="J143" s="199">
        <f>ROUND(I143*H143,2)</f>
        <v>0</v>
      </c>
      <c r="K143" s="200"/>
      <c r="L143" s="40"/>
      <c r="M143" s="201" t="s">
        <v>1</v>
      </c>
      <c r="N143" s="202" t="s">
        <v>38</v>
      </c>
      <c r="O143" s="72"/>
      <c r="P143" s="203">
        <f>O143*H143</f>
        <v>0</v>
      </c>
      <c r="Q143" s="203">
        <v>0</v>
      </c>
      <c r="R143" s="203">
        <f>Q143*H143</f>
        <v>0</v>
      </c>
      <c r="S143" s="203">
        <v>0</v>
      </c>
      <c r="T143" s="20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5" t="s">
        <v>153</v>
      </c>
      <c r="AT143" s="205" t="s">
        <v>149</v>
      </c>
      <c r="AU143" s="205" t="s">
        <v>83</v>
      </c>
      <c r="AY143" s="18" t="s">
        <v>144</v>
      </c>
      <c r="BE143" s="206">
        <f>IF(N143="základní",J143,0)</f>
        <v>0</v>
      </c>
      <c r="BF143" s="206">
        <f>IF(N143="snížená",J143,0)</f>
        <v>0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8" t="s">
        <v>81</v>
      </c>
      <c r="BK143" s="206">
        <f>ROUND(I143*H143,2)</f>
        <v>0</v>
      </c>
      <c r="BL143" s="18" t="s">
        <v>153</v>
      </c>
      <c r="BM143" s="205" t="s">
        <v>524</v>
      </c>
    </row>
    <row r="144" spans="1:65" s="2" customFormat="1" ht="24.2" customHeight="1">
      <c r="A144" s="35"/>
      <c r="B144" s="36"/>
      <c r="C144" s="193" t="s">
        <v>153</v>
      </c>
      <c r="D144" s="193" t="s">
        <v>149</v>
      </c>
      <c r="E144" s="194" t="s">
        <v>165</v>
      </c>
      <c r="F144" s="195" t="s">
        <v>166</v>
      </c>
      <c r="G144" s="196" t="s">
        <v>163</v>
      </c>
      <c r="H144" s="197">
        <v>12.24</v>
      </c>
      <c r="I144" s="198"/>
      <c r="J144" s="199">
        <f>ROUND(I144*H144,2)</f>
        <v>0</v>
      </c>
      <c r="K144" s="200"/>
      <c r="L144" s="40"/>
      <c r="M144" s="201" t="s">
        <v>1</v>
      </c>
      <c r="N144" s="202" t="s">
        <v>38</v>
      </c>
      <c r="O144" s="72"/>
      <c r="P144" s="203">
        <f>O144*H144</f>
        <v>0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5" t="s">
        <v>153</v>
      </c>
      <c r="AT144" s="205" t="s">
        <v>149</v>
      </c>
      <c r="AU144" s="205" t="s">
        <v>83</v>
      </c>
      <c r="AY144" s="18" t="s">
        <v>144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8" t="s">
        <v>81</v>
      </c>
      <c r="BK144" s="206">
        <f>ROUND(I144*H144,2)</f>
        <v>0</v>
      </c>
      <c r="BL144" s="18" t="s">
        <v>153</v>
      </c>
      <c r="BM144" s="205" t="s">
        <v>525</v>
      </c>
    </row>
    <row r="145" spans="1:65" s="13" customFormat="1" ht="11.25">
      <c r="B145" s="207"/>
      <c r="C145" s="208"/>
      <c r="D145" s="209" t="s">
        <v>156</v>
      </c>
      <c r="E145" s="210" t="s">
        <v>1</v>
      </c>
      <c r="F145" s="211" t="s">
        <v>526</v>
      </c>
      <c r="G145" s="208"/>
      <c r="H145" s="212">
        <v>12.24</v>
      </c>
      <c r="I145" s="213"/>
      <c r="J145" s="208"/>
      <c r="K145" s="208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156</v>
      </c>
      <c r="AU145" s="218" t="s">
        <v>83</v>
      </c>
      <c r="AV145" s="13" t="s">
        <v>83</v>
      </c>
      <c r="AW145" s="13" t="s">
        <v>30</v>
      </c>
      <c r="AX145" s="13" t="s">
        <v>81</v>
      </c>
      <c r="AY145" s="218" t="s">
        <v>144</v>
      </c>
    </row>
    <row r="146" spans="1:65" s="2" customFormat="1" ht="24.2" customHeight="1">
      <c r="A146" s="35"/>
      <c r="B146" s="36"/>
      <c r="C146" s="193" t="s">
        <v>176</v>
      </c>
      <c r="D146" s="193" t="s">
        <v>149</v>
      </c>
      <c r="E146" s="194" t="s">
        <v>169</v>
      </c>
      <c r="F146" s="195" t="s">
        <v>170</v>
      </c>
      <c r="G146" s="196" t="s">
        <v>163</v>
      </c>
      <c r="H146" s="197">
        <v>0.81599999999999995</v>
      </c>
      <c r="I146" s="198"/>
      <c r="J146" s="199">
        <f>ROUND(I146*H146,2)</f>
        <v>0</v>
      </c>
      <c r="K146" s="200"/>
      <c r="L146" s="40"/>
      <c r="M146" s="201" t="s">
        <v>1</v>
      </c>
      <c r="N146" s="202" t="s">
        <v>38</v>
      </c>
      <c r="O146" s="72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5" t="s">
        <v>153</v>
      </c>
      <c r="AT146" s="205" t="s">
        <v>149</v>
      </c>
      <c r="AU146" s="205" t="s">
        <v>83</v>
      </c>
      <c r="AY146" s="18" t="s">
        <v>144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8" t="s">
        <v>81</v>
      </c>
      <c r="BK146" s="206">
        <f>ROUND(I146*H146,2)</f>
        <v>0</v>
      </c>
      <c r="BL146" s="18" t="s">
        <v>153</v>
      </c>
      <c r="BM146" s="205" t="s">
        <v>527</v>
      </c>
    </row>
    <row r="147" spans="1:65" s="12" customFormat="1" ht="22.9" customHeight="1">
      <c r="B147" s="177"/>
      <c r="C147" s="178"/>
      <c r="D147" s="179" t="s">
        <v>72</v>
      </c>
      <c r="E147" s="191" t="s">
        <v>528</v>
      </c>
      <c r="F147" s="191" t="s">
        <v>529</v>
      </c>
      <c r="G147" s="178"/>
      <c r="H147" s="178"/>
      <c r="I147" s="181"/>
      <c r="J147" s="192">
        <f>BK147</f>
        <v>0</v>
      </c>
      <c r="K147" s="178"/>
      <c r="L147" s="183"/>
      <c r="M147" s="184"/>
      <c r="N147" s="185"/>
      <c r="O147" s="185"/>
      <c r="P147" s="186">
        <f>P148</f>
        <v>0</v>
      </c>
      <c r="Q147" s="185"/>
      <c r="R147" s="186">
        <f>R148</f>
        <v>0</v>
      </c>
      <c r="S147" s="185"/>
      <c r="T147" s="187">
        <f>T148</f>
        <v>0</v>
      </c>
      <c r="AR147" s="188" t="s">
        <v>81</v>
      </c>
      <c r="AT147" s="189" t="s">
        <v>72</v>
      </c>
      <c r="AU147" s="189" t="s">
        <v>81</v>
      </c>
      <c r="AY147" s="188" t="s">
        <v>144</v>
      </c>
      <c r="BK147" s="190">
        <f>BK148</f>
        <v>0</v>
      </c>
    </row>
    <row r="148" spans="1:65" s="2" customFormat="1" ht="14.45" customHeight="1">
      <c r="A148" s="35"/>
      <c r="B148" s="36"/>
      <c r="C148" s="193" t="s">
        <v>183</v>
      </c>
      <c r="D148" s="193" t="s">
        <v>149</v>
      </c>
      <c r="E148" s="194" t="s">
        <v>530</v>
      </c>
      <c r="F148" s="195" t="s">
        <v>531</v>
      </c>
      <c r="G148" s="196" t="s">
        <v>163</v>
      </c>
      <c r="H148" s="197">
        <v>4.0000000000000001E-3</v>
      </c>
      <c r="I148" s="198"/>
      <c r="J148" s="199">
        <f>ROUND(I148*H148,2)</f>
        <v>0</v>
      </c>
      <c r="K148" s="200"/>
      <c r="L148" s="40"/>
      <c r="M148" s="201" t="s">
        <v>1</v>
      </c>
      <c r="N148" s="202" t="s">
        <v>38</v>
      </c>
      <c r="O148" s="72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5" t="s">
        <v>153</v>
      </c>
      <c r="AT148" s="205" t="s">
        <v>149</v>
      </c>
      <c r="AU148" s="205" t="s">
        <v>83</v>
      </c>
      <c r="AY148" s="18" t="s">
        <v>144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8" t="s">
        <v>81</v>
      </c>
      <c r="BK148" s="206">
        <f>ROUND(I148*H148,2)</f>
        <v>0</v>
      </c>
      <c r="BL148" s="18" t="s">
        <v>153</v>
      </c>
      <c r="BM148" s="205" t="s">
        <v>532</v>
      </c>
    </row>
    <row r="149" spans="1:65" s="12" customFormat="1" ht="25.9" customHeight="1">
      <c r="B149" s="177"/>
      <c r="C149" s="178"/>
      <c r="D149" s="179" t="s">
        <v>72</v>
      </c>
      <c r="E149" s="180" t="s">
        <v>172</v>
      </c>
      <c r="F149" s="180" t="s">
        <v>173</v>
      </c>
      <c r="G149" s="178"/>
      <c r="H149" s="178"/>
      <c r="I149" s="181"/>
      <c r="J149" s="182">
        <f>BK149</f>
        <v>0</v>
      </c>
      <c r="K149" s="178"/>
      <c r="L149" s="183"/>
      <c r="M149" s="184"/>
      <c r="N149" s="185"/>
      <c r="O149" s="185"/>
      <c r="P149" s="186">
        <f>P150+P183+P186</f>
        <v>0</v>
      </c>
      <c r="Q149" s="185"/>
      <c r="R149" s="186">
        <f>R150+R183+R186</f>
        <v>0.18060000000000001</v>
      </c>
      <c r="S149" s="185"/>
      <c r="T149" s="187">
        <f>T150+T183+T186</f>
        <v>0</v>
      </c>
      <c r="AR149" s="188" t="s">
        <v>83</v>
      </c>
      <c r="AT149" s="189" t="s">
        <v>72</v>
      </c>
      <c r="AU149" s="189" t="s">
        <v>73</v>
      </c>
      <c r="AY149" s="188" t="s">
        <v>144</v>
      </c>
      <c r="BK149" s="190">
        <f>BK150+BK183+BK186</f>
        <v>0</v>
      </c>
    </row>
    <row r="150" spans="1:65" s="12" customFormat="1" ht="22.9" customHeight="1">
      <c r="B150" s="177"/>
      <c r="C150" s="178"/>
      <c r="D150" s="179" t="s">
        <v>72</v>
      </c>
      <c r="E150" s="191" t="s">
        <v>204</v>
      </c>
      <c r="F150" s="191" t="s">
        <v>205</v>
      </c>
      <c r="G150" s="178"/>
      <c r="H150" s="178"/>
      <c r="I150" s="181"/>
      <c r="J150" s="192">
        <f>BK150</f>
        <v>0</v>
      </c>
      <c r="K150" s="178"/>
      <c r="L150" s="183"/>
      <c r="M150" s="184"/>
      <c r="N150" s="185"/>
      <c r="O150" s="185"/>
      <c r="P150" s="186">
        <f>SUM(P151:P182)</f>
        <v>0</v>
      </c>
      <c r="Q150" s="185"/>
      <c r="R150" s="186">
        <f>SUM(R151:R182)</f>
        <v>0</v>
      </c>
      <c r="S150" s="185"/>
      <c r="T150" s="187">
        <f>SUM(T151:T182)</f>
        <v>0</v>
      </c>
      <c r="AR150" s="188" t="s">
        <v>83</v>
      </c>
      <c r="AT150" s="189" t="s">
        <v>72</v>
      </c>
      <c r="AU150" s="189" t="s">
        <v>81</v>
      </c>
      <c r="AY150" s="188" t="s">
        <v>144</v>
      </c>
      <c r="BK150" s="190">
        <f>SUM(BK151:BK182)</f>
        <v>0</v>
      </c>
    </row>
    <row r="151" spans="1:65" s="2" customFormat="1" ht="14.45" customHeight="1">
      <c r="A151" s="35"/>
      <c r="B151" s="36"/>
      <c r="C151" s="193" t="s">
        <v>188</v>
      </c>
      <c r="D151" s="193" t="s">
        <v>149</v>
      </c>
      <c r="E151" s="194" t="s">
        <v>207</v>
      </c>
      <c r="F151" s="195" t="s">
        <v>208</v>
      </c>
      <c r="G151" s="196" t="s">
        <v>209</v>
      </c>
      <c r="H151" s="197">
        <v>6</v>
      </c>
      <c r="I151" s="198"/>
      <c r="J151" s="199">
        <f>ROUND(I151*H151,2)</f>
        <v>0</v>
      </c>
      <c r="K151" s="200"/>
      <c r="L151" s="40"/>
      <c r="M151" s="201" t="s">
        <v>1</v>
      </c>
      <c r="N151" s="202" t="s">
        <v>38</v>
      </c>
      <c r="O151" s="72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5" t="s">
        <v>180</v>
      </c>
      <c r="AT151" s="205" t="s">
        <v>149</v>
      </c>
      <c r="AU151" s="205" t="s">
        <v>83</v>
      </c>
      <c r="AY151" s="18" t="s">
        <v>144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8" t="s">
        <v>81</v>
      </c>
      <c r="BK151" s="206">
        <f>ROUND(I151*H151,2)</f>
        <v>0</v>
      </c>
      <c r="BL151" s="18" t="s">
        <v>180</v>
      </c>
      <c r="BM151" s="205" t="s">
        <v>533</v>
      </c>
    </row>
    <row r="152" spans="1:65" s="13" customFormat="1" ht="11.25">
      <c r="B152" s="207"/>
      <c r="C152" s="208"/>
      <c r="D152" s="209" t="s">
        <v>156</v>
      </c>
      <c r="E152" s="210" t="s">
        <v>1</v>
      </c>
      <c r="F152" s="211" t="s">
        <v>183</v>
      </c>
      <c r="G152" s="208"/>
      <c r="H152" s="212">
        <v>6</v>
      </c>
      <c r="I152" s="213"/>
      <c r="J152" s="208"/>
      <c r="K152" s="208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156</v>
      </c>
      <c r="AU152" s="218" t="s">
        <v>83</v>
      </c>
      <c r="AV152" s="13" t="s">
        <v>83</v>
      </c>
      <c r="AW152" s="13" t="s">
        <v>30</v>
      </c>
      <c r="AX152" s="13" t="s">
        <v>81</v>
      </c>
      <c r="AY152" s="218" t="s">
        <v>144</v>
      </c>
    </row>
    <row r="153" spans="1:65" s="2" customFormat="1" ht="14.45" customHeight="1">
      <c r="A153" s="35"/>
      <c r="B153" s="36"/>
      <c r="C153" s="193" t="s">
        <v>192</v>
      </c>
      <c r="D153" s="193" t="s">
        <v>149</v>
      </c>
      <c r="E153" s="194" t="s">
        <v>212</v>
      </c>
      <c r="F153" s="195" t="s">
        <v>213</v>
      </c>
      <c r="G153" s="196" t="s">
        <v>209</v>
      </c>
      <c r="H153" s="197">
        <v>25</v>
      </c>
      <c r="I153" s="198"/>
      <c r="J153" s="199">
        <f>ROUND(I153*H153,2)</f>
        <v>0</v>
      </c>
      <c r="K153" s="200"/>
      <c r="L153" s="40"/>
      <c r="M153" s="201" t="s">
        <v>1</v>
      </c>
      <c r="N153" s="202" t="s">
        <v>38</v>
      </c>
      <c r="O153" s="72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5" t="s">
        <v>180</v>
      </c>
      <c r="AT153" s="205" t="s">
        <v>149</v>
      </c>
      <c r="AU153" s="205" t="s">
        <v>83</v>
      </c>
      <c r="AY153" s="18" t="s">
        <v>144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8" t="s">
        <v>81</v>
      </c>
      <c r="BK153" s="206">
        <f>ROUND(I153*H153,2)</f>
        <v>0</v>
      </c>
      <c r="BL153" s="18" t="s">
        <v>180</v>
      </c>
      <c r="BM153" s="205" t="s">
        <v>534</v>
      </c>
    </row>
    <row r="154" spans="1:65" s="13" customFormat="1" ht="11.25">
      <c r="B154" s="207"/>
      <c r="C154" s="208"/>
      <c r="D154" s="209" t="s">
        <v>156</v>
      </c>
      <c r="E154" s="210" t="s">
        <v>1</v>
      </c>
      <c r="F154" s="211" t="s">
        <v>241</v>
      </c>
      <c r="G154" s="208"/>
      <c r="H154" s="212">
        <v>25</v>
      </c>
      <c r="I154" s="213"/>
      <c r="J154" s="208"/>
      <c r="K154" s="208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156</v>
      </c>
      <c r="AU154" s="218" t="s">
        <v>83</v>
      </c>
      <c r="AV154" s="13" t="s">
        <v>83</v>
      </c>
      <c r="AW154" s="13" t="s">
        <v>30</v>
      </c>
      <c r="AX154" s="13" t="s">
        <v>81</v>
      </c>
      <c r="AY154" s="218" t="s">
        <v>144</v>
      </c>
    </row>
    <row r="155" spans="1:65" s="2" customFormat="1" ht="14.45" customHeight="1">
      <c r="A155" s="35"/>
      <c r="B155" s="36"/>
      <c r="C155" s="193" t="s">
        <v>145</v>
      </c>
      <c r="D155" s="193" t="s">
        <v>149</v>
      </c>
      <c r="E155" s="194" t="s">
        <v>217</v>
      </c>
      <c r="F155" s="195" t="s">
        <v>218</v>
      </c>
      <c r="G155" s="196" t="s">
        <v>209</v>
      </c>
      <c r="H155" s="197">
        <v>6</v>
      </c>
      <c r="I155" s="198"/>
      <c r="J155" s="199">
        <f>ROUND(I155*H155,2)</f>
        <v>0</v>
      </c>
      <c r="K155" s="200"/>
      <c r="L155" s="40"/>
      <c r="M155" s="201" t="s">
        <v>1</v>
      </c>
      <c r="N155" s="202" t="s">
        <v>38</v>
      </c>
      <c r="O155" s="72"/>
      <c r="P155" s="203">
        <f>O155*H155</f>
        <v>0</v>
      </c>
      <c r="Q155" s="203">
        <v>0</v>
      </c>
      <c r="R155" s="203">
        <f>Q155*H155</f>
        <v>0</v>
      </c>
      <c r="S155" s="203">
        <v>0</v>
      </c>
      <c r="T155" s="20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5" t="s">
        <v>180</v>
      </c>
      <c r="AT155" s="205" t="s">
        <v>149</v>
      </c>
      <c r="AU155" s="205" t="s">
        <v>83</v>
      </c>
      <c r="AY155" s="18" t="s">
        <v>144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8" t="s">
        <v>81</v>
      </c>
      <c r="BK155" s="206">
        <f>ROUND(I155*H155,2)</f>
        <v>0</v>
      </c>
      <c r="BL155" s="18" t="s">
        <v>180</v>
      </c>
      <c r="BM155" s="205" t="s">
        <v>535</v>
      </c>
    </row>
    <row r="156" spans="1:65" s="13" customFormat="1" ht="11.25">
      <c r="B156" s="207"/>
      <c r="C156" s="208"/>
      <c r="D156" s="209" t="s">
        <v>156</v>
      </c>
      <c r="E156" s="210" t="s">
        <v>1</v>
      </c>
      <c r="F156" s="211" t="s">
        <v>183</v>
      </c>
      <c r="G156" s="208"/>
      <c r="H156" s="212">
        <v>6</v>
      </c>
      <c r="I156" s="213"/>
      <c r="J156" s="208"/>
      <c r="K156" s="208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156</v>
      </c>
      <c r="AU156" s="218" t="s">
        <v>83</v>
      </c>
      <c r="AV156" s="13" t="s">
        <v>83</v>
      </c>
      <c r="AW156" s="13" t="s">
        <v>30</v>
      </c>
      <c r="AX156" s="13" t="s">
        <v>81</v>
      </c>
      <c r="AY156" s="218" t="s">
        <v>144</v>
      </c>
    </row>
    <row r="157" spans="1:65" s="2" customFormat="1" ht="14.45" customHeight="1">
      <c r="A157" s="35"/>
      <c r="B157" s="36"/>
      <c r="C157" s="193" t="s">
        <v>200</v>
      </c>
      <c r="D157" s="193" t="s">
        <v>149</v>
      </c>
      <c r="E157" s="194" t="s">
        <v>238</v>
      </c>
      <c r="F157" s="195" t="s">
        <v>239</v>
      </c>
      <c r="G157" s="196" t="s">
        <v>209</v>
      </c>
      <c r="H157" s="197">
        <v>12</v>
      </c>
      <c r="I157" s="198"/>
      <c r="J157" s="199">
        <f>ROUND(I157*H157,2)</f>
        <v>0</v>
      </c>
      <c r="K157" s="200"/>
      <c r="L157" s="40"/>
      <c r="M157" s="201" t="s">
        <v>1</v>
      </c>
      <c r="N157" s="202" t="s">
        <v>38</v>
      </c>
      <c r="O157" s="72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5" t="s">
        <v>180</v>
      </c>
      <c r="AT157" s="205" t="s">
        <v>149</v>
      </c>
      <c r="AU157" s="205" t="s">
        <v>83</v>
      </c>
      <c r="AY157" s="18" t="s">
        <v>144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8" t="s">
        <v>81</v>
      </c>
      <c r="BK157" s="206">
        <f>ROUND(I157*H157,2)</f>
        <v>0</v>
      </c>
      <c r="BL157" s="18" t="s">
        <v>180</v>
      </c>
      <c r="BM157" s="205" t="s">
        <v>536</v>
      </c>
    </row>
    <row r="158" spans="1:65" s="13" customFormat="1" ht="11.25">
      <c r="B158" s="207"/>
      <c r="C158" s="208"/>
      <c r="D158" s="209" t="s">
        <v>156</v>
      </c>
      <c r="E158" s="210" t="s">
        <v>1</v>
      </c>
      <c r="F158" s="211" t="s">
        <v>211</v>
      </c>
      <c r="G158" s="208"/>
      <c r="H158" s="212">
        <v>12</v>
      </c>
      <c r="I158" s="213"/>
      <c r="J158" s="208"/>
      <c r="K158" s="208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156</v>
      </c>
      <c r="AU158" s="218" t="s">
        <v>83</v>
      </c>
      <c r="AV158" s="13" t="s">
        <v>83</v>
      </c>
      <c r="AW158" s="13" t="s">
        <v>30</v>
      </c>
      <c r="AX158" s="13" t="s">
        <v>81</v>
      </c>
      <c r="AY158" s="218" t="s">
        <v>144</v>
      </c>
    </row>
    <row r="159" spans="1:65" s="2" customFormat="1" ht="14.45" customHeight="1">
      <c r="A159" s="35"/>
      <c r="B159" s="36"/>
      <c r="C159" s="193" t="s">
        <v>206</v>
      </c>
      <c r="D159" s="193" t="s">
        <v>149</v>
      </c>
      <c r="E159" s="194" t="s">
        <v>243</v>
      </c>
      <c r="F159" s="195" t="s">
        <v>244</v>
      </c>
      <c r="G159" s="196" t="s">
        <v>209</v>
      </c>
      <c r="H159" s="197">
        <v>16</v>
      </c>
      <c r="I159" s="198"/>
      <c r="J159" s="199">
        <f>ROUND(I159*H159,2)</f>
        <v>0</v>
      </c>
      <c r="K159" s="200"/>
      <c r="L159" s="40"/>
      <c r="M159" s="201" t="s">
        <v>1</v>
      </c>
      <c r="N159" s="202" t="s">
        <v>38</v>
      </c>
      <c r="O159" s="72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5" t="s">
        <v>180</v>
      </c>
      <c r="AT159" s="205" t="s">
        <v>149</v>
      </c>
      <c r="AU159" s="205" t="s">
        <v>83</v>
      </c>
      <c r="AY159" s="18" t="s">
        <v>144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8" t="s">
        <v>81</v>
      </c>
      <c r="BK159" s="206">
        <f>ROUND(I159*H159,2)</f>
        <v>0</v>
      </c>
      <c r="BL159" s="18" t="s">
        <v>180</v>
      </c>
      <c r="BM159" s="205" t="s">
        <v>537</v>
      </c>
    </row>
    <row r="160" spans="1:65" s="13" customFormat="1" ht="11.25">
      <c r="B160" s="207"/>
      <c r="C160" s="208"/>
      <c r="D160" s="209" t="s">
        <v>156</v>
      </c>
      <c r="E160" s="210" t="s">
        <v>1</v>
      </c>
      <c r="F160" s="211" t="s">
        <v>180</v>
      </c>
      <c r="G160" s="208"/>
      <c r="H160" s="212">
        <v>16</v>
      </c>
      <c r="I160" s="213"/>
      <c r="J160" s="208"/>
      <c r="K160" s="208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156</v>
      </c>
      <c r="AU160" s="218" t="s">
        <v>83</v>
      </c>
      <c r="AV160" s="13" t="s">
        <v>83</v>
      </c>
      <c r="AW160" s="13" t="s">
        <v>30</v>
      </c>
      <c r="AX160" s="13" t="s">
        <v>81</v>
      </c>
      <c r="AY160" s="218" t="s">
        <v>144</v>
      </c>
    </row>
    <row r="161" spans="1:65" s="2" customFormat="1" ht="14.45" customHeight="1">
      <c r="A161" s="35"/>
      <c r="B161" s="36"/>
      <c r="C161" s="193" t="s">
        <v>211</v>
      </c>
      <c r="D161" s="193" t="s">
        <v>149</v>
      </c>
      <c r="E161" s="194" t="s">
        <v>246</v>
      </c>
      <c r="F161" s="195" t="s">
        <v>247</v>
      </c>
      <c r="G161" s="196" t="s">
        <v>209</v>
      </c>
      <c r="H161" s="197">
        <v>12</v>
      </c>
      <c r="I161" s="198"/>
      <c r="J161" s="199">
        <f>ROUND(I161*H161,2)</f>
        <v>0</v>
      </c>
      <c r="K161" s="200"/>
      <c r="L161" s="40"/>
      <c r="M161" s="201" t="s">
        <v>1</v>
      </c>
      <c r="N161" s="202" t="s">
        <v>38</v>
      </c>
      <c r="O161" s="72"/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5" t="s">
        <v>180</v>
      </c>
      <c r="AT161" s="205" t="s">
        <v>149</v>
      </c>
      <c r="AU161" s="205" t="s">
        <v>83</v>
      </c>
      <c r="AY161" s="18" t="s">
        <v>144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8" t="s">
        <v>81</v>
      </c>
      <c r="BK161" s="206">
        <f>ROUND(I161*H161,2)</f>
        <v>0</v>
      </c>
      <c r="BL161" s="18" t="s">
        <v>180</v>
      </c>
      <c r="BM161" s="205" t="s">
        <v>538</v>
      </c>
    </row>
    <row r="162" spans="1:65" s="13" customFormat="1" ht="11.25">
      <c r="B162" s="207"/>
      <c r="C162" s="208"/>
      <c r="D162" s="209" t="s">
        <v>156</v>
      </c>
      <c r="E162" s="210" t="s">
        <v>1</v>
      </c>
      <c r="F162" s="211" t="s">
        <v>211</v>
      </c>
      <c r="G162" s="208"/>
      <c r="H162" s="212">
        <v>12</v>
      </c>
      <c r="I162" s="213"/>
      <c r="J162" s="208"/>
      <c r="K162" s="208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156</v>
      </c>
      <c r="AU162" s="218" t="s">
        <v>83</v>
      </c>
      <c r="AV162" s="13" t="s">
        <v>83</v>
      </c>
      <c r="AW162" s="13" t="s">
        <v>30</v>
      </c>
      <c r="AX162" s="13" t="s">
        <v>81</v>
      </c>
      <c r="AY162" s="218" t="s">
        <v>144</v>
      </c>
    </row>
    <row r="163" spans="1:65" s="2" customFormat="1" ht="14.45" customHeight="1">
      <c r="A163" s="35"/>
      <c r="B163" s="36"/>
      <c r="C163" s="193" t="s">
        <v>216</v>
      </c>
      <c r="D163" s="193" t="s">
        <v>149</v>
      </c>
      <c r="E163" s="194" t="s">
        <v>254</v>
      </c>
      <c r="F163" s="195" t="s">
        <v>255</v>
      </c>
      <c r="G163" s="196" t="s">
        <v>251</v>
      </c>
      <c r="H163" s="197">
        <v>1</v>
      </c>
      <c r="I163" s="198"/>
      <c r="J163" s="199">
        <f>ROUND(I163*H163,2)</f>
        <v>0</v>
      </c>
      <c r="K163" s="200"/>
      <c r="L163" s="40"/>
      <c r="M163" s="201" t="s">
        <v>1</v>
      </c>
      <c r="N163" s="202" t="s">
        <v>38</v>
      </c>
      <c r="O163" s="72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5" t="s">
        <v>180</v>
      </c>
      <c r="AT163" s="205" t="s">
        <v>149</v>
      </c>
      <c r="AU163" s="205" t="s">
        <v>83</v>
      </c>
      <c r="AY163" s="18" t="s">
        <v>144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8" t="s">
        <v>81</v>
      </c>
      <c r="BK163" s="206">
        <f>ROUND(I163*H163,2)</f>
        <v>0</v>
      </c>
      <c r="BL163" s="18" t="s">
        <v>180</v>
      </c>
      <c r="BM163" s="205" t="s">
        <v>539</v>
      </c>
    </row>
    <row r="164" spans="1:65" s="13" customFormat="1" ht="11.25">
      <c r="B164" s="207"/>
      <c r="C164" s="208"/>
      <c r="D164" s="209" t="s">
        <v>156</v>
      </c>
      <c r="E164" s="210" t="s">
        <v>1</v>
      </c>
      <c r="F164" s="211" t="s">
        <v>81</v>
      </c>
      <c r="G164" s="208"/>
      <c r="H164" s="212">
        <v>1</v>
      </c>
      <c r="I164" s="213"/>
      <c r="J164" s="208"/>
      <c r="K164" s="208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156</v>
      </c>
      <c r="AU164" s="218" t="s">
        <v>83</v>
      </c>
      <c r="AV164" s="13" t="s">
        <v>83</v>
      </c>
      <c r="AW164" s="13" t="s">
        <v>30</v>
      </c>
      <c r="AX164" s="13" t="s">
        <v>81</v>
      </c>
      <c r="AY164" s="218" t="s">
        <v>144</v>
      </c>
    </row>
    <row r="165" spans="1:65" s="2" customFormat="1" ht="14.45" customHeight="1">
      <c r="A165" s="35"/>
      <c r="B165" s="36"/>
      <c r="C165" s="193" t="s">
        <v>221</v>
      </c>
      <c r="D165" s="193" t="s">
        <v>149</v>
      </c>
      <c r="E165" s="194" t="s">
        <v>249</v>
      </c>
      <c r="F165" s="195" t="s">
        <v>250</v>
      </c>
      <c r="G165" s="196" t="s">
        <v>251</v>
      </c>
      <c r="H165" s="197">
        <v>1</v>
      </c>
      <c r="I165" s="198"/>
      <c r="J165" s="199">
        <f>ROUND(I165*H165,2)</f>
        <v>0</v>
      </c>
      <c r="K165" s="200"/>
      <c r="L165" s="40"/>
      <c r="M165" s="201" t="s">
        <v>1</v>
      </c>
      <c r="N165" s="202" t="s">
        <v>38</v>
      </c>
      <c r="O165" s="72"/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5" t="s">
        <v>180</v>
      </c>
      <c r="AT165" s="205" t="s">
        <v>149</v>
      </c>
      <c r="AU165" s="205" t="s">
        <v>83</v>
      </c>
      <c r="AY165" s="18" t="s">
        <v>144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8" t="s">
        <v>81</v>
      </c>
      <c r="BK165" s="206">
        <f>ROUND(I165*H165,2)</f>
        <v>0</v>
      </c>
      <c r="BL165" s="18" t="s">
        <v>180</v>
      </c>
      <c r="BM165" s="205" t="s">
        <v>540</v>
      </c>
    </row>
    <row r="166" spans="1:65" s="13" customFormat="1" ht="11.25">
      <c r="B166" s="207"/>
      <c r="C166" s="208"/>
      <c r="D166" s="209" t="s">
        <v>156</v>
      </c>
      <c r="E166" s="210" t="s">
        <v>1</v>
      </c>
      <c r="F166" s="211" t="s">
        <v>81</v>
      </c>
      <c r="G166" s="208"/>
      <c r="H166" s="212">
        <v>1</v>
      </c>
      <c r="I166" s="213"/>
      <c r="J166" s="208"/>
      <c r="K166" s="208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156</v>
      </c>
      <c r="AU166" s="218" t="s">
        <v>83</v>
      </c>
      <c r="AV166" s="13" t="s">
        <v>83</v>
      </c>
      <c r="AW166" s="13" t="s">
        <v>30</v>
      </c>
      <c r="AX166" s="13" t="s">
        <v>81</v>
      </c>
      <c r="AY166" s="218" t="s">
        <v>144</v>
      </c>
    </row>
    <row r="167" spans="1:65" s="2" customFormat="1" ht="14.45" customHeight="1">
      <c r="A167" s="35"/>
      <c r="B167" s="36"/>
      <c r="C167" s="193" t="s">
        <v>8</v>
      </c>
      <c r="D167" s="193" t="s">
        <v>149</v>
      </c>
      <c r="E167" s="194" t="s">
        <v>233</v>
      </c>
      <c r="F167" s="195" t="s">
        <v>234</v>
      </c>
      <c r="G167" s="196" t="s">
        <v>209</v>
      </c>
      <c r="H167" s="197">
        <v>65</v>
      </c>
      <c r="I167" s="198"/>
      <c r="J167" s="199">
        <f>ROUND(I167*H167,2)</f>
        <v>0</v>
      </c>
      <c r="K167" s="200"/>
      <c r="L167" s="40"/>
      <c r="M167" s="201" t="s">
        <v>1</v>
      </c>
      <c r="N167" s="202" t="s">
        <v>38</v>
      </c>
      <c r="O167" s="72"/>
      <c r="P167" s="203">
        <f>O167*H167</f>
        <v>0</v>
      </c>
      <c r="Q167" s="203">
        <v>0</v>
      </c>
      <c r="R167" s="203">
        <f>Q167*H167</f>
        <v>0</v>
      </c>
      <c r="S167" s="203">
        <v>0</v>
      </c>
      <c r="T167" s="20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5" t="s">
        <v>180</v>
      </c>
      <c r="AT167" s="205" t="s">
        <v>149</v>
      </c>
      <c r="AU167" s="205" t="s">
        <v>83</v>
      </c>
      <c r="AY167" s="18" t="s">
        <v>144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8" t="s">
        <v>81</v>
      </c>
      <c r="BK167" s="206">
        <f>ROUND(I167*H167,2)</f>
        <v>0</v>
      </c>
      <c r="BL167" s="18" t="s">
        <v>180</v>
      </c>
      <c r="BM167" s="205" t="s">
        <v>541</v>
      </c>
    </row>
    <row r="168" spans="1:65" s="13" customFormat="1" ht="11.25">
      <c r="B168" s="207"/>
      <c r="C168" s="208"/>
      <c r="D168" s="209" t="s">
        <v>156</v>
      </c>
      <c r="E168" s="210" t="s">
        <v>1</v>
      </c>
      <c r="F168" s="211" t="s">
        <v>542</v>
      </c>
      <c r="G168" s="208"/>
      <c r="H168" s="212">
        <v>65</v>
      </c>
      <c r="I168" s="213"/>
      <c r="J168" s="208"/>
      <c r="K168" s="208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156</v>
      </c>
      <c r="AU168" s="218" t="s">
        <v>83</v>
      </c>
      <c r="AV168" s="13" t="s">
        <v>83</v>
      </c>
      <c r="AW168" s="13" t="s">
        <v>30</v>
      </c>
      <c r="AX168" s="13" t="s">
        <v>81</v>
      </c>
      <c r="AY168" s="218" t="s">
        <v>144</v>
      </c>
    </row>
    <row r="169" spans="1:65" s="2" customFormat="1" ht="14.45" customHeight="1">
      <c r="A169" s="35"/>
      <c r="B169" s="36"/>
      <c r="C169" s="193" t="s">
        <v>180</v>
      </c>
      <c r="D169" s="193" t="s">
        <v>149</v>
      </c>
      <c r="E169" s="194" t="s">
        <v>226</v>
      </c>
      <c r="F169" s="195" t="s">
        <v>227</v>
      </c>
      <c r="G169" s="196" t="s">
        <v>209</v>
      </c>
      <c r="H169" s="197">
        <v>8</v>
      </c>
      <c r="I169" s="198"/>
      <c r="J169" s="199">
        <f>ROUND(I169*H169,2)</f>
        <v>0</v>
      </c>
      <c r="K169" s="200"/>
      <c r="L169" s="40"/>
      <c r="M169" s="201" t="s">
        <v>1</v>
      </c>
      <c r="N169" s="202" t="s">
        <v>38</v>
      </c>
      <c r="O169" s="72"/>
      <c r="P169" s="203">
        <f>O169*H169</f>
        <v>0</v>
      </c>
      <c r="Q169" s="203">
        <v>0</v>
      </c>
      <c r="R169" s="203">
        <f>Q169*H169</f>
        <v>0</v>
      </c>
      <c r="S169" s="203">
        <v>0</v>
      </c>
      <c r="T169" s="20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5" t="s">
        <v>180</v>
      </c>
      <c r="AT169" s="205" t="s">
        <v>149</v>
      </c>
      <c r="AU169" s="205" t="s">
        <v>83</v>
      </c>
      <c r="AY169" s="18" t="s">
        <v>144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8" t="s">
        <v>81</v>
      </c>
      <c r="BK169" s="206">
        <f>ROUND(I169*H169,2)</f>
        <v>0</v>
      </c>
      <c r="BL169" s="18" t="s">
        <v>180</v>
      </c>
      <c r="BM169" s="205" t="s">
        <v>543</v>
      </c>
    </row>
    <row r="170" spans="1:65" s="13" customFormat="1" ht="11.25">
      <c r="B170" s="207"/>
      <c r="C170" s="208"/>
      <c r="D170" s="209" t="s">
        <v>156</v>
      </c>
      <c r="E170" s="210" t="s">
        <v>1</v>
      </c>
      <c r="F170" s="211" t="s">
        <v>192</v>
      </c>
      <c r="G170" s="208"/>
      <c r="H170" s="212">
        <v>8</v>
      </c>
      <c r="I170" s="213"/>
      <c r="J170" s="208"/>
      <c r="K170" s="208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156</v>
      </c>
      <c r="AU170" s="218" t="s">
        <v>83</v>
      </c>
      <c r="AV170" s="13" t="s">
        <v>83</v>
      </c>
      <c r="AW170" s="13" t="s">
        <v>30</v>
      </c>
      <c r="AX170" s="13" t="s">
        <v>81</v>
      </c>
      <c r="AY170" s="218" t="s">
        <v>144</v>
      </c>
    </row>
    <row r="171" spans="1:65" s="2" customFormat="1" ht="24.2" customHeight="1">
      <c r="A171" s="35"/>
      <c r="B171" s="36"/>
      <c r="C171" s="193" t="s">
        <v>232</v>
      </c>
      <c r="D171" s="193" t="s">
        <v>149</v>
      </c>
      <c r="E171" s="194" t="s">
        <v>265</v>
      </c>
      <c r="F171" s="195" t="s">
        <v>266</v>
      </c>
      <c r="G171" s="196" t="s">
        <v>251</v>
      </c>
      <c r="H171" s="197">
        <v>1</v>
      </c>
      <c r="I171" s="198"/>
      <c r="J171" s="199">
        <f>ROUND(I171*H171,2)</f>
        <v>0</v>
      </c>
      <c r="K171" s="200"/>
      <c r="L171" s="40"/>
      <c r="M171" s="201" t="s">
        <v>1</v>
      </c>
      <c r="N171" s="202" t="s">
        <v>38</v>
      </c>
      <c r="O171" s="72"/>
      <c r="P171" s="203">
        <f>O171*H171</f>
        <v>0</v>
      </c>
      <c r="Q171" s="203">
        <v>0</v>
      </c>
      <c r="R171" s="203">
        <f>Q171*H171</f>
        <v>0</v>
      </c>
      <c r="S171" s="203">
        <v>0</v>
      </c>
      <c r="T171" s="20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5" t="s">
        <v>180</v>
      </c>
      <c r="AT171" s="205" t="s">
        <v>149</v>
      </c>
      <c r="AU171" s="205" t="s">
        <v>83</v>
      </c>
      <c r="AY171" s="18" t="s">
        <v>144</v>
      </c>
      <c r="BE171" s="206">
        <f>IF(N171="základní",J171,0)</f>
        <v>0</v>
      </c>
      <c r="BF171" s="206">
        <f>IF(N171="snížená",J171,0)</f>
        <v>0</v>
      </c>
      <c r="BG171" s="206">
        <f>IF(N171="zákl. přenesená",J171,0)</f>
        <v>0</v>
      </c>
      <c r="BH171" s="206">
        <f>IF(N171="sníž. přenesená",J171,0)</f>
        <v>0</v>
      </c>
      <c r="BI171" s="206">
        <f>IF(N171="nulová",J171,0)</f>
        <v>0</v>
      </c>
      <c r="BJ171" s="18" t="s">
        <v>81</v>
      </c>
      <c r="BK171" s="206">
        <f>ROUND(I171*H171,2)</f>
        <v>0</v>
      </c>
      <c r="BL171" s="18" t="s">
        <v>180</v>
      </c>
      <c r="BM171" s="205" t="s">
        <v>544</v>
      </c>
    </row>
    <row r="172" spans="1:65" s="13" customFormat="1" ht="11.25">
      <c r="B172" s="207"/>
      <c r="C172" s="208"/>
      <c r="D172" s="209" t="s">
        <v>156</v>
      </c>
      <c r="E172" s="210" t="s">
        <v>1</v>
      </c>
      <c r="F172" s="211" t="s">
        <v>81</v>
      </c>
      <c r="G172" s="208"/>
      <c r="H172" s="212">
        <v>1</v>
      </c>
      <c r="I172" s="213"/>
      <c r="J172" s="208"/>
      <c r="K172" s="208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156</v>
      </c>
      <c r="AU172" s="218" t="s">
        <v>83</v>
      </c>
      <c r="AV172" s="13" t="s">
        <v>83</v>
      </c>
      <c r="AW172" s="13" t="s">
        <v>30</v>
      </c>
      <c r="AX172" s="13" t="s">
        <v>81</v>
      </c>
      <c r="AY172" s="218" t="s">
        <v>144</v>
      </c>
    </row>
    <row r="173" spans="1:65" s="2" customFormat="1" ht="24.2" customHeight="1">
      <c r="A173" s="35"/>
      <c r="B173" s="36"/>
      <c r="C173" s="193" t="s">
        <v>237</v>
      </c>
      <c r="D173" s="193" t="s">
        <v>149</v>
      </c>
      <c r="E173" s="194" t="s">
        <v>222</v>
      </c>
      <c r="F173" s="195" t="s">
        <v>223</v>
      </c>
      <c r="G173" s="196" t="s">
        <v>224</v>
      </c>
      <c r="H173" s="197">
        <v>3</v>
      </c>
      <c r="I173" s="198"/>
      <c r="J173" s="199">
        <f>ROUND(I173*H173,2)</f>
        <v>0</v>
      </c>
      <c r="K173" s="200"/>
      <c r="L173" s="40"/>
      <c r="M173" s="201" t="s">
        <v>1</v>
      </c>
      <c r="N173" s="202" t="s">
        <v>38</v>
      </c>
      <c r="O173" s="72"/>
      <c r="P173" s="203">
        <f>O173*H173</f>
        <v>0</v>
      </c>
      <c r="Q173" s="203">
        <v>0</v>
      </c>
      <c r="R173" s="203">
        <f>Q173*H173</f>
        <v>0</v>
      </c>
      <c r="S173" s="203">
        <v>0</v>
      </c>
      <c r="T173" s="20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5" t="s">
        <v>180</v>
      </c>
      <c r="AT173" s="205" t="s">
        <v>149</v>
      </c>
      <c r="AU173" s="205" t="s">
        <v>83</v>
      </c>
      <c r="AY173" s="18" t="s">
        <v>144</v>
      </c>
      <c r="BE173" s="206">
        <f>IF(N173="základní",J173,0)</f>
        <v>0</v>
      </c>
      <c r="BF173" s="206">
        <f>IF(N173="snížená",J173,0)</f>
        <v>0</v>
      </c>
      <c r="BG173" s="206">
        <f>IF(N173="zákl. přenesená",J173,0)</f>
        <v>0</v>
      </c>
      <c r="BH173" s="206">
        <f>IF(N173="sníž. přenesená",J173,0)</f>
        <v>0</v>
      </c>
      <c r="BI173" s="206">
        <f>IF(N173="nulová",J173,0)</f>
        <v>0</v>
      </c>
      <c r="BJ173" s="18" t="s">
        <v>81</v>
      </c>
      <c r="BK173" s="206">
        <f>ROUND(I173*H173,2)</f>
        <v>0</v>
      </c>
      <c r="BL173" s="18" t="s">
        <v>180</v>
      </c>
      <c r="BM173" s="205" t="s">
        <v>545</v>
      </c>
    </row>
    <row r="174" spans="1:65" s="13" customFormat="1" ht="11.25">
      <c r="B174" s="207"/>
      <c r="C174" s="208"/>
      <c r="D174" s="209" t="s">
        <v>156</v>
      </c>
      <c r="E174" s="210" t="s">
        <v>1</v>
      </c>
      <c r="F174" s="211" t="s">
        <v>154</v>
      </c>
      <c r="G174" s="208"/>
      <c r="H174" s="212">
        <v>3</v>
      </c>
      <c r="I174" s="213"/>
      <c r="J174" s="208"/>
      <c r="K174" s="208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156</v>
      </c>
      <c r="AU174" s="218" t="s">
        <v>83</v>
      </c>
      <c r="AV174" s="13" t="s">
        <v>83</v>
      </c>
      <c r="AW174" s="13" t="s">
        <v>30</v>
      </c>
      <c r="AX174" s="13" t="s">
        <v>81</v>
      </c>
      <c r="AY174" s="218" t="s">
        <v>144</v>
      </c>
    </row>
    <row r="175" spans="1:65" s="2" customFormat="1" ht="14.45" customHeight="1">
      <c r="A175" s="35"/>
      <c r="B175" s="36"/>
      <c r="C175" s="193" t="s">
        <v>242</v>
      </c>
      <c r="D175" s="193" t="s">
        <v>149</v>
      </c>
      <c r="E175" s="194" t="s">
        <v>262</v>
      </c>
      <c r="F175" s="195" t="s">
        <v>263</v>
      </c>
      <c r="G175" s="196" t="s">
        <v>251</v>
      </c>
      <c r="H175" s="197">
        <v>1</v>
      </c>
      <c r="I175" s="198"/>
      <c r="J175" s="199">
        <f>ROUND(I175*H175,2)</f>
        <v>0</v>
      </c>
      <c r="K175" s="200"/>
      <c r="L175" s="40"/>
      <c r="M175" s="201" t="s">
        <v>1</v>
      </c>
      <c r="N175" s="202" t="s">
        <v>38</v>
      </c>
      <c r="O175" s="72"/>
      <c r="P175" s="203">
        <f>O175*H175</f>
        <v>0</v>
      </c>
      <c r="Q175" s="203">
        <v>0</v>
      </c>
      <c r="R175" s="203">
        <f>Q175*H175</f>
        <v>0</v>
      </c>
      <c r="S175" s="203">
        <v>0</v>
      </c>
      <c r="T175" s="20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5" t="s">
        <v>180</v>
      </c>
      <c r="AT175" s="205" t="s">
        <v>149</v>
      </c>
      <c r="AU175" s="205" t="s">
        <v>83</v>
      </c>
      <c r="AY175" s="18" t="s">
        <v>144</v>
      </c>
      <c r="BE175" s="206">
        <f>IF(N175="základní",J175,0)</f>
        <v>0</v>
      </c>
      <c r="BF175" s="206">
        <f>IF(N175="snížená",J175,0)</f>
        <v>0</v>
      </c>
      <c r="BG175" s="206">
        <f>IF(N175="zákl. přenesená",J175,0)</f>
        <v>0</v>
      </c>
      <c r="BH175" s="206">
        <f>IF(N175="sníž. přenesená",J175,0)</f>
        <v>0</v>
      </c>
      <c r="BI175" s="206">
        <f>IF(N175="nulová",J175,0)</f>
        <v>0</v>
      </c>
      <c r="BJ175" s="18" t="s">
        <v>81</v>
      </c>
      <c r="BK175" s="206">
        <f>ROUND(I175*H175,2)</f>
        <v>0</v>
      </c>
      <c r="BL175" s="18" t="s">
        <v>180</v>
      </c>
      <c r="BM175" s="205" t="s">
        <v>546</v>
      </c>
    </row>
    <row r="176" spans="1:65" s="13" customFormat="1" ht="11.25">
      <c r="B176" s="207"/>
      <c r="C176" s="208"/>
      <c r="D176" s="209" t="s">
        <v>156</v>
      </c>
      <c r="E176" s="210" t="s">
        <v>1</v>
      </c>
      <c r="F176" s="211" t="s">
        <v>81</v>
      </c>
      <c r="G176" s="208"/>
      <c r="H176" s="212">
        <v>1</v>
      </c>
      <c r="I176" s="213"/>
      <c r="J176" s="208"/>
      <c r="K176" s="208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156</v>
      </c>
      <c r="AU176" s="218" t="s">
        <v>83</v>
      </c>
      <c r="AV176" s="13" t="s">
        <v>83</v>
      </c>
      <c r="AW176" s="13" t="s">
        <v>30</v>
      </c>
      <c r="AX176" s="13" t="s">
        <v>81</v>
      </c>
      <c r="AY176" s="218" t="s">
        <v>144</v>
      </c>
    </row>
    <row r="177" spans="1:65" s="2" customFormat="1" ht="14.45" customHeight="1">
      <c r="A177" s="35"/>
      <c r="B177" s="36"/>
      <c r="C177" s="193" t="s">
        <v>220</v>
      </c>
      <c r="D177" s="193" t="s">
        <v>149</v>
      </c>
      <c r="E177" s="194" t="s">
        <v>258</v>
      </c>
      <c r="F177" s="195" t="s">
        <v>259</v>
      </c>
      <c r="G177" s="196" t="s">
        <v>251</v>
      </c>
      <c r="H177" s="197">
        <v>1</v>
      </c>
      <c r="I177" s="198"/>
      <c r="J177" s="199">
        <f>ROUND(I177*H177,2)</f>
        <v>0</v>
      </c>
      <c r="K177" s="200"/>
      <c r="L177" s="40"/>
      <c r="M177" s="201" t="s">
        <v>1</v>
      </c>
      <c r="N177" s="202" t="s">
        <v>38</v>
      </c>
      <c r="O177" s="72"/>
      <c r="P177" s="203">
        <f>O177*H177</f>
        <v>0</v>
      </c>
      <c r="Q177" s="203">
        <v>0</v>
      </c>
      <c r="R177" s="203">
        <f>Q177*H177</f>
        <v>0</v>
      </c>
      <c r="S177" s="203">
        <v>0</v>
      </c>
      <c r="T177" s="20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5" t="s">
        <v>180</v>
      </c>
      <c r="AT177" s="205" t="s">
        <v>149</v>
      </c>
      <c r="AU177" s="205" t="s">
        <v>83</v>
      </c>
      <c r="AY177" s="18" t="s">
        <v>144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8" t="s">
        <v>81</v>
      </c>
      <c r="BK177" s="206">
        <f>ROUND(I177*H177,2)</f>
        <v>0</v>
      </c>
      <c r="BL177" s="18" t="s">
        <v>180</v>
      </c>
      <c r="BM177" s="205" t="s">
        <v>547</v>
      </c>
    </row>
    <row r="178" spans="1:65" s="13" customFormat="1" ht="11.25">
      <c r="B178" s="207"/>
      <c r="C178" s="208"/>
      <c r="D178" s="209" t="s">
        <v>156</v>
      </c>
      <c r="E178" s="210" t="s">
        <v>1</v>
      </c>
      <c r="F178" s="211" t="s">
        <v>81</v>
      </c>
      <c r="G178" s="208"/>
      <c r="H178" s="212">
        <v>1</v>
      </c>
      <c r="I178" s="213"/>
      <c r="J178" s="208"/>
      <c r="K178" s="208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156</v>
      </c>
      <c r="AU178" s="218" t="s">
        <v>83</v>
      </c>
      <c r="AV178" s="13" t="s">
        <v>83</v>
      </c>
      <c r="AW178" s="13" t="s">
        <v>30</v>
      </c>
      <c r="AX178" s="13" t="s">
        <v>81</v>
      </c>
      <c r="AY178" s="218" t="s">
        <v>144</v>
      </c>
    </row>
    <row r="179" spans="1:65" s="2" customFormat="1" ht="24.2" customHeight="1">
      <c r="A179" s="35"/>
      <c r="B179" s="36"/>
      <c r="C179" s="193" t="s">
        <v>7</v>
      </c>
      <c r="D179" s="193" t="s">
        <v>149</v>
      </c>
      <c r="E179" s="194" t="s">
        <v>269</v>
      </c>
      <c r="F179" s="195" t="s">
        <v>270</v>
      </c>
      <c r="G179" s="196" t="s">
        <v>251</v>
      </c>
      <c r="H179" s="197">
        <v>1</v>
      </c>
      <c r="I179" s="198"/>
      <c r="J179" s="199">
        <f>ROUND(I179*H179,2)</f>
        <v>0</v>
      </c>
      <c r="K179" s="200"/>
      <c r="L179" s="40"/>
      <c r="M179" s="201" t="s">
        <v>1</v>
      </c>
      <c r="N179" s="202" t="s">
        <v>38</v>
      </c>
      <c r="O179" s="72"/>
      <c r="P179" s="203">
        <f>O179*H179</f>
        <v>0</v>
      </c>
      <c r="Q179" s="203">
        <v>0</v>
      </c>
      <c r="R179" s="203">
        <f>Q179*H179</f>
        <v>0</v>
      </c>
      <c r="S179" s="203">
        <v>0</v>
      </c>
      <c r="T179" s="20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5" t="s">
        <v>180</v>
      </c>
      <c r="AT179" s="205" t="s">
        <v>149</v>
      </c>
      <c r="AU179" s="205" t="s">
        <v>83</v>
      </c>
      <c r="AY179" s="18" t="s">
        <v>144</v>
      </c>
      <c r="BE179" s="206">
        <f>IF(N179="základní",J179,0)</f>
        <v>0</v>
      </c>
      <c r="BF179" s="206">
        <f>IF(N179="snížená",J179,0)</f>
        <v>0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18" t="s">
        <v>81</v>
      </c>
      <c r="BK179" s="206">
        <f>ROUND(I179*H179,2)</f>
        <v>0</v>
      </c>
      <c r="BL179" s="18" t="s">
        <v>180</v>
      </c>
      <c r="BM179" s="205" t="s">
        <v>548</v>
      </c>
    </row>
    <row r="180" spans="1:65" s="13" customFormat="1" ht="11.25">
      <c r="B180" s="207"/>
      <c r="C180" s="208"/>
      <c r="D180" s="209" t="s">
        <v>156</v>
      </c>
      <c r="E180" s="210" t="s">
        <v>1</v>
      </c>
      <c r="F180" s="211" t="s">
        <v>81</v>
      </c>
      <c r="G180" s="208"/>
      <c r="H180" s="212">
        <v>1</v>
      </c>
      <c r="I180" s="213"/>
      <c r="J180" s="208"/>
      <c r="K180" s="208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156</v>
      </c>
      <c r="AU180" s="218" t="s">
        <v>83</v>
      </c>
      <c r="AV180" s="13" t="s">
        <v>83</v>
      </c>
      <c r="AW180" s="13" t="s">
        <v>30</v>
      </c>
      <c r="AX180" s="13" t="s">
        <v>81</v>
      </c>
      <c r="AY180" s="218" t="s">
        <v>144</v>
      </c>
    </row>
    <row r="181" spans="1:65" s="2" customFormat="1" ht="14.45" customHeight="1">
      <c r="A181" s="35"/>
      <c r="B181" s="36"/>
      <c r="C181" s="193" t="s">
        <v>253</v>
      </c>
      <c r="D181" s="193" t="s">
        <v>149</v>
      </c>
      <c r="E181" s="194" t="s">
        <v>273</v>
      </c>
      <c r="F181" s="195" t="s">
        <v>274</v>
      </c>
      <c r="G181" s="196" t="s">
        <v>251</v>
      </c>
      <c r="H181" s="197">
        <v>1</v>
      </c>
      <c r="I181" s="198"/>
      <c r="J181" s="199">
        <f>ROUND(I181*H181,2)</f>
        <v>0</v>
      </c>
      <c r="K181" s="200"/>
      <c r="L181" s="40"/>
      <c r="M181" s="201" t="s">
        <v>1</v>
      </c>
      <c r="N181" s="202" t="s">
        <v>38</v>
      </c>
      <c r="O181" s="72"/>
      <c r="P181" s="203">
        <f>O181*H181</f>
        <v>0</v>
      </c>
      <c r="Q181" s="203">
        <v>0</v>
      </c>
      <c r="R181" s="203">
        <f>Q181*H181</f>
        <v>0</v>
      </c>
      <c r="S181" s="203">
        <v>0</v>
      </c>
      <c r="T181" s="20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5" t="s">
        <v>180</v>
      </c>
      <c r="AT181" s="205" t="s">
        <v>149</v>
      </c>
      <c r="AU181" s="205" t="s">
        <v>83</v>
      </c>
      <c r="AY181" s="18" t="s">
        <v>144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8" t="s">
        <v>81</v>
      </c>
      <c r="BK181" s="206">
        <f>ROUND(I181*H181,2)</f>
        <v>0</v>
      </c>
      <c r="BL181" s="18" t="s">
        <v>180</v>
      </c>
      <c r="BM181" s="205" t="s">
        <v>549</v>
      </c>
    </row>
    <row r="182" spans="1:65" s="13" customFormat="1" ht="11.25">
      <c r="B182" s="207"/>
      <c r="C182" s="208"/>
      <c r="D182" s="209" t="s">
        <v>156</v>
      </c>
      <c r="E182" s="210" t="s">
        <v>1</v>
      </c>
      <c r="F182" s="211" t="s">
        <v>81</v>
      </c>
      <c r="G182" s="208"/>
      <c r="H182" s="212">
        <v>1</v>
      </c>
      <c r="I182" s="213"/>
      <c r="J182" s="208"/>
      <c r="K182" s="208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156</v>
      </c>
      <c r="AU182" s="218" t="s">
        <v>83</v>
      </c>
      <c r="AV182" s="13" t="s">
        <v>83</v>
      </c>
      <c r="AW182" s="13" t="s">
        <v>30</v>
      </c>
      <c r="AX182" s="13" t="s">
        <v>81</v>
      </c>
      <c r="AY182" s="218" t="s">
        <v>144</v>
      </c>
    </row>
    <row r="183" spans="1:65" s="12" customFormat="1" ht="22.9" customHeight="1">
      <c r="B183" s="177"/>
      <c r="C183" s="178"/>
      <c r="D183" s="179" t="s">
        <v>72</v>
      </c>
      <c r="E183" s="191" t="s">
        <v>276</v>
      </c>
      <c r="F183" s="191" t="s">
        <v>277</v>
      </c>
      <c r="G183" s="178"/>
      <c r="H183" s="178"/>
      <c r="I183" s="181"/>
      <c r="J183" s="192">
        <f>BK183</f>
        <v>0</v>
      </c>
      <c r="K183" s="178"/>
      <c r="L183" s="183"/>
      <c r="M183" s="184"/>
      <c r="N183" s="185"/>
      <c r="O183" s="185"/>
      <c r="P183" s="186">
        <f>SUM(P184:P185)</f>
        <v>0</v>
      </c>
      <c r="Q183" s="185"/>
      <c r="R183" s="186">
        <f>SUM(R184:R185)</f>
        <v>0</v>
      </c>
      <c r="S183" s="185"/>
      <c r="T183" s="187">
        <f>SUM(T184:T185)</f>
        <v>0</v>
      </c>
      <c r="AR183" s="188" t="s">
        <v>83</v>
      </c>
      <c r="AT183" s="189" t="s">
        <v>72</v>
      </c>
      <c r="AU183" s="189" t="s">
        <v>81</v>
      </c>
      <c r="AY183" s="188" t="s">
        <v>144</v>
      </c>
      <c r="BK183" s="190">
        <f>SUM(BK184:BK185)</f>
        <v>0</v>
      </c>
    </row>
    <row r="184" spans="1:65" s="2" customFormat="1" ht="24.2" customHeight="1">
      <c r="A184" s="35"/>
      <c r="B184" s="36"/>
      <c r="C184" s="193" t="s">
        <v>257</v>
      </c>
      <c r="D184" s="193" t="s">
        <v>149</v>
      </c>
      <c r="E184" s="194" t="s">
        <v>550</v>
      </c>
      <c r="F184" s="195" t="s">
        <v>551</v>
      </c>
      <c r="G184" s="196" t="s">
        <v>198</v>
      </c>
      <c r="H184" s="197">
        <v>2</v>
      </c>
      <c r="I184" s="198"/>
      <c r="J184" s="199">
        <f>ROUND(I184*H184,2)</f>
        <v>0</v>
      </c>
      <c r="K184" s="200"/>
      <c r="L184" s="40"/>
      <c r="M184" s="201" t="s">
        <v>1</v>
      </c>
      <c r="N184" s="202" t="s">
        <v>38</v>
      </c>
      <c r="O184" s="72"/>
      <c r="P184" s="203">
        <f>O184*H184</f>
        <v>0</v>
      </c>
      <c r="Q184" s="203">
        <v>0</v>
      </c>
      <c r="R184" s="203">
        <f>Q184*H184</f>
        <v>0</v>
      </c>
      <c r="S184" s="203">
        <v>0</v>
      </c>
      <c r="T184" s="20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5" t="s">
        <v>180</v>
      </c>
      <c r="AT184" s="205" t="s">
        <v>149</v>
      </c>
      <c r="AU184" s="205" t="s">
        <v>83</v>
      </c>
      <c r="AY184" s="18" t="s">
        <v>144</v>
      </c>
      <c r="BE184" s="206">
        <f>IF(N184="základní",J184,0)</f>
        <v>0</v>
      </c>
      <c r="BF184" s="206">
        <f>IF(N184="snížená",J184,0)</f>
        <v>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8" t="s">
        <v>81</v>
      </c>
      <c r="BK184" s="206">
        <f>ROUND(I184*H184,2)</f>
        <v>0</v>
      </c>
      <c r="BL184" s="18" t="s">
        <v>180</v>
      </c>
      <c r="BM184" s="205" t="s">
        <v>552</v>
      </c>
    </row>
    <row r="185" spans="1:65" s="13" customFormat="1" ht="11.25">
      <c r="B185" s="207"/>
      <c r="C185" s="208"/>
      <c r="D185" s="209" t="s">
        <v>156</v>
      </c>
      <c r="E185" s="210" t="s">
        <v>1</v>
      </c>
      <c r="F185" s="211" t="s">
        <v>182</v>
      </c>
      <c r="G185" s="208"/>
      <c r="H185" s="212">
        <v>2</v>
      </c>
      <c r="I185" s="213"/>
      <c r="J185" s="208"/>
      <c r="K185" s="208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156</v>
      </c>
      <c r="AU185" s="218" t="s">
        <v>83</v>
      </c>
      <c r="AV185" s="13" t="s">
        <v>83</v>
      </c>
      <c r="AW185" s="13" t="s">
        <v>30</v>
      </c>
      <c r="AX185" s="13" t="s">
        <v>81</v>
      </c>
      <c r="AY185" s="218" t="s">
        <v>144</v>
      </c>
    </row>
    <row r="186" spans="1:65" s="12" customFormat="1" ht="22.9" customHeight="1">
      <c r="B186" s="177"/>
      <c r="C186" s="178"/>
      <c r="D186" s="179" t="s">
        <v>72</v>
      </c>
      <c r="E186" s="191" t="s">
        <v>293</v>
      </c>
      <c r="F186" s="191" t="s">
        <v>294</v>
      </c>
      <c r="G186" s="178"/>
      <c r="H186" s="178"/>
      <c r="I186" s="181"/>
      <c r="J186" s="192">
        <f>BK186</f>
        <v>0</v>
      </c>
      <c r="K186" s="178"/>
      <c r="L186" s="183"/>
      <c r="M186" s="184"/>
      <c r="N186" s="185"/>
      <c r="O186" s="185"/>
      <c r="P186" s="186">
        <f>SUM(P187:P194)</f>
        <v>0</v>
      </c>
      <c r="Q186" s="185"/>
      <c r="R186" s="186">
        <f>SUM(R187:R194)</f>
        <v>0.18060000000000001</v>
      </c>
      <c r="S186" s="185"/>
      <c r="T186" s="187">
        <f>SUM(T187:T194)</f>
        <v>0</v>
      </c>
      <c r="AR186" s="188" t="s">
        <v>83</v>
      </c>
      <c r="AT186" s="189" t="s">
        <v>72</v>
      </c>
      <c r="AU186" s="189" t="s">
        <v>81</v>
      </c>
      <c r="AY186" s="188" t="s">
        <v>144</v>
      </c>
      <c r="BK186" s="190">
        <f>SUM(BK187:BK194)</f>
        <v>0</v>
      </c>
    </row>
    <row r="187" spans="1:65" s="2" customFormat="1" ht="14.45" customHeight="1">
      <c r="A187" s="35"/>
      <c r="B187" s="36"/>
      <c r="C187" s="193" t="s">
        <v>261</v>
      </c>
      <c r="D187" s="193" t="s">
        <v>149</v>
      </c>
      <c r="E187" s="194" t="s">
        <v>296</v>
      </c>
      <c r="F187" s="195" t="s">
        <v>297</v>
      </c>
      <c r="G187" s="196" t="s">
        <v>152</v>
      </c>
      <c r="H187" s="197">
        <v>12</v>
      </c>
      <c r="I187" s="198"/>
      <c r="J187" s="199">
        <f>ROUND(I187*H187,2)</f>
        <v>0</v>
      </c>
      <c r="K187" s="200"/>
      <c r="L187" s="40"/>
      <c r="M187" s="201" t="s">
        <v>1</v>
      </c>
      <c r="N187" s="202" t="s">
        <v>38</v>
      </c>
      <c r="O187" s="72"/>
      <c r="P187" s="203">
        <f>O187*H187</f>
        <v>0</v>
      </c>
      <c r="Q187" s="203">
        <v>0</v>
      </c>
      <c r="R187" s="203">
        <f>Q187*H187</f>
        <v>0</v>
      </c>
      <c r="S187" s="203">
        <v>0</v>
      </c>
      <c r="T187" s="20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5" t="s">
        <v>180</v>
      </c>
      <c r="AT187" s="205" t="s">
        <v>149</v>
      </c>
      <c r="AU187" s="205" t="s">
        <v>83</v>
      </c>
      <c r="AY187" s="18" t="s">
        <v>144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8" t="s">
        <v>81</v>
      </c>
      <c r="BK187" s="206">
        <f>ROUND(I187*H187,2)</f>
        <v>0</v>
      </c>
      <c r="BL187" s="18" t="s">
        <v>180</v>
      </c>
      <c r="BM187" s="205" t="s">
        <v>553</v>
      </c>
    </row>
    <row r="188" spans="1:65" s="13" customFormat="1" ht="11.25">
      <c r="B188" s="207"/>
      <c r="C188" s="208"/>
      <c r="D188" s="209" t="s">
        <v>156</v>
      </c>
      <c r="E188" s="210" t="s">
        <v>1</v>
      </c>
      <c r="F188" s="211" t="s">
        <v>211</v>
      </c>
      <c r="G188" s="208"/>
      <c r="H188" s="212">
        <v>12</v>
      </c>
      <c r="I188" s="213"/>
      <c r="J188" s="208"/>
      <c r="K188" s="208"/>
      <c r="L188" s="214"/>
      <c r="M188" s="215"/>
      <c r="N188" s="216"/>
      <c r="O188" s="216"/>
      <c r="P188" s="216"/>
      <c r="Q188" s="216"/>
      <c r="R188" s="216"/>
      <c r="S188" s="216"/>
      <c r="T188" s="217"/>
      <c r="AT188" s="218" t="s">
        <v>156</v>
      </c>
      <c r="AU188" s="218" t="s">
        <v>83</v>
      </c>
      <c r="AV188" s="13" t="s">
        <v>83</v>
      </c>
      <c r="AW188" s="13" t="s">
        <v>30</v>
      </c>
      <c r="AX188" s="13" t="s">
        <v>81</v>
      </c>
      <c r="AY188" s="218" t="s">
        <v>144</v>
      </c>
    </row>
    <row r="189" spans="1:65" s="2" customFormat="1" ht="14.45" customHeight="1">
      <c r="A189" s="35"/>
      <c r="B189" s="36"/>
      <c r="C189" s="193" t="s">
        <v>241</v>
      </c>
      <c r="D189" s="193" t="s">
        <v>149</v>
      </c>
      <c r="E189" s="194" t="s">
        <v>299</v>
      </c>
      <c r="F189" s="195" t="s">
        <v>300</v>
      </c>
      <c r="G189" s="196" t="s">
        <v>152</v>
      </c>
      <c r="H189" s="197">
        <v>12</v>
      </c>
      <c r="I189" s="198"/>
      <c r="J189" s="199">
        <f>ROUND(I189*H189,2)</f>
        <v>0</v>
      </c>
      <c r="K189" s="200"/>
      <c r="L189" s="40"/>
      <c r="M189" s="201" t="s">
        <v>1</v>
      </c>
      <c r="N189" s="202" t="s">
        <v>38</v>
      </c>
      <c r="O189" s="72"/>
      <c r="P189" s="203">
        <f>O189*H189</f>
        <v>0</v>
      </c>
      <c r="Q189" s="203">
        <v>2.9999999999999997E-4</v>
      </c>
      <c r="R189" s="203">
        <f>Q189*H189</f>
        <v>3.5999999999999999E-3</v>
      </c>
      <c r="S189" s="203">
        <v>0</v>
      </c>
      <c r="T189" s="20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5" t="s">
        <v>180</v>
      </c>
      <c r="AT189" s="205" t="s">
        <v>149</v>
      </c>
      <c r="AU189" s="205" t="s">
        <v>83</v>
      </c>
      <c r="AY189" s="18" t="s">
        <v>144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8" t="s">
        <v>81</v>
      </c>
      <c r="BK189" s="206">
        <f>ROUND(I189*H189,2)</f>
        <v>0</v>
      </c>
      <c r="BL189" s="18" t="s">
        <v>180</v>
      </c>
      <c r="BM189" s="205" t="s">
        <v>554</v>
      </c>
    </row>
    <row r="190" spans="1:65" s="13" customFormat="1" ht="11.25">
      <c r="B190" s="207"/>
      <c r="C190" s="208"/>
      <c r="D190" s="209" t="s">
        <v>156</v>
      </c>
      <c r="E190" s="210" t="s">
        <v>1</v>
      </c>
      <c r="F190" s="211" t="s">
        <v>211</v>
      </c>
      <c r="G190" s="208"/>
      <c r="H190" s="212">
        <v>12</v>
      </c>
      <c r="I190" s="213"/>
      <c r="J190" s="208"/>
      <c r="K190" s="208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156</v>
      </c>
      <c r="AU190" s="218" t="s">
        <v>83</v>
      </c>
      <c r="AV190" s="13" t="s">
        <v>83</v>
      </c>
      <c r="AW190" s="13" t="s">
        <v>30</v>
      </c>
      <c r="AX190" s="13" t="s">
        <v>81</v>
      </c>
      <c r="AY190" s="218" t="s">
        <v>144</v>
      </c>
    </row>
    <row r="191" spans="1:65" s="2" customFormat="1" ht="24.2" customHeight="1">
      <c r="A191" s="35"/>
      <c r="B191" s="36"/>
      <c r="C191" s="193" t="s">
        <v>268</v>
      </c>
      <c r="D191" s="193" t="s">
        <v>149</v>
      </c>
      <c r="E191" s="194" t="s">
        <v>303</v>
      </c>
      <c r="F191" s="195" t="s">
        <v>304</v>
      </c>
      <c r="G191" s="196" t="s">
        <v>152</v>
      </c>
      <c r="H191" s="197">
        <v>12</v>
      </c>
      <c r="I191" s="198"/>
      <c r="J191" s="199">
        <f>ROUND(I191*H191,2)</f>
        <v>0</v>
      </c>
      <c r="K191" s="200"/>
      <c r="L191" s="40"/>
      <c r="M191" s="201" t="s">
        <v>1</v>
      </c>
      <c r="N191" s="202" t="s">
        <v>38</v>
      </c>
      <c r="O191" s="72"/>
      <c r="P191" s="203">
        <f>O191*H191</f>
        <v>0</v>
      </c>
      <c r="Q191" s="203">
        <v>4.9500000000000004E-3</v>
      </c>
      <c r="R191" s="203">
        <f>Q191*H191</f>
        <v>5.9400000000000008E-2</v>
      </c>
      <c r="S191" s="203">
        <v>0</v>
      </c>
      <c r="T191" s="20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5" t="s">
        <v>180</v>
      </c>
      <c r="AT191" s="205" t="s">
        <v>149</v>
      </c>
      <c r="AU191" s="205" t="s">
        <v>83</v>
      </c>
      <c r="AY191" s="18" t="s">
        <v>144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8" t="s">
        <v>81</v>
      </c>
      <c r="BK191" s="206">
        <f>ROUND(I191*H191,2)</f>
        <v>0</v>
      </c>
      <c r="BL191" s="18" t="s">
        <v>180</v>
      </c>
      <c r="BM191" s="205" t="s">
        <v>555</v>
      </c>
    </row>
    <row r="192" spans="1:65" s="13" customFormat="1" ht="11.25">
      <c r="B192" s="207"/>
      <c r="C192" s="208"/>
      <c r="D192" s="209" t="s">
        <v>156</v>
      </c>
      <c r="E192" s="210" t="s">
        <v>1</v>
      </c>
      <c r="F192" s="211" t="s">
        <v>211</v>
      </c>
      <c r="G192" s="208"/>
      <c r="H192" s="212">
        <v>12</v>
      </c>
      <c r="I192" s="213"/>
      <c r="J192" s="208"/>
      <c r="K192" s="208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156</v>
      </c>
      <c r="AU192" s="218" t="s">
        <v>83</v>
      </c>
      <c r="AV192" s="13" t="s">
        <v>83</v>
      </c>
      <c r="AW192" s="13" t="s">
        <v>30</v>
      </c>
      <c r="AX192" s="13" t="s">
        <v>81</v>
      </c>
      <c r="AY192" s="218" t="s">
        <v>144</v>
      </c>
    </row>
    <row r="193" spans="1:65" s="2" customFormat="1" ht="24.2" customHeight="1">
      <c r="A193" s="35"/>
      <c r="B193" s="36"/>
      <c r="C193" s="230" t="s">
        <v>272</v>
      </c>
      <c r="D193" s="230" t="s">
        <v>284</v>
      </c>
      <c r="E193" s="231" t="s">
        <v>307</v>
      </c>
      <c r="F193" s="232" t="s">
        <v>308</v>
      </c>
      <c r="G193" s="233" t="s">
        <v>152</v>
      </c>
      <c r="H193" s="234">
        <v>12</v>
      </c>
      <c r="I193" s="235"/>
      <c r="J193" s="236">
        <f>ROUND(I193*H193,2)</f>
        <v>0</v>
      </c>
      <c r="K193" s="237"/>
      <c r="L193" s="238"/>
      <c r="M193" s="239" t="s">
        <v>1</v>
      </c>
      <c r="N193" s="240" t="s">
        <v>38</v>
      </c>
      <c r="O193" s="72"/>
      <c r="P193" s="203">
        <f>O193*H193</f>
        <v>0</v>
      </c>
      <c r="Q193" s="203">
        <v>9.7999999999999997E-3</v>
      </c>
      <c r="R193" s="203">
        <f>Q193*H193</f>
        <v>0.1176</v>
      </c>
      <c r="S193" s="203">
        <v>0</v>
      </c>
      <c r="T193" s="20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5" t="s">
        <v>287</v>
      </c>
      <c r="AT193" s="205" t="s">
        <v>284</v>
      </c>
      <c r="AU193" s="205" t="s">
        <v>83</v>
      </c>
      <c r="AY193" s="18" t="s">
        <v>144</v>
      </c>
      <c r="BE193" s="206">
        <f>IF(N193="základní",J193,0)</f>
        <v>0</v>
      </c>
      <c r="BF193" s="206">
        <f>IF(N193="snížená",J193,0)</f>
        <v>0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18" t="s">
        <v>81</v>
      </c>
      <c r="BK193" s="206">
        <f>ROUND(I193*H193,2)</f>
        <v>0</v>
      </c>
      <c r="BL193" s="18" t="s">
        <v>180</v>
      </c>
      <c r="BM193" s="205" t="s">
        <v>556</v>
      </c>
    </row>
    <row r="194" spans="1:65" s="2" customFormat="1" ht="24.2" customHeight="1">
      <c r="A194" s="35"/>
      <c r="B194" s="36"/>
      <c r="C194" s="193" t="s">
        <v>278</v>
      </c>
      <c r="D194" s="193" t="s">
        <v>149</v>
      </c>
      <c r="E194" s="194" t="s">
        <v>441</v>
      </c>
      <c r="F194" s="195" t="s">
        <v>442</v>
      </c>
      <c r="G194" s="196" t="s">
        <v>163</v>
      </c>
      <c r="H194" s="197">
        <v>0.18099999999999999</v>
      </c>
      <c r="I194" s="198"/>
      <c r="J194" s="199">
        <f>ROUND(I194*H194,2)</f>
        <v>0</v>
      </c>
      <c r="K194" s="200"/>
      <c r="L194" s="40"/>
      <c r="M194" s="201" t="s">
        <v>1</v>
      </c>
      <c r="N194" s="202" t="s">
        <v>38</v>
      </c>
      <c r="O194" s="72"/>
      <c r="P194" s="203">
        <f>O194*H194</f>
        <v>0</v>
      </c>
      <c r="Q194" s="203">
        <v>0</v>
      </c>
      <c r="R194" s="203">
        <f>Q194*H194</f>
        <v>0</v>
      </c>
      <c r="S194" s="203">
        <v>0</v>
      </c>
      <c r="T194" s="20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5" t="s">
        <v>180</v>
      </c>
      <c r="AT194" s="205" t="s">
        <v>149</v>
      </c>
      <c r="AU194" s="205" t="s">
        <v>83</v>
      </c>
      <c r="AY194" s="18" t="s">
        <v>144</v>
      </c>
      <c r="BE194" s="206">
        <f>IF(N194="základní",J194,0)</f>
        <v>0</v>
      </c>
      <c r="BF194" s="206">
        <f>IF(N194="snížená",J194,0)</f>
        <v>0</v>
      </c>
      <c r="BG194" s="206">
        <f>IF(N194="zákl. přenesená",J194,0)</f>
        <v>0</v>
      </c>
      <c r="BH194" s="206">
        <f>IF(N194="sníž. přenesená",J194,0)</f>
        <v>0</v>
      </c>
      <c r="BI194" s="206">
        <f>IF(N194="nulová",J194,0)</f>
        <v>0</v>
      </c>
      <c r="BJ194" s="18" t="s">
        <v>81</v>
      </c>
      <c r="BK194" s="206">
        <f>ROUND(I194*H194,2)</f>
        <v>0</v>
      </c>
      <c r="BL194" s="18" t="s">
        <v>180</v>
      </c>
      <c r="BM194" s="205" t="s">
        <v>557</v>
      </c>
    </row>
    <row r="195" spans="1:65" s="12" customFormat="1" ht="25.9" customHeight="1">
      <c r="B195" s="177"/>
      <c r="C195" s="178"/>
      <c r="D195" s="179" t="s">
        <v>72</v>
      </c>
      <c r="E195" s="180" t="s">
        <v>315</v>
      </c>
      <c r="F195" s="180" t="s">
        <v>316</v>
      </c>
      <c r="G195" s="178"/>
      <c r="H195" s="178"/>
      <c r="I195" s="181"/>
      <c r="J195" s="182">
        <f>BK195</f>
        <v>0</v>
      </c>
      <c r="K195" s="178"/>
      <c r="L195" s="183"/>
      <c r="M195" s="184"/>
      <c r="N195" s="185"/>
      <c r="O195" s="185"/>
      <c r="P195" s="186">
        <f>SUM(P196:P200)</f>
        <v>0</v>
      </c>
      <c r="Q195" s="185"/>
      <c r="R195" s="186">
        <f>SUM(R196:R200)</f>
        <v>0</v>
      </c>
      <c r="S195" s="185"/>
      <c r="T195" s="187">
        <f>SUM(T196:T200)</f>
        <v>0</v>
      </c>
      <c r="AR195" s="188" t="s">
        <v>153</v>
      </c>
      <c r="AT195" s="189" t="s">
        <v>72</v>
      </c>
      <c r="AU195" s="189" t="s">
        <v>73</v>
      </c>
      <c r="AY195" s="188" t="s">
        <v>144</v>
      </c>
      <c r="BK195" s="190">
        <f>SUM(BK196:BK200)</f>
        <v>0</v>
      </c>
    </row>
    <row r="196" spans="1:65" s="2" customFormat="1" ht="14.45" customHeight="1">
      <c r="A196" s="35"/>
      <c r="B196" s="36"/>
      <c r="C196" s="193" t="s">
        <v>283</v>
      </c>
      <c r="D196" s="193" t="s">
        <v>149</v>
      </c>
      <c r="E196" s="194" t="s">
        <v>329</v>
      </c>
      <c r="F196" s="195" t="s">
        <v>330</v>
      </c>
      <c r="G196" s="196" t="s">
        <v>320</v>
      </c>
      <c r="H196" s="197">
        <v>7.5</v>
      </c>
      <c r="I196" s="198"/>
      <c r="J196" s="199">
        <f>ROUND(I196*H196,2)</f>
        <v>0</v>
      </c>
      <c r="K196" s="200"/>
      <c r="L196" s="40"/>
      <c r="M196" s="201" t="s">
        <v>1</v>
      </c>
      <c r="N196" s="202" t="s">
        <v>38</v>
      </c>
      <c r="O196" s="72"/>
      <c r="P196" s="203">
        <f>O196*H196</f>
        <v>0</v>
      </c>
      <c r="Q196" s="203">
        <v>0</v>
      </c>
      <c r="R196" s="203">
        <f>Q196*H196</f>
        <v>0</v>
      </c>
      <c r="S196" s="203">
        <v>0</v>
      </c>
      <c r="T196" s="20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5" t="s">
        <v>321</v>
      </c>
      <c r="AT196" s="205" t="s">
        <v>149</v>
      </c>
      <c r="AU196" s="205" t="s">
        <v>81</v>
      </c>
      <c r="AY196" s="18" t="s">
        <v>144</v>
      </c>
      <c r="BE196" s="206">
        <f>IF(N196="základní",J196,0)</f>
        <v>0</v>
      </c>
      <c r="BF196" s="206">
        <f>IF(N196="snížená",J196,0)</f>
        <v>0</v>
      </c>
      <c r="BG196" s="206">
        <f>IF(N196="zákl. přenesená",J196,0)</f>
        <v>0</v>
      </c>
      <c r="BH196" s="206">
        <f>IF(N196="sníž. přenesená",J196,0)</f>
        <v>0</v>
      </c>
      <c r="BI196" s="206">
        <f>IF(N196="nulová",J196,0)</f>
        <v>0</v>
      </c>
      <c r="BJ196" s="18" t="s">
        <v>81</v>
      </c>
      <c r="BK196" s="206">
        <f>ROUND(I196*H196,2)</f>
        <v>0</v>
      </c>
      <c r="BL196" s="18" t="s">
        <v>321</v>
      </c>
      <c r="BM196" s="205" t="s">
        <v>558</v>
      </c>
    </row>
    <row r="197" spans="1:65" s="15" customFormat="1" ht="33.75">
      <c r="B197" s="241"/>
      <c r="C197" s="242"/>
      <c r="D197" s="209" t="s">
        <v>156</v>
      </c>
      <c r="E197" s="243" t="s">
        <v>1</v>
      </c>
      <c r="F197" s="244" t="s">
        <v>445</v>
      </c>
      <c r="G197" s="242"/>
      <c r="H197" s="243" t="s">
        <v>1</v>
      </c>
      <c r="I197" s="245"/>
      <c r="J197" s="242"/>
      <c r="K197" s="242"/>
      <c r="L197" s="246"/>
      <c r="M197" s="247"/>
      <c r="N197" s="248"/>
      <c r="O197" s="248"/>
      <c r="P197" s="248"/>
      <c r="Q197" s="248"/>
      <c r="R197" s="248"/>
      <c r="S197" s="248"/>
      <c r="T197" s="249"/>
      <c r="AT197" s="250" t="s">
        <v>156</v>
      </c>
      <c r="AU197" s="250" t="s">
        <v>81</v>
      </c>
      <c r="AV197" s="15" t="s">
        <v>81</v>
      </c>
      <c r="AW197" s="15" t="s">
        <v>30</v>
      </c>
      <c r="AX197" s="15" t="s">
        <v>73</v>
      </c>
      <c r="AY197" s="250" t="s">
        <v>144</v>
      </c>
    </row>
    <row r="198" spans="1:65" s="13" customFormat="1" ht="11.25">
      <c r="B198" s="207"/>
      <c r="C198" s="208"/>
      <c r="D198" s="209" t="s">
        <v>156</v>
      </c>
      <c r="E198" s="210" t="s">
        <v>1</v>
      </c>
      <c r="F198" s="211" t="s">
        <v>334</v>
      </c>
      <c r="G198" s="208"/>
      <c r="H198" s="212">
        <v>7.5</v>
      </c>
      <c r="I198" s="213"/>
      <c r="J198" s="208"/>
      <c r="K198" s="208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156</v>
      </c>
      <c r="AU198" s="218" t="s">
        <v>81</v>
      </c>
      <c r="AV198" s="13" t="s">
        <v>83</v>
      </c>
      <c r="AW198" s="13" t="s">
        <v>30</v>
      </c>
      <c r="AX198" s="13" t="s">
        <v>73</v>
      </c>
      <c r="AY198" s="218" t="s">
        <v>144</v>
      </c>
    </row>
    <row r="199" spans="1:65" s="14" customFormat="1" ht="11.25">
      <c r="B199" s="219"/>
      <c r="C199" s="220"/>
      <c r="D199" s="209" t="s">
        <v>156</v>
      </c>
      <c r="E199" s="221" t="s">
        <v>1</v>
      </c>
      <c r="F199" s="222" t="s">
        <v>158</v>
      </c>
      <c r="G199" s="220"/>
      <c r="H199" s="223">
        <v>7.5</v>
      </c>
      <c r="I199" s="224"/>
      <c r="J199" s="220"/>
      <c r="K199" s="220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156</v>
      </c>
      <c r="AU199" s="229" t="s">
        <v>81</v>
      </c>
      <c r="AV199" s="14" t="s">
        <v>154</v>
      </c>
      <c r="AW199" s="14" t="s">
        <v>30</v>
      </c>
      <c r="AX199" s="14" t="s">
        <v>73</v>
      </c>
      <c r="AY199" s="229" t="s">
        <v>144</v>
      </c>
    </row>
    <row r="200" spans="1:65" s="16" customFormat="1" ht="11.25">
      <c r="B200" s="251"/>
      <c r="C200" s="252"/>
      <c r="D200" s="209" t="s">
        <v>156</v>
      </c>
      <c r="E200" s="253" t="s">
        <v>1</v>
      </c>
      <c r="F200" s="254" t="s">
        <v>335</v>
      </c>
      <c r="G200" s="252"/>
      <c r="H200" s="255">
        <v>7.5</v>
      </c>
      <c r="I200" s="256"/>
      <c r="J200" s="252"/>
      <c r="K200" s="252"/>
      <c r="L200" s="257"/>
      <c r="M200" s="258"/>
      <c r="N200" s="259"/>
      <c r="O200" s="259"/>
      <c r="P200" s="259"/>
      <c r="Q200" s="259"/>
      <c r="R200" s="259"/>
      <c r="S200" s="259"/>
      <c r="T200" s="260"/>
      <c r="AT200" s="261" t="s">
        <v>156</v>
      </c>
      <c r="AU200" s="261" t="s">
        <v>81</v>
      </c>
      <c r="AV200" s="16" t="s">
        <v>153</v>
      </c>
      <c r="AW200" s="16" t="s">
        <v>30</v>
      </c>
      <c r="AX200" s="16" t="s">
        <v>81</v>
      </c>
      <c r="AY200" s="261" t="s">
        <v>144</v>
      </c>
    </row>
    <row r="201" spans="1:65" s="12" customFormat="1" ht="25.9" customHeight="1">
      <c r="B201" s="177"/>
      <c r="C201" s="178"/>
      <c r="D201" s="179" t="s">
        <v>72</v>
      </c>
      <c r="E201" s="180" t="s">
        <v>336</v>
      </c>
      <c r="F201" s="180" t="s">
        <v>337</v>
      </c>
      <c r="G201" s="178"/>
      <c r="H201" s="178"/>
      <c r="I201" s="181"/>
      <c r="J201" s="182">
        <f>BK201</f>
        <v>0</v>
      </c>
      <c r="K201" s="178"/>
      <c r="L201" s="183"/>
      <c r="M201" s="184"/>
      <c r="N201" s="185"/>
      <c r="O201" s="185"/>
      <c r="P201" s="186">
        <f>SUM(P202:P205)</f>
        <v>0</v>
      </c>
      <c r="Q201" s="185"/>
      <c r="R201" s="186">
        <f>SUM(R202:R205)</f>
        <v>0</v>
      </c>
      <c r="S201" s="185"/>
      <c r="T201" s="187">
        <f>SUM(T202:T205)</f>
        <v>0</v>
      </c>
      <c r="AR201" s="188" t="s">
        <v>153</v>
      </c>
      <c r="AT201" s="189" t="s">
        <v>72</v>
      </c>
      <c r="AU201" s="189" t="s">
        <v>73</v>
      </c>
      <c r="AY201" s="188" t="s">
        <v>144</v>
      </c>
      <c r="BK201" s="190">
        <f>SUM(BK202:BK205)</f>
        <v>0</v>
      </c>
    </row>
    <row r="202" spans="1:65" s="2" customFormat="1" ht="14.45" customHeight="1">
      <c r="A202" s="35"/>
      <c r="B202" s="36"/>
      <c r="C202" s="193" t="s">
        <v>289</v>
      </c>
      <c r="D202" s="193" t="s">
        <v>149</v>
      </c>
      <c r="E202" s="194" t="s">
        <v>339</v>
      </c>
      <c r="F202" s="195" t="s">
        <v>340</v>
      </c>
      <c r="G202" s="196" t="s">
        <v>251</v>
      </c>
      <c r="H202" s="197">
        <v>1</v>
      </c>
      <c r="I202" s="198"/>
      <c r="J202" s="199">
        <f>ROUND(I202*H202,2)</f>
        <v>0</v>
      </c>
      <c r="K202" s="200"/>
      <c r="L202" s="40"/>
      <c r="M202" s="201" t="s">
        <v>1</v>
      </c>
      <c r="N202" s="202" t="s">
        <v>38</v>
      </c>
      <c r="O202" s="72"/>
      <c r="P202" s="203">
        <f>O202*H202</f>
        <v>0</v>
      </c>
      <c r="Q202" s="203">
        <v>0</v>
      </c>
      <c r="R202" s="203">
        <f>Q202*H202</f>
        <v>0</v>
      </c>
      <c r="S202" s="203">
        <v>0</v>
      </c>
      <c r="T202" s="20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5" t="s">
        <v>341</v>
      </c>
      <c r="AT202" s="205" t="s">
        <v>149</v>
      </c>
      <c r="AU202" s="205" t="s">
        <v>81</v>
      </c>
      <c r="AY202" s="18" t="s">
        <v>144</v>
      </c>
      <c r="BE202" s="206">
        <f>IF(N202="základní",J202,0)</f>
        <v>0</v>
      </c>
      <c r="BF202" s="206">
        <f>IF(N202="snížená",J202,0)</f>
        <v>0</v>
      </c>
      <c r="BG202" s="206">
        <f>IF(N202="zákl. přenesená",J202,0)</f>
        <v>0</v>
      </c>
      <c r="BH202" s="206">
        <f>IF(N202="sníž. přenesená",J202,0)</f>
        <v>0</v>
      </c>
      <c r="BI202" s="206">
        <f>IF(N202="nulová",J202,0)</f>
        <v>0</v>
      </c>
      <c r="BJ202" s="18" t="s">
        <v>81</v>
      </c>
      <c r="BK202" s="206">
        <f>ROUND(I202*H202,2)</f>
        <v>0</v>
      </c>
      <c r="BL202" s="18" t="s">
        <v>341</v>
      </c>
      <c r="BM202" s="205" t="s">
        <v>559</v>
      </c>
    </row>
    <row r="203" spans="1:65" s="13" customFormat="1" ht="11.25">
      <c r="B203" s="207"/>
      <c r="C203" s="208"/>
      <c r="D203" s="209" t="s">
        <v>156</v>
      </c>
      <c r="E203" s="210" t="s">
        <v>1</v>
      </c>
      <c r="F203" s="211" t="s">
        <v>81</v>
      </c>
      <c r="G203" s="208"/>
      <c r="H203" s="212">
        <v>1</v>
      </c>
      <c r="I203" s="213"/>
      <c r="J203" s="208"/>
      <c r="K203" s="208"/>
      <c r="L203" s="214"/>
      <c r="M203" s="215"/>
      <c r="N203" s="216"/>
      <c r="O203" s="216"/>
      <c r="P203" s="216"/>
      <c r="Q203" s="216"/>
      <c r="R203" s="216"/>
      <c r="S203" s="216"/>
      <c r="T203" s="217"/>
      <c r="AT203" s="218" t="s">
        <v>156</v>
      </c>
      <c r="AU203" s="218" t="s">
        <v>81</v>
      </c>
      <c r="AV203" s="13" t="s">
        <v>83</v>
      </c>
      <c r="AW203" s="13" t="s">
        <v>30</v>
      </c>
      <c r="AX203" s="13" t="s">
        <v>81</v>
      </c>
      <c r="AY203" s="218" t="s">
        <v>144</v>
      </c>
    </row>
    <row r="204" spans="1:65" s="2" customFormat="1" ht="14.45" customHeight="1">
      <c r="A204" s="35"/>
      <c r="B204" s="36"/>
      <c r="C204" s="193" t="s">
        <v>295</v>
      </c>
      <c r="D204" s="193" t="s">
        <v>149</v>
      </c>
      <c r="E204" s="194" t="s">
        <v>344</v>
      </c>
      <c r="F204" s="195" t="s">
        <v>345</v>
      </c>
      <c r="G204" s="196" t="s">
        <v>251</v>
      </c>
      <c r="H204" s="197">
        <v>1</v>
      </c>
      <c r="I204" s="198"/>
      <c r="J204" s="199">
        <f>ROUND(I204*H204,2)</f>
        <v>0</v>
      </c>
      <c r="K204" s="200"/>
      <c r="L204" s="40"/>
      <c r="M204" s="201" t="s">
        <v>1</v>
      </c>
      <c r="N204" s="202" t="s">
        <v>38</v>
      </c>
      <c r="O204" s="72"/>
      <c r="P204" s="203">
        <f>O204*H204</f>
        <v>0</v>
      </c>
      <c r="Q204" s="203">
        <v>0</v>
      </c>
      <c r="R204" s="203">
        <f>Q204*H204</f>
        <v>0</v>
      </c>
      <c r="S204" s="203">
        <v>0</v>
      </c>
      <c r="T204" s="20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5" t="s">
        <v>341</v>
      </c>
      <c r="AT204" s="205" t="s">
        <v>149</v>
      </c>
      <c r="AU204" s="205" t="s">
        <v>81</v>
      </c>
      <c r="AY204" s="18" t="s">
        <v>144</v>
      </c>
      <c r="BE204" s="206">
        <f>IF(N204="základní",J204,0)</f>
        <v>0</v>
      </c>
      <c r="BF204" s="206">
        <f>IF(N204="snížená",J204,0)</f>
        <v>0</v>
      </c>
      <c r="BG204" s="206">
        <f>IF(N204="zákl. přenesená",J204,0)</f>
        <v>0</v>
      </c>
      <c r="BH204" s="206">
        <f>IF(N204="sníž. přenesená",J204,0)</f>
        <v>0</v>
      </c>
      <c r="BI204" s="206">
        <f>IF(N204="nulová",J204,0)</f>
        <v>0</v>
      </c>
      <c r="BJ204" s="18" t="s">
        <v>81</v>
      </c>
      <c r="BK204" s="206">
        <f>ROUND(I204*H204,2)</f>
        <v>0</v>
      </c>
      <c r="BL204" s="18" t="s">
        <v>341</v>
      </c>
      <c r="BM204" s="205" t="s">
        <v>560</v>
      </c>
    </row>
    <row r="205" spans="1:65" s="13" customFormat="1" ht="11.25">
      <c r="B205" s="207"/>
      <c r="C205" s="208"/>
      <c r="D205" s="209" t="s">
        <v>156</v>
      </c>
      <c r="E205" s="210" t="s">
        <v>1</v>
      </c>
      <c r="F205" s="211" t="s">
        <v>81</v>
      </c>
      <c r="G205" s="208"/>
      <c r="H205" s="212">
        <v>1</v>
      </c>
      <c r="I205" s="213"/>
      <c r="J205" s="208"/>
      <c r="K205" s="208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156</v>
      </c>
      <c r="AU205" s="218" t="s">
        <v>81</v>
      </c>
      <c r="AV205" s="13" t="s">
        <v>83</v>
      </c>
      <c r="AW205" s="13" t="s">
        <v>30</v>
      </c>
      <c r="AX205" s="13" t="s">
        <v>81</v>
      </c>
      <c r="AY205" s="218" t="s">
        <v>144</v>
      </c>
    </row>
    <row r="206" spans="1:65" s="12" customFormat="1" ht="25.9" customHeight="1">
      <c r="B206" s="177"/>
      <c r="C206" s="178"/>
      <c r="D206" s="179" t="s">
        <v>72</v>
      </c>
      <c r="E206" s="180" t="s">
        <v>347</v>
      </c>
      <c r="F206" s="180" t="s">
        <v>348</v>
      </c>
      <c r="G206" s="178"/>
      <c r="H206" s="178"/>
      <c r="I206" s="181"/>
      <c r="J206" s="182">
        <f>BK206</f>
        <v>0</v>
      </c>
      <c r="K206" s="178"/>
      <c r="L206" s="183"/>
      <c r="M206" s="184"/>
      <c r="N206" s="185"/>
      <c r="O206" s="185"/>
      <c r="P206" s="186">
        <f>SUM(P207:P237)</f>
        <v>0</v>
      </c>
      <c r="Q206" s="185"/>
      <c r="R206" s="186">
        <f>SUM(R207:R237)</f>
        <v>0</v>
      </c>
      <c r="S206" s="185"/>
      <c r="T206" s="187">
        <f>SUM(T207:T237)</f>
        <v>0</v>
      </c>
      <c r="AR206" s="188" t="s">
        <v>153</v>
      </c>
      <c r="AT206" s="189" t="s">
        <v>72</v>
      </c>
      <c r="AU206" s="189" t="s">
        <v>73</v>
      </c>
      <c r="AY206" s="188" t="s">
        <v>144</v>
      </c>
      <c r="BK206" s="190">
        <f>SUM(BK207:BK237)</f>
        <v>0</v>
      </c>
    </row>
    <row r="207" spans="1:65" s="2" customFormat="1" ht="24.2" customHeight="1">
      <c r="A207" s="35"/>
      <c r="B207" s="36"/>
      <c r="C207" s="230" t="s">
        <v>287</v>
      </c>
      <c r="D207" s="230" t="s">
        <v>284</v>
      </c>
      <c r="E207" s="231" t="s">
        <v>350</v>
      </c>
      <c r="F207" s="232" t="s">
        <v>351</v>
      </c>
      <c r="G207" s="233" t="s">
        <v>251</v>
      </c>
      <c r="H207" s="234">
        <v>1</v>
      </c>
      <c r="I207" s="235"/>
      <c r="J207" s="236">
        <f>ROUND(I207*H207,2)</f>
        <v>0</v>
      </c>
      <c r="K207" s="237"/>
      <c r="L207" s="238"/>
      <c r="M207" s="239" t="s">
        <v>1</v>
      </c>
      <c r="N207" s="240" t="s">
        <v>38</v>
      </c>
      <c r="O207" s="72"/>
      <c r="P207" s="203">
        <f>O207*H207</f>
        <v>0</v>
      </c>
      <c r="Q207" s="203">
        <v>0</v>
      </c>
      <c r="R207" s="203">
        <f>Q207*H207</f>
        <v>0</v>
      </c>
      <c r="S207" s="203">
        <v>0</v>
      </c>
      <c r="T207" s="20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5" t="s">
        <v>341</v>
      </c>
      <c r="AT207" s="205" t="s">
        <v>284</v>
      </c>
      <c r="AU207" s="205" t="s">
        <v>81</v>
      </c>
      <c r="AY207" s="18" t="s">
        <v>144</v>
      </c>
      <c r="BE207" s="206">
        <f>IF(N207="základní",J207,0)</f>
        <v>0</v>
      </c>
      <c r="BF207" s="206">
        <f>IF(N207="snížená",J207,0)</f>
        <v>0</v>
      </c>
      <c r="BG207" s="206">
        <f>IF(N207="zákl. přenesená",J207,0)</f>
        <v>0</v>
      </c>
      <c r="BH207" s="206">
        <f>IF(N207="sníž. přenesená",J207,0)</f>
        <v>0</v>
      </c>
      <c r="BI207" s="206">
        <f>IF(N207="nulová",J207,0)</f>
        <v>0</v>
      </c>
      <c r="BJ207" s="18" t="s">
        <v>81</v>
      </c>
      <c r="BK207" s="206">
        <f>ROUND(I207*H207,2)</f>
        <v>0</v>
      </c>
      <c r="BL207" s="18" t="s">
        <v>341</v>
      </c>
      <c r="BM207" s="205" t="s">
        <v>561</v>
      </c>
    </row>
    <row r="208" spans="1:65" s="13" customFormat="1" ht="11.25">
      <c r="B208" s="207"/>
      <c r="C208" s="208"/>
      <c r="D208" s="209" t="s">
        <v>156</v>
      </c>
      <c r="E208" s="210" t="s">
        <v>1</v>
      </c>
      <c r="F208" s="211" t="s">
        <v>81</v>
      </c>
      <c r="G208" s="208"/>
      <c r="H208" s="212">
        <v>1</v>
      </c>
      <c r="I208" s="213"/>
      <c r="J208" s="208"/>
      <c r="K208" s="208"/>
      <c r="L208" s="214"/>
      <c r="M208" s="215"/>
      <c r="N208" s="216"/>
      <c r="O208" s="216"/>
      <c r="P208" s="216"/>
      <c r="Q208" s="216"/>
      <c r="R208" s="216"/>
      <c r="S208" s="216"/>
      <c r="T208" s="217"/>
      <c r="AT208" s="218" t="s">
        <v>156</v>
      </c>
      <c r="AU208" s="218" t="s">
        <v>81</v>
      </c>
      <c r="AV208" s="13" t="s">
        <v>83</v>
      </c>
      <c r="AW208" s="13" t="s">
        <v>30</v>
      </c>
      <c r="AX208" s="13" t="s">
        <v>73</v>
      </c>
      <c r="AY208" s="218" t="s">
        <v>144</v>
      </c>
    </row>
    <row r="209" spans="1:65" s="14" customFormat="1" ht="11.25">
      <c r="B209" s="219"/>
      <c r="C209" s="220"/>
      <c r="D209" s="209" t="s">
        <v>156</v>
      </c>
      <c r="E209" s="221" t="s">
        <v>1</v>
      </c>
      <c r="F209" s="222" t="s">
        <v>158</v>
      </c>
      <c r="G209" s="220"/>
      <c r="H209" s="223">
        <v>1</v>
      </c>
      <c r="I209" s="224"/>
      <c r="J209" s="220"/>
      <c r="K209" s="220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156</v>
      </c>
      <c r="AU209" s="229" t="s">
        <v>81</v>
      </c>
      <c r="AV209" s="14" t="s">
        <v>154</v>
      </c>
      <c r="AW209" s="14" t="s">
        <v>30</v>
      </c>
      <c r="AX209" s="14" t="s">
        <v>81</v>
      </c>
      <c r="AY209" s="229" t="s">
        <v>144</v>
      </c>
    </row>
    <row r="210" spans="1:65" s="2" customFormat="1" ht="14.45" customHeight="1">
      <c r="A210" s="35"/>
      <c r="B210" s="36"/>
      <c r="C210" s="230" t="s">
        <v>302</v>
      </c>
      <c r="D210" s="230" t="s">
        <v>284</v>
      </c>
      <c r="E210" s="231" t="s">
        <v>354</v>
      </c>
      <c r="F210" s="232" t="s">
        <v>355</v>
      </c>
      <c r="G210" s="233" t="s">
        <v>251</v>
      </c>
      <c r="H210" s="234">
        <v>1</v>
      </c>
      <c r="I210" s="235"/>
      <c r="J210" s="236">
        <f>ROUND(I210*H210,2)</f>
        <v>0</v>
      </c>
      <c r="K210" s="237"/>
      <c r="L210" s="238"/>
      <c r="M210" s="239" t="s">
        <v>1</v>
      </c>
      <c r="N210" s="240" t="s">
        <v>38</v>
      </c>
      <c r="O210" s="72"/>
      <c r="P210" s="203">
        <f>O210*H210</f>
        <v>0</v>
      </c>
      <c r="Q210" s="203">
        <v>0</v>
      </c>
      <c r="R210" s="203">
        <f>Q210*H210</f>
        <v>0</v>
      </c>
      <c r="S210" s="203">
        <v>0</v>
      </c>
      <c r="T210" s="20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5" t="s">
        <v>341</v>
      </c>
      <c r="AT210" s="205" t="s">
        <v>284</v>
      </c>
      <c r="AU210" s="205" t="s">
        <v>81</v>
      </c>
      <c r="AY210" s="18" t="s">
        <v>144</v>
      </c>
      <c r="BE210" s="206">
        <f>IF(N210="základní",J210,0)</f>
        <v>0</v>
      </c>
      <c r="BF210" s="206">
        <f>IF(N210="snížená",J210,0)</f>
        <v>0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8" t="s">
        <v>81</v>
      </c>
      <c r="BK210" s="206">
        <f>ROUND(I210*H210,2)</f>
        <v>0</v>
      </c>
      <c r="BL210" s="18" t="s">
        <v>341</v>
      </c>
      <c r="BM210" s="205" t="s">
        <v>562</v>
      </c>
    </row>
    <row r="211" spans="1:65" s="13" customFormat="1" ht="11.25">
      <c r="B211" s="207"/>
      <c r="C211" s="208"/>
      <c r="D211" s="209" t="s">
        <v>156</v>
      </c>
      <c r="E211" s="210" t="s">
        <v>1</v>
      </c>
      <c r="F211" s="211" t="s">
        <v>81</v>
      </c>
      <c r="G211" s="208"/>
      <c r="H211" s="212">
        <v>1</v>
      </c>
      <c r="I211" s="213"/>
      <c r="J211" s="208"/>
      <c r="K211" s="208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156</v>
      </c>
      <c r="AU211" s="218" t="s">
        <v>81</v>
      </c>
      <c r="AV211" s="13" t="s">
        <v>83</v>
      </c>
      <c r="AW211" s="13" t="s">
        <v>30</v>
      </c>
      <c r="AX211" s="13" t="s">
        <v>81</v>
      </c>
      <c r="AY211" s="218" t="s">
        <v>144</v>
      </c>
    </row>
    <row r="212" spans="1:65" s="2" customFormat="1" ht="24.2" customHeight="1">
      <c r="A212" s="35"/>
      <c r="B212" s="36"/>
      <c r="C212" s="230" t="s">
        <v>306</v>
      </c>
      <c r="D212" s="230" t="s">
        <v>284</v>
      </c>
      <c r="E212" s="231" t="s">
        <v>378</v>
      </c>
      <c r="F212" s="232" t="s">
        <v>379</v>
      </c>
      <c r="G212" s="233" t="s">
        <v>251</v>
      </c>
      <c r="H212" s="234">
        <v>1</v>
      </c>
      <c r="I212" s="235"/>
      <c r="J212" s="236">
        <f>ROUND(I212*H212,2)</f>
        <v>0</v>
      </c>
      <c r="K212" s="237"/>
      <c r="L212" s="238"/>
      <c r="M212" s="239" t="s">
        <v>1</v>
      </c>
      <c r="N212" s="240" t="s">
        <v>38</v>
      </c>
      <c r="O212" s="72"/>
      <c r="P212" s="203">
        <f>O212*H212</f>
        <v>0</v>
      </c>
      <c r="Q212" s="203">
        <v>0</v>
      </c>
      <c r="R212" s="203">
        <f>Q212*H212</f>
        <v>0</v>
      </c>
      <c r="S212" s="203">
        <v>0</v>
      </c>
      <c r="T212" s="20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5" t="s">
        <v>341</v>
      </c>
      <c r="AT212" s="205" t="s">
        <v>284</v>
      </c>
      <c r="AU212" s="205" t="s">
        <v>81</v>
      </c>
      <c r="AY212" s="18" t="s">
        <v>144</v>
      </c>
      <c r="BE212" s="206">
        <f>IF(N212="základní",J212,0)</f>
        <v>0</v>
      </c>
      <c r="BF212" s="206">
        <f>IF(N212="snížená",J212,0)</f>
        <v>0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18" t="s">
        <v>81</v>
      </c>
      <c r="BK212" s="206">
        <f>ROUND(I212*H212,2)</f>
        <v>0</v>
      </c>
      <c r="BL212" s="18" t="s">
        <v>341</v>
      </c>
      <c r="BM212" s="205" t="s">
        <v>563</v>
      </c>
    </row>
    <row r="213" spans="1:65" s="13" customFormat="1" ht="11.25">
      <c r="B213" s="207"/>
      <c r="C213" s="208"/>
      <c r="D213" s="209" t="s">
        <v>156</v>
      </c>
      <c r="E213" s="210" t="s">
        <v>1</v>
      </c>
      <c r="F213" s="211" t="s">
        <v>81</v>
      </c>
      <c r="G213" s="208"/>
      <c r="H213" s="212">
        <v>1</v>
      </c>
      <c r="I213" s="213"/>
      <c r="J213" s="208"/>
      <c r="K213" s="208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156</v>
      </c>
      <c r="AU213" s="218" t="s">
        <v>81</v>
      </c>
      <c r="AV213" s="13" t="s">
        <v>83</v>
      </c>
      <c r="AW213" s="13" t="s">
        <v>30</v>
      </c>
      <c r="AX213" s="13" t="s">
        <v>81</v>
      </c>
      <c r="AY213" s="218" t="s">
        <v>144</v>
      </c>
    </row>
    <row r="214" spans="1:65" s="2" customFormat="1" ht="24.2" customHeight="1">
      <c r="A214" s="35"/>
      <c r="B214" s="36"/>
      <c r="C214" s="230" t="s">
        <v>311</v>
      </c>
      <c r="D214" s="230" t="s">
        <v>284</v>
      </c>
      <c r="E214" s="231" t="s">
        <v>362</v>
      </c>
      <c r="F214" s="232" t="s">
        <v>363</v>
      </c>
      <c r="G214" s="233" t="s">
        <v>251</v>
      </c>
      <c r="H214" s="234">
        <v>2</v>
      </c>
      <c r="I214" s="235"/>
      <c r="J214" s="236">
        <f>ROUND(I214*H214,2)</f>
        <v>0</v>
      </c>
      <c r="K214" s="237"/>
      <c r="L214" s="238"/>
      <c r="M214" s="239" t="s">
        <v>1</v>
      </c>
      <c r="N214" s="240" t="s">
        <v>38</v>
      </c>
      <c r="O214" s="72"/>
      <c r="P214" s="203">
        <f>O214*H214</f>
        <v>0</v>
      </c>
      <c r="Q214" s="203">
        <v>0</v>
      </c>
      <c r="R214" s="203">
        <f>Q214*H214</f>
        <v>0</v>
      </c>
      <c r="S214" s="203">
        <v>0</v>
      </c>
      <c r="T214" s="20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5" t="s">
        <v>341</v>
      </c>
      <c r="AT214" s="205" t="s">
        <v>284</v>
      </c>
      <c r="AU214" s="205" t="s">
        <v>81</v>
      </c>
      <c r="AY214" s="18" t="s">
        <v>144</v>
      </c>
      <c r="BE214" s="206">
        <f>IF(N214="základní",J214,0)</f>
        <v>0</v>
      </c>
      <c r="BF214" s="206">
        <f>IF(N214="snížená",J214,0)</f>
        <v>0</v>
      </c>
      <c r="BG214" s="206">
        <f>IF(N214="zákl. přenesená",J214,0)</f>
        <v>0</v>
      </c>
      <c r="BH214" s="206">
        <f>IF(N214="sníž. přenesená",J214,0)</f>
        <v>0</v>
      </c>
      <c r="BI214" s="206">
        <f>IF(N214="nulová",J214,0)</f>
        <v>0</v>
      </c>
      <c r="BJ214" s="18" t="s">
        <v>81</v>
      </c>
      <c r="BK214" s="206">
        <f>ROUND(I214*H214,2)</f>
        <v>0</v>
      </c>
      <c r="BL214" s="18" t="s">
        <v>341</v>
      </c>
      <c r="BM214" s="205" t="s">
        <v>564</v>
      </c>
    </row>
    <row r="215" spans="1:65" s="13" customFormat="1" ht="11.25">
      <c r="B215" s="207"/>
      <c r="C215" s="208"/>
      <c r="D215" s="209" t="s">
        <v>156</v>
      </c>
      <c r="E215" s="210" t="s">
        <v>1</v>
      </c>
      <c r="F215" s="211" t="s">
        <v>182</v>
      </c>
      <c r="G215" s="208"/>
      <c r="H215" s="212">
        <v>2</v>
      </c>
      <c r="I215" s="213"/>
      <c r="J215" s="208"/>
      <c r="K215" s="208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156</v>
      </c>
      <c r="AU215" s="218" t="s">
        <v>81</v>
      </c>
      <c r="AV215" s="13" t="s">
        <v>83</v>
      </c>
      <c r="AW215" s="13" t="s">
        <v>30</v>
      </c>
      <c r="AX215" s="13" t="s">
        <v>73</v>
      </c>
      <c r="AY215" s="218" t="s">
        <v>144</v>
      </c>
    </row>
    <row r="216" spans="1:65" s="14" customFormat="1" ht="11.25">
      <c r="B216" s="219"/>
      <c r="C216" s="220"/>
      <c r="D216" s="209" t="s">
        <v>156</v>
      </c>
      <c r="E216" s="221" t="s">
        <v>1</v>
      </c>
      <c r="F216" s="222" t="s">
        <v>158</v>
      </c>
      <c r="G216" s="220"/>
      <c r="H216" s="223">
        <v>2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156</v>
      </c>
      <c r="AU216" s="229" t="s">
        <v>81</v>
      </c>
      <c r="AV216" s="14" t="s">
        <v>154</v>
      </c>
      <c r="AW216" s="14" t="s">
        <v>30</v>
      </c>
      <c r="AX216" s="14" t="s">
        <v>81</v>
      </c>
      <c r="AY216" s="229" t="s">
        <v>144</v>
      </c>
    </row>
    <row r="217" spans="1:65" s="2" customFormat="1" ht="14.45" customHeight="1">
      <c r="A217" s="35"/>
      <c r="B217" s="36"/>
      <c r="C217" s="230" t="s">
        <v>317</v>
      </c>
      <c r="D217" s="230" t="s">
        <v>284</v>
      </c>
      <c r="E217" s="231" t="s">
        <v>374</v>
      </c>
      <c r="F217" s="232" t="s">
        <v>375</v>
      </c>
      <c r="G217" s="233" t="s">
        <v>251</v>
      </c>
      <c r="H217" s="234">
        <v>1</v>
      </c>
      <c r="I217" s="235"/>
      <c r="J217" s="236">
        <f>ROUND(I217*H217,2)</f>
        <v>0</v>
      </c>
      <c r="K217" s="237"/>
      <c r="L217" s="238"/>
      <c r="M217" s="239" t="s">
        <v>1</v>
      </c>
      <c r="N217" s="240" t="s">
        <v>38</v>
      </c>
      <c r="O217" s="72"/>
      <c r="P217" s="203">
        <f>O217*H217</f>
        <v>0</v>
      </c>
      <c r="Q217" s="203">
        <v>0</v>
      </c>
      <c r="R217" s="203">
        <f>Q217*H217</f>
        <v>0</v>
      </c>
      <c r="S217" s="203">
        <v>0</v>
      </c>
      <c r="T217" s="20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5" t="s">
        <v>341</v>
      </c>
      <c r="AT217" s="205" t="s">
        <v>284</v>
      </c>
      <c r="AU217" s="205" t="s">
        <v>81</v>
      </c>
      <c r="AY217" s="18" t="s">
        <v>144</v>
      </c>
      <c r="BE217" s="206">
        <f>IF(N217="základní",J217,0)</f>
        <v>0</v>
      </c>
      <c r="BF217" s="206">
        <f>IF(N217="snížená",J217,0)</f>
        <v>0</v>
      </c>
      <c r="BG217" s="206">
        <f>IF(N217="zákl. přenesená",J217,0)</f>
        <v>0</v>
      </c>
      <c r="BH217" s="206">
        <f>IF(N217="sníž. přenesená",J217,0)</f>
        <v>0</v>
      </c>
      <c r="BI217" s="206">
        <f>IF(N217="nulová",J217,0)</f>
        <v>0</v>
      </c>
      <c r="BJ217" s="18" t="s">
        <v>81</v>
      </c>
      <c r="BK217" s="206">
        <f>ROUND(I217*H217,2)</f>
        <v>0</v>
      </c>
      <c r="BL217" s="18" t="s">
        <v>341</v>
      </c>
      <c r="BM217" s="205" t="s">
        <v>565</v>
      </c>
    </row>
    <row r="218" spans="1:65" s="13" customFormat="1" ht="11.25">
      <c r="B218" s="207"/>
      <c r="C218" s="208"/>
      <c r="D218" s="209" t="s">
        <v>156</v>
      </c>
      <c r="E218" s="210" t="s">
        <v>1</v>
      </c>
      <c r="F218" s="211" t="s">
        <v>81</v>
      </c>
      <c r="G218" s="208"/>
      <c r="H218" s="212">
        <v>1</v>
      </c>
      <c r="I218" s="213"/>
      <c r="J218" s="208"/>
      <c r="K218" s="208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156</v>
      </c>
      <c r="AU218" s="218" t="s">
        <v>81</v>
      </c>
      <c r="AV218" s="13" t="s">
        <v>83</v>
      </c>
      <c r="AW218" s="13" t="s">
        <v>30</v>
      </c>
      <c r="AX218" s="13" t="s">
        <v>81</v>
      </c>
      <c r="AY218" s="218" t="s">
        <v>144</v>
      </c>
    </row>
    <row r="219" spans="1:65" s="2" customFormat="1" ht="14.45" customHeight="1">
      <c r="A219" s="35"/>
      <c r="B219" s="36"/>
      <c r="C219" s="230" t="s">
        <v>324</v>
      </c>
      <c r="D219" s="230" t="s">
        <v>284</v>
      </c>
      <c r="E219" s="231" t="s">
        <v>382</v>
      </c>
      <c r="F219" s="232" t="s">
        <v>383</v>
      </c>
      <c r="G219" s="233" t="s">
        <v>251</v>
      </c>
      <c r="H219" s="234">
        <v>1</v>
      </c>
      <c r="I219" s="235"/>
      <c r="J219" s="236">
        <f>ROUND(I219*H219,2)</f>
        <v>0</v>
      </c>
      <c r="K219" s="237"/>
      <c r="L219" s="238"/>
      <c r="M219" s="239" t="s">
        <v>1</v>
      </c>
      <c r="N219" s="240" t="s">
        <v>38</v>
      </c>
      <c r="O219" s="72"/>
      <c r="P219" s="203">
        <f>O219*H219</f>
        <v>0</v>
      </c>
      <c r="Q219" s="203">
        <v>0</v>
      </c>
      <c r="R219" s="203">
        <f>Q219*H219</f>
        <v>0</v>
      </c>
      <c r="S219" s="203">
        <v>0</v>
      </c>
      <c r="T219" s="20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5" t="s">
        <v>341</v>
      </c>
      <c r="AT219" s="205" t="s">
        <v>284</v>
      </c>
      <c r="AU219" s="205" t="s">
        <v>81</v>
      </c>
      <c r="AY219" s="18" t="s">
        <v>144</v>
      </c>
      <c r="BE219" s="206">
        <f>IF(N219="základní",J219,0)</f>
        <v>0</v>
      </c>
      <c r="BF219" s="206">
        <f>IF(N219="snížená",J219,0)</f>
        <v>0</v>
      </c>
      <c r="BG219" s="206">
        <f>IF(N219="zákl. přenesená",J219,0)</f>
        <v>0</v>
      </c>
      <c r="BH219" s="206">
        <f>IF(N219="sníž. přenesená",J219,0)</f>
        <v>0</v>
      </c>
      <c r="BI219" s="206">
        <f>IF(N219="nulová",J219,0)</f>
        <v>0</v>
      </c>
      <c r="BJ219" s="18" t="s">
        <v>81</v>
      </c>
      <c r="BK219" s="206">
        <f>ROUND(I219*H219,2)</f>
        <v>0</v>
      </c>
      <c r="BL219" s="18" t="s">
        <v>341</v>
      </c>
      <c r="BM219" s="205" t="s">
        <v>566</v>
      </c>
    </row>
    <row r="220" spans="1:65" s="13" customFormat="1" ht="11.25">
      <c r="B220" s="207"/>
      <c r="C220" s="208"/>
      <c r="D220" s="209" t="s">
        <v>156</v>
      </c>
      <c r="E220" s="210" t="s">
        <v>1</v>
      </c>
      <c r="F220" s="211" t="s">
        <v>81</v>
      </c>
      <c r="G220" s="208"/>
      <c r="H220" s="212">
        <v>1</v>
      </c>
      <c r="I220" s="213"/>
      <c r="J220" s="208"/>
      <c r="K220" s="208"/>
      <c r="L220" s="214"/>
      <c r="M220" s="215"/>
      <c r="N220" s="216"/>
      <c r="O220" s="216"/>
      <c r="P220" s="216"/>
      <c r="Q220" s="216"/>
      <c r="R220" s="216"/>
      <c r="S220" s="216"/>
      <c r="T220" s="217"/>
      <c r="AT220" s="218" t="s">
        <v>156</v>
      </c>
      <c r="AU220" s="218" t="s">
        <v>81</v>
      </c>
      <c r="AV220" s="13" t="s">
        <v>83</v>
      </c>
      <c r="AW220" s="13" t="s">
        <v>30</v>
      </c>
      <c r="AX220" s="13" t="s">
        <v>81</v>
      </c>
      <c r="AY220" s="218" t="s">
        <v>144</v>
      </c>
    </row>
    <row r="221" spans="1:65" s="2" customFormat="1" ht="14.45" customHeight="1">
      <c r="A221" s="35"/>
      <c r="B221" s="36"/>
      <c r="C221" s="230" t="s">
        <v>328</v>
      </c>
      <c r="D221" s="230" t="s">
        <v>284</v>
      </c>
      <c r="E221" s="231" t="s">
        <v>386</v>
      </c>
      <c r="F221" s="232" t="s">
        <v>387</v>
      </c>
      <c r="G221" s="233" t="s">
        <v>251</v>
      </c>
      <c r="H221" s="234">
        <v>1</v>
      </c>
      <c r="I221" s="235"/>
      <c r="J221" s="236">
        <f>ROUND(I221*H221,2)</f>
        <v>0</v>
      </c>
      <c r="K221" s="237"/>
      <c r="L221" s="238"/>
      <c r="M221" s="239" t="s">
        <v>1</v>
      </c>
      <c r="N221" s="240" t="s">
        <v>38</v>
      </c>
      <c r="O221" s="72"/>
      <c r="P221" s="203">
        <f>O221*H221</f>
        <v>0</v>
      </c>
      <c r="Q221" s="203">
        <v>0</v>
      </c>
      <c r="R221" s="203">
        <f>Q221*H221</f>
        <v>0</v>
      </c>
      <c r="S221" s="203">
        <v>0</v>
      </c>
      <c r="T221" s="20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5" t="s">
        <v>341</v>
      </c>
      <c r="AT221" s="205" t="s">
        <v>284</v>
      </c>
      <c r="AU221" s="205" t="s">
        <v>81</v>
      </c>
      <c r="AY221" s="18" t="s">
        <v>144</v>
      </c>
      <c r="BE221" s="206">
        <f>IF(N221="základní",J221,0)</f>
        <v>0</v>
      </c>
      <c r="BF221" s="206">
        <f>IF(N221="snížená",J221,0)</f>
        <v>0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8" t="s">
        <v>81</v>
      </c>
      <c r="BK221" s="206">
        <f>ROUND(I221*H221,2)</f>
        <v>0</v>
      </c>
      <c r="BL221" s="18" t="s">
        <v>341</v>
      </c>
      <c r="BM221" s="205" t="s">
        <v>567</v>
      </c>
    </row>
    <row r="222" spans="1:65" s="13" customFormat="1" ht="11.25">
      <c r="B222" s="207"/>
      <c r="C222" s="208"/>
      <c r="D222" s="209" t="s">
        <v>156</v>
      </c>
      <c r="E222" s="210" t="s">
        <v>1</v>
      </c>
      <c r="F222" s="211" t="s">
        <v>81</v>
      </c>
      <c r="G222" s="208"/>
      <c r="H222" s="212">
        <v>1</v>
      </c>
      <c r="I222" s="213"/>
      <c r="J222" s="208"/>
      <c r="K222" s="208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156</v>
      </c>
      <c r="AU222" s="218" t="s">
        <v>81</v>
      </c>
      <c r="AV222" s="13" t="s">
        <v>83</v>
      </c>
      <c r="AW222" s="13" t="s">
        <v>30</v>
      </c>
      <c r="AX222" s="13" t="s">
        <v>81</v>
      </c>
      <c r="AY222" s="218" t="s">
        <v>144</v>
      </c>
    </row>
    <row r="223" spans="1:65" s="2" customFormat="1" ht="14.45" customHeight="1">
      <c r="A223" s="35"/>
      <c r="B223" s="36"/>
      <c r="C223" s="193" t="s">
        <v>338</v>
      </c>
      <c r="D223" s="193" t="s">
        <v>149</v>
      </c>
      <c r="E223" s="194" t="s">
        <v>390</v>
      </c>
      <c r="F223" s="195" t="s">
        <v>391</v>
      </c>
      <c r="G223" s="196" t="s">
        <v>251</v>
      </c>
      <c r="H223" s="197">
        <v>1</v>
      </c>
      <c r="I223" s="198"/>
      <c r="J223" s="199">
        <f>ROUND(I223*H223,2)</f>
        <v>0</v>
      </c>
      <c r="K223" s="200"/>
      <c r="L223" s="40"/>
      <c r="M223" s="201" t="s">
        <v>1</v>
      </c>
      <c r="N223" s="202" t="s">
        <v>38</v>
      </c>
      <c r="O223" s="72"/>
      <c r="P223" s="203">
        <f>O223*H223</f>
        <v>0</v>
      </c>
      <c r="Q223" s="203">
        <v>0</v>
      </c>
      <c r="R223" s="203">
        <f>Q223*H223</f>
        <v>0</v>
      </c>
      <c r="S223" s="203">
        <v>0</v>
      </c>
      <c r="T223" s="20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5" t="s">
        <v>341</v>
      </c>
      <c r="AT223" s="205" t="s">
        <v>149</v>
      </c>
      <c r="AU223" s="205" t="s">
        <v>81</v>
      </c>
      <c r="AY223" s="18" t="s">
        <v>144</v>
      </c>
      <c r="BE223" s="206">
        <f>IF(N223="základní",J223,0)</f>
        <v>0</v>
      </c>
      <c r="BF223" s="206">
        <f>IF(N223="snížená",J223,0)</f>
        <v>0</v>
      </c>
      <c r="BG223" s="206">
        <f>IF(N223="zákl. přenesená",J223,0)</f>
        <v>0</v>
      </c>
      <c r="BH223" s="206">
        <f>IF(N223="sníž. přenesená",J223,0)</f>
        <v>0</v>
      </c>
      <c r="BI223" s="206">
        <f>IF(N223="nulová",J223,0)</f>
        <v>0</v>
      </c>
      <c r="BJ223" s="18" t="s">
        <v>81</v>
      </c>
      <c r="BK223" s="206">
        <f>ROUND(I223*H223,2)</f>
        <v>0</v>
      </c>
      <c r="BL223" s="18" t="s">
        <v>341</v>
      </c>
      <c r="BM223" s="205" t="s">
        <v>568</v>
      </c>
    </row>
    <row r="224" spans="1:65" s="13" customFormat="1" ht="11.25">
      <c r="B224" s="207"/>
      <c r="C224" s="208"/>
      <c r="D224" s="209" t="s">
        <v>156</v>
      </c>
      <c r="E224" s="210" t="s">
        <v>1</v>
      </c>
      <c r="F224" s="211" t="s">
        <v>81</v>
      </c>
      <c r="G224" s="208"/>
      <c r="H224" s="212">
        <v>1</v>
      </c>
      <c r="I224" s="213"/>
      <c r="J224" s="208"/>
      <c r="K224" s="208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156</v>
      </c>
      <c r="AU224" s="218" t="s">
        <v>81</v>
      </c>
      <c r="AV224" s="13" t="s">
        <v>83</v>
      </c>
      <c r="AW224" s="13" t="s">
        <v>30</v>
      </c>
      <c r="AX224" s="13" t="s">
        <v>73</v>
      </c>
      <c r="AY224" s="218" t="s">
        <v>144</v>
      </c>
    </row>
    <row r="225" spans="1:65" s="14" customFormat="1" ht="11.25">
      <c r="B225" s="219"/>
      <c r="C225" s="220"/>
      <c r="D225" s="209" t="s">
        <v>156</v>
      </c>
      <c r="E225" s="221" t="s">
        <v>1</v>
      </c>
      <c r="F225" s="222" t="s">
        <v>158</v>
      </c>
      <c r="G225" s="220"/>
      <c r="H225" s="223">
        <v>1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156</v>
      </c>
      <c r="AU225" s="229" t="s">
        <v>81</v>
      </c>
      <c r="AV225" s="14" t="s">
        <v>154</v>
      </c>
      <c r="AW225" s="14" t="s">
        <v>30</v>
      </c>
      <c r="AX225" s="14" t="s">
        <v>81</v>
      </c>
      <c r="AY225" s="229" t="s">
        <v>144</v>
      </c>
    </row>
    <row r="226" spans="1:65" s="2" customFormat="1" ht="37.9" customHeight="1">
      <c r="A226" s="35"/>
      <c r="B226" s="36"/>
      <c r="C226" s="193" t="s">
        <v>343</v>
      </c>
      <c r="D226" s="193" t="s">
        <v>149</v>
      </c>
      <c r="E226" s="194" t="s">
        <v>506</v>
      </c>
      <c r="F226" s="195" t="s">
        <v>507</v>
      </c>
      <c r="G226" s="196" t="s">
        <v>251</v>
      </c>
      <c r="H226" s="197">
        <v>2</v>
      </c>
      <c r="I226" s="198"/>
      <c r="J226" s="199">
        <f>ROUND(I226*H226,2)</f>
        <v>0</v>
      </c>
      <c r="K226" s="200"/>
      <c r="L226" s="40"/>
      <c r="M226" s="201" t="s">
        <v>1</v>
      </c>
      <c r="N226" s="202" t="s">
        <v>38</v>
      </c>
      <c r="O226" s="72"/>
      <c r="P226" s="203">
        <f>O226*H226</f>
        <v>0</v>
      </c>
      <c r="Q226" s="203">
        <v>0</v>
      </c>
      <c r="R226" s="203">
        <f>Q226*H226</f>
        <v>0</v>
      </c>
      <c r="S226" s="203">
        <v>0</v>
      </c>
      <c r="T226" s="20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5" t="s">
        <v>341</v>
      </c>
      <c r="AT226" s="205" t="s">
        <v>149</v>
      </c>
      <c r="AU226" s="205" t="s">
        <v>81</v>
      </c>
      <c r="AY226" s="18" t="s">
        <v>144</v>
      </c>
      <c r="BE226" s="206">
        <f>IF(N226="základní",J226,0)</f>
        <v>0</v>
      </c>
      <c r="BF226" s="206">
        <f>IF(N226="snížená",J226,0)</f>
        <v>0</v>
      </c>
      <c r="BG226" s="206">
        <f>IF(N226="zákl. přenesená",J226,0)</f>
        <v>0</v>
      </c>
      <c r="BH226" s="206">
        <f>IF(N226="sníž. přenesená",J226,0)</f>
        <v>0</v>
      </c>
      <c r="BI226" s="206">
        <f>IF(N226="nulová",J226,0)</f>
        <v>0</v>
      </c>
      <c r="BJ226" s="18" t="s">
        <v>81</v>
      </c>
      <c r="BK226" s="206">
        <f>ROUND(I226*H226,2)</f>
        <v>0</v>
      </c>
      <c r="BL226" s="18" t="s">
        <v>341</v>
      </c>
      <c r="BM226" s="205" t="s">
        <v>569</v>
      </c>
    </row>
    <row r="227" spans="1:65" s="13" customFormat="1" ht="11.25">
      <c r="B227" s="207"/>
      <c r="C227" s="208"/>
      <c r="D227" s="209" t="s">
        <v>156</v>
      </c>
      <c r="E227" s="210" t="s">
        <v>1</v>
      </c>
      <c r="F227" s="211" t="s">
        <v>182</v>
      </c>
      <c r="G227" s="208"/>
      <c r="H227" s="212">
        <v>2</v>
      </c>
      <c r="I227" s="213"/>
      <c r="J227" s="208"/>
      <c r="K227" s="208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156</v>
      </c>
      <c r="AU227" s="218" t="s">
        <v>81</v>
      </c>
      <c r="AV227" s="13" t="s">
        <v>83</v>
      </c>
      <c r="AW227" s="13" t="s">
        <v>30</v>
      </c>
      <c r="AX227" s="13" t="s">
        <v>73</v>
      </c>
      <c r="AY227" s="218" t="s">
        <v>144</v>
      </c>
    </row>
    <row r="228" spans="1:65" s="14" customFormat="1" ht="11.25">
      <c r="B228" s="219"/>
      <c r="C228" s="220"/>
      <c r="D228" s="209" t="s">
        <v>156</v>
      </c>
      <c r="E228" s="221" t="s">
        <v>1</v>
      </c>
      <c r="F228" s="222" t="s">
        <v>158</v>
      </c>
      <c r="G228" s="220"/>
      <c r="H228" s="223">
        <v>2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156</v>
      </c>
      <c r="AU228" s="229" t="s">
        <v>81</v>
      </c>
      <c r="AV228" s="14" t="s">
        <v>154</v>
      </c>
      <c r="AW228" s="14" t="s">
        <v>30</v>
      </c>
      <c r="AX228" s="14" t="s">
        <v>81</v>
      </c>
      <c r="AY228" s="229" t="s">
        <v>144</v>
      </c>
    </row>
    <row r="229" spans="1:65" s="2" customFormat="1" ht="24.2" customHeight="1">
      <c r="A229" s="35"/>
      <c r="B229" s="36"/>
      <c r="C229" s="193" t="s">
        <v>349</v>
      </c>
      <c r="D229" s="193" t="s">
        <v>149</v>
      </c>
      <c r="E229" s="194" t="s">
        <v>394</v>
      </c>
      <c r="F229" s="195" t="s">
        <v>395</v>
      </c>
      <c r="G229" s="196" t="s">
        <v>251</v>
      </c>
      <c r="H229" s="197">
        <v>1</v>
      </c>
      <c r="I229" s="198"/>
      <c r="J229" s="199">
        <f>ROUND(I229*H229,2)</f>
        <v>0</v>
      </c>
      <c r="K229" s="200"/>
      <c r="L229" s="40"/>
      <c r="M229" s="201" t="s">
        <v>1</v>
      </c>
      <c r="N229" s="202" t="s">
        <v>38</v>
      </c>
      <c r="O229" s="72"/>
      <c r="P229" s="203">
        <f>O229*H229</f>
        <v>0</v>
      </c>
      <c r="Q229" s="203">
        <v>0</v>
      </c>
      <c r="R229" s="203">
        <f>Q229*H229</f>
        <v>0</v>
      </c>
      <c r="S229" s="203">
        <v>0</v>
      </c>
      <c r="T229" s="20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5" t="s">
        <v>341</v>
      </c>
      <c r="AT229" s="205" t="s">
        <v>149</v>
      </c>
      <c r="AU229" s="205" t="s">
        <v>81</v>
      </c>
      <c r="AY229" s="18" t="s">
        <v>144</v>
      </c>
      <c r="BE229" s="206">
        <f>IF(N229="základní",J229,0)</f>
        <v>0</v>
      </c>
      <c r="BF229" s="206">
        <f>IF(N229="snížená",J229,0)</f>
        <v>0</v>
      </c>
      <c r="BG229" s="206">
        <f>IF(N229="zákl. přenesená",J229,0)</f>
        <v>0</v>
      </c>
      <c r="BH229" s="206">
        <f>IF(N229="sníž. přenesená",J229,0)</f>
        <v>0</v>
      </c>
      <c r="BI229" s="206">
        <f>IF(N229="nulová",J229,0)</f>
        <v>0</v>
      </c>
      <c r="BJ229" s="18" t="s">
        <v>81</v>
      </c>
      <c r="BK229" s="206">
        <f>ROUND(I229*H229,2)</f>
        <v>0</v>
      </c>
      <c r="BL229" s="18" t="s">
        <v>341</v>
      </c>
      <c r="BM229" s="205" t="s">
        <v>570</v>
      </c>
    </row>
    <row r="230" spans="1:65" s="13" customFormat="1" ht="11.25">
      <c r="B230" s="207"/>
      <c r="C230" s="208"/>
      <c r="D230" s="209" t="s">
        <v>156</v>
      </c>
      <c r="E230" s="210" t="s">
        <v>1</v>
      </c>
      <c r="F230" s="211" t="s">
        <v>81</v>
      </c>
      <c r="G230" s="208"/>
      <c r="H230" s="212">
        <v>1</v>
      </c>
      <c r="I230" s="213"/>
      <c r="J230" s="208"/>
      <c r="K230" s="208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156</v>
      </c>
      <c r="AU230" s="218" t="s">
        <v>81</v>
      </c>
      <c r="AV230" s="13" t="s">
        <v>83</v>
      </c>
      <c r="AW230" s="13" t="s">
        <v>30</v>
      </c>
      <c r="AX230" s="13" t="s">
        <v>73</v>
      </c>
      <c r="AY230" s="218" t="s">
        <v>144</v>
      </c>
    </row>
    <row r="231" spans="1:65" s="14" customFormat="1" ht="11.25">
      <c r="B231" s="219"/>
      <c r="C231" s="220"/>
      <c r="D231" s="209" t="s">
        <v>156</v>
      </c>
      <c r="E231" s="221" t="s">
        <v>1</v>
      </c>
      <c r="F231" s="222" t="s">
        <v>158</v>
      </c>
      <c r="G231" s="220"/>
      <c r="H231" s="223">
        <v>1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156</v>
      </c>
      <c r="AU231" s="229" t="s">
        <v>81</v>
      </c>
      <c r="AV231" s="14" t="s">
        <v>154</v>
      </c>
      <c r="AW231" s="14" t="s">
        <v>30</v>
      </c>
      <c r="AX231" s="14" t="s">
        <v>81</v>
      </c>
      <c r="AY231" s="229" t="s">
        <v>144</v>
      </c>
    </row>
    <row r="232" spans="1:65" s="2" customFormat="1" ht="24.2" customHeight="1">
      <c r="A232" s="35"/>
      <c r="B232" s="36"/>
      <c r="C232" s="193" t="s">
        <v>353</v>
      </c>
      <c r="D232" s="193" t="s">
        <v>149</v>
      </c>
      <c r="E232" s="194" t="s">
        <v>398</v>
      </c>
      <c r="F232" s="195" t="s">
        <v>399</v>
      </c>
      <c r="G232" s="196" t="s">
        <v>251</v>
      </c>
      <c r="H232" s="197">
        <v>2</v>
      </c>
      <c r="I232" s="198"/>
      <c r="J232" s="199">
        <f>ROUND(I232*H232,2)</f>
        <v>0</v>
      </c>
      <c r="K232" s="200"/>
      <c r="L232" s="40"/>
      <c r="M232" s="201" t="s">
        <v>1</v>
      </c>
      <c r="N232" s="202" t="s">
        <v>38</v>
      </c>
      <c r="O232" s="72"/>
      <c r="P232" s="203">
        <f>O232*H232</f>
        <v>0</v>
      </c>
      <c r="Q232" s="203">
        <v>0</v>
      </c>
      <c r="R232" s="203">
        <f>Q232*H232</f>
        <v>0</v>
      </c>
      <c r="S232" s="203">
        <v>0</v>
      </c>
      <c r="T232" s="20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5" t="s">
        <v>341</v>
      </c>
      <c r="AT232" s="205" t="s">
        <v>149</v>
      </c>
      <c r="AU232" s="205" t="s">
        <v>81</v>
      </c>
      <c r="AY232" s="18" t="s">
        <v>144</v>
      </c>
      <c r="BE232" s="206">
        <f>IF(N232="základní",J232,0)</f>
        <v>0</v>
      </c>
      <c r="BF232" s="206">
        <f>IF(N232="snížená",J232,0)</f>
        <v>0</v>
      </c>
      <c r="BG232" s="206">
        <f>IF(N232="zákl. přenesená",J232,0)</f>
        <v>0</v>
      </c>
      <c r="BH232" s="206">
        <f>IF(N232="sníž. přenesená",J232,0)</f>
        <v>0</v>
      </c>
      <c r="BI232" s="206">
        <f>IF(N232="nulová",J232,0)</f>
        <v>0</v>
      </c>
      <c r="BJ232" s="18" t="s">
        <v>81</v>
      </c>
      <c r="BK232" s="206">
        <f>ROUND(I232*H232,2)</f>
        <v>0</v>
      </c>
      <c r="BL232" s="18" t="s">
        <v>341</v>
      </c>
      <c r="BM232" s="205" t="s">
        <v>571</v>
      </c>
    </row>
    <row r="233" spans="1:65" s="13" customFormat="1" ht="11.25">
      <c r="B233" s="207"/>
      <c r="C233" s="208"/>
      <c r="D233" s="209" t="s">
        <v>156</v>
      </c>
      <c r="E233" s="210" t="s">
        <v>1</v>
      </c>
      <c r="F233" s="211" t="s">
        <v>182</v>
      </c>
      <c r="G233" s="208"/>
      <c r="H233" s="212">
        <v>2</v>
      </c>
      <c r="I233" s="213"/>
      <c r="J233" s="208"/>
      <c r="K233" s="208"/>
      <c r="L233" s="214"/>
      <c r="M233" s="215"/>
      <c r="N233" s="216"/>
      <c r="O233" s="216"/>
      <c r="P233" s="216"/>
      <c r="Q233" s="216"/>
      <c r="R233" s="216"/>
      <c r="S233" s="216"/>
      <c r="T233" s="217"/>
      <c r="AT233" s="218" t="s">
        <v>156</v>
      </c>
      <c r="AU233" s="218" t="s">
        <v>81</v>
      </c>
      <c r="AV233" s="13" t="s">
        <v>83</v>
      </c>
      <c r="AW233" s="13" t="s">
        <v>30</v>
      </c>
      <c r="AX233" s="13" t="s">
        <v>73</v>
      </c>
      <c r="AY233" s="218" t="s">
        <v>144</v>
      </c>
    </row>
    <row r="234" spans="1:65" s="14" customFormat="1" ht="11.25">
      <c r="B234" s="219"/>
      <c r="C234" s="220"/>
      <c r="D234" s="209" t="s">
        <v>156</v>
      </c>
      <c r="E234" s="221" t="s">
        <v>1</v>
      </c>
      <c r="F234" s="222" t="s">
        <v>158</v>
      </c>
      <c r="G234" s="220"/>
      <c r="H234" s="223">
        <v>2</v>
      </c>
      <c r="I234" s="224"/>
      <c r="J234" s="220"/>
      <c r="K234" s="220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156</v>
      </c>
      <c r="AU234" s="229" t="s">
        <v>81</v>
      </c>
      <c r="AV234" s="14" t="s">
        <v>154</v>
      </c>
      <c r="AW234" s="14" t="s">
        <v>30</v>
      </c>
      <c r="AX234" s="14" t="s">
        <v>81</v>
      </c>
      <c r="AY234" s="229" t="s">
        <v>144</v>
      </c>
    </row>
    <row r="235" spans="1:65" s="2" customFormat="1" ht="37.9" customHeight="1">
      <c r="A235" s="35"/>
      <c r="B235" s="36"/>
      <c r="C235" s="193" t="s">
        <v>357</v>
      </c>
      <c r="D235" s="193" t="s">
        <v>149</v>
      </c>
      <c r="E235" s="194" t="s">
        <v>402</v>
      </c>
      <c r="F235" s="195" t="s">
        <v>403</v>
      </c>
      <c r="G235" s="196" t="s">
        <v>251</v>
      </c>
      <c r="H235" s="197">
        <v>2</v>
      </c>
      <c r="I235" s="198"/>
      <c r="J235" s="199">
        <f>ROUND(I235*H235,2)</f>
        <v>0</v>
      </c>
      <c r="K235" s="200"/>
      <c r="L235" s="40"/>
      <c r="M235" s="201" t="s">
        <v>1</v>
      </c>
      <c r="N235" s="202" t="s">
        <v>38</v>
      </c>
      <c r="O235" s="72"/>
      <c r="P235" s="203">
        <f>O235*H235</f>
        <v>0</v>
      </c>
      <c r="Q235" s="203">
        <v>0</v>
      </c>
      <c r="R235" s="203">
        <f>Q235*H235</f>
        <v>0</v>
      </c>
      <c r="S235" s="203">
        <v>0</v>
      </c>
      <c r="T235" s="20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5" t="s">
        <v>341</v>
      </c>
      <c r="AT235" s="205" t="s">
        <v>149</v>
      </c>
      <c r="AU235" s="205" t="s">
        <v>81</v>
      </c>
      <c r="AY235" s="18" t="s">
        <v>144</v>
      </c>
      <c r="BE235" s="206">
        <f>IF(N235="základní",J235,0)</f>
        <v>0</v>
      </c>
      <c r="BF235" s="206">
        <f>IF(N235="snížená",J235,0)</f>
        <v>0</v>
      </c>
      <c r="BG235" s="206">
        <f>IF(N235="zákl. přenesená",J235,0)</f>
        <v>0</v>
      </c>
      <c r="BH235" s="206">
        <f>IF(N235="sníž. přenesená",J235,0)</f>
        <v>0</v>
      </c>
      <c r="BI235" s="206">
        <f>IF(N235="nulová",J235,0)</f>
        <v>0</v>
      </c>
      <c r="BJ235" s="18" t="s">
        <v>81</v>
      </c>
      <c r="BK235" s="206">
        <f>ROUND(I235*H235,2)</f>
        <v>0</v>
      </c>
      <c r="BL235" s="18" t="s">
        <v>341</v>
      </c>
      <c r="BM235" s="205" t="s">
        <v>572</v>
      </c>
    </row>
    <row r="236" spans="1:65" s="13" customFormat="1" ht="11.25">
      <c r="B236" s="207"/>
      <c r="C236" s="208"/>
      <c r="D236" s="209" t="s">
        <v>156</v>
      </c>
      <c r="E236" s="210" t="s">
        <v>1</v>
      </c>
      <c r="F236" s="211" t="s">
        <v>182</v>
      </c>
      <c r="G236" s="208"/>
      <c r="H236" s="212">
        <v>2</v>
      </c>
      <c r="I236" s="213"/>
      <c r="J236" s="208"/>
      <c r="K236" s="208"/>
      <c r="L236" s="214"/>
      <c r="M236" s="215"/>
      <c r="N236" s="216"/>
      <c r="O236" s="216"/>
      <c r="P236" s="216"/>
      <c r="Q236" s="216"/>
      <c r="R236" s="216"/>
      <c r="S236" s="216"/>
      <c r="T236" s="217"/>
      <c r="AT236" s="218" t="s">
        <v>156</v>
      </c>
      <c r="AU236" s="218" t="s">
        <v>81</v>
      </c>
      <c r="AV236" s="13" t="s">
        <v>83</v>
      </c>
      <c r="AW236" s="13" t="s">
        <v>30</v>
      </c>
      <c r="AX236" s="13" t="s">
        <v>73</v>
      </c>
      <c r="AY236" s="218" t="s">
        <v>144</v>
      </c>
    </row>
    <row r="237" spans="1:65" s="14" customFormat="1" ht="11.25">
      <c r="B237" s="219"/>
      <c r="C237" s="220"/>
      <c r="D237" s="209" t="s">
        <v>156</v>
      </c>
      <c r="E237" s="221" t="s">
        <v>1</v>
      </c>
      <c r="F237" s="222" t="s">
        <v>158</v>
      </c>
      <c r="G237" s="220"/>
      <c r="H237" s="223">
        <v>2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156</v>
      </c>
      <c r="AU237" s="229" t="s">
        <v>81</v>
      </c>
      <c r="AV237" s="14" t="s">
        <v>154</v>
      </c>
      <c r="AW237" s="14" t="s">
        <v>30</v>
      </c>
      <c r="AX237" s="14" t="s">
        <v>81</v>
      </c>
      <c r="AY237" s="229" t="s">
        <v>144</v>
      </c>
    </row>
    <row r="238" spans="1:65" s="12" customFormat="1" ht="25.9" customHeight="1">
      <c r="B238" s="177"/>
      <c r="C238" s="178"/>
      <c r="D238" s="179" t="s">
        <v>72</v>
      </c>
      <c r="E238" s="180" t="s">
        <v>405</v>
      </c>
      <c r="F238" s="180" t="s">
        <v>406</v>
      </c>
      <c r="G238" s="178"/>
      <c r="H238" s="178"/>
      <c r="I238" s="181"/>
      <c r="J238" s="182">
        <f>BK238</f>
        <v>0</v>
      </c>
      <c r="K238" s="178"/>
      <c r="L238" s="183"/>
      <c r="M238" s="184"/>
      <c r="N238" s="185"/>
      <c r="O238" s="185"/>
      <c r="P238" s="186">
        <f>P239</f>
        <v>0</v>
      </c>
      <c r="Q238" s="185"/>
      <c r="R238" s="186">
        <f>R239</f>
        <v>0</v>
      </c>
      <c r="S238" s="185"/>
      <c r="T238" s="187">
        <f>T239</f>
        <v>0</v>
      </c>
      <c r="AR238" s="188" t="s">
        <v>176</v>
      </c>
      <c r="AT238" s="189" t="s">
        <v>72</v>
      </c>
      <c r="AU238" s="189" t="s">
        <v>73</v>
      </c>
      <c r="AY238" s="188" t="s">
        <v>144</v>
      </c>
      <c r="BK238" s="190">
        <f>BK239</f>
        <v>0</v>
      </c>
    </row>
    <row r="239" spans="1:65" s="12" customFormat="1" ht="22.9" customHeight="1">
      <c r="B239" s="177"/>
      <c r="C239" s="178"/>
      <c r="D239" s="179" t="s">
        <v>72</v>
      </c>
      <c r="E239" s="191" t="s">
        <v>407</v>
      </c>
      <c r="F239" s="191" t="s">
        <v>408</v>
      </c>
      <c r="G239" s="178"/>
      <c r="H239" s="178"/>
      <c r="I239" s="181"/>
      <c r="J239" s="192">
        <f>BK239</f>
        <v>0</v>
      </c>
      <c r="K239" s="178"/>
      <c r="L239" s="183"/>
      <c r="M239" s="184"/>
      <c r="N239" s="185"/>
      <c r="O239" s="185"/>
      <c r="P239" s="186">
        <f>SUM(P240:P241)</f>
        <v>0</v>
      </c>
      <c r="Q239" s="185"/>
      <c r="R239" s="186">
        <f>SUM(R240:R241)</f>
        <v>0</v>
      </c>
      <c r="S239" s="185"/>
      <c r="T239" s="187">
        <f>SUM(T240:T241)</f>
        <v>0</v>
      </c>
      <c r="AR239" s="188" t="s">
        <v>176</v>
      </c>
      <c r="AT239" s="189" t="s">
        <v>72</v>
      </c>
      <c r="AU239" s="189" t="s">
        <v>81</v>
      </c>
      <c r="AY239" s="188" t="s">
        <v>144</v>
      </c>
      <c r="BK239" s="190">
        <f>SUM(BK240:BK241)</f>
        <v>0</v>
      </c>
    </row>
    <row r="240" spans="1:65" s="2" customFormat="1" ht="24.2" customHeight="1">
      <c r="A240" s="35"/>
      <c r="B240" s="36"/>
      <c r="C240" s="193" t="s">
        <v>361</v>
      </c>
      <c r="D240" s="193" t="s">
        <v>149</v>
      </c>
      <c r="E240" s="194" t="s">
        <v>410</v>
      </c>
      <c r="F240" s="195" t="s">
        <v>411</v>
      </c>
      <c r="G240" s="196" t="s">
        <v>251</v>
      </c>
      <c r="H240" s="197">
        <v>1</v>
      </c>
      <c r="I240" s="198"/>
      <c r="J240" s="199">
        <f>ROUND(I240*H240,2)</f>
        <v>0</v>
      </c>
      <c r="K240" s="200"/>
      <c r="L240" s="40"/>
      <c r="M240" s="201" t="s">
        <v>1</v>
      </c>
      <c r="N240" s="202" t="s">
        <v>38</v>
      </c>
      <c r="O240" s="72"/>
      <c r="P240" s="203">
        <f>O240*H240</f>
        <v>0</v>
      </c>
      <c r="Q240" s="203">
        <v>0</v>
      </c>
      <c r="R240" s="203">
        <f>Q240*H240</f>
        <v>0</v>
      </c>
      <c r="S240" s="203">
        <v>0</v>
      </c>
      <c r="T240" s="204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5" t="s">
        <v>412</v>
      </c>
      <c r="AT240" s="205" t="s">
        <v>149</v>
      </c>
      <c r="AU240" s="205" t="s">
        <v>83</v>
      </c>
      <c r="AY240" s="18" t="s">
        <v>144</v>
      </c>
      <c r="BE240" s="206">
        <f>IF(N240="základní",J240,0)</f>
        <v>0</v>
      </c>
      <c r="BF240" s="206">
        <f>IF(N240="snížená",J240,0)</f>
        <v>0</v>
      </c>
      <c r="BG240" s="206">
        <f>IF(N240="zákl. přenesená",J240,0)</f>
        <v>0</v>
      </c>
      <c r="BH240" s="206">
        <f>IF(N240="sníž. přenesená",J240,0)</f>
        <v>0</v>
      </c>
      <c r="BI240" s="206">
        <f>IF(N240="nulová",J240,0)</f>
        <v>0</v>
      </c>
      <c r="BJ240" s="18" t="s">
        <v>81</v>
      </c>
      <c r="BK240" s="206">
        <f>ROUND(I240*H240,2)</f>
        <v>0</v>
      </c>
      <c r="BL240" s="18" t="s">
        <v>412</v>
      </c>
      <c r="BM240" s="205" t="s">
        <v>573</v>
      </c>
    </row>
    <row r="241" spans="1:51" s="13" customFormat="1" ht="11.25">
      <c r="B241" s="207"/>
      <c r="C241" s="208"/>
      <c r="D241" s="209" t="s">
        <v>156</v>
      </c>
      <c r="E241" s="210" t="s">
        <v>1</v>
      </c>
      <c r="F241" s="211" t="s">
        <v>81</v>
      </c>
      <c r="G241" s="208"/>
      <c r="H241" s="212">
        <v>1</v>
      </c>
      <c r="I241" s="213"/>
      <c r="J241" s="208"/>
      <c r="K241" s="208"/>
      <c r="L241" s="214"/>
      <c r="M241" s="262"/>
      <c r="N241" s="263"/>
      <c r="O241" s="263"/>
      <c r="P241" s="263"/>
      <c r="Q241" s="263"/>
      <c r="R241" s="263"/>
      <c r="S241" s="263"/>
      <c r="T241" s="264"/>
      <c r="AT241" s="218" t="s">
        <v>156</v>
      </c>
      <c r="AU241" s="218" t="s">
        <v>83</v>
      </c>
      <c r="AV241" s="13" t="s">
        <v>83</v>
      </c>
      <c r="AW241" s="13" t="s">
        <v>30</v>
      </c>
      <c r="AX241" s="13" t="s">
        <v>81</v>
      </c>
      <c r="AY241" s="218" t="s">
        <v>144</v>
      </c>
    </row>
    <row r="242" spans="1:51" s="2" customFormat="1" ht="6.95" customHeight="1">
      <c r="A242" s="35"/>
      <c r="B242" s="55"/>
      <c r="C242" s="56"/>
      <c r="D242" s="56"/>
      <c r="E242" s="56"/>
      <c r="F242" s="56"/>
      <c r="G242" s="56"/>
      <c r="H242" s="56"/>
      <c r="I242" s="56"/>
      <c r="J242" s="56"/>
      <c r="K242" s="56"/>
      <c r="L242" s="40"/>
      <c r="M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</row>
  </sheetData>
  <sheetProtection algorithmName="SHA-512" hashValue="PIPMZ7Pn3r76XMl6e0dUsm8IEryEfhuAXLRhPTnefvIJDv0hEtFmX6h41pY+tssp/6XAKLiTWHOs71QyFg3fOg==" saltValue="EkccmWTX1yUFkKDYpkndYF5jb5XFE14GsANsndYKbKDYqekoy4OL+lznSzjGqFmiW3Jjw/TkjzQqdv+OmfF8kA==" spinCount="100000" sheet="1" objects="1" scenarios="1" formatColumns="0" formatRows="0" autoFilter="0"/>
  <autoFilter ref="C131:K241" xr:uid="{00000000-0009-0000-0000-000004000000}"/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4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95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83</v>
      </c>
    </row>
    <row r="4" spans="1:46" s="1" customFormat="1" ht="24.95" customHeight="1">
      <c r="B4" s="21"/>
      <c r="D4" s="118" t="s">
        <v>107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0" t="str">
        <f>'Rekapitulace stavby'!K6</f>
        <v>Instalace zařízení pro výběr poplatků za použití WC - OŘ Ostrava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20" t="s">
        <v>108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574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0" t="s">
        <v>18</v>
      </c>
      <c r="E11" s="35"/>
      <c r="F11" s="111" t="s">
        <v>1</v>
      </c>
      <c r="G11" s="35"/>
      <c r="H11" s="35"/>
      <c r="I11" s="120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20</v>
      </c>
      <c r="E12" s="35"/>
      <c r="F12" s="111" t="s">
        <v>21</v>
      </c>
      <c r="G12" s="35"/>
      <c r="H12" s="35"/>
      <c r="I12" s="120" t="s">
        <v>22</v>
      </c>
      <c r="J12" s="121" t="str">
        <f>'Rekapitulace stavby'!AN8</f>
        <v>25. 6. 2020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24</v>
      </c>
      <c r="E14" s="35"/>
      <c r="F14" s="35"/>
      <c r="G14" s="35"/>
      <c r="H14" s="35"/>
      <c r="I14" s="120" t="s">
        <v>25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21</v>
      </c>
      <c r="F15" s="35"/>
      <c r="G15" s="35"/>
      <c r="H15" s="35"/>
      <c r="I15" s="120" t="s">
        <v>26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0" t="s">
        <v>27</v>
      </c>
      <c r="E17" s="35"/>
      <c r="F17" s="35"/>
      <c r="G17" s="35"/>
      <c r="H17" s="35"/>
      <c r="I17" s="120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20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0" t="s">
        <v>29</v>
      </c>
      <c r="E20" s="35"/>
      <c r="F20" s="35"/>
      <c r="G20" s="35"/>
      <c r="H20" s="35"/>
      <c r="I20" s="120" t="s">
        <v>25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21</v>
      </c>
      <c r="F21" s="35"/>
      <c r="G21" s="35"/>
      <c r="H21" s="35"/>
      <c r="I21" s="120" t="s">
        <v>26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0" t="s">
        <v>31</v>
      </c>
      <c r="E23" s="35"/>
      <c r="F23" s="35"/>
      <c r="G23" s="35"/>
      <c r="H23" s="35"/>
      <c r="I23" s="120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21</v>
      </c>
      <c r="F24" s="35"/>
      <c r="G24" s="35"/>
      <c r="H24" s="35"/>
      <c r="I24" s="120" t="s">
        <v>26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0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2"/>
      <c r="B27" s="123"/>
      <c r="C27" s="122"/>
      <c r="D27" s="122"/>
      <c r="E27" s="316" t="s">
        <v>1</v>
      </c>
      <c r="F27" s="316"/>
      <c r="G27" s="316"/>
      <c r="H27" s="31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5"/>
      <c r="E29" s="125"/>
      <c r="F29" s="125"/>
      <c r="G29" s="125"/>
      <c r="H29" s="125"/>
      <c r="I29" s="125"/>
      <c r="J29" s="125"/>
      <c r="K29" s="12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33</v>
      </c>
      <c r="E30" s="35"/>
      <c r="F30" s="35"/>
      <c r="G30" s="35"/>
      <c r="H30" s="35"/>
      <c r="I30" s="35"/>
      <c r="J30" s="127">
        <f>ROUND(J129,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35</v>
      </c>
      <c r="G32" s="35"/>
      <c r="H32" s="35"/>
      <c r="I32" s="128" t="s">
        <v>34</v>
      </c>
      <c r="J32" s="128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9" t="s">
        <v>37</v>
      </c>
      <c r="E33" s="120" t="s">
        <v>38</v>
      </c>
      <c r="F33" s="130">
        <f>ROUND((SUM(BE129:BE241)),  2)</f>
        <v>0</v>
      </c>
      <c r="G33" s="35"/>
      <c r="H33" s="35"/>
      <c r="I33" s="131">
        <v>0.21</v>
      </c>
      <c r="J33" s="130">
        <f>ROUND(((SUM(BE129:BE241))*I33),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0" t="s">
        <v>39</v>
      </c>
      <c r="F34" s="130">
        <f>ROUND((SUM(BF129:BF241)),  2)</f>
        <v>0</v>
      </c>
      <c r="G34" s="35"/>
      <c r="H34" s="35"/>
      <c r="I34" s="131">
        <v>0.15</v>
      </c>
      <c r="J34" s="130">
        <f>ROUND(((SUM(BF129:BF241))*I34),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0" t="s">
        <v>40</v>
      </c>
      <c r="F35" s="130">
        <f>ROUND((SUM(BG129:BG241)),  2)</f>
        <v>0</v>
      </c>
      <c r="G35" s="35"/>
      <c r="H35" s="35"/>
      <c r="I35" s="131">
        <v>0.21</v>
      </c>
      <c r="J35" s="13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0" t="s">
        <v>41</v>
      </c>
      <c r="F36" s="130">
        <f>ROUND((SUM(BH129:BH241)),  2)</f>
        <v>0</v>
      </c>
      <c r="G36" s="35"/>
      <c r="H36" s="35"/>
      <c r="I36" s="131">
        <v>0.15</v>
      </c>
      <c r="J36" s="13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42</v>
      </c>
      <c r="F37" s="130">
        <f>ROUND((SUM(BI129:BI241)),  2)</f>
        <v>0</v>
      </c>
      <c r="G37" s="35"/>
      <c r="H37" s="35"/>
      <c r="I37" s="131">
        <v>0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4"/>
      <c r="J39" s="137">
        <f>SUM(J30:J37)</f>
        <v>0</v>
      </c>
      <c r="K39" s="13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Instalace zařízení pro výběr poplatků za použití WC - OŘ Ostrava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108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5" t="str">
        <f>E9</f>
        <v>05 - Český Těšín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25. 6. 2020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0" t="s">
        <v>111</v>
      </c>
      <c r="D94" s="151"/>
      <c r="E94" s="151"/>
      <c r="F94" s="151"/>
      <c r="G94" s="151"/>
      <c r="H94" s="151"/>
      <c r="I94" s="151"/>
      <c r="J94" s="152" t="s">
        <v>112</v>
      </c>
      <c r="K94" s="15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3" t="s">
        <v>113</v>
      </c>
      <c r="D96" s="37"/>
      <c r="E96" s="37"/>
      <c r="F96" s="37"/>
      <c r="G96" s="37"/>
      <c r="H96" s="37"/>
      <c r="I96" s="37"/>
      <c r="J96" s="85">
        <f>J129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114</v>
      </c>
    </row>
    <row r="97" spans="1:31" s="9" customFormat="1" ht="24.95" customHeight="1">
      <c r="B97" s="154"/>
      <c r="C97" s="155"/>
      <c r="D97" s="156" t="s">
        <v>115</v>
      </c>
      <c r="E97" s="157"/>
      <c r="F97" s="157"/>
      <c r="G97" s="157"/>
      <c r="H97" s="157"/>
      <c r="I97" s="157"/>
      <c r="J97" s="158">
        <f>J130</f>
        <v>0</v>
      </c>
      <c r="K97" s="155"/>
      <c r="L97" s="159"/>
    </row>
    <row r="98" spans="1:31" s="10" customFormat="1" ht="19.899999999999999" customHeight="1">
      <c r="B98" s="160"/>
      <c r="C98" s="105"/>
      <c r="D98" s="161" t="s">
        <v>116</v>
      </c>
      <c r="E98" s="162"/>
      <c r="F98" s="162"/>
      <c r="G98" s="162"/>
      <c r="H98" s="162"/>
      <c r="I98" s="162"/>
      <c r="J98" s="163">
        <f>J131</f>
        <v>0</v>
      </c>
      <c r="K98" s="105"/>
      <c r="L98" s="164"/>
    </row>
    <row r="99" spans="1:31" s="10" customFormat="1" ht="14.85" customHeight="1">
      <c r="B99" s="160"/>
      <c r="C99" s="105"/>
      <c r="D99" s="161" t="s">
        <v>117</v>
      </c>
      <c r="E99" s="162"/>
      <c r="F99" s="162"/>
      <c r="G99" s="162"/>
      <c r="H99" s="162"/>
      <c r="I99" s="162"/>
      <c r="J99" s="163">
        <f>J132</f>
        <v>0</v>
      </c>
      <c r="K99" s="105"/>
      <c r="L99" s="164"/>
    </row>
    <row r="100" spans="1:31" s="10" customFormat="1" ht="19.899999999999999" customHeight="1">
      <c r="B100" s="160"/>
      <c r="C100" s="105"/>
      <c r="D100" s="161" t="s">
        <v>118</v>
      </c>
      <c r="E100" s="162"/>
      <c r="F100" s="162"/>
      <c r="G100" s="162"/>
      <c r="H100" s="162"/>
      <c r="I100" s="162"/>
      <c r="J100" s="163">
        <f>J135</f>
        <v>0</v>
      </c>
      <c r="K100" s="105"/>
      <c r="L100" s="164"/>
    </row>
    <row r="101" spans="1:31" s="9" customFormat="1" ht="24.95" customHeight="1">
      <c r="B101" s="154"/>
      <c r="C101" s="155"/>
      <c r="D101" s="156" t="s">
        <v>119</v>
      </c>
      <c r="E101" s="157"/>
      <c r="F101" s="157"/>
      <c r="G101" s="157"/>
      <c r="H101" s="157"/>
      <c r="I101" s="157"/>
      <c r="J101" s="158">
        <f>J140</f>
        <v>0</v>
      </c>
      <c r="K101" s="155"/>
      <c r="L101" s="159"/>
    </row>
    <row r="102" spans="1:31" s="10" customFormat="1" ht="19.899999999999999" customHeight="1">
      <c r="B102" s="160"/>
      <c r="C102" s="105"/>
      <c r="D102" s="161" t="s">
        <v>121</v>
      </c>
      <c r="E102" s="162"/>
      <c r="F102" s="162"/>
      <c r="G102" s="162"/>
      <c r="H102" s="162"/>
      <c r="I102" s="162"/>
      <c r="J102" s="163">
        <f>J141</f>
        <v>0</v>
      </c>
      <c r="K102" s="105"/>
      <c r="L102" s="164"/>
    </row>
    <row r="103" spans="1:31" s="10" customFormat="1" ht="19.899999999999999" customHeight="1">
      <c r="B103" s="160"/>
      <c r="C103" s="105"/>
      <c r="D103" s="161" t="s">
        <v>122</v>
      </c>
      <c r="E103" s="162"/>
      <c r="F103" s="162"/>
      <c r="G103" s="162"/>
      <c r="H103" s="162"/>
      <c r="I103" s="162"/>
      <c r="J103" s="163">
        <f>J176</f>
        <v>0</v>
      </c>
      <c r="K103" s="105"/>
      <c r="L103" s="164"/>
    </row>
    <row r="104" spans="1:31" s="10" customFormat="1" ht="19.899999999999999" customHeight="1">
      <c r="B104" s="160"/>
      <c r="C104" s="105"/>
      <c r="D104" s="161" t="s">
        <v>123</v>
      </c>
      <c r="E104" s="162"/>
      <c r="F104" s="162"/>
      <c r="G104" s="162"/>
      <c r="H104" s="162"/>
      <c r="I104" s="162"/>
      <c r="J104" s="163">
        <f>J179</f>
        <v>0</v>
      </c>
      <c r="K104" s="105"/>
      <c r="L104" s="164"/>
    </row>
    <row r="105" spans="1:31" s="9" customFormat="1" ht="24.95" customHeight="1">
      <c r="B105" s="154"/>
      <c r="C105" s="155"/>
      <c r="D105" s="156" t="s">
        <v>124</v>
      </c>
      <c r="E105" s="157"/>
      <c r="F105" s="157"/>
      <c r="G105" s="157"/>
      <c r="H105" s="157"/>
      <c r="I105" s="157"/>
      <c r="J105" s="158">
        <f>J188</f>
        <v>0</v>
      </c>
      <c r="K105" s="155"/>
      <c r="L105" s="159"/>
    </row>
    <row r="106" spans="1:31" s="9" customFormat="1" ht="24.95" customHeight="1">
      <c r="B106" s="154"/>
      <c r="C106" s="155"/>
      <c r="D106" s="156" t="s">
        <v>125</v>
      </c>
      <c r="E106" s="157"/>
      <c r="F106" s="157"/>
      <c r="G106" s="157"/>
      <c r="H106" s="157"/>
      <c r="I106" s="157"/>
      <c r="J106" s="158">
        <f>J199</f>
        <v>0</v>
      </c>
      <c r="K106" s="155"/>
      <c r="L106" s="159"/>
    </row>
    <row r="107" spans="1:31" s="9" customFormat="1" ht="24.95" customHeight="1">
      <c r="B107" s="154"/>
      <c r="C107" s="155"/>
      <c r="D107" s="156" t="s">
        <v>126</v>
      </c>
      <c r="E107" s="157"/>
      <c r="F107" s="157"/>
      <c r="G107" s="157"/>
      <c r="H107" s="157"/>
      <c r="I107" s="157"/>
      <c r="J107" s="158">
        <f>J204</f>
        <v>0</v>
      </c>
      <c r="K107" s="155"/>
      <c r="L107" s="159"/>
    </row>
    <row r="108" spans="1:31" s="9" customFormat="1" ht="24.95" customHeight="1">
      <c r="B108" s="154"/>
      <c r="C108" s="155"/>
      <c r="D108" s="156" t="s">
        <v>127</v>
      </c>
      <c r="E108" s="157"/>
      <c r="F108" s="157"/>
      <c r="G108" s="157"/>
      <c r="H108" s="157"/>
      <c r="I108" s="157"/>
      <c r="J108" s="158">
        <f>J238</f>
        <v>0</v>
      </c>
      <c r="K108" s="155"/>
      <c r="L108" s="159"/>
    </row>
    <row r="109" spans="1:31" s="10" customFormat="1" ht="19.899999999999999" customHeight="1">
      <c r="B109" s="160"/>
      <c r="C109" s="105"/>
      <c r="D109" s="161" t="s">
        <v>128</v>
      </c>
      <c r="E109" s="162"/>
      <c r="F109" s="162"/>
      <c r="G109" s="162"/>
      <c r="H109" s="162"/>
      <c r="I109" s="162"/>
      <c r="J109" s="163">
        <f>J239</f>
        <v>0</v>
      </c>
      <c r="K109" s="105"/>
      <c r="L109" s="164"/>
    </row>
    <row r="110" spans="1:31" s="2" customFormat="1" ht="21.7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pans="1:31" s="2" customFormat="1" ht="6.95" customHeight="1">
      <c r="A115" s="35"/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24.95" customHeight="1">
      <c r="A116" s="35"/>
      <c r="B116" s="36"/>
      <c r="C116" s="24" t="s">
        <v>129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2" customHeight="1">
      <c r="A118" s="35"/>
      <c r="B118" s="36"/>
      <c r="C118" s="30" t="s">
        <v>16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6.5" customHeight="1">
      <c r="A119" s="35"/>
      <c r="B119" s="36"/>
      <c r="C119" s="37"/>
      <c r="D119" s="37"/>
      <c r="E119" s="317" t="str">
        <f>E7</f>
        <v>Instalace zařízení pro výběr poplatků za použití WC - OŘ Ostrava</v>
      </c>
      <c r="F119" s="318"/>
      <c r="G119" s="318"/>
      <c r="H119" s="318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108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265" t="str">
        <f>E9</f>
        <v>05 - Český Těšín</v>
      </c>
      <c r="F121" s="319"/>
      <c r="G121" s="319"/>
      <c r="H121" s="319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20</v>
      </c>
      <c r="D123" s="37"/>
      <c r="E123" s="37"/>
      <c r="F123" s="28" t="str">
        <f>F12</f>
        <v xml:space="preserve"> </v>
      </c>
      <c r="G123" s="37"/>
      <c r="H123" s="37"/>
      <c r="I123" s="30" t="s">
        <v>22</v>
      </c>
      <c r="J123" s="67" t="str">
        <f>IF(J12="","",J12)</f>
        <v>25. 6. 2020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30" t="s">
        <v>24</v>
      </c>
      <c r="D125" s="37"/>
      <c r="E125" s="37"/>
      <c r="F125" s="28" t="str">
        <f>E15</f>
        <v xml:space="preserve"> </v>
      </c>
      <c r="G125" s="37"/>
      <c r="H125" s="37"/>
      <c r="I125" s="30" t="s">
        <v>29</v>
      </c>
      <c r="J125" s="33" t="str">
        <f>E21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27</v>
      </c>
      <c r="D126" s="37"/>
      <c r="E126" s="37"/>
      <c r="F126" s="28" t="str">
        <f>IF(E18="","",E18)</f>
        <v>Vyplň údaj</v>
      </c>
      <c r="G126" s="37"/>
      <c r="H126" s="37"/>
      <c r="I126" s="30" t="s">
        <v>31</v>
      </c>
      <c r="J126" s="33" t="str">
        <f>E24</f>
        <v xml:space="preserve"> 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65"/>
      <c r="B128" s="166"/>
      <c r="C128" s="167" t="s">
        <v>130</v>
      </c>
      <c r="D128" s="168" t="s">
        <v>58</v>
      </c>
      <c r="E128" s="168" t="s">
        <v>54</v>
      </c>
      <c r="F128" s="168" t="s">
        <v>55</v>
      </c>
      <c r="G128" s="168" t="s">
        <v>131</v>
      </c>
      <c r="H128" s="168" t="s">
        <v>132</v>
      </c>
      <c r="I128" s="168" t="s">
        <v>133</v>
      </c>
      <c r="J128" s="169" t="s">
        <v>112</v>
      </c>
      <c r="K128" s="170" t="s">
        <v>134</v>
      </c>
      <c r="L128" s="171"/>
      <c r="M128" s="76" t="s">
        <v>1</v>
      </c>
      <c r="N128" s="77" t="s">
        <v>37</v>
      </c>
      <c r="O128" s="77" t="s">
        <v>135</v>
      </c>
      <c r="P128" s="77" t="s">
        <v>136</v>
      </c>
      <c r="Q128" s="77" t="s">
        <v>137</v>
      </c>
      <c r="R128" s="77" t="s">
        <v>138</v>
      </c>
      <c r="S128" s="77" t="s">
        <v>139</v>
      </c>
      <c r="T128" s="78" t="s">
        <v>140</v>
      </c>
      <c r="U128" s="165"/>
      <c r="V128" s="165"/>
      <c r="W128" s="165"/>
      <c r="X128" s="165"/>
      <c r="Y128" s="165"/>
      <c r="Z128" s="165"/>
      <c r="AA128" s="165"/>
      <c r="AB128" s="165"/>
      <c r="AC128" s="165"/>
      <c r="AD128" s="165"/>
      <c r="AE128" s="165"/>
    </row>
    <row r="129" spans="1:65" s="2" customFormat="1" ht="22.9" customHeight="1">
      <c r="A129" s="35"/>
      <c r="B129" s="36"/>
      <c r="C129" s="83" t="s">
        <v>141</v>
      </c>
      <c r="D129" s="37"/>
      <c r="E129" s="37"/>
      <c r="F129" s="37"/>
      <c r="G129" s="37"/>
      <c r="H129" s="37"/>
      <c r="I129" s="37"/>
      <c r="J129" s="172">
        <f>BK129</f>
        <v>0</v>
      </c>
      <c r="K129" s="37"/>
      <c r="L129" s="40"/>
      <c r="M129" s="79"/>
      <c r="N129" s="173"/>
      <c r="O129" s="80"/>
      <c r="P129" s="174">
        <f>P130+P140+P188+P199+P204+P238</f>
        <v>0</v>
      </c>
      <c r="Q129" s="80"/>
      <c r="R129" s="174">
        <f>R130+R140+R188+R199+R204+R238</f>
        <v>0.30100000000000005</v>
      </c>
      <c r="S129" s="80"/>
      <c r="T129" s="175">
        <f>T130+T140+T188+T199+T204+T238</f>
        <v>1.36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72</v>
      </c>
      <c r="AU129" s="18" t="s">
        <v>114</v>
      </c>
      <c r="BK129" s="176">
        <f>BK130+BK140+BK188+BK199+BK204+BK238</f>
        <v>0</v>
      </c>
    </row>
    <row r="130" spans="1:65" s="12" customFormat="1" ht="25.9" customHeight="1">
      <c r="B130" s="177"/>
      <c r="C130" s="178"/>
      <c r="D130" s="179" t="s">
        <v>72</v>
      </c>
      <c r="E130" s="180" t="s">
        <v>142</v>
      </c>
      <c r="F130" s="180" t="s">
        <v>143</v>
      </c>
      <c r="G130" s="178"/>
      <c r="H130" s="178"/>
      <c r="I130" s="181"/>
      <c r="J130" s="182">
        <f>BK130</f>
        <v>0</v>
      </c>
      <c r="K130" s="178"/>
      <c r="L130" s="183"/>
      <c r="M130" s="184"/>
      <c r="N130" s="185"/>
      <c r="O130" s="185"/>
      <c r="P130" s="186">
        <f>P131+P135</f>
        <v>0</v>
      </c>
      <c r="Q130" s="185"/>
      <c r="R130" s="186">
        <f>R131+R135</f>
        <v>0</v>
      </c>
      <c r="S130" s="185"/>
      <c r="T130" s="187">
        <f>T131+T135</f>
        <v>1.36</v>
      </c>
      <c r="AR130" s="188" t="s">
        <v>81</v>
      </c>
      <c r="AT130" s="189" t="s">
        <v>72</v>
      </c>
      <c r="AU130" s="189" t="s">
        <v>73</v>
      </c>
      <c r="AY130" s="188" t="s">
        <v>144</v>
      </c>
      <c r="BK130" s="190">
        <f>BK131+BK135</f>
        <v>0</v>
      </c>
    </row>
    <row r="131" spans="1:65" s="12" customFormat="1" ht="22.9" customHeight="1">
      <c r="B131" s="177"/>
      <c r="C131" s="178"/>
      <c r="D131" s="179" t="s">
        <v>72</v>
      </c>
      <c r="E131" s="191" t="s">
        <v>145</v>
      </c>
      <c r="F131" s="191" t="s">
        <v>146</v>
      </c>
      <c r="G131" s="178"/>
      <c r="H131" s="178"/>
      <c r="I131" s="181"/>
      <c r="J131" s="192">
        <f>BK131</f>
        <v>0</v>
      </c>
      <c r="K131" s="178"/>
      <c r="L131" s="183"/>
      <c r="M131" s="184"/>
      <c r="N131" s="185"/>
      <c r="O131" s="185"/>
      <c r="P131" s="186">
        <f>P132</f>
        <v>0</v>
      </c>
      <c r="Q131" s="185"/>
      <c r="R131" s="186">
        <f>R132</f>
        <v>0</v>
      </c>
      <c r="S131" s="185"/>
      <c r="T131" s="187">
        <f>T132</f>
        <v>1.36</v>
      </c>
      <c r="AR131" s="188" t="s">
        <v>81</v>
      </c>
      <c r="AT131" s="189" t="s">
        <v>72</v>
      </c>
      <c r="AU131" s="189" t="s">
        <v>81</v>
      </c>
      <c r="AY131" s="188" t="s">
        <v>144</v>
      </c>
      <c r="BK131" s="190">
        <f>BK132</f>
        <v>0</v>
      </c>
    </row>
    <row r="132" spans="1:65" s="12" customFormat="1" ht="20.85" customHeight="1">
      <c r="B132" s="177"/>
      <c r="C132" s="178"/>
      <c r="D132" s="179" t="s">
        <v>72</v>
      </c>
      <c r="E132" s="191" t="s">
        <v>147</v>
      </c>
      <c r="F132" s="191" t="s">
        <v>148</v>
      </c>
      <c r="G132" s="178"/>
      <c r="H132" s="178"/>
      <c r="I132" s="181"/>
      <c r="J132" s="192">
        <f>BK132</f>
        <v>0</v>
      </c>
      <c r="K132" s="178"/>
      <c r="L132" s="183"/>
      <c r="M132" s="184"/>
      <c r="N132" s="185"/>
      <c r="O132" s="185"/>
      <c r="P132" s="186">
        <f>SUM(P133:P134)</f>
        <v>0</v>
      </c>
      <c r="Q132" s="185"/>
      <c r="R132" s="186">
        <f>SUM(R133:R134)</f>
        <v>0</v>
      </c>
      <c r="S132" s="185"/>
      <c r="T132" s="187">
        <f>SUM(T133:T134)</f>
        <v>1.36</v>
      </c>
      <c r="AR132" s="188" t="s">
        <v>81</v>
      </c>
      <c r="AT132" s="189" t="s">
        <v>72</v>
      </c>
      <c r="AU132" s="189" t="s">
        <v>83</v>
      </c>
      <c r="AY132" s="188" t="s">
        <v>144</v>
      </c>
      <c r="BK132" s="190">
        <f>SUM(BK133:BK134)</f>
        <v>0</v>
      </c>
    </row>
    <row r="133" spans="1:65" s="2" customFormat="1" ht="24.2" customHeight="1">
      <c r="A133" s="35"/>
      <c r="B133" s="36"/>
      <c r="C133" s="193" t="s">
        <v>81</v>
      </c>
      <c r="D133" s="193" t="s">
        <v>149</v>
      </c>
      <c r="E133" s="194" t="s">
        <v>150</v>
      </c>
      <c r="F133" s="195" t="s">
        <v>151</v>
      </c>
      <c r="G133" s="196" t="s">
        <v>152</v>
      </c>
      <c r="H133" s="197">
        <v>20</v>
      </c>
      <c r="I133" s="198"/>
      <c r="J133" s="199">
        <f>ROUND(I133*H133,2)</f>
        <v>0</v>
      </c>
      <c r="K133" s="200"/>
      <c r="L133" s="40"/>
      <c r="M133" s="201" t="s">
        <v>1</v>
      </c>
      <c r="N133" s="202" t="s">
        <v>38</v>
      </c>
      <c r="O133" s="72"/>
      <c r="P133" s="203">
        <f>O133*H133</f>
        <v>0</v>
      </c>
      <c r="Q133" s="203">
        <v>0</v>
      </c>
      <c r="R133" s="203">
        <f>Q133*H133</f>
        <v>0</v>
      </c>
      <c r="S133" s="203">
        <v>6.8000000000000005E-2</v>
      </c>
      <c r="T133" s="204">
        <f>S133*H133</f>
        <v>1.36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5" t="s">
        <v>153</v>
      </c>
      <c r="AT133" s="205" t="s">
        <v>149</v>
      </c>
      <c r="AU133" s="205" t="s">
        <v>154</v>
      </c>
      <c r="AY133" s="18" t="s">
        <v>144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8" t="s">
        <v>81</v>
      </c>
      <c r="BK133" s="206">
        <f>ROUND(I133*H133,2)</f>
        <v>0</v>
      </c>
      <c r="BL133" s="18" t="s">
        <v>153</v>
      </c>
      <c r="BM133" s="205" t="s">
        <v>575</v>
      </c>
    </row>
    <row r="134" spans="1:65" s="13" customFormat="1" ht="11.25">
      <c r="B134" s="207"/>
      <c r="C134" s="208"/>
      <c r="D134" s="209" t="s">
        <v>156</v>
      </c>
      <c r="E134" s="210" t="s">
        <v>1</v>
      </c>
      <c r="F134" s="211" t="s">
        <v>220</v>
      </c>
      <c r="G134" s="208"/>
      <c r="H134" s="212">
        <v>20</v>
      </c>
      <c r="I134" s="213"/>
      <c r="J134" s="208"/>
      <c r="K134" s="208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156</v>
      </c>
      <c r="AU134" s="218" t="s">
        <v>154</v>
      </c>
      <c r="AV134" s="13" t="s">
        <v>83</v>
      </c>
      <c r="AW134" s="13" t="s">
        <v>30</v>
      </c>
      <c r="AX134" s="13" t="s">
        <v>81</v>
      </c>
      <c r="AY134" s="218" t="s">
        <v>144</v>
      </c>
    </row>
    <row r="135" spans="1:65" s="12" customFormat="1" ht="22.9" customHeight="1">
      <c r="B135" s="177"/>
      <c r="C135" s="178"/>
      <c r="D135" s="179" t="s">
        <v>72</v>
      </c>
      <c r="E135" s="191" t="s">
        <v>159</v>
      </c>
      <c r="F135" s="191" t="s">
        <v>160</v>
      </c>
      <c r="G135" s="178"/>
      <c r="H135" s="178"/>
      <c r="I135" s="181"/>
      <c r="J135" s="192">
        <f>BK135</f>
        <v>0</v>
      </c>
      <c r="K135" s="178"/>
      <c r="L135" s="183"/>
      <c r="M135" s="184"/>
      <c r="N135" s="185"/>
      <c r="O135" s="185"/>
      <c r="P135" s="186">
        <f>SUM(P136:P139)</f>
        <v>0</v>
      </c>
      <c r="Q135" s="185"/>
      <c r="R135" s="186">
        <f>SUM(R136:R139)</f>
        <v>0</v>
      </c>
      <c r="S135" s="185"/>
      <c r="T135" s="187">
        <f>SUM(T136:T139)</f>
        <v>0</v>
      </c>
      <c r="AR135" s="188" t="s">
        <v>81</v>
      </c>
      <c r="AT135" s="189" t="s">
        <v>72</v>
      </c>
      <c r="AU135" s="189" t="s">
        <v>81</v>
      </c>
      <c r="AY135" s="188" t="s">
        <v>144</v>
      </c>
      <c r="BK135" s="190">
        <f>SUM(BK136:BK139)</f>
        <v>0</v>
      </c>
    </row>
    <row r="136" spans="1:65" s="2" customFormat="1" ht="24.2" customHeight="1">
      <c r="A136" s="35"/>
      <c r="B136" s="36"/>
      <c r="C136" s="193" t="s">
        <v>83</v>
      </c>
      <c r="D136" s="193" t="s">
        <v>149</v>
      </c>
      <c r="E136" s="194" t="s">
        <v>161</v>
      </c>
      <c r="F136" s="195" t="s">
        <v>162</v>
      </c>
      <c r="G136" s="196" t="s">
        <v>163</v>
      </c>
      <c r="H136" s="197">
        <v>1.36</v>
      </c>
      <c r="I136" s="198"/>
      <c r="J136" s="199">
        <f>ROUND(I136*H136,2)</f>
        <v>0</v>
      </c>
      <c r="K136" s="200"/>
      <c r="L136" s="40"/>
      <c r="M136" s="201" t="s">
        <v>1</v>
      </c>
      <c r="N136" s="202" t="s">
        <v>38</v>
      </c>
      <c r="O136" s="72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5" t="s">
        <v>153</v>
      </c>
      <c r="AT136" s="205" t="s">
        <v>149</v>
      </c>
      <c r="AU136" s="205" t="s">
        <v>83</v>
      </c>
      <c r="AY136" s="18" t="s">
        <v>144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8" t="s">
        <v>81</v>
      </c>
      <c r="BK136" s="206">
        <f>ROUND(I136*H136,2)</f>
        <v>0</v>
      </c>
      <c r="BL136" s="18" t="s">
        <v>153</v>
      </c>
      <c r="BM136" s="205" t="s">
        <v>576</v>
      </c>
    </row>
    <row r="137" spans="1:65" s="2" customFormat="1" ht="24.2" customHeight="1">
      <c r="A137" s="35"/>
      <c r="B137" s="36"/>
      <c r="C137" s="193" t="s">
        <v>154</v>
      </c>
      <c r="D137" s="193" t="s">
        <v>149</v>
      </c>
      <c r="E137" s="194" t="s">
        <v>165</v>
      </c>
      <c r="F137" s="195" t="s">
        <v>166</v>
      </c>
      <c r="G137" s="196" t="s">
        <v>163</v>
      </c>
      <c r="H137" s="197">
        <v>20.399999999999999</v>
      </c>
      <c r="I137" s="198"/>
      <c r="J137" s="199">
        <f>ROUND(I137*H137,2)</f>
        <v>0</v>
      </c>
      <c r="K137" s="200"/>
      <c r="L137" s="40"/>
      <c r="M137" s="201" t="s">
        <v>1</v>
      </c>
      <c r="N137" s="202" t="s">
        <v>38</v>
      </c>
      <c r="O137" s="72"/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5" t="s">
        <v>153</v>
      </c>
      <c r="AT137" s="205" t="s">
        <v>149</v>
      </c>
      <c r="AU137" s="205" t="s">
        <v>83</v>
      </c>
      <c r="AY137" s="18" t="s">
        <v>144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8" t="s">
        <v>81</v>
      </c>
      <c r="BK137" s="206">
        <f>ROUND(I137*H137,2)</f>
        <v>0</v>
      </c>
      <c r="BL137" s="18" t="s">
        <v>153</v>
      </c>
      <c r="BM137" s="205" t="s">
        <v>577</v>
      </c>
    </row>
    <row r="138" spans="1:65" s="13" customFormat="1" ht="11.25">
      <c r="B138" s="207"/>
      <c r="C138" s="208"/>
      <c r="D138" s="209" t="s">
        <v>156</v>
      </c>
      <c r="E138" s="210" t="s">
        <v>1</v>
      </c>
      <c r="F138" s="211" t="s">
        <v>578</v>
      </c>
      <c r="G138" s="208"/>
      <c r="H138" s="212">
        <v>20.399999999999999</v>
      </c>
      <c r="I138" s="213"/>
      <c r="J138" s="208"/>
      <c r="K138" s="208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156</v>
      </c>
      <c r="AU138" s="218" t="s">
        <v>83</v>
      </c>
      <c r="AV138" s="13" t="s">
        <v>83</v>
      </c>
      <c r="AW138" s="13" t="s">
        <v>30</v>
      </c>
      <c r="AX138" s="13" t="s">
        <v>81</v>
      </c>
      <c r="AY138" s="218" t="s">
        <v>144</v>
      </c>
    </row>
    <row r="139" spans="1:65" s="2" customFormat="1" ht="24.2" customHeight="1">
      <c r="A139" s="35"/>
      <c r="B139" s="36"/>
      <c r="C139" s="193" t="s">
        <v>153</v>
      </c>
      <c r="D139" s="193" t="s">
        <v>149</v>
      </c>
      <c r="E139" s="194" t="s">
        <v>169</v>
      </c>
      <c r="F139" s="195" t="s">
        <v>170</v>
      </c>
      <c r="G139" s="196" t="s">
        <v>163</v>
      </c>
      <c r="H139" s="197">
        <v>1.36</v>
      </c>
      <c r="I139" s="198"/>
      <c r="J139" s="199">
        <f>ROUND(I139*H139,2)</f>
        <v>0</v>
      </c>
      <c r="K139" s="200"/>
      <c r="L139" s="40"/>
      <c r="M139" s="201" t="s">
        <v>1</v>
      </c>
      <c r="N139" s="202" t="s">
        <v>38</v>
      </c>
      <c r="O139" s="72"/>
      <c r="P139" s="203">
        <f>O139*H139</f>
        <v>0</v>
      </c>
      <c r="Q139" s="203">
        <v>0</v>
      </c>
      <c r="R139" s="203">
        <f>Q139*H139</f>
        <v>0</v>
      </c>
      <c r="S139" s="203">
        <v>0</v>
      </c>
      <c r="T139" s="20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5" t="s">
        <v>153</v>
      </c>
      <c r="AT139" s="205" t="s">
        <v>149</v>
      </c>
      <c r="AU139" s="205" t="s">
        <v>83</v>
      </c>
      <c r="AY139" s="18" t="s">
        <v>144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8" t="s">
        <v>81</v>
      </c>
      <c r="BK139" s="206">
        <f>ROUND(I139*H139,2)</f>
        <v>0</v>
      </c>
      <c r="BL139" s="18" t="s">
        <v>153</v>
      </c>
      <c r="BM139" s="205" t="s">
        <v>579</v>
      </c>
    </row>
    <row r="140" spans="1:65" s="12" customFormat="1" ht="25.9" customHeight="1">
      <c r="B140" s="177"/>
      <c r="C140" s="178"/>
      <c r="D140" s="179" t="s">
        <v>72</v>
      </c>
      <c r="E140" s="180" t="s">
        <v>172</v>
      </c>
      <c r="F140" s="180" t="s">
        <v>173</v>
      </c>
      <c r="G140" s="178"/>
      <c r="H140" s="178"/>
      <c r="I140" s="181"/>
      <c r="J140" s="182">
        <f>BK140</f>
        <v>0</v>
      </c>
      <c r="K140" s="178"/>
      <c r="L140" s="183"/>
      <c r="M140" s="184"/>
      <c r="N140" s="185"/>
      <c r="O140" s="185"/>
      <c r="P140" s="186">
        <f>P141+P176+P179</f>
        <v>0</v>
      </c>
      <c r="Q140" s="185"/>
      <c r="R140" s="186">
        <f>R141+R176+R179</f>
        <v>0.30100000000000005</v>
      </c>
      <c r="S140" s="185"/>
      <c r="T140" s="187">
        <f>T141+T176+T179</f>
        <v>0</v>
      </c>
      <c r="AR140" s="188" t="s">
        <v>83</v>
      </c>
      <c r="AT140" s="189" t="s">
        <v>72</v>
      </c>
      <c r="AU140" s="189" t="s">
        <v>73</v>
      </c>
      <c r="AY140" s="188" t="s">
        <v>144</v>
      </c>
      <c r="BK140" s="190">
        <f>BK141+BK176+BK179</f>
        <v>0</v>
      </c>
    </row>
    <row r="141" spans="1:65" s="12" customFormat="1" ht="22.9" customHeight="1">
      <c r="B141" s="177"/>
      <c r="C141" s="178"/>
      <c r="D141" s="179" t="s">
        <v>72</v>
      </c>
      <c r="E141" s="191" t="s">
        <v>204</v>
      </c>
      <c r="F141" s="191" t="s">
        <v>205</v>
      </c>
      <c r="G141" s="178"/>
      <c r="H141" s="178"/>
      <c r="I141" s="181"/>
      <c r="J141" s="192">
        <f>BK141</f>
        <v>0</v>
      </c>
      <c r="K141" s="178"/>
      <c r="L141" s="183"/>
      <c r="M141" s="184"/>
      <c r="N141" s="185"/>
      <c r="O141" s="185"/>
      <c r="P141" s="186">
        <f>SUM(P142:P175)</f>
        <v>0</v>
      </c>
      <c r="Q141" s="185"/>
      <c r="R141" s="186">
        <f>SUM(R142:R175)</f>
        <v>0</v>
      </c>
      <c r="S141" s="185"/>
      <c r="T141" s="187">
        <f>SUM(T142:T175)</f>
        <v>0</v>
      </c>
      <c r="AR141" s="188" t="s">
        <v>83</v>
      </c>
      <c r="AT141" s="189" t="s">
        <v>72</v>
      </c>
      <c r="AU141" s="189" t="s">
        <v>81</v>
      </c>
      <c r="AY141" s="188" t="s">
        <v>144</v>
      </c>
      <c r="BK141" s="190">
        <f>SUM(BK142:BK175)</f>
        <v>0</v>
      </c>
    </row>
    <row r="142" spans="1:65" s="2" customFormat="1" ht="14.45" customHeight="1">
      <c r="A142" s="35"/>
      <c r="B142" s="36"/>
      <c r="C142" s="193" t="s">
        <v>176</v>
      </c>
      <c r="D142" s="193" t="s">
        <v>149</v>
      </c>
      <c r="E142" s="194" t="s">
        <v>207</v>
      </c>
      <c r="F142" s="195" t="s">
        <v>208</v>
      </c>
      <c r="G142" s="196" t="s">
        <v>209</v>
      </c>
      <c r="H142" s="197">
        <v>6</v>
      </c>
      <c r="I142" s="198"/>
      <c r="J142" s="199">
        <f>ROUND(I142*H142,2)</f>
        <v>0</v>
      </c>
      <c r="K142" s="200"/>
      <c r="L142" s="40"/>
      <c r="M142" s="201" t="s">
        <v>1</v>
      </c>
      <c r="N142" s="202" t="s">
        <v>38</v>
      </c>
      <c r="O142" s="72"/>
      <c r="P142" s="203">
        <f>O142*H142</f>
        <v>0</v>
      </c>
      <c r="Q142" s="203">
        <v>0</v>
      </c>
      <c r="R142" s="203">
        <f>Q142*H142</f>
        <v>0</v>
      </c>
      <c r="S142" s="203">
        <v>0</v>
      </c>
      <c r="T142" s="20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5" t="s">
        <v>180</v>
      </c>
      <c r="AT142" s="205" t="s">
        <v>149</v>
      </c>
      <c r="AU142" s="205" t="s">
        <v>83</v>
      </c>
      <c r="AY142" s="18" t="s">
        <v>144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8" t="s">
        <v>81</v>
      </c>
      <c r="BK142" s="206">
        <f>ROUND(I142*H142,2)</f>
        <v>0</v>
      </c>
      <c r="BL142" s="18" t="s">
        <v>180</v>
      </c>
      <c r="BM142" s="205" t="s">
        <v>580</v>
      </c>
    </row>
    <row r="143" spans="1:65" s="13" customFormat="1" ht="11.25">
      <c r="B143" s="207"/>
      <c r="C143" s="208"/>
      <c r="D143" s="209" t="s">
        <v>156</v>
      </c>
      <c r="E143" s="210" t="s">
        <v>1</v>
      </c>
      <c r="F143" s="211" t="s">
        <v>183</v>
      </c>
      <c r="G143" s="208"/>
      <c r="H143" s="212">
        <v>6</v>
      </c>
      <c r="I143" s="213"/>
      <c r="J143" s="208"/>
      <c r="K143" s="208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156</v>
      </c>
      <c r="AU143" s="218" t="s">
        <v>83</v>
      </c>
      <c r="AV143" s="13" t="s">
        <v>83</v>
      </c>
      <c r="AW143" s="13" t="s">
        <v>30</v>
      </c>
      <c r="AX143" s="13" t="s">
        <v>81</v>
      </c>
      <c r="AY143" s="218" t="s">
        <v>144</v>
      </c>
    </row>
    <row r="144" spans="1:65" s="2" customFormat="1" ht="14.45" customHeight="1">
      <c r="A144" s="35"/>
      <c r="B144" s="36"/>
      <c r="C144" s="193" t="s">
        <v>183</v>
      </c>
      <c r="D144" s="193" t="s">
        <v>149</v>
      </c>
      <c r="E144" s="194" t="s">
        <v>212</v>
      </c>
      <c r="F144" s="195" t="s">
        <v>213</v>
      </c>
      <c r="G144" s="196" t="s">
        <v>209</v>
      </c>
      <c r="H144" s="197">
        <v>45</v>
      </c>
      <c r="I144" s="198"/>
      <c r="J144" s="199">
        <f>ROUND(I144*H144,2)</f>
        <v>0</v>
      </c>
      <c r="K144" s="200"/>
      <c r="L144" s="40"/>
      <c r="M144" s="201" t="s">
        <v>1</v>
      </c>
      <c r="N144" s="202" t="s">
        <v>38</v>
      </c>
      <c r="O144" s="72"/>
      <c r="P144" s="203">
        <f>O144*H144</f>
        <v>0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5" t="s">
        <v>180</v>
      </c>
      <c r="AT144" s="205" t="s">
        <v>149</v>
      </c>
      <c r="AU144" s="205" t="s">
        <v>83</v>
      </c>
      <c r="AY144" s="18" t="s">
        <v>144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8" t="s">
        <v>81</v>
      </c>
      <c r="BK144" s="206">
        <f>ROUND(I144*H144,2)</f>
        <v>0</v>
      </c>
      <c r="BL144" s="18" t="s">
        <v>180</v>
      </c>
      <c r="BM144" s="205" t="s">
        <v>581</v>
      </c>
    </row>
    <row r="145" spans="1:65" s="13" customFormat="1" ht="11.25">
      <c r="B145" s="207"/>
      <c r="C145" s="208"/>
      <c r="D145" s="209" t="s">
        <v>156</v>
      </c>
      <c r="E145" s="210" t="s">
        <v>1</v>
      </c>
      <c r="F145" s="211" t="s">
        <v>215</v>
      </c>
      <c r="G145" s="208"/>
      <c r="H145" s="212">
        <v>45</v>
      </c>
      <c r="I145" s="213"/>
      <c r="J145" s="208"/>
      <c r="K145" s="208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156</v>
      </c>
      <c r="AU145" s="218" t="s">
        <v>83</v>
      </c>
      <c r="AV145" s="13" t="s">
        <v>83</v>
      </c>
      <c r="AW145" s="13" t="s">
        <v>30</v>
      </c>
      <c r="AX145" s="13" t="s">
        <v>81</v>
      </c>
      <c r="AY145" s="218" t="s">
        <v>144</v>
      </c>
    </row>
    <row r="146" spans="1:65" s="2" customFormat="1" ht="14.45" customHeight="1">
      <c r="A146" s="35"/>
      <c r="B146" s="36"/>
      <c r="C146" s="193" t="s">
        <v>188</v>
      </c>
      <c r="D146" s="193" t="s">
        <v>149</v>
      </c>
      <c r="E146" s="194" t="s">
        <v>217</v>
      </c>
      <c r="F146" s="195" t="s">
        <v>218</v>
      </c>
      <c r="G146" s="196" t="s">
        <v>209</v>
      </c>
      <c r="H146" s="197">
        <v>8</v>
      </c>
      <c r="I146" s="198"/>
      <c r="J146" s="199">
        <f>ROUND(I146*H146,2)</f>
        <v>0</v>
      </c>
      <c r="K146" s="200"/>
      <c r="L146" s="40"/>
      <c r="M146" s="201" t="s">
        <v>1</v>
      </c>
      <c r="N146" s="202" t="s">
        <v>38</v>
      </c>
      <c r="O146" s="72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5" t="s">
        <v>180</v>
      </c>
      <c r="AT146" s="205" t="s">
        <v>149</v>
      </c>
      <c r="AU146" s="205" t="s">
        <v>83</v>
      </c>
      <c r="AY146" s="18" t="s">
        <v>144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8" t="s">
        <v>81</v>
      </c>
      <c r="BK146" s="206">
        <f>ROUND(I146*H146,2)</f>
        <v>0</v>
      </c>
      <c r="BL146" s="18" t="s">
        <v>180</v>
      </c>
      <c r="BM146" s="205" t="s">
        <v>582</v>
      </c>
    </row>
    <row r="147" spans="1:65" s="13" customFormat="1" ht="11.25">
      <c r="B147" s="207"/>
      <c r="C147" s="208"/>
      <c r="D147" s="209" t="s">
        <v>156</v>
      </c>
      <c r="E147" s="210" t="s">
        <v>1</v>
      </c>
      <c r="F147" s="211" t="s">
        <v>192</v>
      </c>
      <c r="G147" s="208"/>
      <c r="H147" s="212">
        <v>8</v>
      </c>
      <c r="I147" s="213"/>
      <c r="J147" s="208"/>
      <c r="K147" s="208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156</v>
      </c>
      <c r="AU147" s="218" t="s">
        <v>83</v>
      </c>
      <c r="AV147" s="13" t="s">
        <v>83</v>
      </c>
      <c r="AW147" s="13" t="s">
        <v>30</v>
      </c>
      <c r="AX147" s="13" t="s">
        <v>81</v>
      </c>
      <c r="AY147" s="218" t="s">
        <v>144</v>
      </c>
    </row>
    <row r="148" spans="1:65" s="2" customFormat="1" ht="14.45" customHeight="1">
      <c r="A148" s="35"/>
      <c r="B148" s="36"/>
      <c r="C148" s="193" t="s">
        <v>192</v>
      </c>
      <c r="D148" s="193" t="s">
        <v>149</v>
      </c>
      <c r="E148" s="194" t="s">
        <v>238</v>
      </c>
      <c r="F148" s="195" t="s">
        <v>239</v>
      </c>
      <c r="G148" s="196" t="s">
        <v>209</v>
      </c>
      <c r="H148" s="197">
        <v>12</v>
      </c>
      <c r="I148" s="198"/>
      <c r="J148" s="199">
        <f>ROUND(I148*H148,2)</f>
        <v>0</v>
      </c>
      <c r="K148" s="200"/>
      <c r="L148" s="40"/>
      <c r="M148" s="201" t="s">
        <v>1</v>
      </c>
      <c r="N148" s="202" t="s">
        <v>38</v>
      </c>
      <c r="O148" s="72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5" t="s">
        <v>180</v>
      </c>
      <c r="AT148" s="205" t="s">
        <v>149</v>
      </c>
      <c r="AU148" s="205" t="s">
        <v>83</v>
      </c>
      <c r="AY148" s="18" t="s">
        <v>144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8" t="s">
        <v>81</v>
      </c>
      <c r="BK148" s="206">
        <f>ROUND(I148*H148,2)</f>
        <v>0</v>
      </c>
      <c r="BL148" s="18" t="s">
        <v>180</v>
      </c>
      <c r="BM148" s="205" t="s">
        <v>583</v>
      </c>
    </row>
    <row r="149" spans="1:65" s="13" customFormat="1" ht="11.25">
      <c r="B149" s="207"/>
      <c r="C149" s="208"/>
      <c r="D149" s="209" t="s">
        <v>156</v>
      </c>
      <c r="E149" s="210" t="s">
        <v>1</v>
      </c>
      <c r="F149" s="211" t="s">
        <v>211</v>
      </c>
      <c r="G149" s="208"/>
      <c r="H149" s="212">
        <v>12</v>
      </c>
      <c r="I149" s="213"/>
      <c r="J149" s="208"/>
      <c r="K149" s="208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156</v>
      </c>
      <c r="AU149" s="218" t="s">
        <v>83</v>
      </c>
      <c r="AV149" s="13" t="s">
        <v>83</v>
      </c>
      <c r="AW149" s="13" t="s">
        <v>30</v>
      </c>
      <c r="AX149" s="13" t="s">
        <v>81</v>
      </c>
      <c r="AY149" s="218" t="s">
        <v>144</v>
      </c>
    </row>
    <row r="150" spans="1:65" s="2" customFormat="1" ht="14.45" customHeight="1">
      <c r="A150" s="35"/>
      <c r="B150" s="36"/>
      <c r="C150" s="193" t="s">
        <v>145</v>
      </c>
      <c r="D150" s="193" t="s">
        <v>149</v>
      </c>
      <c r="E150" s="194" t="s">
        <v>243</v>
      </c>
      <c r="F150" s="195" t="s">
        <v>244</v>
      </c>
      <c r="G150" s="196" t="s">
        <v>209</v>
      </c>
      <c r="H150" s="197">
        <v>18</v>
      </c>
      <c r="I150" s="198"/>
      <c r="J150" s="199">
        <f>ROUND(I150*H150,2)</f>
        <v>0</v>
      </c>
      <c r="K150" s="200"/>
      <c r="L150" s="40"/>
      <c r="M150" s="201" t="s">
        <v>1</v>
      </c>
      <c r="N150" s="202" t="s">
        <v>38</v>
      </c>
      <c r="O150" s="72"/>
      <c r="P150" s="203">
        <f>O150*H150</f>
        <v>0</v>
      </c>
      <c r="Q150" s="203">
        <v>0</v>
      </c>
      <c r="R150" s="203">
        <f>Q150*H150</f>
        <v>0</v>
      </c>
      <c r="S150" s="203">
        <v>0</v>
      </c>
      <c r="T150" s="20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5" t="s">
        <v>180</v>
      </c>
      <c r="AT150" s="205" t="s">
        <v>149</v>
      </c>
      <c r="AU150" s="205" t="s">
        <v>83</v>
      </c>
      <c r="AY150" s="18" t="s">
        <v>144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8" t="s">
        <v>81</v>
      </c>
      <c r="BK150" s="206">
        <f>ROUND(I150*H150,2)</f>
        <v>0</v>
      </c>
      <c r="BL150" s="18" t="s">
        <v>180</v>
      </c>
      <c r="BM150" s="205" t="s">
        <v>584</v>
      </c>
    </row>
    <row r="151" spans="1:65" s="13" customFormat="1" ht="11.25">
      <c r="B151" s="207"/>
      <c r="C151" s="208"/>
      <c r="D151" s="209" t="s">
        <v>156</v>
      </c>
      <c r="E151" s="210" t="s">
        <v>1</v>
      </c>
      <c r="F151" s="211" t="s">
        <v>237</v>
      </c>
      <c r="G151" s="208"/>
      <c r="H151" s="212">
        <v>18</v>
      </c>
      <c r="I151" s="213"/>
      <c r="J151" s="208"/>
      <c r="K151" s="208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156</v>
      </c>
      <c r="AU151" s="218" t="s">
        <v>83</v>
      </c>
      <c r="AV151" s="13" t="s">
        <v>83</v>
      </c>
      <c r="AW151" s="13" t="s">
        <v>30</v>
      </c>
      <c r="AX151" s="13" t="s">
        <v>81</v>
      </c>
      <c r="AY151" s="218" t="s">
        <v>144</v>
      </c>
    </row>
    <row r="152" spans="1:65" s="2" customFormat="1" ht="14.45" customHeight="1">
      <c r="A152" s="35"/>
      <c r="B152" s="36"/>
      <c r="C152" s="193" t="s">
        <v>200</v>
      </c>
      <c r="D152" s="193" t="s">
        <v>149</v>
      </c>
      <c r="E152" s="194" t="s">
        <v>246</v>
      </c>
      <c r="F152" s="195" t="s">
        <v>247</v>
      </c>
      <c r="G152" s="196" t="s">
        <v>209</v>
      </c>
      <c r="H152" s="197">
        <v>14</v>
      </c>
      <c r="I152" s="198"/>
      <c r="J152" s="199">
        <f>ROUND(I152*H152,2)</f>
        <v>0</v>
      </c>
      <c r="K152" s="200"/>
      <c r="L152" s="40"/>
      <c r="M152" s="201" t="s">
        <v>1</v>
      </c>
      <c r="N152" s="202" t="s">
        <v>38</v>
      </c>
      <c r="O152" s="72"/>
      <c r="P152" s="203">
        <f>O152*H152</f>
        <v>0</v>
      </c>
      <c r="Q152" s="203">
        <v>0</v>
      </c>
      <c r="R152" s="203">
        <f>Q152*H152</f>
        <v>0</v>
      </c>
      <c r="S152" s="203">
        <v>0</v>
      </c>
      <c r="T152" s="20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5" t="s">
        <v>180</v>
      </c>
      <c r="AT152" s="205" t="s">
        <v>149</v>
      </c>
      <c r="AU152" s="205" t="s">
        <v>83</v>
      </c>
      <c r="AY152" s="18" t="s">
        <v>144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8" t="s">
        <v>81</v>
      </c>
      <c r="BK152" s="206">
        <f>ROUND(I152*H152,2)</f>
        <v>0</v>
      </c>
      <c r="BL152" s="18" t="s">
        <v>180</v>
      </c>
      <c r="BM152" s="205" t="s">
        <v>585</v>
      </c>
    </row>
    <row r="153" spans="1:65" s="13" customFormat="1" ht="11.25">
      <c r="B153" s="207"/>
      <c r="C153" s="208"/>
      <c r="D153" s="209" t="s">
        <v>156</v>
      </c>
      <c r="E153" s="210" t="s">
        <v>1</v>
      </c>
      <c r="F153" s="211" t="s">
        <v>221</v>
      </c>
      <c r="G153" s="208"/>
      <c r="H153" s="212">
        <v>14</v>
      </c>
      <c r="I153" s="213"/>
      <c r="J153" s="208"/>
      <c r="K153" s="208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156</v>
      </c>
      <c r="AU153" s="218" t="s">
        <v>83</v>
      </c>
      <c r="AV153" s="13" t="s">
        <v>83</v>
      </c>
      <c r="AW153" s="13" t="s">
        <v>30</v>
      </c>
      <c r="AX153" s="13" t="s">
        <v>81</v>
      </c>
      <c r="AY153" s="218" t="s">
        <v>144</v>
      </c>
    </row>
    <row r="154" spans="1:65" s="2" customFormat="1" ht="14.45" customHeight="1">
      <c r="A154" s="35"/>
      <c r="B154" s="36"/>
      <c r="C154" s="193" t="s">
        <v>206</v>
      </c>
      <c r="D154" s="193" t="s">
        <v>149</v>
      </c>
      <c r="E154" s="194" t="s">
        <v>254</v>
      </c>
      <c r="F154" s="195" t="s">
        <v>255</v>
      </c>
      <c r="G154" s="196" t="s">
        <v>251</v>
      </c>
      <c r="H154" s="197">
        <v>1</v>
      </c>
      <c r="I154" s="198"/>
      <c r="J154" s="199">
        <f>ROUND(I154*H154,2)</f>
        <v>0</v>
      </c>
      <c r="K154" s="200"/>
      <c r="L154" s="40"/>
      <c r="M154" s="201" t="s">
        <v>1</v>
      </c>
      <c r="N154" s="202" t="s">
        <v>38</v>
      </c>
      <c r="O154" s="72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5" t="s">
        <v>180</v>
      </c>
      <c r="AT154" s="205" t="s">
        <v>149</v>
      </c>
      <c r="AU154" s="205" t="s">
        <v>83</v>
      </c>
      <c r="AY154" s="18" t="s">
        <v>144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8" t="s">
        <v>81</v>
      </c>
      <c r="BK154" s="206">
        <f>ROUND(I154*H154,2)</f>
        <v>0</v>
      </c>
      <c r="BL154" s="18" t="s">
        <v>180</v>
      </c>
      <c r="BM154" s="205" t="s">
        <v>586</v>
      </c>
    </row>
    <row r="155" spans="1:65" s="13" customFormat="1" ht="11.25">
      <c r="B155" s="207"/>
      <c r="C155" s="208"/>
      <c r="D155" s="209" t="s">
        <v>156</v>
      </c>
      <c r="E155" s="210" t="s">
        <v>1</v>
      </c>
      <c r="F155" s="211" t="s">
        <v>81</v>
      </c>
      <c r="G155" s="208"/>
      <c r="H155" s="212">
        <v>1</v>
      </c>
      <c r="I155" s="213"/>
      <c r="J155" s="208"/>
      <c r="K155" s="208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156</v>
      </c>
      <c r="AU155" s="218" t="s">
        <v>83</v>
      </c>
      <c r="AV155" s="13" t="s">
        <v>83</v>
      </c>
      <c r="AW155" s="13" t="s">
        <v>30</v>
      </c>
      <c r="AX155" s="13" t="s">
        <v>81</v>
      </c>
      <c r="AY155" s="218" t="s">
        <v>144</v>
      </c>
    </row>
    <row r="156" spans="1:65" s="2" customFormat="1" ht="14.45" customHeight="1">
      <c r="A156" s="35"/>
      <c r="B156" s="36"/>
      <c r="C156" s="193" t="s">
        <v>211</v>
      </c>
      <c r="D156" s="193" t="s">
        <v>149</v>
      </c>
      <c r="E156" s="194" t="s">
        <v>249</v>
      </c>
      <c r="F156" s="195" t="s">
        <v>250</v>
      </c>
      <c r="G156" s="196" t="s">
        <v>251</v>
      </c>
      <c r="H156" s="197">
        <v>1</v>
      </c>
      <c r="I156" s="198"/>
      <c r="J156" s="199">
        <f>ROUND(I156*H156,2)</f>
        <v>0</v>
      </c>
      <c r="K156" s="200"/>
      <c r="L156" s="40"/>
      <c r="M156" s="201" t="s">
        <v>1</v>
      </c>
      <c r="N156" s="202" t="s">
        <v>38</v>
      </c>
      <c r="O156" s="72"/>
      <c r="P156" s="203">
        <f>O156*H156</f>
        <v>0</v>
      </c>
      <c r="Q156" s="203">
        <v>0</v>
      </c>
      <c r="R156" s="203">
        <f>Q156*H156</f>
        <v>0</v>
      </c>
      <c r="S156" s="203">
        <v>0</v>
      </c>
      <c r="T156" s="20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5" t="s">
        <v>180</v>
      </c>
      <c r="AT156" s="205" t="s">
        <v>149</v>
      </c>
      <c r="AU156" s="205" t="s">
        <v>83</v>
      </c>
      <c r="AY156" s="18" t="s">
        <v>144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8" t="s">
        <v>81</v>
      </c>
      <c r="BK156" s="206">
        <f>ROUND(I156*H156,2)</f>
        <v>0</v>
      </c>
      <c r="BL156" s="18" t="s">
        <v>180</v>
      </c>
      <c r="BM156" s="205" t="s">
        <v>587</v>
      </c>
    </row>
    <row r="157" spans="1:65" s="13" customFormat="1" ht="11.25">
      <c r="B157" s="207"/>
      <c r="C157" s="208"/>
      <c r="D157" s="209" t="s">
        <v>156</v>
      </c>
      <c r="E157" s="210" t="s">
        <v>1</v>
      </c>
      <c r="F157" s="211" t="s">
        <v>81</v>
      </c>
      <c r="G157" s="208"/>
      <c r="H157" s="212">
        <v>1</v>
      </c>
      <c r="I157" s="213"/>
      <c r="J157" s="208"/>
      <c r="K157" s="208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156</v>
      </c>
      <c r="AU157" s="218" t="s">
        <v>83</v>
      </c>
      <c r="AV157" s="13" t="s">
        <v>83</v>
      </c>
      <c r="AW157" s="13" t="s">
        <v>30</v>
      </c>
      <c r="AX157" s="13" t="s">
        <v>81</v>
      </c>
      <c r="AY157" s="218" t="s">
        <v>144</v>
      </c>
    </row>
    <row r="158" spans="1:65" s="2" customFormat="1" ht="14.45" customHeight="1">
      <c r="A158" s="35"/>
      <c r="B158" s="36"/>
      <c r="C158" s="193" t="s">
        <v>216</v>
      </c>
      <c r="D158" s="193" t="s">
        <v>149</v>
      </c>
      <c r="E158" s="194" t="s">
        <v>233</v>
      </c>
      <c r="F158" s="195" t="s">
        <v>234</v>
      </c>
      <c r="G158" s="196" t="s">
        <v>209</v>
      </c>
      <c r="H158" s="197">
        <v>67</v>
      </c>
      <c r="I158" s="198"/>
      <c r="J158" s="199">
        <f>ROUND(I158*H158,2)</f>
        <v>0</v>
      </c>
      <c r="K158" s="200"/>
      <c r="L158" s="40"/>
      <c r="M158" s="201" t="s">
        <v>1</v>
      </c>
      <c r="N158" s="202" t="s">
        <v>38</v>
      </c>
      <c r="O158" s="72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5" t="s">
        <v>180</v>
      </c>
      <c r="AT158" s="205" t="s">
        <v>149</v>
      </c>
      <c r="AU158" s="205" t="s">
        <v>83</v>
      </c>
      <c r="AY158" s="18" t="s">
        <v>144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8" t="s">
        <v>81</v>
      </c>
      <c r="BK158" s="206">
        <f>ROUND(I158*H158,2)</f>
        <v>0</v>
      </c>
      <c r="BL158" s="18" t="s">
        <v>180</v>
      </c>
      <c r="BM158" s="205" t="s">
        <v>588</v>
      </c>
    </row>
    <row r="159" spans="1:65" s="13" customFormat="1" ht="11.25">
      <c r="B159" s="207"/>
      <c r="C159" s="208"/>
      <c r="D159" s="209" t="s">
        <v>156</v>
      </c>
      <c r="E159" s="210" t="s">
        <v>1</v>
      </c>
      <c r="F159" s="211" t="s">
        <v>236</v>
      </c>
      <c r="G159" s="208"/>
      <c r="H159" s="212">
        <v>67</v>
      </c>
      <c r="I159" s="213"/>
      <c r="J159" s="208"/>
      <c r="K159" s="208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156</v>
      </c>
      <c r="AU159" s="218" t="s">
        <v>83</v>
      </c>
      <c r="AV159" s="13" t="s">
        <v>83</v>
      </c>
      <c r="AW159" s="13" t="s">
        <v>30</v>
      </c>
      <c r="AX159" s="13" t="s">
        <v>81</v>
      </c>
      <c r="AY159" s="218" t="s">
        <v>144</v>
      </c>
    </row>
    <row r="160" spans="1:65" s="2" customFormat="1" ht="14.45" customHeight="1">
      <c r="A160" s="35"/>
      <c r="B160" s="36"/>
      <c r="C160" s="193" t="s">
        <v>221</v>
      </c>
      <c r="D160" s="193" t="s">
        <v>149</v>
      </c>
      <c r="E160" s="194" t="s">
        <v>226</v>
      </c>
      <c r="F160" s="195" t="s">
        <v>227</v>
      </c>
      <c r="G160" s="196" t="s">
        <v>209</v>
      </c>
      <c r="H160" s="197">
        <v>8</v>
      </c>
      <c r="I160" s="198"/>
      <c r="J160" s="199">
        <f>ROUND(I160*H160,2)</f>
        <v>0</v>
      </c>
      <c r="K160" s="200"/>
      <c r="L160" s="40"/>
      <c r="M160" s="201" t="s">
        <v>1</v>
      </c>
      <c r="N160" s="202" t="s">
        <v>38</v>
      </c>
      <c r="O160" s="72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5" t="s">
        <v>180</v>
      </c>
      <c r="AT160" s="205" t="s">
        <v>149</v>
      </c>
      <c r="AU160" s="205" t="s">
        <v>83</v>
      </c>
      <c r="AY160" s="18" t="s">
        <v>144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8" t="s">
        <v>81</v>
      </c>
      <c r="BK160" s="206">
        <f>ROUND(I160*H160,2)</f>
        <v>0</v>
      </c>
      <c r="BL160" s="18" t="s">
        <v>180</v>
      </c>
      <c r="BM160" s="205" t="s">
        <v>589</v>
      </c>
    </row>
    <row r="161" spans="1:65" s="13" customFormat="1" ht="11.25">
      <c r="B161" s="207"/>
      <c r="C161" s="208"/>
      <c r="D161" s="209" t="s">
        <v>156</v>
      </c>
      <c r="E161" s="210" t="s">
        <v>1</v>
      </c>
      <c r="F161" s="211" t="s">
        <v>192</v>
      </c>
      <c r="G161" s="208"/>
      <c r="H161" s="212">
        <v>8</v>
      </c>
      <c r="I161" s="213"/>
      <c r="J161" s="208"/>
      <c r="K161" s="208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156</v>
      </c>
      <c r="AU161" s="218" t="s">
        <v>83</v>
      </c>
      <c r="AV161" s="13" t="s">
        <v>83</v>
      </c>
      <c r="AW161" s="13" t="s">
        <v>30</v>
      </c>
      <c r="AX161" s="13" t="s">
        <v>81</v>
      </c>
      <c r="AY161" s="218" t="s">
        <v>144</v>
      </c>
    </row>
    <row r="162" spans="1:65" s="2" customFormat="1" ht="24.2" customHeight="1">
      <c r="A162" s="35"/>
      <c r="B162" s="36"/>
      <c r="C162" s="193" t="s">
        <v>8</v>
      </c>
      <c r="D162" s="193" t="s">
        <v>149</v>
      </c>
      <c r="E162" s="194" t="s">
        <v>222</v>
      </c>
      <c r="F162" s="195" t="s">
        <v>223</v>
      </c>
      <c r="G162" s="196" t="s">
        <v>224</v>
      </c>
      <c r="H162" s="197">
        <v>3</v>
      </c>
      <c r="I162" s="198"/>
      <c r="J162" s="199">
        <f>ROUND(I162*H162,2)</f>
        <v>0</v>
      </c>
      <c r="K162" s="200"/>
      <c r="L162" s="40"/>
      <c r="M162" s="201" t="s">
        <v>1</v>
      </c>
      <c r="N162" s="202" t="s">
        <v>38</v>
      </c>
      <c r="O162" s="72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5" t="s">
        <v>180</v>
      </c>
      <c r="AT162" s="205" t="s">
        <v>149</v>
      </c>
      <c r="AU162" s="205" t="s">
        <v>83</v>
      </c>
      <c r="AY162" s="18" t="s">
        <v>144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8" t="s">
        <v>81</v>
      </c>
      <c r="BK162" s="206">
        <f>ROUND(I162*H162,2)</f>
        <v>0</v>
      </c>
      <c r="BL162" s="18" t="s">
        <v>180</v>
      </c>
      <c r="BM162" s="205" t="s">
        <v>590</v>
      </c>
    </row>
    <row r="163" spans="1:65" s="13" customFormat="1" ht="11.25">
      <c r="B163" s="207"/>
      <c r="C163" s="208"/>
      <c r="D163" s="209" t="s">
        <v>156</v>
      </c>
      <c r="E163" s="210" t="s">
        <v>1</v>
      </c>
      <c r="F163" s="211" t="s">
        <v>154</v>
      </c>
      <c r="G163" s="208"/>
      <c r="H163" s="212">
        <v>3</v>
      </c>
      <c r="I163" s="213"/>
      <c r="J163" s="208"/>
      <c r="K163" s="208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156</v>
      </c>
      <c r="AU163" s="218" t="s">
        <v>83</v>
      </c>
      <c r="AV163" s="13" t="s">
        <v>83</v>
      </c>
      <c r="AW163" s="13" t="s">
        <v>30</v>
      </c>
      <c r="AX163" s="13" t="s">
        <v>81</v>
      </c>
      <c r="AY163" s="218" t="s">
        <v>144</v>
      </c>
    </row>
    <row r="164" spans="1:65" s="2" customFormat="1" ht="24.2" customHeight="1">
      <c r="A164" s="35"/>
      <c r="B164" s="36"/>
      <c r="C164" s="193" t="s">
        <v>180</v>
      </c>
      <c r="D164" s="193" t="s">
        <v>149</v>
      </c>
      <c r="E164" s="194" t="s">
        <v>229</v>
      </c>
      <c r="F164" s="195" t="s">
        <v>230</v>
      </c>
      <c r="G164" s="196" t="s">
        <v>224</v>
      </c>
      <c r="H164" s="197">
        <v>1</v>
      </c>
      <c r="I164" s="198"/>
      <c r="J164" s="199">
        <f>ROUND(I164*H164,2)</f>
        <v>0</v>
      </c>
      <c r="K164" s="200"/>
      <c r="L164" s="40"/>
      <c r="M164" s="201" t="s">
        <v>1</v>
      </c>
      <c r="N164" s="202" t="s">
        <v>38</v>
      </c>
      <c r="O164" s="72"/>
      <c r="P164" s="203">
        <f>O164*H164</f>
        <v>0</v>
      </c>
      <c r="Q164" s="203">
        <v>0</v>
      </c>
      <c r="R164" s="203">
        <f>Q164*H164</f>
        <v>0</v>
      </c>
      <c r="S164" s="203">
        <v>0</v>
      </c>
      <c r="T164" s="20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5" t="s">
        <v>180</v>
      </c>
      <c r="AT164" s="205" t="s">
        <v>149</v>
      </c>
      <c r="AU164" s="205" t="s">
        <v>83</v>
      </c>
      <c r="AY164" s="18" t="s">
        <v>144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8" t="s">
        <v>81</v>
      </c>
      <c r="BK164" s="206">
        <f>ROUND(I164*H164,2)</f>
        <v>0</v>
      </c>
      <c r="BL164" s="18" t="s">
        <v>180</v>
      </c>
      <c r="BM164" s="205" t="s">
        <v>591</v>
      </c>
    </row>
    <row r="165" spans="1:65" s="13" customFormat="1" ht="11.25">
      <c r="B165" s="207"/>
      <c r="C165" s="208"/>
      <c r="D165" s="209" t="s">
        <v>156</v>
      </c>
      <c r="E165" s="210" t="s">
        <v>1</v>
      </c>
      <c r="F165" s="211" t="s">
        <v>81</v>
      </c>
      <c r="G165" s="208"/>
      <c r="H165" s="212">
        <v>1</v>
      </c>
      <c r="I165" s="213"/>
      <c r="J165" s="208"/>
      <c r="K165" s="208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156</v>
      </c>
      <c r="AU165" s="218" t="s">
        <v>83</v>
      </c>
      <c r="AV165" s="13" t="s">
        <v>83</v>
      </c>
      <c r="AW165" s="13" t="s">
        <v>30</v>
      </c>
      <c r="AX165" s="13" t="s">
        <v>81</v>
      </c>
      <c r="AY165" s="218" t="s">
        <v>144</v>
      </c>
    </row>
    <row r="166" spans="1:65" s="2" customFormat="1" ht="14.45" customHeight="1">
      <c r="A166" s="35"/>
      <c r="B166" s="36"/>
      <c r="C166" s="193" t="s">
        <v>232</v>
      </c>
      <c r="D166" s="193" t="s">
        <v>149</v>
      </c>
      <c r="E166" s="194" t="s">
        <v>262</v>
      </c>
      <c r="F166" s="195" t="s">
        <v>263</v>
      </c>
      <c r="G166" s="196" t="s">
        <v>251</v>
      </c>
      <c r="H166" s="197">
        <v>1</v>
      </c>
      <c r="I166" s="198"/>
      <c r="J166" s="199">
        <f>ROUND(I166*H166,2)</f>
        <v>0</v>
      </c>
      <c r="K166" s="200"/>
      <c r="L166" s="40"/>
      <c r="M166" s="201" t="s">
        <v>1</v>
      </c>
      <c r="N166" s="202" t="s">
        <v>38</v>
      </c>
      <c r="O166" s="72"/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5" t="s">
        <v>180</v>
      </c>
      <c r="AT166" s="205" t="s">
        <v>149</v>
      </c>
      <c r="AU166" s="205" t="s">
        <v>83</v>
      </c>
      <c r="AY166" s="18" t="s">
        <v>144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8" t="s">
        <v>81</v>
      </c>
      <c r="BK166" s="206">
        <f>ROUND(I166*H166,2)</f>
        <v>0</v>
      </c>
      <c r="BL166" s="18" t="s">
        <v>180</v>
      </c>
      <c r="BM166" s="205" t="s">
        <v>592</v>
      </c>
    </row>
    <row r="167" spans="1:65" s="13" customFormat="1" ht="11.25">
      <c r="B167" s="207"/>
      <c r="C167" s="208"/>
      <c r="D167" s="209" t="s">
        <v>156</v>
      </c>
      <c r="E167" s="210" t="s">
        <v>1</v>
      </c>
      <c r="F167" s="211" t="s">
        <v>81</v>
      </c>
      <c r="G167" s="208"/>
      <c r="H167" s="212">
        <v>1</v>
      </c>
      <c r="I167" s="213"/>
      <c r="J167" s="208"/>
      <c r="K167" s="208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156</v>
      </c>
      <c r="AU167" s="218" t="s">
        <v>83</v>
      </c>
      <c r="AV167" s="13" t="s">
        <v>83</v>
      </c>
      <c r="AW167" s="13" t="s">
        <v>30</v>
      </c>
      <c r="AX167" s="13" t="s">
        <v>81</v>
      </c>
      <c r="AY167" s="218" t="s">
        <v>144</v>
      </c>
    </row>
    <row r="168" spans="1:65" s="2" customFormat="1" ht="24.2" customHeight="1">
      <c r="A168" s="35"/>
      <c r="B168" s="36"/>
      <c r="C168" s="193" t="s">
        <v>237</v>
      </c>
      <c r="D168" s="193" t="s">
        <v>149</v>
      </c>
      <c r="E168" s="194" t="s">
        <v>265</v>
      </c>
      <c r="F168" s="195" t="s">
        <v>266</v>
      </c>
      <c r="G168" s="196" t="s">
        <v>251</v>
      </c>
      <c r="H168" s="197">
        <v>1</v>
      </c>
      <c r="I168" s="198"/>
      <c r="J168" s="199">
        <f>ROUND(I168*H168,2)</f>
        <v>0</v>
      </c>
      <c r="K168" s="200"/>
      <c r="L168" s="40"/>
      <c r="M168" s="201" t="s">
        <v>1</v>
      </c>
      <c r="N168" s="202" t="s">
        <v>38</v>
      </c>
      <c r="O168" s="72"/>
      <c r="P168" s="203">
        <f>O168*H168</f>
        <v>0</v>
      </c>
      <c r="Q168" s="203">
        <v>0</v>
      </c>
      <c r="R168" s="203">
        <f>Q168*H168</f>
        <v>0</v>
      </c>
      <c r="S168" s="203">
        <v>0</v>
      </c>
      <c r="T168" s="20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5" t="s">
        <v>180</v>
      </c>
      <c r="AT168" s="205" t="s">
        <v>149</v>
      </c>
      <c r="AU168" s="205" t="s">
        <v>83</v>
      </c>
      <c r="AY168" s="18" t="s">
        <v>144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8" t="s">
        <v>81</v>
      </c>
      <c r="BK168" s="206">
        <f>ROUND(I168*H168,2)</f>
        <v>0</v>
      </c>
      <c r="BL168" s="18" t="s">
        <v>180</v>
      </c>
      <c r="BM168" s="205" t="s">
        <v>593</v>
      </c>
    </row>
    <row r="169" spans="1:65" s="13" customFormat="1" ht="11.25">
      <c r="B169" s="207"/>
      <c r="C169" s="208"/>
      <c r="D169" s="209" t="s">
        <v>156</v>
      </c>
      <c r="E169" s="210" t="s">
        <v>1</v>
      </c>
      <c r="F169" s="211" t="s">
        <v>81</v>
      </c>
      <c r="G169" s="208"/>
      <c r="H169" s="212">
        <v>1</v>
      </c>
      <c r="I169" s="213"/>
      <c r="J169" s="208"/>
      <c r="K169" s="208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156</v>
      </c>
      <c r="AU169" s="218" t="s">
        <v>83</v>
      </c>
      <c r="AV169" s="13" t="s">
        <v>83</v>
      </c>
      <c r="AW169" s="13" t="s">
        <v>30</v>
      </c>
      <c r="AX169" s="13" t="s">
        <v>81</v>
      </c>
      <c r="AY169" s="218" t="s">
        <v>144</v>
      </c>
    </row>
    <row r="170" spans="1:65" s="2" customFormat="1" ht="24.2" customHeight="1">
      <c r="A170" s="35"/>
      <c r="B170" s="36"/>
      <c r="C170" s="193" t="s">
        <v>242</v>
      </c>
      <c r="D170" s="193" t="s">
        <v>149</v>
      </c>
      <c r="E170" s="194" t="s">
        <v>269</v>
      </c>
      <c r="F170" s="195" t="s">
        <v>270</v>
      </c>
      <c r="G170" s="196" t="s">
        <v>251</v>
      </c>
      <c r="H170" s="197">
        <v>1</v>
      </c>
      <c r="I170" s="198"/>
      <c r="J170" s="199">
        <f>ROUND(I170*H170,2)</f>
        <v>0</v>
      </c>
      <c r="K170" s="200"/>
      <c r="L170" s="40"/>
      <c r="M170" s="201" t="s">
        <v>1</v>
      </c>
      <c r="N170" s="202" t="s">
        <v>38</v>
      </c>
      <c r="O170" s="72"/>
      <c r="P170" s="203">
        <f>O170*H170</f>
        <v>0</v>
      </c>
      <c r="Q170" s="203">
        <v>0</v>
      </c>
      <c r="R170" s="203">
        <f>Q170*H170</f>
        <v>0</v>
      </c>
      <c r="S170" s="203">
        <v>0</v>
      </c>
      <c r="T170" s="20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5" t="s">
        <v>180</v>
      </c>
      <c r="AT170" s="205" t="s">
        <v>149</v>
      </c>
      <c r="AU170" s="205" t="s">
        <v>83</v>
      </c>
      <c r="AY170" s="18" t="s">
        <v>144</v>
      </c>
      <c r="BE170" s="206">
        <f>IF(N170="základní",J170,0)</f>
        <v>0</v>
      </c>
      <c r="BF170" s="206">
        <f>IF(N170="snížená",J170,0)</f>
        <v>0</v>
      </c>
      <c r="BG170" s="206">
        <f>IF(N170="zákl. přenesená",J170,0)</f>
        <v>0</v>
      </c>
      <c r="BH170" s="206">
        <f>IF(N170="sníž. přenesená",J170,0)</f>
        <v>0</v>
      </c>
      <c r="BI170" s="206">
        <f>IF(N170="nulová",J170,0)</f>
        <v>0</v>
      </c>
      <c r="BJ170" s="18" t="s">
        <v>81</v>
      </c>
      <c r="BK170" s="206">
        <f>ROUND(I170*H170,2)</f>
        <v>0</v>
      </c>
      <c r="BL170" s="18" t="s">
        <v>180</v>
      </c>
      <c r="BM170" s="205" t="s">
        <v>594</v>
      </c>
    </row>
    <row r="171" spans="1:65" s="13" customFormat="1" ht="11.25">
      <c r="B171" s="207"/>
      <c r="C171" s="208"/>
      <c r="D171" s="209" t="s">
        <v>156</v>
      </c>
      <c r="E171" s="210" t="s">
        <v>1</v>
      </c>
      <c r="F171" s="211" t="s">
        <v>81</v>
      </c>
      <c r="G171" s="208"/>
      <c r="H171" s="212">
        <v>1</v>
      </c>
      <c r="I171" s="213"/>
      <c r="J171" s="208"/>
      <c r="K171" s="208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156</v>
      </c>
      <c r="AU171" s="218" t="s">
        <v>83</v>
      </c>
      <c r="AV171" s="13" t="s">
        <v>83</v>
      </c>
      <c r="AW171" s="13" t="s">
        <v>30</v>
      </c>
      <c r="AX171" s="13" t="s">
        <v>81</v>
      </c>
      <c r="AY171" s="218" t="s">
        <v>144</v>
      </c>
    </row>
    <row r="172" spans="1:65" s="2" customFormat="1" ht="14.45" customHeight="1">
      <c r="A172" s="35"/>
      <c r="B172" s="36"/>
      <c r="C172" s="193" t="s">
        <v>220</v>
      </c>
      <c r="D172" s="193" t="s">
        <v>149</v>
      </c>
      <c r="E172" s="194" t="s">
        <v>258</v>
      </c>
      <c r="F172" s="195" t="s">
        <v>259</v>
      </c>
      <c r="G172" s="196" t="s">
        <v>251</v>
      </c>
      <c r="H172" s="197">
        <v>1</v>
      </c>
      <c r="I172" s="198"/>
      <c r="J172" s="199">
        <f>ROUND(I172*H172,2)</f>
        <v>0</v>
      </c>
      <c r="K172" s="200"/>
      <c r="L172" s="40"/>
      <c r="M172" s="201" t="s">
        <v>1</v>
      </c>
      <c r="N172" s="202" t="s">
        <v>38</v>
      </c>
      <c r="O172" s="72"/>
      <c r="P172" s="203">
        <f>O172*H172</f>
        <v>0</v>
      </c>
      <c r="Q172" s="203">
        <v>0</v>
      </c>
      <c r="R172" s="203">
        <f>Q172*H172</f>
        <v>0</v>
      </c>
      <c r="S172" s="203">
        <v>0</v>
      </c>
      <c r="T172" s="20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5" t="s">
        <v>180</v>
      </c>
      <c r="AT172" s="205" t="s">
        <v>149</v>
      </c>
      <c r="AU172" s="205" t="s">
        <v>83</v>
      </c>
      <c r="AY172" s="18" t="s">
        <v>144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8" t="s">
        <v>81</v>
      </c>
      <c r="BK172" s="206">
        <f>ROUND(I172*H172,2)</f>
        <v>0</v>
      </c>
      <c r="BL172" s="18" t="s">
        <v>180</v>
      </c>
      <c r="BM172" s="205" t="s">
        <v>595</v>
      </c>
    </row>
    <row r="173" spans="1:65" s="13" customFormat="1" ht="11.25">
      <c r="B173" s="207"/>
      <c r="C173" s="208"/>
      <c r="D173" s="209" t="s">
        <v>156</v>
      </c>
      <c r="E173" s="210" t="s">
        <v>1</v>
      </c>
      <c r="F173" s="211" t="s">
        <v>81</v>
      </c>
      <c r="G173" s="208"/>
      <c r="H173" s="212">
        <v>1</v>
      </c>
      <c r="I173" s="213"/>
      <c r="J173" s="208"/>
      <c r="K173" s="208"/>
      <c r="L173" s="214"/>
      <c r="M173" s="215"/>
      <c r="N173" s="216"/>
      <c r="O173" s="216"/>
      <c r="P173" s="216"/>
      <c r="Q173" s="216"/>
      <c r="R173" s="216"/>
      <c r="S173" s="216"/>
      <c r="T173" s="217"/>
      <c r="AT173" s="218" t="s">
        <v>156</v>
      </c>
      <c r="AU173" s="218" t="s">
        <v>83</v>
      </c>
      <c r="AV173" s="13" t="s">
        <v>83</v>
      </c>
      <c r="AW173" s="13" t="s">
        <v>30</v>
      </c>
      <c r="AX173" s="13" t="s">
        <v>81</v>
      </c>
      <c r="AY173" s="218" t="s">
        <v>144</v>
      </c>
    </row>
    <row r="174" spans="1:65" s="2" customFormat="1" ht="14.45" customHeight="1">
      <c r="A174" s="35"/>
      <c r="B174" s="36"/>
      <c r="C174" s="193" t="s">
        <v>7</v>
      </c>
      <c r="D174" s="193" t="s">
        <v>149</v>
      </c>
      <c r="E174" s="194" t="s">
        <v>273</v>
      </c>
      <c r="F174" s="195" t="s">
        <v>274</v>
      </c>
      <c r="G174" s="196" t="s">
        <v>251</v>
      </c>
      <c r="H174" s="197">
        <v>1</v>
      </c>
      <c r="I174" s="198"/>
      <c r="J174" s="199">
        <f>ROUND(I174*H174,2)</f>
        <v>0</v>
      </c>
      <c r="K174" s="200"/>
      <c r="L174" s="40"/>
      <c r="M174" s="201" t="s">
        <v>1</v>
      </c>
      <c r="N174" s="202" t="s">
        <v>38</v>
      </c>
      <c r="O174" s="72"/>
      <c r="P174" s="203">
        <f>O174*H174</f>
        <v>0</v>
      </c>
      <c r="Q174" s="203">
        <v>0</v>
      </c>
      <c r="R174" s="203">
        <f>Q174*H174</f>
        <v>0</v>
      </c>
      <c r="S174" s="203">
        <v>0</v>
      </c>
      <c r="T174" s="20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5" t="s">
        <v>180</v>
      </c>
      <c r="AT174" s="205" t="s">
        <v>149</v>
      </c>
      <c r="AU174" s="205" t="s">
        <v>83</v>
      </c>
      <c r="AY174" s="18" t="s">
        <v>144</v>
      </c>
      <c r="BE174" s="206">
        <f>IF(N174="základní",J174,0)</f>
        <v>0</v>
      </c>
      <c r="BF174" s="206">
        <f>IF(N174="snížená",J174,0)</f>
        <v>0</v>
      </c>
      <c r="BG174" s="206">
        <f>IF(N174="zákl. přenesená",J174,0)</f>
        <v>0</v>
      </c>
      <c r="BH174" s="206">
        <f>IF(N174="sníž. přenesená",J174,0)</f>
        <v>0</v>
      </c>
      <c r="BI174" s="206">
        <f>IF(N174="nulová",J174,0)</f>
        <v>0</v>
      </c>
      <c r="BJ174" s="18" t="s">
        <v>81</v>
      </c>
      <c r="BK174" s="206">
        <f>ROUND(I174*H174,2)</f>
        <v>0</v>
      </c>
      <c r="BL174" s="18" t="s">
        <v>180</v>
      </c>
      <c r="BM174" s="205" t="s">
        <v>596</v>
      </c>
    </row>
    <row r="175" spans="1:65" s="13" customFormat="1" ht="11.25">
      <c r="B175" s="207"/>
      <c r="C175" s="208"/>
      <c r="D175" s="209" t="s">
        <v>156</v>
      </c>
      <c r="E175" s="210" t="s">
        <v>1</v>
      </c>
      <c r="F175" s="211" t="s">
        <v>81</v>
      </c>
      <c r="G175" s="208"/>
      <c r="H175" s="212">
        <v>1</v>
      </c>
      <c r="I175" s="213"/>
      <c r="J175" s="208"/>
      <c r="K175" s="208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156</v>
      </c>
      <c r="AU175" s="218" t="s">
        <v>83</v>
      </c>
      <c r="AV175" s="13" t="s">
        <v>83</v>
      </c>
      <c r="AW175" s="13" t="s">
        <v>30</v>
      </c>
      <c r="AX175" s="13" t="s">
        <v>81</v>
      </c>
      <c r="AY175" s="218" t="s">
        <v>144</v>
      </c>
    </row>
    <row r="176" spans="1:65" s="12" customFormat="1" ht="22.9" customHeight="1">
      <c r="B176" s="177"/>
      <c r="C176" s="178"/>
      <c r="D176" s="179" t="s">
        <v>72</v>
      </c>
      <c r="E176" s="191" t="s">
        <v>276</v>
      </c>
      <c r="F176" s="191" t="s">
        <v>277</v>
      </c>
      <c r="G176" s="178"/>
      <c r="H176" s="178"/>
      <c r="I176" s="181"/>
      <c r="J176" s="192">
        <f>BK176</f>
        <v>0</v>
      </c>
      <c r="K176" s="178"/>
      <c r="L176" s="183"/>
      <c r="M176" s="184"/>
      <c r="N176" s="185"/>
      <c r="O176" s="185"/>
      <c r="P176" s="186">
        <f>SUM(P177:P178)</f>
        <v>0</v>
      </c>
      <c r="Q176" s="185"/>
      <c r="R176" s="186">
        <f>SUM(R177:R178)</f>
        <v>0</v>
      </c>
      <c r="S176" s="185"/>
      <c r="T176" s="187">
        <f>SUM(T177:T178)</f>
        <v>0</v>
      </c>
      <c r="AR176" s="188" t="s">
        <v>83</v>
      </c>
      <c r="AT176" s="189" t="s">
        <v>72</v>
      </c>
      <c r="AU176" s="189" t="s">
        <v>81</v>
      </c>
      <c r="AY176" s="188" t="s">
        <v>144</v>
      </c>
      <c r="BK176" s="190">
        <f>SUM(BK177:BK178)</f>
        <v>0</v>
      </c>
    </row>
    <row r="177" spans="1:65" s="2" customFormat="1" ht="24.2" customHeight="1">
      <c r="A177" s="35"/>
      <c r="B177" s="36"/>
      <c r="C177" s="193" t="s">
        <v>253</v>
      </c>
      <c r="D177" s="193" t="s">
        <v>149</v>
      </c>
      <c r="E177" s="194" t="s">
        <v>550</v>
      </c>
      <c r="F177" s="195" t="s">
        <v>551</v>
      </c>
      <c r="G177" s="196" t="s">
        <v>198</v>
      </c>
      <c r="H177" s="197">
        <v>2</v>
      </c>
      <c r="I177" s="198"/>
      <c r="J177" s="199">
        <f>ROUND(I177*H177,2)</f>
        <v>0</v>
      </c>
      <c r="K177" s="200"/>
      <c r="L177" s="40"/>
      <c r="M177" s="201" t="s">
        <v>1</v>
      </c>
      <c r="N177" s="202" t="s">
        <v>38</v>
      </c>
      <c r="O177" s="72"/>
      <c r="P177" s="203">
        <f>O177*H177</f>
        <v>0</v>
      </c>
      <c r="Q177" s="203">
        <v>0</v>
      </c>
      <c r="R177" s="203">
        <f>Q177*H177</f>
        <v>0</v>
      </c>
      <c r="S177" s="203">
        <v>0</v>
      </c>
      <c r="T177" s="20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5" t="s">
        <v>180</v>
      </c>
      <c r="AT177" s="205" t="s">
        <v>149</v>
      </c>
      <c r="AU177" s="205" t="s">
        <v>83</v>
      </c>
      <c r="AY177" s="18" t="s">
        <v>144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8" t="s">
        <v>81</v>
      </c>
      <c r="BK177" s="206">
        <f>ROUND(I177*H177,2)</f>
        <v>0</v>
      </c>
      <c r="BL177" s="18" t="s">
        <v>180</v>
      </c>
      <c r="BM177" s="205" t="s">
        <v>597</v>
      </c>
    </row>
    <row r="178" spans="1:65" s="13" customFormat="1" ht="11.25">
      <c r="B178" s="207"/>
      <c r="C178" s="208"/>
      <c r="D178" s="209" t="s">
        <v>156</v>
      </c>
      <c r="E178" s="210" t="s">
        <v>1</v>
      </c>
      <c r="F178" s="211" t="s">
        <v>182</v>
      </c>
      <c r="G178" s="208"/>
      <c r="H178" s="212">
        <v>2</v>
      </c>
      <c r="I178" s="213"/>
      <c r="J178" s="208"/>
      <c r="K178" s="208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156</v>
      </c>
      <c r="AU178" s="218" t="s">
        <v>83</v>
      </c>
      <c r="AV178" s="13" t="s">
        <v>83</v>
      </c>
      <c r="AW178" s="13" t="s">
        <v>30</v>
      </c>
      <c r="AX178" s="13" t="s">
        <v>81</v>
      </c>
      <c r="AY178" s="218" t="s">
        <v>144</v>
      </c>
    </row>
    <row r="179" spans="1:65" s="12" customFormat="1" ht="22.9" customHeight="1">
      <c r="B179" s="177"/>
      <c r="C179" s="178"/>
      <c r="D179" s="179" t="s">
        <v>72</v>
      </c>
      <c r="E179" s="191" t="s">
        <v>293</v>
      </c>
      <c r="F179" s="191" t="s">
        <v>294</v>
      </c>
      <c r="G179" s="178"/>
      <c r="H179" s="178"/>
      <c r="I179" s="181"/>
      <c r="J179" s="192">
        <f>BK179</f>
        <v>0</v>
      </c>
      <c r="K179" s="178"/>
      <c r="L179" s="183"/>
      <c r="M179" s="184"/>
      <c r="N179" s="185"/>
      <c r="O179" s="185"/>
      <c r="P179" s="186">
        <f>SUM(P180:P187)</f>
        <v>0</v>
      </c>
      <c r="Q179" s="185"/>
      <c r="R179" s="186">
        <f>SUM(R180:R187)</f>
        <v>0.30100000000000005</v>
      </c>
      <c r="S179" s="185"/>
      <c r="T179" s="187">
        <f>SUM(T180:T187)</f>
        <v>0</v>
      </c>
      <c r="AR179" s="188" t="s">
        <v>83</v>
      </c>
      <c r="AT179" s="189" t="s">
        <v>72</v>
      </c>
      <c r="AU179" s="189" t="s">
        <v>81</v>
      </c>
      <c r="AY179" s="188" t="s">
        <v>144</v>
      </c>
      <c r="BK179" s="190">
        <f>SUM(BK180:BK187)</f>
        <v>0</v>
      </c>
    </row>
    <row r="180" spans="1:65" s="2" customFormat="1" ht="14.45" customHeight="1">
      <c r="A180" s="35"/>
      <c r="B180" s="36"/>
      <c r="C180" s="193" t="s">
        <v>257</v>
      </c>
      <c r="D180" s="193" t="s">
        <v>149</v>
      </c>
      <c r="E180" s="194" t="s">
        <v>296</v>
      </c>
      <c r="F180" s="195" t="s">
        <v>297</v>
      </c>
      <c r="G180" s="196" t="s">
        <v>152</v>
      </c>
      <c r="H180" s="197">
        <v>20</v>
      </c>
      <c r="I180" s="198"/>
      <c r="J180" s="199">
        <f>ROUND(I180*H180,2)</f>
        <v>0</v>
      </c>
      <c r="K180" s="200"/>
      <c r="L180" s="40"/>
      <c r="M180" s="201" t="s">
        <v>1</v>
      </c>
      <c r="N180" s="202" t="s">
        <v>38</v>
      </c>
      <c r="O180" s="72"/>
      <c r="P180" s="203">
        <f>O180*H180</f>
        <v>0</v>
      </c>
      <c r="Q180" s="203">
        <v>0</v>
      </c>
      <c r="R180" s="203">
        <f>Q180*H180</f>
        <v>0</v>
      </c>
      <c r="S180" s="203">
        <v>0</v>
      </c>
      <c r="T180" s="20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5" t="s">
        <v>180</v>
      </c>
      <c r="AT180" s="205" t="s">
        <v>149</v>
      </c>
      <c r="AU180" s="205" t="s">
        <v>83</v>
      </c>
      <c r="AY180" s="18" t="s">
        <v>144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8" t="s">
        <v>81</v>
      </c>
      <c r="BK180" s="206">
        <f>ROUND(I180*H180,2)</f>
        <v>0</v>
      </c>
      <c r="BL180" s="18" t="s">
        <v>180</v>
      </c>
      <c r="BM180" s="205" t="s">
        <v>598</v>
      </c>
    </row>
    <row r="181" spans="1:65" s="13" customFormat="1" ht="11.25">
      <c r="B181" s="207"/>
      <c r="C181" s="208"/>
      <c r="D181" s="209" t="s">
        <v>156</v>
      </c>
      <c r="E181" s="210" t="s">
        <v>1</v>
      </c>
      <c r="F181" s="211" t="s">
        <v>220</v>
      </c>
      <c r="G181" s="208"/>
      <c r="H181" s="212">
        <v>20</v>
      </c>
      <c r="I181" s="213"/>
      <c r="J181" s="208"/>
      <c r="K181" s="208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156</v>
      </c>
      <c r="AU181" s="218" t="s">
        <v>83</v>
      </c>
      <c r="AV181" s="13" t="s">
        <v>83</v>
      </c>
      <c r="AW181" s="13" t="s">
        <v>30</v>
      </c>
      <c r="AX181" s="13" t="s">
        <v>81</v>
      </c>
      <c r="AY181" s="218" t="s">
        <v>144</v>
      </c>
    </row>
    <row r="182" spans="1:65" s="2" customFormat="1" ht="14.45" customHeight="1">
      <c r="A182" s="35"/>
      <c r="B182" s="36"/>
      <c r="C182" s="193" t="s">
        <v>261</v>
      </c>
      <c r="D182" s="193" t="s">
        <v>149</v>
      </c>
      <c r="E182" s="194" t="s">
        <v>299</v>
      </c>
      <c r="F182" s="195" t="s">
        <v>300</v>
      </c>
      <c r="G182" s="196" t="s">
        <v>152</v>
      </c>
      <c r="H182" s="197">
        <v>20</v>
      </c>
      <c r="I182" s="198"/>
      <c r="J182" s="199">
        <f>ROUND(I182*H182,2)</f>
        <v>0</v>
      </c>
      <c r="K182" s="200"/>
      <c r="L182" s="40"/>
      <c r="M182" s="201" t="s">
        <v>1</v>
      </c>
      <c r="N182" s="202" t="s">
        <v>38</v>
      </c>
      <c r="O182" s="72"/>
      <c r="P182" s="203">
        <f>O182*H182</f>
        <v>0</v>
      </c>
      <c r="Q182" s="203">
        <v>2.9999999999999997E-4</v>
      </c>
      <c r="R182" s="203">
        <f>Q182*H182</f>
        <v>5.9999999999999993E-3</v>
      </c>
      <c r="S182" s="203">
        <v>0</v>
      </c>
      <c r="T182" s="20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5" t="s">
        <v>180</v>
      </c>
      <c r="AT182" s="205" t="s">
        <v>149</v>
      </c>
      <c r="AU182" s="205" t="s">
        <v>83</v>
      </c>
      <c r="AY182" s="18" t="s">
        <v>144</v>
      </c>
      <c r="BE182" s="206">
        <f>IF(N182="základní",J182,0)</f>
        <v>0</v>
      </c>
      <c r="BF182" s="206">
        <f>IF(N182="snížená",J182,0)</f>
        <v>0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18" t="s">
        <v>81</v>
      </c>
      <c r="BK182" s="206">
        <f>ROUND(I182*H182,2)</f>
        <v>0</v>
      </c>
      <c r="BL182" s="18" t="s">
        <v>180</v>
      </c>
      <c r="BM182" s="205" t="s">
        <v>599</v>
      </c>
    </row>
    <row r="183" spans="1:65" s="13" customFormat="1" ht="11.25">
      <c r="B183" s="207"/>
      <c r="C183" s="208"/>
      <c r="D183" s="209" t="s">
        <v>156</v>
      </c>
      <c r="E183" s="210" t="s">
        <v>1</v>
      </c>
      <c r="F183" s="211" t="s">
        <v>220</v>
      </c>
      <c r="G183" s="208"/>
      <c r="H183" s="212">
        <v>20</v>
      </c>
      <c r="I183" s="213"/>
      <c r="J183" s="208"/>
      <c r="K183" s="208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156</v>
      </c>
      <c r="AU183" s="218" t="s">
        <v>83</v>
      </c>
      <c r="AV183" s="13" t="s">
        <v>83</v>
      </c>
      <c r="AW183" s="13" t="s">
        <v>30</v>
      </c>
      <c r="AX183" s="13" t="s">
        <v>81</v>
      </c>
      <c r="AY183" s="218" t="s">
        <v>144</v>
      </c>
    </row>
    <row r="184" spans="1:65" s="2" customFormat="1" ht="24.2" customHeight="1">
      <c r="A184" s="35"/>
      <c r="B184" s="36"/>
      <c r="C184" s="193" t="s">
        <v>241</v>
      </c>
      <c r="D184" s="193" t="s">
        <v>149</v>
      </c>
      <c r="E184" s="194" t="s">
        <v>303</v>
      </c>
      <c r="F184" s="195" t="s">
        <v>304</v>
      </c>
      <c r="G184" s="196" t="s">
        <v>152</v>
      </c>
      <c r="H184" s="197">
        <v>20</v>
      </c>
      <c r="I184" s="198"/>
      <c r="J184" s="199">
        <f>ROUND(I184*H184,2)</f>
        <v>0</v>
      </c>
      <c r="K184" s="200"/>
      <c r="L184" s="40"/>
      <c r="M184" s="201" t="s">
        <v>1</v>
      </c>
      <c r="N184" s="202" t="s">
        <v>38</v>
      </c>
      <c r="O184" s="72"/>
      <c r="P184" s="203">
        <f>O184*H184</f>
        <v>0</v>
      </c>
      <c r="Q184" s="203">
        <v>4.9500000000000004E-3</v>
      </c>
      <c r="R184" s="203">
        <f>Q184*H184</f>
        <v>9.9000000000000005E-2</v>
      </c>
      <c r="S184" s="203">
        <v>0</v>
      </c>
      <c r="T184" s="20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5" t="s">
        <v>180</v>
      </c>
      <c r="AT184" s="205" t="s">
        <v>149</v>
      </c>
      <c r="AU184" s="205" t="s">
        <v>83</v>
      </c>
      <c r="AY184" s="18" t="s">
        <v>144</v>
      </c>
      <c r="BE184" s="206">
        <f>IF(N184="základní",J184,0)</f>
        <v>0</v>
      </c>
      <c r="BF184" s="206">
        <f>IF(N184="snížená",J184,0)</f>
        <v>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8" t="s">
        <v>81</v>
      </c>
      <c r="BK184" s="206">
        <f>ROUND(I184*H184,2)</f>
        <v>0</v>
      </c>
      <c r="BL184" s="18" t="s">
        <v>180</v>
      </c>
      <c r="BM184" s="205" t="s">
        <v>600</v>
      </c>
    </row>
    <row r="185" spans="1:65" s="13" customFormat="1" ht="11.25">
      <c r="B185" s="207"/>
      <c r="C185" s="208"/>
      <c r="D185" s="209" t="s">
        <v>156</v>
      </c>
      <c r="E185" s="210" t="s">
        <v>1</v>
      </c>
      <c r="F185" s="211" t="s">
        <v>220</v>
      </c>
      <c r="G185" s="208"/>
      <c r="H185" s="212">
        <v>20</v>
      </c>
      <c r="I185" s="213"/>
      <c r="J185" s="208"/>
      <c r="K185" s="208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156</v>
      </c>
      <c r="AU185" s="218" t="s">
        <v>83</v>
      </c>
      <c r="AV185" s="13" t="s">
        <v>83</v>
      </c>
      <c r="AW185" s="13" t="s">
        <v>30</v>
      </c>
      <c r="AX185" s="13" t="s">
        <v>81</v>
      </c>
      <c r="AY185" s="218" t="s">
        <v>144</v>
      </c>
    </row>
    <row r="186" spans="1:65" s="2" customFormat="1" ht="24.2" customHeight="1">
      <c r="A186" s="35"/>
      <c r="B186" s="36"/>
      <c r="C186" s="230" t="s">
        <v>268</v>
      </c>
      <c r="D186" s="230" t="s">
        <v>284</v>
      </c>
      <c r="E186" s="231" t="s">
        <v>307</v>
      </c>
      <c r="F186" s="232" t="s">
        <v>308</v>
      </c>
      <c r="G186" s="233" t="s">
        <v>152</v>
      </c>
      <c r="H186" s="234">
        <v>20</v>
      </c>
      <c r="I186" s="235"/>
      <c r="J186" s="236">
        <f>ROUND(I186*H186,2)</f>
        <v>0</v>
      </c>
      <c r="K186" s="237"/>
      <c r="L186" s="238"/>
      <c r="M186" s="239" t="s">
        <v>1</v>
      </c>
      <c r="N186" s="240" t="s">
        <v>38</v>
      </c>
      <c r="O186" s="72"/>
      <c r="P186" s="203">
        <f>O186*H186</f>
        <v>0</v>
      </c>
      <c r="Q186" s="203">
        <v>9.7999999999999997E-3</v>
      </c>
      <c r="R186" s="203">
        <f>Q186*H186</f>
        <v>0.19600000000000001</v>
      </c>
      <c r="S186" s="203">
        <v>0</v>
      </c>
      <c r="T186" s="20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5" t="s">
        <v>287</v>
      </c>
      <c r="AT186" s="205" t="s">
        <v>284</v>
      </c>
      <c r="AU186" s="205" t="s">
        <v>83</v>
      </c>
      <c r="AY186" s="18" t="s">
        <v>144</v>
      </c>
      <c r="BE186" s="206">
        <f>IF(N186="základní",J186,0)</f>
        <v>0</v>
      </c>
      <c r="BF186" s="206">
        <f>IF(N186="snížená",J186,0)</f>
        <v>0</v>
      </c>
      <c r="BG186" s="206">
        <f>IF(N186="zákl. přenesená",J186,0)</f>
        <v>0</v>
      </c>
      <c r="BH186" s="206">
        <f>IF(N186="sníž. přenesená",J186,0)</f>
        <v>0</v>
      </c>
      <c r="BI186" s="206">
        <f>IF(N186="nulová",J186,0)</f>
        <v>0</v>
      </c>
      <c r="BJ186" s="18" t="s">
        <v>81</v>
      </c>
      <c r="BK186" s="206">
        <f>ROUND(I186*H186,2)</f>
        <v>0</v>
      </c>
      <c r="BL186" s="18" t="s">
        <v>180</v>
      </c>
      <c r="BM186" s="205" t="s">
        <v>601</v>
      </c>
    </row>
    <row r="187" spans="1:65" s="2" customFormat="1" ht="24.2" customHeight="1">
      <c r="A187" s="35"/>
      <c r="B187" s="36"/>
      <c r="C187" s="193" t="s">
        <v>272</v>
      </c>
      <c r="D187" s="193" t="s">
        <v>149</v>
      </c>
      <c r="E187" s="194" t="s">
        <v>441</v>
      </c>
      <c r="F187" s="195" t="s">
        <v>442</v>
      </c>
      <c r="G187" s="196" t="s">
        <v>163</v>
      </c>
      <c r="H187" s="197">
        <v>0.30099999999999999</v>
      </c>
      <c r="I187" s="198"/>
      <c r="J187" s="199">
        <f>ROUND(I187*H187,2)</f>
        <v>0</v>
      </c>
      <c r="K187" s="200"/>
      <c r="L187" s="40"/>
      <c r="M187" s="201" t="s">
        <v>1</v>
      </c>
      <c r="N187" s="202" t="s">
        <v>38</v>
      </c>
      <c r="O187" s="72"/>
      <c r="P187" s="203">
        <f>O187*H187</f>
        <v>0</v>
      </c>
      <c r="Q187" s="203">
        <v>0</v>
      </c>
      <c r="R187" s="203">
        <f>Q187*H187</f>
        <v>0</v>
      </c>
      <c r="S187" s="203">
        <v>0</v>
      </c>
      <c r="T187" s="20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5" t="s">
        <v>180</v>
      </c>
      <c r="AT187" s="205" t="s">
        <v>149</v>
      </c>
      <c r="AU187" s="205" t="s">
        <v>83</v>
      </c>
      <c r="AY187" s="18" t="s">
        <v>144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8" t="s">
        <v>81</v>
      </c>
      <c r="BK187" s="206">
        <f>ROUND(I187*H187,2)</f>
        <v>0</v>
      </c>
      <c r="BL187" s="18" t="s">
        <v>180</v>
      </c>
      <c r="BM187" s="205" t="s">
        <v>602</v>
      </c>
    </row>
    <row r="188" spans="1:65" s="12" customFormat="1" ht="25.9" customHeight="1">
      <c r="B188" s="177"/>
      <c r="C188" s="178"/>
      <c r="D188" s="179" t="s">
        <v>72</v>
      </c>
      <c r="E188" s="180" t="s">
        <v>315</v>
      </c>
      <c r="F188" s="180" t="s">
        <v>316</v>
      </c>
      <c r="G188" s="178"/>
      <c r="H188" s="178"/>
      <c r="I188" s="181"/>
      <c r="J188" s="182">
        <f>BK188</f>
        <v>0</v>
      </c>
      <c r="K188" s="178"/>
      <c r="L188" s="183"/>
      <c r="M188" s="184"/>
      <c r="N188" s="185"/>
      <c r="O188" s="185"/>
      <c r="P188" s="186">
        <f>SUM(P189:P198)</f>
        <v>0</v>
      </c>
      <c r="Q188" s="185"/>
      <c r="R188" s="186">
        <f>SUM(R189:R198)</f>
        <v>0</v>
      </c>
      <c r="S188" s="185"/>
      <c r="T188" s="187">
        <f>SUM(T189:T198)</f>
        <v>0</v>
      </c>
      <c r="AR188" s="188" t="s">
        <v>153</v>
      </c>
      <c r="AT188" s="189" t="s">
        <v>72</v>
      </c>
      <c r="AU188" s="189" t="s">
        <v>73</v>
      </c>
      <c r="AY188" s="188" t="s">
        <v>144</v>
      </c>
      <c r="BK188" s="190">
        <f>SUM(BK189:BK198)</f>
        <v>0</v>
      </c>
    </row>
    <row r="189" spans="1:65" s="2" customFormat="1" ht="14.45" customHeight="1">
      <c r="A189" s="35"/>
      <c r="B189" s="36"/>
      <c r="C189" s="193" t="s">
        <v>278</v>
      </c>
      <c r="D189" s="193" t="s">
        <v>149</v>
      </c>
      <c r="E189" s="194" t="s">
        <v>318</v>
      </c>
      <c r="F189" s="195" t="s">
        <v>319</v>
      </c>
      <c r="G189" s="196" t="s">
        <v>320</v>
      </c>
      <c r="H189" s="197">
        <v>15</v>
      </c>
      <c r="I189" s="198"/>
      <c r="J189" s="199">
        <f>ROUND(I189*H189,2)</f>
        <v>0</v>
      </c>
      <c r="K189" s="200"/>
      <c r="L189" s="40"/>
      <c r="M189" s="201" t="s">
        <v>1</v>
      </c>
      <c r="N189" s="202" t="s">
        <v>38</v>
      </c>
      <c r="O189" s="72"/>
      <c r="P189" s="203">
        <f>O189*H189</f>
        <v>0</v>
      </c>
      <c r="Q189" s="203">
        <v>0</v>
      </c>
      <c r="R189" s="203">
        <f>Q189*H189</f>
        <v>0</v>
      </c>
      <c r="S189" s="203">
        <v>0</v>
      </c>
      <c r="T189" s="20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5" t="s">
        <v>321</v>
      </c>
      <c r="AT189" s="205" t="s">
        <v>149</v>
      </c>
      <c r="AU189" s="205" t="s">
        <v>81</v>
      </c>
      <c r="AY189" s="18" t="s">
        <v>144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8" t="s">
        <v>81</v>
      </c>
      <c r="BK189" s="206">
        <f>ROUND(I189*H189,2)</f>
        <v>0</v>
      </c>
      <c r="BL189" s="18" t="s">
        <v>321</v>
      </c>
      <c r="BM189" s="205" t="s">
        <v>603</v>
      </c>
    </row>
    <row r="190" spans="1:65" s="13" customFormat="1" ht="22.5">
      <c r="B190" s="207"/>
      <c r="C190" s="208"/>
      <c r="D190" s="209" t="s">
        <v>156</v>
      </c>
      <c r="E190" s="210" t="s">
        <v>1</v>
      </c>
      <c r="F190" s="211" t="s">
        <v>604</v>
      </c>
      <c r="G190" s="208"/>
      <c r="H190" s="212">
        <v>15</v>
      </c>
      <c r="I190" s="213"/>
      <c r="J190" s="208"/>
      <c r="K190" s="208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156</v>
      </c>
      <c r="AU190" s="218" t="s">
        <v>81</v>
      </c>
      <c r="AV190" s="13" t="s">
        <v>83</v>
      </c>
      <c r="AW190" s="13" t="s">
        <v>30</v>
      </c>
      <c r="AX190" s="13" t="s">
        <v>73</v>
      </c>
      <c r="AY190" s="218" t="s">
        <v>144</v>
      </c>
    </row>
    <row r="191" spans="1:65" s="14" customFormat="1" ht="11.25">
      <c r="B191" s="219"/>
      <c r="C191" s="220"/>
      <c r="D191" s="209" t="s">
        <v>156</v>
      </c>
      <c r="E191" s="221" t="s">
        <v>1</v>
      </c>
      <c r="F191" s="222" t="s">
        <v>158</v>
      </c>
      <c r="G191" s="220"/>
      <c r="H191" s="223">
        <v>15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156</v>
      </c>
      <c r="AU191" s="229" t="s">
        <v>81</v>
      </c>
      <c r="AV191" s="14" t="s">
        <v>154</v>
      </c>
      <c r="AW191" s="14" t="s">
        <v>30</v>
      </c>
      <c r="AX191" s="14" t="s">
        <v>81</v>
      </c>
      <c r="AY191" s="229" t="s">
        <v>144</v>
      </c>
    </row>
    <row r="192" spans="1:65" s="2" customFormat="1" ht="24.2" customHeight="1">
      <c r="A192" s="35"/>
      <c r="B192" s="36"/>
      <c r="C192" s="230" t="s">
        <v>283</v>
      </c>
      <c r="D192" s="230" t="s">
        <v>284</v>
      </c>
      <c r="E192" s="231" t="s">
        <v>325</v>
      </c>
      <c r="F192" s="232" t="s">
        <v>605</v>
      </c>
      <c r="G192" s="233" t="s">
        <v>251</v>
      </c>
      <c r="H192" s="234">
        <v>1</v>
      </c>
      <c r="I192" s="235"/>
      <c r="J192" s="236">
        <f>ROUND(I192*H192,2)</f>
        <v>0</v>
      </c>
      <c r="K192" s="237"/>
      <c r="L192" s="238"/>
      <c r="M192" s="239" t="s">
        <v>1</v>
      </c>
      <c r="N192" s="240" t="s">
        <v>38</v>
      </c>
      <c r="O192" s="72"/>
      <c r="P192" s="203">
        <f>O192*H192</f>
        <v>0</v>
      </c>
      <c r="Q192" s="203">
        <v>0</v>
      </c>
      <c r="R192" s="203">
        <f>Q192*H192</f>
        <v>0</v>
      </c>
      <c r="S192" s="203">
        <v>0</v>
      </c>
      <c r="T192" s="20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5" t="s">
        <v>321</v>
      </c>
      <c r="AT192" s="205" t="s">
        <v>284</v>
      </c>
      <c r="AU192" s="205" t="s">
        <v>81</v>
      </c>
      <c r="AY192" s="18" t="s">
        <v>144</v>
      </c>
      <c r="BE192" s="206">
        <f>IF(N192="základní",J192,0)</f>
        <v>0</v>
      </c>
      <c r="BF192" s="206">
        <f>IF(N192="snížená",J192,0)</f>
        <v>0</v>
      </c>
      <c r="BG192" s="206">
        <f>IF(N192="zákl. přenesená",J192,0)</f>
        <v>0</v>
      </c>
      <c r="BH192" s="206">
        <f>IF(N192="sníž. přenesená",J192,0)</f>
        <v>0</v>
      </c>
      <c r="BI192" s="206">
        <f>IF(N192="nulová",J192,0)</f>
        <v>0</v>
      </c>
      <c r="BJ192" s="18" t="s">
        <v>81</v>
      </c>
      <c r="BK192" s="206">
        <f>ROUND(I192*H192,2)</f>
        <v>0</v>
      </c>
      <c r="BL192" s="18" t="s">
        <v>321</v>
      </c>
      <c r="BM192" s="205" t="s">
        <v>606</v>
      </c>
    </row>
    <row r="193" spans="1:65" s="13" customFormat="1" ht="11.25">
      <c r="B193" s="207"/>
      <c r="C193" s="208"/>
      <c r="D193" s="209" t="s">
        <v>156</v>
      </c>
      <c r="E193" s="210" t="s">
        <v>1</v>
      </c>
      <c r="F193" s="211" t="s">
        <v>81</v>
      </c>
      <c r="G193" s="208"/>
      <c r="H193" s="212">
        <v>1</v>
      </c>
      <c r="I193" s="213"/>
      <c r="J193" s="208"/>
      <c r="K193" s="208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156</v>
      </c>
      <c r="AU193" s="218" t="s">
        <v>81</v>
      </c>
      <c r="AV193" s="13" t="s">
        <v>83</v>
      </c>
      <c r="AW193" s="13" t="s">
        <v>30</v>
      </c>
      <c r="AX193" s="13" t="s">
        <v>81</v>
      </c>
      <c r="AY193" s="218" t="s">
        <v>144</v>
      </c>
    </row>
    <row r="194" spans="1:65" s="2" customFormat="1" ht="14.45" customHeight="1">
      <c r="A194" s="35"/>
      <c r="B194" s="36"/>
      <c r="C194" s="193" t="s">
        <v>289</v>
      </c>
      <c r="D194" s="193" t="s">
        <v>149</v>
      </c>
      <c r="E194" s="194" t="s">
        <v>329</v>
      </c>
      <c r="F194" s="195" t="s">
        <v>330</v>
      </c>
      <c r="G194" s="196" t="s">
        <v>320</v>
      </c>
      <c r="H194" s="197">
        <v>7.5</v>
      </c>
      <c r="I194" s="198"/>
      <c r="J194" s="199">
        <f>ROUND(I194*H194,2)</f>
        <v>0</v>
      </c>
      <c r="K194" s="200"/>
      <c r="L194" s="40"/>
      <c r="M194" s="201" t="s">
        <v>1</v>
      </c>
      <c r="N194" s="202" t="s">
        <v>38</v>
      </c>
      <c r="O194" s="72"/>
      <c r="P194" s="203">
        <f>O194*H194</f>
        <v>0</v>
      </c>
      <c r="Q194" s="203">
        <v>0</v>
      </c>
      <c r="R194" s="203">
        <f>Q194*H194</f>
        <v>0</v>
      </c>
      <c r="S194" s="203">
        <v>0</v>
      </c>
      <c r="T194" s="20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5" t="s">
        <v>321</v>
      </c>
      <c r="AT194" s="205" t="s">
        <v>149</v>
      </c>
      <c r="AU194" s="205" t="s">
        <v>81</v>
      </c>
      <c r="AY194" s="18" t="s">
        <v>144</v>
      </c>
      <c r="BE194" s="206">
        <f>IF(N194="základní",J194,0)</f>
        <v>0</v>
      </c>
      <c r="BF194" s="206">
        <f>IF(N194="snížená",J194,0)</f>
        <v>0</v>
      </c>
      <c r="BG194" s="206">
        <f>IF(N194="zákl. přenesená",J194,0)</f>
        <v>0</v>
      </c>
      <c r="BH194" s="206">
        <f>IF(N194="sníž. přenesená",J194,0)</f>
        <v>0</v>
      </c>
      <c r="BI194" s="206">
        <f>IF(N194="nulová",J194,0)</f>
        <v>0</v>
      </c>
      <c r="BJ194" s="18" t="s">
        <v>81</v>
      </c>
      <c r="BK194" s="206">
        <f>ROUND(I194*H194,2)</f>
        <v>0</v>
      </c>
      <c r="BL194" s="18" t="s">
        <v>321</v>
      </c>
      <c r="BM194" s="205" t="s">
        <v>607</v>
      </c>
    </row>
    <row r="195" spans="1:65" s="15" customFormat="1" ht="33.75">
      <c r="B195" s="241"/>
      <c r="C195" s="242"/>
      <c r="D195" s="209" t="s">
        <v>156</v>
      </c>
      <c r="E195" s="243" t="s">
        <v>1</v>
      </c>
      <c r="F195" s="244" t="s">
        <v>445</v>
      </c>
      <c r="G195" s="242"/>
      <c r="H195" s="243" t="s">
        <v>1</v>
      </c>
      <c r="I195" s="245"/>
      <c r="J195" s="242"/>
      <c r="K195" s="242"/>
      <c r="L195" s="246"/>
      <c r="M195" s="247"/>
      <c r="N195" s="248"/>
      <c r="O195" s="248"/>
      <c r="P195" s="248"/>
      <c r="Q195" s="248"/>
      <c r="R195" s="248"/>
      <c r="S195" s="248"/>
      <c r="T195" s="249"/>
      <c r="AT195" s="250" t="s">
        <v>156</v>
      </c>
      <c r="AU195" s="250" t="s">
        <v>81</v>
      </c>
      <c r="AV195" s="15" t="s">
        <v>81</v>
      </c>
      <c r="AW195" s="15" t="s">
        <v>30</v>
      </c>
      <c r="AX195" s="15" t="s">
        <v>73</v>
      </c>
      <c r="AY195" s="250" t="s">
        <v>144</v>
      </c>
    </row>
    <row r="196" spans="1:65" s="13" customFormat="1" ht="11.25">
      <c r="B196" s="207"/>
      <c r="C196" s="208"/>
      <c r="D196" s="209" t="s">
        <v>156</v>
      </c>
      <c r="E196" s="210" t="s">
        <v>1</v>
      </c>
      <c r="F196" s="211" t="s">
        <v>334</v>
      </c>
      <c r="G196" s="208"/>
      <c r="H196" s="212">
        <v>7.5</v>
      </c>
      <c r="I196" s="213"/>
      <c r="J196" s="208"/>
      <c r="K196" s="208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156</v>
      </c>
      <c r="AU196" s="218" t="s">
        <v>81</v>
      </c>
      <c r="AV196" s="13" t="s">
        <v>83</v>
      </c>
      <c r="AW196" s="13" t="s">
        <v>30</v>
      </c>
      <c r="AX196" s="13" t="s">
        <v>73</v>
      </c>
      <c r="AY196" s="218" t="s">
        <v>144</v>
      </c>
    </row>
    <row r="197" spans="1:65" s="14" customFormat="1" ht="11.25">
      <c r="B197" s="219"/>
      <c r="C197" s="220"/>
      <c r="D197" s="209" t="s">
        <v>156</v>
      </c>
      <c r="E197" s="221" t="s">
        <v>1</v>
      </c>
      <c r="F197" s="222" t="s">
        <v>158</v>
      </c>
      <c r="G197" s="220"/>
      <c r="H197" s="223">
        <v>7.5</v>
      </c>
      <c r="I197" s="224"/>
      <c r="J197" s="220"/>
      <c r="K197" s="220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156</v>
      </c>
      <c r="AU197" s="229" t="s">
        <v>81</v>
      </c>
      <c r="AV197" s="14" t="s">
        <v>154</v>
      </c>
      <c r="AW197" s="14" t="s">
        <v>30</v>
      </c>
      <c r="AX197" s="14" t="s">
        <v>73</v>
      </c>
      <c r="AY197" s="229" t="s">
        <v>144</v>
      </c>
    </row>
    <row r="198" spans="1:65" s="16" customFormat="1" ht="11.25">
      <c r="B198" s="251"/>
      <c r="C198" s="252"/>
      <c r="D198" s="209" t="s">
        <v>156</v>
      </c>
      <c r="E198" s="253" t="s">
        <v>1</v>
      </c>
      <c r="F198" s="254" t="s">
        <v>335</v>
      </c>
      <c r="G198" s="252"/>
      <c r="H198" s="255">
        <v>7.5</v>
      </c>
      <c r="I198" s="256"/>
      <c r="J198" s="252"/>
      <c r="K198" s="252"/>
      <c r="L198" s="257"/>
      <c r="M198" s="258"/>
      <c r="N198" s="259"/>
      <c r="O198" s="259"/>
      <c r="P198" s="259"/>
      <c r="Q198" s="259"/>
      <c r="R198" s="259"/>
      <c r="S198" s="259"/>
      <c r="T198" s="260"/>
      <c r="AT198" s="261" t="s">
        <v>156</v>
      </c>
      <c r="AU198" s="261" t="s">
        <v>81</v>
      </c>
      <c r="AV198" s="16" t="s">
        <v>153</v>
      </c>
      <c r="AW198" s="16" t="s">
        <v>30</v>
      </c>
      <c r="AX198" s="16" t="s">
        <v>81</v>
      </c>
      <c r="AY198" s="261" t="s">
        <v>144</v>
      </c>
    </row>
    <row r="199" spans="1:65" s="12" customFormat="1" ht="25.9" customHeight="1">
      <c r="B199" s="177"/>
      <c r="C199" s="178"/>
      <c r="D199" s="179" t="s">
        <v>72</v>
      </c>
      <c r="E199" s="180" t="s">
        <v>336</v>
      </c>
      <c r="F199" s="180" t="s">
        <v>337</v>
      </c>
      <c r="G199" s="178"/>
      <c r="H199" s="178"/>
      <c r="I199" s="181"/>
      <c r="J199" s="182">
        <f>BK199</f>
        <v>0</v>
      </c>
      <c r="K199" s="178"/>
      <c r="L199" s="183"/>
      <c r="M199" s="184"/>
      <c r="N199" s="185"/>
      <c r="O199" s="185"/>
      <c r="P199" s="186">
        <f>SUM(P200:P203)</f>
        <v>0</v>
      </c>
      <c r="Q199" s="185"/>
      <c r="R199" s="186">
        <f>SUM(R200:R203)</f>
        <v>0</v>
      </c>
      <c r="S199" s="185"/>
      <c r="T199" s="187">
        <f>SUM(T200:T203)</f>
        <v>0</v>
      </c>
      <c r="AR199" s="188" t="s">
        <v>153</v>
      </c>
      <c r="AT199" s="189" t="s">
        <v>72</v>
      </c>
      <c r="AU199" s="189" t="s">
        <v>73</v>
      </c>
      <c r="AY199" s="188" t="s">
        <v>144</v>
      </c>
      <c r="BK199" s="190">
        <f>SUM(BK200:BK203)</f>
        <v>0</v>
      </c>
    </row>
    <row r="200" spans="1:65" s="2" customFormat="1" ht="14.45" customHeight="1">
      <c r="A200" s="35"/>
      <c r="B200" s="36"/>
      <c r="C200" s="193" t="s">
        <v>295</v>
      </c>
      <c r="D200" s="193" t="s">
        <v>149</v>
      </c>
      <c r="E200" s="194" t="s">
        <v>339</v>
      </c>
      <c r="F200" s="195" t="s">
        <v>340</v>
      </c>
      <c r="G200" s="196" t="s">
        <v>251</v>
      </c>
      <c r="H200" s="197">
        <v>1</v>
      </c>
      <c r="I200" s="198"/>
      <c r="J200" s="199">
        <f>ROUND(I200*H200,2)</f>
        <v>0</v>
      </c>
      <c r="K200" s="200"/>
      <c r="L200" s="40"/>
      <c r="M200" s="201" t="s">
        <v>1</v>
      </c>
      <c r="N200" s="202" t="s">
        <v>38</v>
      </c>
      <c r="O200" s="72"/>
      <c r="P200" s="203">
        <f>O200*H200</f>
        <v>0</v>
      </c>
      <c r="Q200" s="203">
        <v>0</v>
      </c>
      <c r="R200" s="203">
        <f>Q200*H200</f>
        <v>0</v>
      </c>
      <c r="S200" s="203">
        <v>0</v>
      </c>
      <c r="T200" s="20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5" t="s">
        <v>341</v>
      </c>
      <c r="AT200" s="205" t="s">
        <v>149</v>
      </c>
      <c r="AU200" s="205" t="s">
        <v>81</v>
      </c>
      <c r="AY200" s="18" t="s">
        <v>144</v>
      </c>
      <c r="BE200" s="206">
        <f>IF(N200="základní",J200,0)</f>
        <v>0</v>
      </c>
      <c r="BF200" s="206">
        <f>IF(N200="snížená",J200,0)</f>
        <v>0</v>
      </c>
      <c r="BG200" s="206">
        <f>IF(N200="zákl. přenesená",J200,0)</f>
        <v>0</v>
      </c>
      <c r="BH200" s="206">
        <f>IF(N200="sníž. přenesená",J200,0)</f>
        <v>0</v>
      </c>
      <c r="BI200" s="206">
        <f>IF(N200="nulová",J200,0)</f>
        <v>0</v>
      </c>
      <c r="BJ200" s="18" t="s">
        <v>81</v>
      </c>
      <c r="BK200" s="206">
        <f>ROUND(I200*H200,2)</f>
        <v>0</v>
      </c>
      <c r="BL200" s="18" t="s">
        <v>341</v>
      </c>
      <c r="BM200" s="205" t="s">
        <v>608</v>
      </c>
    </row>
    <row r="201" spans="1:65" s="13" customFormat="1" ht="11.25">
      <c r="B201" s="207"/>
      <c r="C201" s="208"/>
      <c r="D201" s="209" t="s">
        <v>156</v>
      </c>
      <c r="E201" s="210" t="s">
        <v>1</v>
      </c>
      <c r="F201" s="211" t="s">
        <v>81</v>
      </c>
      <c r="G201" s="208"/>
      <c r="H201" s="212">
        <v>1</v>
      </c>
      <c r="I201" s="213"/>
      <c r="J201" s="208"/>
      <c r="K201" s="208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156</v>
      </c>
      <c r="AU201" s="218" t="s">
        <v>81</v>
      </c>
      <c r="AV201" s="13" t="s">
        <v>83</v>
      </c>
      <c r="AW201" s="13" t="s">
        <v>30</v>
      </c>
      <c r="AX201" s="13" t="s">
        <v>81</v>
      </c>
      <c r="AY201" s="218" t="s">
        <v>144</v>
      </c>
    </row>
    <row r="202" spans="1:65" s="2" customFormat="1" ht="14.45" customHeight="1">
      <c r="A202" s="35"/>
      <c r="B202" s="36"/>
      <c r="C202" s="193" t="s">
        <v>287</v>
      </c>
      <c r="D202" s="193" t="s">
        <v>149</v>
      </c>
      <c r="E202" s="194" t="s">
        <v>344</v>
      </c>
      <c r="F202" s="195" t="s">
        <v>345</v>
      </c>
      <c r="G202" s="196" t="s">
        <v>251</v>
      </c>
      <c r="H202" s="197">
        <v>1</v>
      </c>
      <c r="I202" s="198"/>
      <c r="J202" s="199">
        <f>ROUND(I202*H202,2)</f>
        <v>0</v>
      </c>
      <c r="K202" s="200"/>
      <c r="L202" s="40"/>
      <c r="M202" s="201" t="s">
        <v>1</v>
      </c>
      <c r="N202" s="202" t="s">
        <v>38</v>
      </c>
      <c r="O202" s="72"/>
      <c r="P202" s="203">
        <f>O202*H202</f>
        <v>0</v>
      </c>
      <c r="Q202" s="203">
        <v>0</v>
      </c>
      <c r="R202" s="203">
        <f>Q202*H202</f>
        <v>0</v>
      </c>
      <c r="S202" s="203">
        <v>0</v>
      </c>
      <c r="T202" s="20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5" t="s">
        <v>341</v>
      </c>
      <c r="AT202" s="205" t="s">
        <v>149</v>
      </c>
      <c r="AU202" s="205" t="s">
        <v>81</v>
      </c>
      <c r="AY202" s="18" t="s">
        <v>144</v>
      </c>
      <c r="BE202" s="206">
        <f>IF(N202="základní",J202,0)</f>
        <v>0</v>
      </c>
      <c r="BF202" s="206">
        <f>IF(N202="snížená",J202,0)</f>
        <v>0</v>
      </c>
      <c r="BG202" s="206">
        <f>IF(N202="zákl. přenesená",J202,0)</f>
        <v>0</v>
      </c>
      <c r="BH202" s="206">
        <f>IF(N202="sníž. přenesená",J202,0)</f>
        <v>0</v>
      </c>
      <c r="BI202" s="206">
        <f>IF(N202="nulová",J202,0)</f>
        <v>0</v>
      </c>
      <c r="BJ202" s="18" t="s">
        <v>81</v>
      </c>
      <c r="BK202" s="206">
        <f>ROUND(I202*H202,2)</f>
        <v>0</v>
      </c>
      <c r="BL202" s="18" t="s">
        <v>341</v>
      </c>
      <c r="BM202" s="205" t="s">
        <v>609</v>
      </c>
    </row>
    <row r="203" spans="1:65" s="13" customFormat="1" ht="11.25">
      <c r="B203" s="207"/>
      <c r="C203" s="208"/>
      <c r="D203" s="209" t="s">
        <v>156</v>
      </c>
      <c r="E203" s="210" t="s">
        <v>1</v>
      </c>
      <c r="F203" s="211" t="s">
        <v>81</v>
      </c>
      <c r="G203" s="208"/>
      <c r="H203" s="212">
        <v>1</v>
      </c>
      <c r="I203" s="213"/>
      <c r="J203" s="208"/>
      <c r="K203" s="208"/>
      <c r="L203" s="214"/>
      <c r="M203" s="215"/>
      <c r="N203" s="216"/>
      <c r="O203" s="216"/>
      <c r="P203" s="216"/>
      <c r="Q203" s="216"/>
      <c r="R203" s="216"/>
      <c r="S203" s="216"/>
      <c r="T203" s="217"/>
      <c r="AT203" s="218" t="s">
        <v>156</v>
      </c>
      <c r="AU203" s="218" t="s">
        <v>81</v>
      </c>
      <c r="AV203" s="13" t="s">
        <v>83</v>
      </c>
      <c r="AW203" s="13" t="s">
        <v>30</v>
      </c>
      <c r="AX203" s="13" t="s">
        <v>81</v>
      </c>
      <c r="AY203" s="218" t="s">
        <v>144</v>
      </c>
    </row>
    <row r="204" spans="1:65" s="12" customFormat="1" ht="25.9" customHeight="1">
      <c r="B204" s="177"/>
      <c r="C204" s="178"/>
      <c r="D204" s="179" t="s">
        <v>72</v>
      </c>
      <c r="E204" s="180" t="s">
        <v>347</v>
      </c>
      <c r="F204" s="180" t="s">
        <v>348</v>
      </c>
      <c r="G204" s="178"/>
      <c r="H204" s="178"/>
      <c r="I204" s="181"/>
      <c r="J204" s="182">
        <f>BK204</f>
        <v>0</v>
      </c>
      <c r="K204" s="178"/>
      <c r="L204" s="183"/>
      <c r="M204" s="184"/>
      <c r="N204" s="185"/>
      <c r="O204" s="185"/>
      <c r="P204" s="186">
        <f>SUM(P205:P237)</f>
        <v>0</v>
      </c>
      <c r="Q204" s="185"/>
      <c r="R204" s="186">
        <f>SUM(R205:R237)</f>
        <v>0</v>
      </c>
      <c r="S204" s="185"/>
      <c r="T204" s="187">
        <f>SUM(T205:T237)</f>
        <v>0</v>
      </c>
      <c r="AR204" s="188" t="s">
        <v>153</v>
      </c>
      <c r="AT204" s="189" t="s">
        <v>72</v>
      </c>
      <c r="AU204" s="189" t="s">
        <v>73</v>
      </c>
      <c r="AY204" s="188" t="s">
        <v>144</v>
      </c>
      <c r="BK204" s="190">
        <f>SUM(BK205:BK237)</f>
        <v>0</v>
      </c>
    </row>
    <row r="205" spans="1:65" s="2" customFormat="1" ht="24.2" customHeight="1">
      <c r="A205" s="35"/>
      <c r="B205" s="36"/>
      <c r="C205" s="230" t="s">
        <v>302</v>
      </c>
      <c r="D205" s="230" t="s">
        <v>284</v>
      </c>
      <c r="E205" s="231" t="s">
        <v>350</v>
      </c>
      <c r="F205" s="232" t="s">
        <v>351</v>
      </c>
      <c r="G205" s="233" t="s">
        <v>251</v>
      </c>
      <c r="H205" s="234">
        <v>1</v>
      </c>
      <c r="I205" s="235"/>
      <c r="J205" s="236">
        <f>ROUND(I205*H205,2)</f>
        <v>0</v>
      </c>
      <c r="K205" s="237"/>
      <c r="L205" s="238"/>
      <c r="M205" s="239" t="s">
        <v>1</v>
      </c>
      <c r="N205" s="240" t="s">
        <v>38</v>
      </c>
      <c r="O205" s="72"/>
      <c r="P205" s="203">
        <f>O205*H205</f>
        <v>0</v>
      </c>
      <c r="Q205" s="203">
        <v>0</v>
      </c>
      <c r="R205" s="203">
        <f>Q205*H205</f>
        <v>0</v>
      </c>
      <c r="S205" s="203">
        <v>0</v>
      </c>
      <c r="T205" s="20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5" t="s">
        <v>341</v>
      </c>
      <c r="AT205" s="205" t="s">
        <v>284</v>
      </c>
      <c r="AU205" s="205" t="s">
        <v>81</v>
      </c>
      <c r="AY205" s="18" t="s">
        <v>144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8" t="s">
        <v>81</v>
      </c>
      <c r="BK205" s="206">
        <f>ROUND(I205*H205,2)</f>
        <v>0</v>
      </c>
      <c r="BL205" s="18" t="s">
        <v>341</v>
      </c>
      <c r="BM205" s="205" t="s">
        <v>610</v>
      </c>
    </row>
    <row r="206" spans="1:65" s="13" customFormat="1" ht="11.25">
      <c r="B206" s="207"/>
      <c r="C206" s="208"/>
      <c r="D206" s="209" t="s">
        <v>156</v>
      </c>
      <c r="E206" s="210" t="s">
        <v>1</v>
      </c>
      <c r="F206" s="211" t="s">
        <v>81</v>
      </c>
      <c r="G206" s="208"/>
      <c r="H206" s="212">
        <v>1</v>
      </c>
      <c r="I206" s="213"/>
      <c r="J206" s="208"/>
      <c r="K206" s="208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156</v>
      </c>
      <c r="AU206" s="218" t="s">
        <v>81</v>
      </c>
      <c r="AV206" s="13" t="s">
        <v>83</v>
      </c>
      <c r="AW206" s="13" t="s">
        <v>30</v>
      </c>
      <c r="AX206" s="13" t="s">
        <v>73</v>
      </c>
      <c r="AY206" s="218" t="s">
        <v>144</v>
      </c>
    </row>
    <row r="207" spans="1:65" s="14" customFormat="1" ht="11.25">
      <c r="B207" s="219"/>
      <c r="C207" s="220"/>
      <c r="D207" s="209" t="s">
        <v>156</v>
      </c>
      <c r="E207" s="221" t="s">
        <v>1</v>
      </c>
      <c r="F207" s="222" t="s">
        <v>158</v>
      </c>
      <c r="G207" s="220"/>
      <c r="H207" s="223">
        <v>1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AT207" s="229" t="s">
        <v>156</v>
      </c>
      <c r="AU207" s="229" t="s">
        <v>81</v>
      </c>
      <c r="AV207" s="14" t="s">
        <v>154</v>
      </c>
      <c r="AW207" s="14" t="s">
        <v>30</v>
      </c>
      <c r="AX207" s="14" t="s">
        <v>81</v>
      </c>
      <c r="AY207" s="229" t="s">
        <v>144</v>
      </c>
    </row>
    <row r="208" spans="1:65" s="2" customFormat="1" ht="14.45" customHeight="1">
      <c r="A208" s="35"/>
      <c r="B208" s="36"/>
      <c r="C208" s="230" t="s">
        <v>306</v>
      </c>
      <c r="D208" s="230" t="s">
        <v>284</v>
      </c>
      <c r="E208" s="231" t="s">
        <v>354</v>
      </c>
      <c r="F208" s="232" t="s">
        <v>355</v>
      </c>
      <c r="G208" s="233" t="s">
        <v>251</v>
      </c>
      <c r="H208" s="234">
        <v>1</v>
      </c>
      <c r="I208" s="235"/>
      <c r="J208" s="236">
        <f>ROUND(I208*H208,2)</f>
        <v>0</v>
      </c>
      <c r="K208" s="237"/>
      <c r="L208" s="238"/>
      <c r="M208" s="239" t="s">
        <v>1</v>
      </c>
      <c r="N208" s="240" t="s">
        <v>38</v>
      </c>
      <c r="O208" s="72"/>
      <c r="P208" s="203">
        <f>O208*H208</f>
        <v>0</v>
      </c>
      <c r="Q208" s="203">
        <v>0</v>
      </c>
      <c r="R208" s="203">
        <f>Q208*H208</f>
        <v>0</v>
      </c>
      <c r="S208" s="203">
        <v>0</v>
      </c>
      <c r="T208" s="20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5" t="s">
        <v>341</v>
      </c>
      <c r="AT208" s="205" t="s">
        <v>284</v>
      </c>
      <c r="AU208" s="205" t="s">
        <v>81</v>
      </c>
      <c r="AY208" s="18" t="s">
        <v>144</v>
      </c>
      <c r="BE208" s="206">
        <f>IF(N208="základní",J208,0)</f>
        <v>0</v>
      </c>
      <c r="BF208" s="206">
        <f>IF(N208="snížená",J208,0)</f>
        <v>0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18" t="s">
        <v>81</v>
      </c>
      <c r="BK208" s="206">
        <f>ROUND(I208*H208,2)</f>
        <v>0</v>
      </c>
      <c r="BL208" s="18" t="s">
        <v>341</v>
      </c>
      <c r="BM208" s="205" t="s">
        <v>611</v>
      </c>
    </row>
    <row r="209" spans="1:65" s="13" customFormat="1" ht="11.25">
      <c r="B209" s="207"/>
      <c r="C209" s="208"/>
      <c r="D209" s="209" t="s">
        <v>156</v>
      </c>
      <c r="E209" s="210" t="s">
        <v>1</v>
      </c>
      <c r="F209" s="211" t="s">
        <v>81</v>
      </c>
      <c r="G209" s="208"/>
      <c r="H209" s="212">
        <v>1</v>
      </c>
      <c r="I209" s="213"/>
      <c r="J209" s="208"/>
      <c r="K209" s="208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156</v>
      </c>
      <c r="AU209" s="218" t="s">
        <v>81</v>
      </c>
      <c r="AV209" s="13" t="s">
        <v>83</v>
      </c>
      <c r="AW209" s="13" t="s">
        <v>30</v>
      </c>
      <c r="AX209" s="13" t="s">
        <v>81</v>
      </c>
      <c r="AY209" s="218" t="s">
        <v>144</v>
      </c>
    </row>
    <row r="210" spans="1:65" s="2" customFormat="1" ht="24.2" customHeight="1">
      <c r="A210" s="35"/>
      <c r="B210" s="36"/>
      <c r="C210" s="230" t="s">
        <v>311</v>
      </c>
      <c r="D210" s="230" t="s">
        <v>284</v>
      </c>
      <c r="E210" s="231" t="s">
        <v>378</v>
      </c>
      <c r="F210" s="232" t="s">
        <v>379</v>
      </c>
      <c r="G210" s="233" t="s">
        <v>251</v>
      </c>
      <c r="H210" s="234">
        <v>1</v>
      </c>
      <c r="I210" s="235"/>
      <c r="J210" s="236">
        <f>ROUND(I210*H210,2)</f>
        <v>0</v>
      </c>
      <c r="K210" s="237"/>
      <c r="L210" s="238"/>
      <c r="M210" s="239" t="s">
        <v>1</v>
      </c>
      <c r="N210" s="240" t="s">
        <v>38</v>
      </c>
      <c r="O210" s="72"/>
      <c r="P210" s="203">
        <f>O210*H210</f>
        <v>0</v>
      </c>
      <c r="Q210" s="203">
        <v>0</v>
      </c>
      <c r="R210" s="203">
        <f>Q210*H210</f>
        <v>0</v>
      </c>
      <c r="S210" s="203">
        <v>0</v>
      </c>
      <c r="T210" s="20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5" t="s">
        <v>341</v>
      </c>
      <c r="AT210" s="205" t="s">
        <v>284</v>
      </c>
      <c r="AU210" s="205" t="s">
        <v>81</v>
      </c>
      <c r="AY210" s="18" t="s">
        <v>144</v>
      </c>
      <c r="BE210" s="206">
        <f>IF(N210="základní",J210,0)</f>
        <v>0</v>
      </c>
      <c r="BF210" s="206">
        <f>IF(N210="snížená",J210,0)</f>
        <v>0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8" t="s">
        <v>81</v>
      </c>
      <c r="BK210" s="206">
        <f>ROUND(I210*H210,2)</f>
        <v>0</v>
      </c>
      <c r="BL210" s="18" t="s">
        <v>341</v>
      </c>
      <c r="BM210" s="205" t="s">
        <v>612</v>
      </c>
    </row>
    <row r="211" spans="1:65" s="13" customFormat="1" ht="11.25">
      <c r="B211" s="207"/>
      <c r="C211" s="208"/>
      <c r="D211" s="209" t="s">
        <v>156</v>
      </c>
      <c r="E211" s="210" t="s">
        <v>1</v>
      </c>
      <c r="F211" s="211" t="s">
        <v>81</v>
      </c>
      <c r="G211" s="208"/>
      <c r="H211" s="212">
        <v>1</v>
      </c>
      <c r="I211" s="213"/>
      <c r="J211" s="208"/>
      <c r="K211" s="208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156</v>
      </c>
      <c r="AU211" s="218" t="s">
        <v>81</v>
      </c>
      <c r="AV211" s="13" t="s">
        <v>83</v>
      </c>
      <c r="AW211" s="13" t="s">
        <v>30</v>
      </c>
      <c r="AX211" s="13" t="s">
        <v>81</v>
      </c>
      <c r="AY211" s="218" t="s">
        <v>144</v>
      </c>
    </row>
    <row r="212" spans="1:65" s="2" customFormat="1" ht="24.2" customHeight="1">
      <c r="A212" s="35"/>
      <c r="B212" s="36"/>
      <c r="C212" s="230" t="s">
        <v>317</v>
      </c>
      <c r="D212" s="230" t="s">
        <v>284</v>
      </c>
      <c r="E212" s="231" t="s">
        <v>362</v>
      </c>
      <c r="F212" s="232" t="s">
        <v>363</v>
      </c>
      <c r="G212" s="233" t="s">
        <v>251</v>
      </c>
      <c r="H212" s="234">
        <v>2</v>
      </c>
      <c r="I212" s="235"/>
      <c r="J212" s="236">
        <f>ROUND(I212*H212,2)</f>
        <v>0</v>
      </c>
      <c r="K212" s="237"/>
      <c r="L212" s="238"/>
      <c r="M212" s="239" t="s">
        <v>1</v>
      </c>
      <c r="N212" s="240" t="s">
        <v>38</v>
      </c>
      <c r="O212" s="72"/>
      <c r="P212" s="203">
        <f>O212*H212</f>
        <v>0</v>
      </c>
      <c r="Q212" s="203">
        <v>0</v>
      </c>
      <c r="R212" s="203">
        <f>Q212*H212</f>
        <v>0</v>
      </c>
      <c r="S212" s="203">
        <v>0</v>
      </c>
      <c r="T212" s="20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5" t="s">
        <v>341</v>
      </c>
      <c r="AT212" s="205" t="s">
        <v>284</v>
      </c>
      <c r="AU212" s="205" t="s">
        <v>81</v>
      </c>
      <c r="AY212" s="18" t="s">
        <v>144</v>
      </c>
      <c r="BE212" s="206">
        <f>IF(N212="základní",J212,0)</f>
        <v>0</v>
      </c>
      <c r="BF212" s="206">
        <f>IF(N212="snížená",J212,0)</f>
        <v>0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18" t="s">
        <v>81</v>
      </c>
      <c r="BK212" s="206">
        <f>ROUND(I212*H212,2)</f>
        <v>0</v>
      </c>
      <c r="BL212" s="18" t="s">
        <v>341</v>
      </c>
      <c r="BM212" s="205" t="s">
        <v>613</v>
      </c>
    </row>
    <row r="213" spans="1:65" s="13" customFormat="1" ht="11.25">
      <c r="B213" s="207"/>
      <c r="C213" s="208"/>
      <c r="D213" s="209" t="s">
        <v>156</v>
      </c>
      <c r="E213" s="210" t="s">
        <v>1</v>
      </c>
      <c r="F213" s="211" t="s">
        <v>182</v>
      </c>
      <c r="G213" s="208"/>
      <c r="H213" s="212">
        <v>2</v>
      </c>
      <c r="I213" s="213"/>
      <c r="J213" s="208"/>
      <c r="K213" s="208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156</v>
      </c>
      <c r="AU213" s="218" t="s">
        <v>81</v>
      </c>
      <c r="AV213" s="13" t="s">
        <v>83</v>
      </c>
      <c r="AW213" s="13" t="s">
        <v>30</v>
      </c>
      <c r="AX213" s="13" t="s">
        <v>73</v>
      </c>
      <c r="AY213" s="218" t="s">
        <v>144</v>
      </c>
    </row>
    <row r="214" spans="1:65" s="14" customFormat="1" ht="11.25">
      <c r="B214" s="219"/>
      <c r="C214" s="220"/>
      <c r="D214" s="209" t="s">
        <v>156</v>
      </c>
      <c r="E214" s="221" t="s">
        <v>1</v>
      </c>
      <c r="F214" s="222" t="s">
        <v>158</v>
      </c>
      <c r="G214" s="220"/>
      <c r="H214" s="223">
        <v>2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156</v>
      </c>
      <c r="AU214" s="229" t="s">
        <v>81</v>
      </c>
      <c r="AV214" s="14" t="s">
        <v>154</v>
      </c>
      <c r="AW214" s="14" t="s">
        <v>30</v>
      </c>
      <c r="AX214" s="14" t="s">
        <v>81</v>
      </c>
      <c r="AY214" s="229" t="s">
        <v>144</v>
      </c>
    </row>
    <row r="215" spans="1:65" s="2" customFormat="1" ht="14.45" customHeight="1">
      <c r="A215" s="35"/>
      <c r="B215" s="36"/>
      <c r="C215" s="230" t="s">
        <v>324</v>
      </c>
      <c r="D215" s="230" t="s">
        <v>284</v>
      </c>
      <c r="E215" s="231" t="s">
        <v>374</v>
      </c>
      <c r="F215" s="232" t="s">
        <v>375</v>
      </c>
      <c r="G215" s="233" t="s">
        <v>251</v>
      </c>
      <c r="H215" s="234">
        <v>1</v>
      </c>
      <c r="I215" s="235"/>
      <c r="J215" s="236">
        <f>ROUND(I215*H215,2)</f>
        <v>0</v>
      </c>
      <c r="K215" s="237"/>
      <c r="L215" s="238"/>
      <c r="M215" s="239" t="s">
        <v>1</v>
      </c>
      <c r="N215" s="240" t="s">
        <v>38</v>
      </c>
      <c r="O215" s="72"/>
      <c r="P215" s="203">
        <f>O215*H215</f>
        <v>0</v>
      </c>
      <c r="Q215" s="203">
        <v>0</v>
      </c>
      <c r="R215" s="203">
        <f>Q215*H215</f>
        <v>0</v>
      </c>
      <c r="S215" s="203">
        <v>0</v>
      </c>
      <c r="T215" s="20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5" t="s">
        <v>341</v>
      </c>
      <c r="AT215" s="205" t="s">
        <v>284</v>
      </c>
      <c r="AU215" s="205" t="s">
        <v>81</v>
      </c>
      <c r="AY215" s="18" t="s">
        <v>144</v>
      </c>
      <c r="BE215" s="206">
        <f>IF(N215="základní",J215,0)</f>
        <v>0</v>
      </c>
      <c r="BF215" s="206">
        <f>IF(N215="snížená",J215,0)</f>
        <v>0</v>
      </c>
      <c r="BG215" s="206">
        <f>IF(N215="zákl. přenesená",J215,0)</f>
        <v>0</v>
      </c>
      <c r="BH215" s="206">
        <f>IF(N215="sníž. přenesená",J215,0)</f>
        <v>0</v>
      </c>
      <c r="BI215" s="206">
        <f>IF(N215="nulová",J215,0)</f>
        <v>0</v>
      </c>
      <c r="BJ215" s="18" t="s">
        <v>81</v>
      </c>
      <c r="BK215" s="206">
        <f>ROUND(I215*H215,2)</f>
        <v>0</v>
      </c>
      <c r="BL215" s="18" t="s">
        <v>341</v>
      </c>
      <c r="BM215" s="205" t="s">
        <v>614</v>
      </c>
    </row>
    <row r="216" spans="1:65" s="13" customFormat="1" ht="11.25">
      <c r="B216" s="207"/>
      <c r="C216" s="208"/>
      <c r="D216" s="209" t="s">
        <v>156</v>
      </c>
      <c r="E216" s="210" t="s">
        <v>1</v>
      </c>
      <c r="F216" s="211" t="s">
        <v>81</v>
      </c>
      <c r="G216" s="208"/>
      <c r="H216" s="212">
        <v>1</v>
      </c>
      <c r="I216" s="213"/>
      <c r="J216" s="208"/>
      <c r="K216" s="208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156</v>
      </c>
      <c r="AU216" s="218" t="s">
        <v>81</v>
      </c>
      <c r="AV216" s="13" t="s">
        <v>83</v>
      </c>
      <c r="AW216" s="13" t="s">
        <v>30</v>
      </c>
      <c r="AX216" s="13" t="s">
        <v>81</v>
      </c>
      <c r="AY216" s="218" t="s">
        <v>144</v>
      </c>
    </row>
    <row r="217" spans="1:65" s="2" customFormat="1" ht="14.45" customHeight="1">
      <c r="A217" s="35"/>
      <c r="B217" s="36"/>
      <c r="C217" s="230" t="s">
        <v>328</v>
      </c>
      <c r="D217" s="230" t="s">
        <v>284</v>
      </c>
      <c r="E217" s="231" t="s">
        <v>382</v>
      </c>
      <c r="F217" s="232" t="s">
        <v>383</v>
      </c>
      <c r="G217" s="233" t="s">
        <v>251</v>
      </c>
      <c r="H217" s="234">
        <v>1</v>
      </c>
      <c r="I217" s="235"/>
      <c r="J217" s="236">
        <f>ROUND(I217*H217,2)</f>
        <v>0</v>
      </c>
      <c r="K217" s="237"/>
      <c r="L217" s="238"/>
      <c r="M217" s="239" t="s">
        <v>1</v>
      </c>
      <c r="N217" s="240" t="s">
        <v>38</v>
      </c>
      <c r="O217" s="72"/>
      <c r="P217" s="203">
        <f>O217*H217</f>
        <v>0</v>
      </c>
      <c r="Q217" s="203">
        <v>0</v>
      </c>
      <c r="R217" s="203">
        <f>Q217*H217</f>
        <v>0</v>
      </c>
      <c r="S217" s="203">
        <v>0</v>
      </c>
      <c r="T217" s="20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5" t="s">
        <v>341</v>
      </c>
      <c r="AT217" s="205" t="s">
        <v>284</v>
      </c>
      <c r="AU217" s="205" t="s">
        <v>81</v>
      </c>
      <c r="AY217" s="18" t="s">
        <v>144</v>
      </c>
      <c r="BE217" s="206">
        <f>IF(N217="základní",J217,0)</f>
        <v>0</v>
      </c>
      <c r="BF217" s="206">
        <f>IF(N217="snížená",J217,0)</f>
        <v>0</v>
      </c>
      <c r="BG217" s="206">
        <f>IF(N217="zákl. přenesená",J217,0)</f>
        <v>0</v>
      </c>
      <c r="BH217" s="206">
        <f>IF(N217="sníž. přenesená",J217,0)</f>
        <v>0</v>
      </c>
      <c r="BI217" s="206">
        <f>IF(N217="nulová",J217,0)</f>
        <v>0</v>
      </c>
      <c r="BJ217" s="18" t="s">
        <v>81</v>
      </c>
      <c r="BK217" s="206">
        <f>ROUND(I217*H217,2)</f>
        <v>0</v>
      </c>
      <c r="BL217" s="18" t="s">
        <v>341</v>
      </c>
      <c r="BM217" s="205" t="s">
        <v>615</v>
      </c>
    </row>
    <row r="218" spans="1:65" s="13" customFormat="1" ht="11.25">
      <c r="B218" s="207"/>
      <c r="C218" s="208"/>
      <c r="D218" s="209" t="s">
        <v>156</v>
      </c>
      <c r="E218" s="210" t="s">
        <v>1</v>
      </c>
      <c r="F218" s="211" t="s">
        <v>81</v>
      </c>
      <c r="G218" s="208"/>
      <c r="H218" s="212">
        <v>1</v>
      </c>
      <c r="I218" s="213"/>
      <c r="J218" s="208"/>
      <c r="K218" s="208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156</v>
      </c>
      <c r="AU218" s="218" t="s">
        <v>81</v>
      </c>
      <c r="AV218" s="13" t="s">
        <v>83</v>
      </c>
      <c r="AW218" s="13" t="s">
        <v>30</v>
      </c>
      <c r="AX218" s="13" t="s">
        <v>81</v>
      </c>
      <c r="AY218" s="218" t="s">
        <v>144</v>
      </c>
    </row>
    <row r="219" spans="1:65" s="2" customFormat="1" ht="14.45" customHeight="1">
      <c r="A219" s="35"/>
      <c r="B219" s="36"/>
      <c r="C219" s="230" t="s">
        <v>338</v>
      </c>
      <c r="D219" s="230" t="s">
        <v>284</v>
      </c>
      <c r="E219" s="231" t="s">
        <v>386</v>
      </c>
      <c r="F219" s="232" t="s">
        <v>387</v>
      </c>
      <c r="G219" s="233" t="s">
        <v>251</v>
      </c>
      <c r="H219" s="234">
        <v>1</v>
      </c>
      <c r="I219" s="235"/>
      <c r="J219" s="236">
        <f>ROUND(I219*H219,2)</f>
        <v>0</v>
      </c>
      <c r="K219" s="237"/>
      <c r="L219" s="238"/>
      <c r="M219" s="239" t="s">
        <v>1</v>
      </c>
      <c r="N219" s="240" t="s">
        <v>38</v>
      </c>
      <c r="O219" s="72"/>
      <c r="P219" s="203">
        <f>O219*H219</f>
        <v>0</v>
      </c>
      <c r="Q219" s="203">
        <v>0</v>
      </c>
      <c r="R219" s="203">
        <f>Q219*H219</f>
        <v>0</v>
      </c>
      <c r="S219" s="203">
        <v>0</v>
      </c>
      <c r="T219" s="20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5" t="s">
        <v>341</v>
      </c>
      <c r="AT219" s="205" t="s">
        <v>284</v>
      </c>
      <c r="AU219" s="205" t="s">
        <v>81</v>
      </c>
      <c r="AY219" s="18" t="s">
        <v>144</v>
      </c>
      <c r="BE219" s="206">
        <f>IF(N219="základní",J219,0)</f>
        <v>0</v>
      </c>
      <c r="BF219" s="206">
        <f>IF(N219="snížená",J219,0)</f>
        <v>0</v>
      </c>
      <c r="BG219" s="206">
        <f>IF(N219="zákl. přenesená",J219,0)</f>
        <v>0</v>
      </c>
      <c r="BH219" s="206">
        <f>IF(N219="sníž. přenesená",J219,0)</f>
        <v>0</v>
      </c>
      <c r="BI219" s="206">
        <f>IF(N219="nulová",J219,0)</f>
        <v>0</v>
      </c>
      <c r="BJ219" s="18" t="s">
        <v>81</v>
      </c>
      <c r="BK219" s="206">
        <f>ROUND(I219*H219,2)</f>
        <v>0</v>
      </c>
      <c r="BL219" s="18" t="s">
        <v>341</v>
      </c>
      <c r="BM219" s="205" t="s">
        <v>616</v>
      </c>
    </row>
    <row r="220" spans="1:65" s="13" customFormat="1" ht="11.25">
      <c r="B220" s="207"/>
      <c r="C220" s="208"/>
      <c r="D220" s="209" t="s">
        <v>156</v>
      </c>
      <c r="E220" s="210" t="s">
        <v>1</v>
      </c>
      <c r="F220" s="211" t="s">
        <v>81</v>
      </c>
      <c r="G220" s="208"/>
      <c r="H220" s="212">
        <v>1</v>
      </c>
      <c r="I220" s="213"/>
      <c r="J220" s="208"/>
      <c r="K220" s="208"/>
      <c r="L220" s="214"/>
      <c r="M220" s="215"/>
      <c r="N220" s="216"/>
      <c r="O220" s="216"/>
      <c r="P220" s="216"/>
      <c r="Q220" s="216"/>
      <c r="R220" s="216"/>
      <c r="S220" s="216"/>
      <c r="T220" s="217"/>
      <c r="AT220" s="218" t="s">
        <v>156</v>
      </c>
      <c r="AU220" s="218" t="s">
        <v>81</v>
      </c>
      <c r="AV220" s="13" t="s">
        <v>83</v>
      </c>
      <c r="AW220" s="13" t="s">
        <v>30</v>
      </c>
      <c r="AX220" s="13" t="s">
        <v>81</v>
      </c>
      <c r="AY220" s="218" t="s">
        <v>144</v>
      </c>
    </row>
    <row r="221" spans="1:65" s="2" customFormat="1" ht="14.45" customHeight="1">
      <c r="A221" s="35"/>
      <c r="B221" s="36"/>
      <c r="C221" s="193" t="s">
        <v>343</v>
      </c>
      <c r="D221" s="193" t="s">
        <v>149</v>
      </c>
      <c r="E221" s="194" t="s">
        <v>390</v>
      </c>
      <c r="F221" s="195" t="s">
        <v>391</v>
      </c>
      <c r="G221" s="196" t="s">
        <v>251</v>
      </c>
      <c r="H221" s="197">
        <v>1</v>
      </c>
      <c r="I221" s="198"/>
      <c r="J221" s="199">
        <f>ROUND(I221*H221,2)</f>
        <v>0</v>
      </c>
      <c r="K221" s="200"/>
      <c r="L221" s="40"/>
      <c r="M221" s="201" t="s">
        <v>1</v>
      </c>
      <c r="N221" s="202" t="s">
        <v>38</v>
      </c>
      <c r="O221" s="72"/>
      <c r="P221" s="203">
        <f>O221*H221</f>
        <v>0</v>
      </c>
      <c r="Q221" s="203">
        <v>0</v>
      </c>
      <c r="R221" s="203">
        <f>Q221*H221</f>
        <v>0</v>
      </c>
      <c r="S221" s="203">
        <v>0</v>
      </c>
      <c r="T221" s="20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5" t="s">
        <v>341</v>
      </c>
      <c r="AT221" s="205" t="s">
        <v>149</v>
      </c>
      <c r="AU221" s="205" t="s">
        <v>81</v>
      </c>
      <c r="AY221" s="18" t="s">
        <v>144</v>
      </c>
      <c r="BE221" s="206">
        <f>IF(N221="základní",J221,0)</f>
        <v>0</v>
      </c>
      <c r="BF221" s="206">
        <f>IF(N221="snížená",J221,0)</f>
        <v>0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8" t="s">
        <v>81</v>
      </c>
      <c r="BK221" s="206">
        <f>ROUND(I221*H221,2)</f>
        <v>0</v>
      </c>
      <c r="BL221" s="18" t="s">
        <v>341</v>
      </c>
      <c r="BM221" s="205" t="s">
        <v>617</v>
      </c>
    </row>
    <row r="222" spans="1:65" s="13" customFormat="1" ht="11.25">
      <c r="B222" s="207"/>
      <c r="C222" s="208"/>
      <c r="D222" s="209" t="s">
        <v>156</v>
      </c>
      <c r="E222" s="210" t="s">
        <v>1</v>
      </c>
      <c r="F222" s="211" t="s">
        <v>81</v>
      </c>
      <c r="G222" s="208"/>
      <c r="H222" s="212">
        <v>1</v>
      </c>
      <c r="I222" s="213"/>
      <c r="J222" s="208"/>
      <c r="K222" s="208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156</v>
      </c>
      <c r="AU222" s="218" t="s">
        <v>81</v>
      </c>
      <c r="AV222" s="13" t="s">
        <v>83</v>
      </c>
      <c r="AW222" s="13" t="s">
        <v>30</v>
      </c>
      <c r="AX222" s="13" t="s">
        <v>73</v>
      </c>
      <c r="AY222" s="218" t="s">
        <v>144</v>
      </c>
    </row>
    <row r="223" spans="1:65" s="14" customFormat="1" ht="11.25">
      <c r="B223" s="219"/>
      <c r="C223" s="220"/>
      <c r="D223" s="209" t="s">
        <v>156</v>
      </c>
      <c r="E223" s="221" t="s">
        <v>1</v>
      </c>
      <c r="F223" s="222" t="s">
        <v>158</v>
      </c>
      <c r="G223" s="220"/>
      <c r="H223" s="223">
        <v>1</v>
      </c>
      <c r="I223" s="224"/>
      <c r="J223" s="220"/>
      <c r="K223" s="220"/>
      <c r="L223" s="225"/>
      <c r="M223" s="226"/>
      <c r="N223" s="227"/>
      <c r="O223" s="227"/>
      <c r="P223" s="227"/>
      <c r="Q223" s="227"/>
      <c r="R223" s="227"/>
      <c r="S223" s="227"/>
      <c r="T223" s="228"/>
      <c r="AT223" s="229" t="s">
        <v>156</v>
      </c>
      <c r="AU223" s="229" t="s">
        <v>81</v>
      </c>
      <c r="AV223" s="14" t="s">
        <v>154</v>
      </c>
      <c r="AW223" s="14" t="s">
        <v>30</v>
      </c>
      <c r="AX223" s="14" t="s">
        <v>81</v>
      </c>
      <c r="AY223" s="229" t="s">
        <v>144</v>
      </c>
    </row>
    <row r="224" spans="1:65" s="2" customFormat="1" ht="37.9" customHeight="1">
      <c r="A224" s="35"/>
      <c r="B224" s="36"/>
      <c r="C224" s="193" t="s">
        <v>349</v>
      </c>
      <c r="D224" s="193" t="s">
        <v>149</v>
      </c>
      <c r="E224" s="194" t="s">
        <v>506</v>
      </c>
      <c r="F224" s="195" t="s">
        <v>507</v>
      </c>
      <c r="G224" s="196" t="s">
        <v>251</v>
      </c>
      <c r="H224" s="197">
        <v>2</v>
      </c>
      <c r="I224" s="198"/>
      <c r="J224" s="199">
        <f>ROUND(I224*H224,2)</f>
        <v>0</v>
      </c>
      <c r="K224" s="200"/>
      <c r="L224" s="40"/>
      <c r="M224" s="201" t="s">
        <v>1</v>
      </c>
      <c r="N224" s="202" t="s">
        <v>38</v>
      </c>
      <c r="O224" s="72"/>
      <c r="P224" s="203">
        <f>O224*H224</f>
        <v>0</v>
      </c>
      <c r="Q224" s="203">
        <v>0</v>
      </c>
      <c r="R224" s="203">
        <f>Q224*H224</f>
        <v>0</v>
      </c>
      <c r="S224" s="203">
        <v>0</v>
      </c>
      <c r="T224" s="20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5" t="s">
        <v>341</v>
      </c>
      <c r="AT224" s="205" t="s">
        <v>149</v>
      </c>
      <c r="AU224" s="205" t="s">
        <v>81</v>
      </c>
      <c r="AY224" s="18" t="s">
        <v>144</v>
      </c>
      <c r="BE224" s="206">
        <f>IF(N224="základní",J224,0)</f>
        <v>0</v>
      </c>
      <c r="BF224" s="206">
        <f>IF(N224="snížená",J224,0)</f>
        <v>0</v>
      </c>
      <c r="BG224" s="206">
        <f>IF(N224="zákl. přenesená",J224,0)</f>
        <v>0</v>
      </c>
      <c r="BH224" s="206">
        <f>IF(N224="sníž. přenesená",J224,0)</f>
        <v>0</v>
      </c>
      <c r="BI224" s="206">
        <f>IF(N224="nulová",J224,0)</f>
        <v>0</v>
      </c>
      <c r="BJ224" s="18" t="s">
        <v>81</v>
      </c>
      <c r="BK224" s="206">
        <f>ROUND(I224*H224,2)</f>
        <v>0</v>
      </c>
      <c r="BL224" s="18" t="s">
        <v>341</v>
      </c>
      <c r="BM224" s="205" t="s">
        <v>618</v>
      </c>
    </row>
    <row r="225" spans="1:65" s="13" customFormat="1" ht="11.25">
      <c r="B225" s="207"/>
      <c r="C225" s="208"/>
      <c r="D225" s="209" t="s">
        <v>156</v>
      </c>
      <c r="E225" s="210" t="s">
        <v>1</v>
      </c>
      <c r="F225" s="211" t="s">
        <v>182</v>
      </c>
      <c r="G225" s="208"/>
      <c r="H225" s="212">
        <v>2</v>
      </c>
      <c r="I225" s="213"/>
      <c r="J225" s="208"/>
      <c r="K225" s="208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156</v>
      </c>
      <c r="AU225" s="218" t="s">
        <v>81</v>
      </c>
      <c r="AV225" s="13" t="s">
        <v>83</v>
      </c>
      <c r="AW225" s="13" t="s">
        <v>30</v>
      </c>
      <c r="AX225" s="13" t="s">
        <v>73</v>
      </c>
      <c r="AY225" s="218" t="s">
        <v>144</v>
      </c>
    </row>
    <row r="226" spans="1:65" s="14" customFormat="1" ht="11.25">
      <c r="B226" s="219"/>
      <c r="C226" s="220"/>
      <c r="D226" s="209" t="s">
        <v>156</v>
      </c>
      <c r="E226" s="221" t="s">
        <v>1</v>
      </c>
      <c r="F226" s="222" t="s">
        <v>158</v>
      </c>
      <c r="G226" s="220"/>
      <c r="H226" s="223">
        <v>2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156</v>
      </c>
      <c r="AU226" s="229" t="s">
        <v>81</v>
      </c>
      <c r="AV226" s="14" t="s">
        <v>154</v>
      </c>
      <c r="AW226" s="14" t="s">
        <v>30</v>
      </c>
      <c r="AX226" s="14" t="s">
        <v>81</v>
      </c>
      <c r="AY226" s="229" t="s">
        <v>144</v>
      </c>
    </row>
    <row r="227" spans="1:65" s="2" customFormat="1" ht="24.2" customHeight="1">
      <c r="A227" s="35"/>
      <c r="B227" s="36"/>
      <c r="C227" s="193" t="s">
        <v>353</v>
      </c>
      <c r="D227" s="193" t="s">
        <v>149</v>
      </c>
      <c r="E227" s="194" t="s">
        <v>394</v>
      </c>
      <c r="F227" s="195" t="s">
        <v>395</v>
      </c>
      <c r="G227" s="196" t="s">
        <v>251</v>
      </c>
      <c r="H227" s="197">
        <v>1</v>
      </c>
      <c r="I227" s="198"/>
      <c r="J227" s="199">
        <f>ROUND(I227*H227,2)</f>
        <v>0</v>
      </c>
      <c r="K227" s="200"/>
      <c r="L227" s="40"/>
      <c r="M227" s="201" t="s">
        <v>1</v>
      </c>
      <c r="N227" s="202" t="s">
        <v>38</v>
      </c>
      <c r="O227" s="72"/>
      <c r="P227" s="203">
        <f>O227*H227</f>
        <v>0</v>
      </c>
      <c r="Q227" s="203">
        <v>0</v>
      </c>
      <c r="R227" s="203">
        <f>Q227*H227</f>
        <v>0</v>
      </c>
      <c r="S227" s="203">
        <v>0</v>
      </c>
      <c r="T227" s="20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5" t="s">
        <v>341</v>
      </c>
      <c r="AT227" s="205" t="s">
        <v>149</v>
      </c>
      <c r="AU227" s="205" t="s">
        <v>81</v>
      </c>
      <c r="AY227" s="18" t="s">
        <v>144</v>
      </c>
      <c r="BE227" s="206">
        <f>IF(N227="základní",J227,0)</f>
        <v>0</v>
      </c>
      <c r="BF227" s="206">
        <f>IF(N227="snížená",J227,0)</f>
        <v>0</v>
      </c>
      <c r="BG227" s="206">
        <f>IF(N227="zákl. přenesená",J227,0)</f>
        <v>0</v>
      </c>
      <c r="BH227" s="206">
        <f>IF(N227="sníž. přenesená",J227,0)</f>
        <v>0</v>
      </c>
      <c r="BI227" s="206">
        <f>IF(N227="nulová",J227,0)</f>
        <v>0</v>
      </c>
      <c r="BJ227" s="18" t="s">
        <v>81</v>
      </c>
      <c r="BK227" s="206">
        <f>ROUND(I227*H227,2)</f>
        <v>0</v>
      </c>
      <c r="BL227" s="18" t="s">
        <v>341</v>
      </c>
      <c r="BM227" s="205" t="s">
        <v>619</v>
      </c>
    </row>
    <row r="228" spans="1:65" s="13" customFormat="1" ht="11.25">
      <c r="B228" s="207"/>
      <c r="C228" s="208"/>
      <c r="D228" s="209" t="s">
        <v>156</v>
      </c>
      <c r="E228" s="210" t="s">
        <v>1</v>
      </c>
      <c r="F228" s="211" t="s">
        <v>81</v>
      </c>
      <c r="G228" s="208"/>
      <c r="H228" s="212">
        <v>1</v>
      </c>
      <c r="I228" s="213"/>
      <c r="J228" s="208"/>
      <c r="K228" s="208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156</v>
      </c>
      <c r="AU228" s="218" t="s">
        <v>81</v>
      </c>
      <c r="AV228" s="13" t="s">
        <v>83</v>
      </c>
      <c r="AW228" s="13" t="s">
        <v>30</v>
      </c>
      <c r="AX228" s="13" t="s">
        <v>73</v>
      </c>
      <c r="AY228" s="218" t="s">
        <v>144</v>
      </c>
    </row>
    <row r="229" spans="1:65" s="14" customFormat="1" ht="11.25">
      <c r="B229" s="219"/>
      <c r="C229" s="220"/>
      <c r="D229" s="209" t="s">
        <v>156</v>
      </c>
      <c r="E229" s="221" t="s">
        <v>1</v>
      </c>
      <c r="F229" s="222" t="s">
        <v>158</v>
      </c>
      <c r="G229" s="220"/>
      <c r="H229" s="223">
        <v>1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AT229" s="229" t="s">
        <v>156</v>
      </c>
      <c r="AU229" s="229" t="s">
        <v>81</v>
      </c>
      <c r="AV229" s="14" t="s">
        <v>154</v>
      </c>
      <c r="AW229" s="14" t="s">
        <v>30</v>
      </c>
      <c r="AX229" s="14" t="s">
        <v>81</v>
      </c>
      <c r="AY229" s="229" t="s">
        <v>144</v>
      </c>
    </row>
    <row r="230" spans="1:65" s="2" customFormat="1" ht="24.2" customHeight="1">
      <c r="A230" s="35"/>
      <c r="B230" s="36"/>
      <c r="C230" s="193" t="s">
        <v>357</v>
      </c>
      <c r="D230" s="193" t="s">
        <v>149</v>
      </c>
      <c r="E230" s="194" t="s">
        <v>398</v>
      </c>
      <c r="F230" s="195" t="s">
        <v>399</v>
      </c>
      <c r="G230" s="196" t="s">
        <v>251</v>
      </c>
      <c r="H230" s="197">
        <v>2</v>
      </c>
      <c r="I230" s="198"/>
      <c r="J230" s="199">
        <f>ROUND(I230*H230,2)</f>
        <v>0</v>
      </c>
      <c r="K230" s="200"/>
      <c r="L230" s="40"/>
      <c r="M230" s="201" t="s">
        <v>1</v>
      </c>
      <c r="N230" s="202" t="s">
        <v>38</v>
      </c>
      <c r="O230" s="72"/>
      <c r="P230" s="203">
        <f>O230*H230</f>
        <v>0</v>
      </c>
      <c r="Q230" s="203">
        <v>0</v>
      </c>
      <c r="R230" s="203">
        <f>Q230*H230</f>
        <v>0</v>
      </c>
      <c r="S230" s="203">
        <v>0</v>
      </c>
      <c r="T230" s="204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5" t="s">
        <v>341</v>
      </c>
      <c r="AT230" s="205" t="s">
        <v>149</v>
      </c>
      <c r="AU230" s="205" t="s">
        <v>81</v>
      </c>
      <c r="AY230" s="18" t="s">
        <v>144</v>
      </c>
      <c r="BE230" s="206">
        <f>IF(N230="základní",J230,0)</f>
        <v>0</v>
      </c>
      <c r="BF230" s="206">
        <f>IF(N230="snížená",J230,0)</f>
        <v>0</v>
      </c>
      <c r="BG230" s="206">
        <f>IF(N230="zákl. přenesená",J230,0)</f>
        <v>0</v>
      </c>
      <c r="BH230" s="206">
        <f>IF(N230="sníž. přenesená",J230,0)</f>
        <v>0</v>
      </c>
      <c r="BI230" s="206">
        <f>IF(N230="nulová",J230,0)</f>
        <v>0</v>
      </c>
      <c r="BJ230" s="18" t="s">
        <v>81</v>
      </c>
      <c r="BK230" s="206">
        <f>ROUND(I230*H230,2)</f>
        <v>0</v>
      </c>
      <c r="BL230" s="18" t="s">
        <v>341</v>
      </c>
      <c r="BM230" s="205" t="s">
        <v>620</v>
      </c>
    </row>
    <row r="231" spans="1:65" s="13" customFormat="1" ht="11.25">
      <c r="B231" s="207"/>
      <c r="C231" s="208"/>
      <c r="D231" s="209" t="s">
        <v>156</v>
      </c>
      <c r="E231" s="210" t="s">
        <v>1</v>
      </c>
      <c r="F231" s="211" t="s">
        <v>182</v>
      </c>
      <c r="G231" s="208"/>
      <c r="H231" s="212">
        <v>2</v>
      </c>
      <c r="I231" s="213"/>
      <c r="J231" s="208"/>
      <c r="K231" s="208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156</v>
      </c>
      <c r="AU231" s="218" t="s">
        <v>81</v>
      </c>
      <c r="AV231" s="13" t="s">
        <v>83</v>
      </c>
      <c r="AW231" s="13" t="s">
        <v>30</v>
      </c>
      <c r="AX231" s="13" t="s">
        <v>73</v>
      </c>
      <c r="AY231" s="218" t="s">
        <v>144</v>
      </c>
    </row>
    <row r="232" spans="1:65" s="14" customFormat="1" ht="11.25">
      <c r="B232" s="219"/>
      <c r="C232" s="220"/>
      <c r="D232" s="209" t="s">
        <v>156</v>
      </c>
      <c r="E232" s="221" t="s">
        <v>1</v>
      </c>
      <c r="F232" s="222" t="s">
        <v>158</v>
      </c>
      <c r="G232" s="220"/>
      <c r="H232" s="223">
        <v>2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156</v>
      </c>
      <c r="AU232" s="229" t="s">
        <v>81</v>
      </c>
      <c r="AV232" s="14" t="s">
        <v>154</v>
      </c>
      <c r="AW232" s="14" t="s">
        <v>30</v>
      </c>
      <c r="AX232" s="14" t="s">
        <v>81</v>
      </c>
      <c r="AY232" s="229" t="s">
        <v>144</v>
      </c>
    </row>
    <row r="233" spans="1:65" s="2" customFormat="1" ht="37.9" customHeight="1">
      <c r="A233" s="35"/>
      <c r="B233" s="36"/>
      <c r="C233" s="193" t="s">
        <v>361</v>
      </c>
      <c r="D233" s="193" t="s">
        <v>149</v>
      </c>
      <c r="E233" s="194" t="s">
        <v>402</v>
      </c>
      <c r="F233" s="195" t="s">
        <v>403</v>
      </c>
      <c r="G233" s="196" t="s">
        <v>251</v>
      </c>
      <c r="H233" s="197">
        <v>2</v>
      </c>
      <c r="I233" s="198"/>
      <c r="J233" s="199">
        <f>ROUND(I233*H233,2)</f>
        <v>0</v>
      </c>
      <c r="K233" s="200"/>
      <c r="L233" s="40"/>
      <c r="M233" s="201" t="s">
        <v>1</v>
      </c>
      <c r="N233" s="202" t="s">
        <v>38</v>
      </c>
      <c r="O233" s="72"/>
      <c r="P233" s="203">
        <f>O233*H233</f>
        <v>0</v>
      </c>
      <c r="Q233" s="203">
        <v>0</v>
      </c>
      <c r="R233" s="203">
        <f>Q233*H233</f>
        <v>0</v>
      </c>
      <c r="S233" s="203">
        <v>0</v>
      </c>
      <c r="T233" s="20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5" t="s">
        <v>341</v>
      </c>
      <c r="AT233" s="205" t="s">
        <v>149</v>
      </c>
      <c r="AU233" s="205" t="s">
        <v>81</v>
      </c>
      <c r="AY233" s="18" t="s">
        <v>144</v>
      </c>
      <c r="BE233" s="206">
        <f>IF(N233="základní",J233,0)</f>
        <v>0</v>
      </c>
      <c r="BF233" s="206">
        <f>IF(N233="snížená",J233,0)</f>
        <v>0</v>
      </c>
      <c r="BG233" s="206">
        <f>IF(N233="zákl. přenesená",J233,0)</f>
        <v>0</v>
      </c>
      <c r="BH233" s="206">
        <f>IF(N233="sníž. přenesená",J233,0)</f>
        <v>0</v>
      </c>
      <c r="BI233" s="206">
        <f>IF(N233="nulová",J233,0)</f>
        <v>0</v>
      </c>
      <c r="BJ233" s="18" t="s">
        <v>81</v>
      </c>
      <c r="BK233" s="206">
        <f>ROUND(I233*H233,2)</f>
        <v>0</v>
      </c>
      <c r="BL233" s="18" t="s">
        <v>341</v>
      </c>
      <c r="BM233" s="205" t="s">
        <v>621</v>
      </c>
    </row>
    <row r="234" spans="1:65" s="13" customFormat="1" ht="11.25">
      <c r="B234" s="207"/>
      <c r="C234" s="208"/>
      <c r="D234" s="209" t="s">
        <v>156</v>
      </c>
      <c r="E234" s="210" t="s">
        <v>1</v>
      </c>
      <c r="F234" s="211" t="s">
        <v>182</v>
      </c>
      <c r="G234" s="208"/>
      <c r="H234" s="212">
        <v>2</v>
      </c>
      <c r="I234" s="213"/>
      <c r="J234" s="208"/>
      <c r="K234" s="208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156</v>
      </c>
      <c r="AU234" s="218" t="s">
        <v>81</v>
      </c>
      <c r="AV234" s="13" t="s">
        <v>83</v>
      </c>
      <c r="AW234" s="13" t="s">
        <v>30</v>
      </c>
      <c r="AX234" s="13" t="s">
        <v>73</v>
      </c>
      <c r="AY234" s="218" t="s">
        <v>144</v>
      </c>
    </row>
    <row r="235" spans="1:65" s="14" customFormat="1" ht="11.25">
      <c r="B235" s="219"/>
      <c r="C235" s="220"/>
      <c r="D235" s="209" t="s">
        <v>156</v>
      </c>
      <c r="E235" s="221" t="s">
        <v>1</v>
      </c>
      <c r="F235" s="222" t="s">
        <v>158</v>
      </c>
      <c r="G235" s="220"/>
      <c r="H235" s="223">
        <v>2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156</v>
      </c>
      <c r="AU235" s="229" t="s">
        <v>81</v>
      </c>
      <c r="AV235" s="14" t="s">
        <v>154</v>
      </c>
      <c r="AW235" s="14" t="s">
        <v>30</v>
      </c>
      <c r="AX235" s="14" t="s">
        <v>81</v>
      </c>
      <c r="AY235" s="229" t="s">
        <v>144</v>
      </c>
    </row>
    <row r="236" spans="1:65" s="2" customFormat="1" ht="37.9" customHeight="1">
      <c r="A236" s="35"/>
      <c r="B236" s="36"/>
      <c r="C236" s="193" t="s">
        <v>215</v>
      </c>
      <c r="D236" s="193" t="s">
        <v>149</v>
      </c>
      <c r="E236" s="194" t="s">
        <v>622</v>
      </c>
      <c r="F236" s="195" t="s">
        <v>623</v>
      </c>
      <c r="G236" s="196" t="s">
        <v>251</v>
      </c>
      <c r="H236" s="197">
        <v>1</v>
      </c>
      <c r="I236" s="198"/>
      <c r="J236" s="199">
        <f>ROUND(I236*H236,2)</f>
        <v>0</v>
      </c>
      <c r="K236" s="200"/>
      <c r="L236" s="40"/>
      <c r="M236" s="201" t="s">
        <v>1</v>
      </c>
      <c r="N236" s="202" t="s">
        <v>38</v>
      </c>
      <c r="O236" s="72"/>
      <c r="P236" s="203">
        <f>O236*H236</f>
        <v>0</v>
      </c>
      <c r="Q236" s="203">
        <v>0</v>
      </c>
      <c r="R236" s="203">
        <f>Q236*H236</f>
        <v>0</v>
      </c>
      <c r="S236" s="203">
        <v>0</v>
      </c>
      <c r="T236" s="20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5" t="s">
        <v>341</v>
      </c>
      <c r="AT236" s="205" t="s">
        <v>149</v>
      </c>
      <c r="AU236" s="205" t="s">
        <v>81</v>
      </c>
      <c r="AY236" s="18" t="s">
        <v>144</v>
      </c>
      <c r="BE236" s="206">
        <f>IF(N236="základní",J236,0)</f>
        <v>0</v>
      </c>
      <c r="BF236" s="206">
        <f>IF(N236="snížená",J236,0)</f>
        <v>0</v>
      </c>
      <c r="BG236" s="206">
        <f>IF(N236="zákl. přenesená",J236,0)</f>
        <v>0</v>
      </c>
      <c r="BH236" s="206">
        <f>IF(N236="sníž. přenesená",J236,0)</f>
        <v>0</v>
      </c>
      <c r="BI236" s="206">
        <f>IF(N236="nulová",J236,0)</f>
        <v>0</v>
      </c>
      <c r="BJ236" s="18" t="s">
        <v>81</v>
      </c>
      <c r="BK236" s="206">
        <f>ROUND(I236*H236,2)</f>
        <v>0</v>
      </c>
      <c r="BL236" s="18" t="s">
        <v>341</v>
      </c>
      <c r="BM236" s="205" t="s">
        <v>624</v>
      </c>
    </row>
    <row r="237" spans="1:65" s="13" customFormat="1" ht="11.25">
      <c r="B237" s="207"/>
      <c r="C237" s="208"/>
      <c r="D237" s="209" t="s">
        <v>156</v>
      </c>
      <c r="E237" s="210" t="s">
        <v>1</v>
      </c>
      <c r="F237" s="211" t="s">
        <v>81</v>
      </c>
      <c r="G237" s="208"/>
      <c r="H237" s="212">
        <v>1</v>
      </c>
      <c r="I237" s="213"/>
      <c r="J237" s="208"/>
      <c r="K237" s="208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156</v>
      </c>
      <c r="AU237" s="218" t="s">
        <v>81</v>
      </c>
      <c r="AV237" s="13" t="s">
        <v>83</v>
      </c>
      <c r="AW237" s="13" t="s">
        <v>30</v>
      </c>
      <c r="AX237" s="13" t="s">
        <v>81</v>
      </c>
      <c r="AY237" s="218" t="s">
        <v>144</v>
      </c>
    </row>
    <row r="238" spans="1:65" s="12" customFormat="1" ht="25.9" customHeight="1">
      <c r="B238" s="177"/>
      <c r="C238" s="178"/>
      <c r="D238" s="179" t="s">
        <v>72</v>
      </c>
      <c r="E238" s="180" t="s">
        <v>405</v>
      </c>
      <c r="F238" s="180" t="s">
        <v>406</v>
      </c>
      <c r="G238" s="178"/>
      <c r="H238" s="178"/>
      <c r="I238" s="181"/>
      <c r="J238" s="182">
        <f>BK238</f>
        <v>0</v>
      </c>
      <c r="K238" s="178"/>
      <c r="L238" s="183"/>
      <c r="M238" s="184"/>
      <c r="N238" s="185"/>
      <c r="O238" s="185"/>
      <c r="P238" s="186">
        <f>P239</f>
        <v>0</v>
      </c>
      <c r="Q238" s="185"/>
      <c r="R238" s="186">
        <f>R239</f>
        <v>0</v>
      </c>
      <c r="S238" s="185"/>
      <c r="T238" s="187">
        <f>T239</f>
        <v>0</v>
      </c>
      <c r="AR238" s="188" t="s">
        <v>176</v>
      </c>
      <c r="AT238" s="189" t="s">
        <v>72</v>
      </c>
      <c r="AU238" s="189" t="s">
        <v>73</v>
      </c>
      <c r="AY238" s="188" t="s">
        <v>144</v>
      </c>
      <c r="BK238" s="190">
        <f>BK239</f>
        <v>0</v>
      </c>
    </row>
    <row r="239" spans="1:65" s="12" customFormat="1" ht="22.9" customHeight="1">
      <c r="B239" s="177"/>
      <c r="C239" s="178"/>
      <c r="D239" s="179" t="s">
        <v>72</v>
      </c>
      <c r="E239" s="191" t="s">
        <v>407</v>
      </c>
      <c r="F239" s="191" t="s">
        <v>408</v>
      </c>
      <c r="G239" s="178"/>
      <c r="H239" s="178"/>
      <c r="I239" s="181"/>
      <c r="J239" s="192">
        <f>BK239</f>
        <v>0</v>
      </c>
      <c r="K239" s="178"/>
      <c r="L239" s="183"/>
      <c r="M239" s="184"/>
      <c r="N239" s="185"/>
      <c r="O239" s="185"/>
      <c r="P239" s="186">
        <f>SUM(P240:P241)</f>
        <v>0</v>
      </c>
      <c r="Q239" s="185"/>
      <c r="R239" s="186">
        <f>SUM(R240:R241)</f>
        <v>0</v>
      </c>
      <c r="S239" s="185"/>
      <c r="T239" s="187">
        <f>SUM(T240:T241)</f>
        <v>0</v>
      </c>
      <c r="AR239" s="188" t="s">
        <v>176</v>
      </c>
      <c r="AT239" s="189" t="s">
        <v>72</v>
      </c>
      <c r="AU239" s="189" t="s">
        <v>81</v>
      </c>
      <c r="AY239" s="188" t="s">
        <v>144</v>
      </c>
      <c r="BK239" s="190">
        <f>SUM(BK240:BK241)</f>
        <v>0</v>
      </c>
    </row>
    <row r="240" spans="1:65" s="2" customFormat="1" ht="24.2" customHeight="1">
      <c r="A240" s="35"/>
      <c r="B240" s="36"/>
      <c r="C240" s="193" t="s">
        <v>368</v>
      </c>
      <c r="D240" s="193" t="s">
        <v>149</v>
      </c>
      <c r="E240" s="194" t="s">
        <v>410</v>
      </c>
      <c r="F240" s="195" t="s">
        <v>411</v>
      </c>
      <c r="G240" s="196" t="s">
        <v>251</v>
      </c>
      <c r="H240" s="197">
        <v>1</v>
      </c>
      <c r="I240" s="198"/>
      <c r="J240" s="199">
        <f>ROUND(I240*H240,2)</f>
        <v>0</v>
      </c>
      <c r="K240" s="200"/>
      <c r="L240" s="40"/>
      <c r="M240" s="201" t="s">
        <v>1</v>
      </c>
      <c r="N240" s="202" t="s">
        <v>38</v>
      </c>
      <c r="O240" s="72"/>
      <c r="P240" s="203">
        <f>O240*H240</f>
        <v>0</v>
      </c>
      <c r="Q240" s="203">
        <v>0</v>
      </c>
      <c r="R240" s="203">
        <f>Q240*H240</f>
        <v>0</v>
      </c>
      <c r="S240" s="203">
        <v>0</v>
      </c>
      <c r="T240" s="204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5" t="s">
        <v>412</v>
      </c>
      <c r="AT240" s="205" t="s">
        <v>149</v>
      </c>
      <c r="AU240" s="205" t="s">
        <v>83</v>
      </c>
      <c r="AY240" s="18" t="s">
        <v>144</v>
      </c>
      <c r="BE240" s="206">
        <f>IF(N240="základní",J240,0)</f>
        <v>0</v>
      </c>
      <c r="BF240" s="206">
        <f>IF(N240="snížená",J240,0)</f>
        <v>0</v>
      </c>
      <c r="BG240" s="206">
        <f>IF(N240="zákl. přenesená",J240,0)</f>
        <v>0</v>
      </c>
      <c r="BH240" s="206">
        <f>IF(N240="sníž. přenesená",J240,0)</f>
        <v>0</v>
      </c>
      <c r="BI240" s="206">
        <f>IF(N240="nulová",J240,0)</f>
        <v>0</v>
      </c>
      <c r="BJ240" s="18" t="s">
        <v>81</v>
      </c>
      <c r="BK240" s="206">
        <f>ROUND(I240*H240,2)</f>
        <v>0</v>
      </c>
      <c r="BL240" s="18" t="s">
        <v>412</v>
      </c>
      <c r="BM240" s="205" t="s">
        <v>625</v>
      </c>
    </row>
    <row r="241" spans="1:51" s="13" customFormat="1" ht="11.25">
      <c r="B241" s="207"/>
      <c r="C241" s="208"/>
      <c r="D241" s="209" t="s">
        <v>156</v>
      </c>
      <c r="E241" s="210" t="s">
        <v>1</v>
      </c>
      <c r="F241" s="211" t="s">
        <v>81</v>
      </c>
      <c r="G241" s="208"/>
      <c r="H241" s="212">
        <v>1</v>
      </c>
      <c r="I241" s="213"/>
      <c r="J241" s="208"/>
      <c r="K241" s="208"/>
      <c r="L241" s="214"/>
      <c r="M241" s="262"/>
      <c r="N241" s="263"/>
      <c r="O241" s="263"/>
      <c r="P241" s="263"/>
      <c r="Q241" s="263"/>
      <c r="R241" s="263"/>
      <c r="S241" s="263"/>
      <c r="T241" s="264"/>
      <c r="AT241" s="218" t="s">
        <v>156</v>
      </c>
      <c r="AU241" s="218" t="s">
        <v>83</v>
      </c>
      <c r="AV241" s="13" t="s">
        <v>83</v>
      </c>
      <c r="AW241" s="13" t="s">
        <v>30</v>
      </c>
      <c r="AX241" s="13" t="s">
        <v>81</v>
      </c>
      <c r="AY241" s="218" t="s">
        <v>144</v>
      </c>
    </row>
    <row r="242" spans="1:51" s="2" customFormat="1" ht="6.95" customHeight="1">
      <c r="A242" s="35"/>
      <c r="B242" s="55"/>
      <c r="C242" s="56"/>
      <c r="D242" s="56"/>
      <c r="E242" s="56"/>
      <c r="F242" s="56"/>
      <c r="G242" s="56"/>
      <c r="H242" s="56"/>
      <c r="I242" s="56"/>
      <c r="J242" s="56"/>
      <c r="K242" s="56"/>
      <c r="L242" s="40"/>
      <c r="M242" s="35"/>
      <c r="O242" s="35"/>
      <c r="P242" s="35"/>
      <c r="Q242" s="35"/>
      <c r="R242" s="35"/>
      <c r="S242" s="35"/>
      <c r="T242" s="35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</row>
  </sheetData>
  <sheetProtection algorithmName="SHA-512" hashValue="mcGaBHGfA0mkrq3ngt8chxqrt3YZebzcCkRW+hkkncN7mgSenOBmldOxjktgkWKug0YRDyCuPc1LjsClobYvvA==" saltValue="jQhZB/DDtyifOrP4Txt8Xa4vU1H/5fTOZPprYbH6hXTllKlEaoLU9ojbs9sB4rmT8P99eqbBZi89HJKZqmK2Pg==" spinCount="100000" sheet="1" objects="1" scenarios="1" formatColumns="0" formatRows="0" autoFilter="0"/>
  <autoFilter ref="C128:K241" xr:uid="{00000000-0009-0000-0000-000005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25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100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83</v>
      </c>
    </row>
    <row r="4" spans="1:46" s="1" customFormat="1" ht="24.95" customHeight="1">
      <c r="B4" s="21"/>
      <c r="D4" s="118" t="s">
        <v>107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0" t="str">
        <f>'Rekapitulace stavby'!K6</f>
        <v>Instalace zařízení pro výběr poplatků za použití WC - OŘ Ostrava</v>
      </c>
      <c r="F7" s="311"/>
      <c r="G7" s="311"/>
      <c r="H7" s="311"/>
      <c r="L7" s="21"/>
    </row>
    <row r="8" spans="1:46" s="1" customFormat="1" ht="12" customHeight="1">
      <c r="B8" s="21"/>
      <c r="D8" s="120" t="s">
        <v>108</v>
      </c>
      <c r="L8" s="21"/>
    </row>
    <row r="9" spans="1:46" s="2" customFormat="1" ht="16.5" customHeight="1">
      <c r="A9" s="35"/>
      <c r="B9" s="40"/>
      <c r="C9" s="35"/>
      <c r="D9" s="35"/>
      <c r="E9" s="310" t="s">
        <v>574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626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12" t="s">
        <v>627</v>
      </c>
      <c r="F11" s="313"/>
      <c r="G11" s="313"/>
      <c r="H11" s="313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25. 6. 2020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21</v>
      </c>
      <c r="F17" s="35"/>
      <c r="G17" s="35"/>
      <c r="H17" s="35"/>
      <c r="I17" s="120" t="s">
        <v>26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27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14" t="str">
        <f>'Rekapitulace stavby'!E14</f>
        <v>Vyplň údaj</v>
      </c>
      <c r="F20" s="315"/>
      <c r="G20" s="315"/>
      <c r="H20" s="315"/>
      <c r="I20" s="120" t="s">
        <v>26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29</v>
      </c>
      <c r="E22" s="35"/>
      <c r="F22" s="35"/>
      <c r="G22" s="35"/>
      <c r="H22" s="35"/>
      <c r="I22" s="120" t="s">
        <v>25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21</v>
      </c>
      <c r="F23" s="35"/>
      <c r="G23" s="35"/>
      <c r="H23" s="35"/>
      <c r="I23" s="120" t="s">
        <v>26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31</v>
      </c>
      <c r="E25" s="35"/>
      <c r="F25" s="35"/>
      <c r="G25" s="35"/>
      <c r="H25" s="35"/>
      <c r="I25" s="120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21</v>
      </c>
      <c r="F26" s="35"/>
      <c r="G26" s="35"/>
      <c r="H26" s="35"/>
      <c r="I26" s="120" t="s">
        <v>26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32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16" t="s">
        <v>1</v>
      </c>
      <c r="F29" s="316"/>
      <c r="G29" s="316"/>
      <c r="H29" s="316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33</v>
      </c>
      <c r="E32" s="35"/>
      <c r="F32" s="35"/>
      <c r="G32" s="35"/>
      <c r="H32" s="35"/>
      <c r="I32" s="35"/>
      <c r="J32" s="127">
        <f>ROUND(J138,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35</v>
      </c>
      <c r="G34" s="35"/>
      <c r="H34" s="35"/>
      <c r="I34" s="128" t="s">
        <v>34</v>
      </c>
      <c r="J34" s="128" t="s">
        <v>36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37</v>
      </c>
      <c r="E35" s="120" t="s">
        <v>38</v>
      </c>
      <c r="F35" s="130">
        <f>ROUND((SUM(BE138:BE253)),  2)</f>
        <v>0</v>
      </c>
      <c r="G35" s="35"/>
      <c r="H35" s="35"/>
      <c r="I35" s="131">
        <v>0.21</v>
      </c>
      <c r="J35" s="130">
        <f>ROUND(((SUM(BE138:BE253))*I35),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39</v>
      </c>
      <c r="F36" s="130">
        <f>ROUND((SUM(BF138:BF253)),  2)</f>
        <v>0</v>
      </c>
      <c r="G36" s="35"/>
      <c r="H36" s="35"/>
      <c r="I36" s="131">
        <v>0.15</v>
      </c>
      <c r="J36" s="130">
        <f>ROUND(((SUM(BF138:BF253))*I36),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40</v>
      </c>
      <c r="F37" s="130">
        <f>ROUND((SUM(BG138:BG253)),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41</v>
      </c>
      <c r="F38" s="130">
        <f>ROUND((SUM(BH138:BH253)),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42</v>
      </c>
      <c r="F39" s="130">
        <f>ROUND((SUM(BI138:BI253)),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43</v>
      </c>
      <c r="E41" s="134"/>
      <c r="F41" s="134"/>
      <c r="G41" s="135" t="s">
        <v>44</v>
      </c>
      <c r="H41" s="136" t="s">
        <v>45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110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17" t="str">
        <f>E7</f>
        <v>Instalace zařízení pro výběr poplatků za použití WC - OŘ Ostrava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108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17" t="s">
        <v>574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626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65" t="str">
        <f>E11</f>
        <v>05.1 - ND WC_rekonstrukce_Český Těšín</v>
      </c>
      <c r="F89" s="319"/>
      <c r="G89" s="319"/>
      <c r="H89" s="319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 xml:space="preserve"> </v>
      </c>
      <c r="G91" s="37"/>
      <c r="H91" s="37"/>
      <c r="I91" s="30" t="s">
        <v>22</v>
      </c>
      <c r="J91" s="67" t="str">
        <f>IF(J14="","",J14)</f>
        <v>25. 6. 2020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 xml:space="preserve"> </v>
      </c>
      <c r="G93" s="37"/>
      <c r="H93" s="37"/>
      <c r="I93" s="30" t="s">
        <v>29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27</v>
      </c>
      <c r="D94" s="37"/>
      <c r="E94" s="37"/>
      <c r="F94" s="28" t="str">
        <f>IF(E20="","",E20)</f>
        <v>Vyplň údaj</v>
      </c>
      <c r="G94" s="37"/>
      <c r="H94" s="37"/>
      <c r="I94" s="30" t="s">
        <v>31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111</v>
      </c>
      <c r="D96" s="151"/>
      <c r="E96" s="151"/>
      <c r="F96" s="151"/>
      <c r="G96" s="151"/>
      <c r="H96" s="151"/>
      <c r="I96" s="151"/>
      <c r="J96" s="152" t="s">
        <v>112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113</v>
      </c>
      <c r="D98" s="37"/>
      <c r="E98" s="37"/>
      <c r="F98" s="37"/>
      <c r="G98" s="37"/>
      <c r="H98" s="37"/>
      <c r="I98" s="37"/>
      <c r="J98" s="85">
        <f>J138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114</v>
      </c>
    </row>
    <row r="99" spans="1:47" s="9" customFormat="1" ht="24.95" customHeight="1">
      <c r="B99" s="154"/>
      <c r="C99" s="155"/>
      <c r="D99" s="156" t="s">
        <v>115</v>
      </c>
      <c r="E99" s="157"/>
      <c r="F99" s="157"/>
      <c r="G99" s="157"/>
      <c r="H99" s="157"/>
      <c r="I99" s="157"/>
      <c r="J99" s="158">
        <f>J139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628</v>
      </c>
      <c r="E100" s="162"/>
      <c r="F100" s="162"/>
      <c r="G100" s="162"/>
      <c r="H100" s="162"/>
      <c r="I100" s="162"/>
      <c r="J100" s="163">
        <f>J140</f>
        <v>0</v>
      </c>
      <c r="K100" s="105"/>
      <c r="L100" s="164"/>
    </row>
    <row r="101" spans="1:47" s="10" customFormat="1" ht="19.899999999999999" customHeight="1">
      <c r="B101" s="160"/>
      <c r="C101" s="105"/>
      <c r="D101" s="161" t="s">
        <v>514</v>
      </c>
      <c r="E101" s="162"/>
      <c r="F101" s="162"/>
      <c r="G101" s="162"/>
      <c r="H101" s="162"/>
      <c r="I101" s="162"/>
      <c r="J101" s="163">
        <f>J148</f>
        <v>0</v>
      </c>
      <c r="K101" s="105"/>
      <c r="L101" s="164"/>
    </row>
    <row r="102" spans="1:47" s="10" customFormat="1" ht="19.899999999999999" customHeight="1">
      <c r="B102" s="160"/>
      <c r="C102" s="105"/>
      <c r="D102" s="161" t="s">
        <v>116</v>
      </c>
      <c r="E102" s="162"/>
      <c r="F102" s="162"/>
      <c r="G102" s="162"/>
      <c r="H102" s="162"/>
      <c r="I102" s="162"/>
      <c r="J102" s="163">
        <f>J151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118</v>
      </c>
      <c r="E103" s="162"/>
      <c r="F103" s="162"/>
      <c r="G103" s="162"/>
      <c r="H103" s="162"/>
      <c r="I103" s="162"/>
      <c r="J103" s="163">
        <f>J156</f>
        <v>0</v>
      </c>
      <c r="K103" s="105"/>
      <c r="L103" s="164"/>
    </row>
    <row r="104" spans="1:47" s="10" customFormat="1" ht="19.899999999999999" customHeight="1">
      <c r="B104" s="160"/>
      <c r="C104" s="105"/>
      <c r="D104" s="161" t="s">
        <v>516</v>
      </c>
      <c r="E104" s="162"/>
      <c r="F104" s="162"/>
      <c r="G104" s="162"/>
      <c r="H104" s="162"/>
      <c r="I104" s="162"/>
      <c r="J104" s="163">
        <f>J162</f>
        <v>0</v>
      </c>
      <c r="K104" s="105"/>
      <c r="L104" s="164"/>
    </row>
    <row r="105" spans="1:47" s="9" customFormat="1" ht="24.95" customHeight="1">
      <c r="B105" s="154"/>
      <c r="C105" s="155"/>
      <c r="D105" s="156" t="s">
        <v>119</v>
      </c>
      <c r="E105" s="157"/>
      <c r="F105" s="157"/>
      <c r="G105" s="157"/>
      <c r="H105" s="157"/>
      <c r="I105" s="157"/>
      <c r="J105" s="158">
        <f>J164</f>
        <v>0</v>
      </c>
      <c r="K105" s="155"/>
      <c r="L105" s="159"/>
    </row>
    <row r="106" spans="1:47" s="10" customFormat="1" ht="19.899999999999999" customHeight="1">
      <c r="B106" s="160"/>
      <c r="C106" s="105"/>
      <c r="D106" s="161" t="s">
        <v>629</v>
      </c>
      <c r="E106" s="162"/>
      <c r="F106" s="162"/>
      <c r="G106" s="162"/>
      <c r="H106" s="162"/>
      <c r="I106" s="162"/>
      <c r="J106" s="163">
        <f>J165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630</v>
      </c>
      <c r="E107" s="162"/>
      <c r="F107" s="162"/>
      <c r="G107" s="162"/>
      <c r="H107" s="162"/>
      <c r="I107" s="162"/>
      <c r="J107" s="163">
        <f>J199</f>
        <v>0</v>
      </c>
      <c r="K107" s="105"/>
      <c r="L107" s="164"/>
    </row>
    <row r="108" spans="1:47" s="10" customFormat="1" ht="19.899999999999999" customHeight="1">
      <c r="B108" s="160"/>
      <c r="C108" s="105"/>
      <c r="D108" s="161" t="s">
        <v>122</v>
      </c>
      <c r="E108" s="162"/>
      <c r="F108" s="162"/>
      <c r="G108" s="162"/>
      <c r="H108" s="162"/>
      <c r="I108" s="162"/>
      <c r="J108" s="163">
        <f>J211</f>
        <v>0</v>
      </c>
      <c r="K108" s="105"/>
      <c r="L108" s="164"/>
    </row>
    <row r="109" spans="1:47" s="10" customFormat="1" ht="19.899999999999999" customHeight="1">
      <c r="B109" s="160"/>
      <c r="C109" s="105"/>
      <c r="D109" s="161" t="s">
        <v>123</v>
      </c>
      <c r="E109" s="162"/>
      <c r="F109" s="162"/>
      <c r="G109" s="162"/>
      <c r="H109" s="162"/>
      <c r="I109" s="162"/>
      <c r="J109" s="163">
        <f>J223</f>
        <v>0</v>
      </c>
      <c r="K109" s="105"/>
      <c r="L109" s="164"/>
    </row>
    <row r="110" spans="1:47" s="10" customFormat="1" ht="19.899999999999999" customHeight="1">
      <c r="B110" s="160"/>
      <c r="C110" s="105"/>
      <c r="D110" s="161" t="s">
        <v>631</v>
      </c>
      <c r="E110" s="162"/>
      <c r="F110" s="162"/>
      <c r="G110" s="162"/>
      <c r="H110" s="162"/>
      <c r="I110" s="162"/>
      <c r="J110" s="163">
        <f>J233</f>
        <v>0</v>
      </c>
      <c r="K110" s="105"/>
      <c r="L110" s="164"/>
    </row>
    <row r="111" spans="1:47" s="10" customFormat="1" ht="19.899999999999999" customHeight="1">
      <c r="B111" s="160"/>
      <c r="C111" s="105"/>
      <c r="D111" s="161" t="s">
        <v>632</v>
      </c>
      <c r="E111" s="162"/>
      <c r="F111" s="162"/>
      <c r="G111" s="162"/>
      <c r="H111" s="162"/>
      <c r="I111" s="162"/>
      <c r="J111" s="163">
        <f>J239</f>
        <v>0</v>
      </c>
      <c r="K111" s="105"/>
      <c r="L111" s="164"/>
    </row>
    <row r="112" spans="1:47" s="9" customFormat="1" ht="24.95" customHeight="1">
      <c r="B112" s="154"/>
      <c r="C112" s="155"/>
      <c r="D112" s="156" t="s">
        <v>127</v>
      </c>
      <c r="E112" s="157"/>
      <c r="F112" s="157"/>
      <c r="G112" s="157"/>
      <c r="H112" s="157"/>
      <c r="I112" s="157"/>
      <c r="J112" s="158">
        <f>J243</f>
        <v>0</v>
      </c>
      <c r="K112" s="155"/>
      <c r="L112" s="159"/>
    </row>
    <row r="113" spans="1:31" s="10" customFormat="1" ht="19.899999999999999" customHeight="1">
      <c r="B113" s="160"/>
      <c r="C113" s="105"/>
      <c r="D113" s="161" t="s">
        <v>633</v>
      </c>
      <c r="E113" s="162"/>
      <c r="F113" s="162"/>
      <c r="G113" s="162"/>
      <c r="H113" s="162"/>
      <c r="I113" s="162"/>
      <c r="J113" s="163">
        <f>J244</f>
        <v>0</v>
      </c>
      <c r="K113" s="105"/>
      <c r="L113" s="164"/>
    </row>
    <row r="114" spans="1:31" s="10" customFormat="1" ht="19.899999999999999" customHeight="1">
      <c r="B114" s="160"/>
      <c r="C114" s="105"/>
      <c r="D114" s="161" t="s">
        <v>634</v>
      </c>
      <c r="E114" s="162"/>
      <c r="F114" s="162"/>
      <c r="G114" s="162"/>
      <c r="H114" s="162"/>
      <c r="I114" s="162"/>
      <c r="J114" s="163">
        <f>J246</f>
        <v>0</v>
      </c>
      <c r="K114" s="105"/>
      <c r="L114" s="164"/>
    </row>
    <row r="115" spans="1:31" s="10" customFormat="1" ht="19.899999999999999" customHeight="1">
      <c r="B115" s="160"/>
      <c r="C115" s="105"/>
      <c r="D115" s="161" t="s">
        <v>635</v>
      </c>
      <c r="E115" s="162"/>
      <c r="F115" s="162"/>
      <c r="G115" s="162"/>
      <c r="H115" s="162"/>
      <c r="I115" s="162"/>
      <c r="J115" s="163">
        <f>J248</f>
        <v>0</v>
      </c>
      <c r="K115" s="105"/>
      <c r="L115" s="164"/>
    </row>
    <row r="116" spans="1:31" s="10" customFormat="1" ht="19.899999999999999" customHeight="1">
      <c r="B116" s="160"/>
      <c r="C116" s="105"/>
      <c r="D116" s="161" t="s">
        <v>636</v>
      </c>
      <c r="E116" s="162"/>
      <c r="F116" s="162"/>
      <c r="G116" s="162"/>
      <c r="H116" s="162"/>
      <c r="I116" s="162"/>
      <c r="J116" s="163">
        <f>J250</f>
        <v>0</v>
      </c>
      <c r="K116" s="105"/>
      <c r="L116" s="164"/>
    </row>
    <row r="117" spans="1:31" s="2" customFormat="1" ht="21.7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6.95" customHeight="1">
      <c r="A118" s="35"/>
      <c r="B118" s="55"/>
      <c r="C118" s="56"/>
      <c r="D118" s="56"/>
      <c r="E118" s="56"/>
      <c r="F118" s="56"/>
      <c r="G118" s="56"/>
      <c r="H118" s="56"/>
      <c r="I118" s="56"/>
      <c r="J118" s="56"/>
      <c r="K118" s="56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22" spans="1:31" s="2" customFormat="1" ht="6.95" customHeight="1">
      <c r="A122" s="35"/>
      <c r="B122" s="57"/>
      <c r="C122" s="58"/>
      <c r="D122" s="58"/>
      <c r="E122" s="58"/>
      <c r="F122" s="58"/>
      <c r="G122" s="58"/>
      <c r="H122" s="58"/>
      <c r="I122" s="58"/>
      <c r="J122" s="58"/>
      <c r="K122" s="58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24.95" customHeight="1">
      <c r="A123" s="35"/>
      <c r="B123" s="36"/>
      <c r="C123" s="24" t="s">
        <v>129</v>
      </c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>
      <c r="A125" s="35"/>
      <c r="B125" s="36"/>
      <c r="C125" s="30" t="s">
        <v>16</v>
      </c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6.5" customHeight="1">
      <c r="A126" s="35"/>
      <c r="B126" s="36"/>
      <c r="C126" s="37"/>
      <c r="D126" s="37"/>
      <c r="E126" s="317" t="str">
        <f>E7</f>
        <v>Instalace zařízení pro výběr poplatků za použití WC - OŘ Ostrava</v>
      </c>
      <c r="F126" s="318"/>
      <c r="G126" s="318"/>
      <c r="H126" s="318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1" customFormat="1" ht="12" customHeight="1">
      <c r="B127" s="22"/>
      <c r="C127" s="30" t="s">
        <v>108</v>
      </c>
      <c r="D127" s="23"/>
      <c r="E127" s="23"/>
      <c r="F127" s="23"/>
      <c r="G127" s="23"/>
      <c r="H127" s="23"/>
      <c r="I127" s="23"/>
      <c r="J127" s="23"/>
      <c r="K127" s="23"/>
      <c r="L127" s="21"/>
    </row>
    <row r="128" spans="1:31" s="2" customFormat="1" ht="16.5" customHeight="1">
      <c r="A128" s="35"/>
      <c r="B128" s="36"/>
      <c r="C128" s="37"/>
      <c r="D128" s="37"/>
      <c r="E128" s="317" t="s">
        <v>574</v>
      </c>
      <c r="F128" s="319"/>
      <c r="G128" s="319"/>
      <c r="H128" s="319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2" customHeight="1">
      <c r="A129" s="35"/>
      <c r="B129" s="36"/>
      <c r="C129" s="30" t="s">
        <v>626</v>
      </c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6.5" customHeight="1">
      <c r="A130" s="35"/>
      <c r="B130" s="36"/>
      <c r="C130" s="37"/>
      <c r="D130" s="37"/>
      <c r="E130" s="265" t="str">
        <f>E11</f>
        <v>05.1 - ND WC_rekonstrukce_Český Těšín</v>
      </c>
      <c r="F130" s="319"/>
      <c r="G130" s="319"/>
      <c r="H130" s="319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6.95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2" customHeight="1">
      <c r="A132" s="35"/>
      <c r="B132" s="36"/>
      <c r="C132" s="30" t="s">
        <v>20</v>
      </c>
      <c r="D132" s="37"/>
      <c r="E132" s="37"/>
      <c r="F132" s="28" t="str">
        <f>F14</f>
        <v xml:space="preserve"> </v>
      </c>
      <c r="G132" s="37"/>
      <c r="H132" s="37"/>
      <c r="I132" s="30" t="s">
        <v>22</v>
      </c>
      <c r="J132" s="67" t="str">
        <f>IF(J14="","",J14)</f>
        <v>25. 6. 2020</v>
      </c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6.95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5.2" customHeight="1">
      <c r="A134" s="35"/>
      <c r="B134" s="36"/>
      <c r="C134" s="30" t="s">
        <v>24</v>
      </c>
      <c r="D134" s="37"/>
      <c r="E134" s="37"/>
      <c r="F134" s="28" t="str">
        <f>E17</f>
        <v xml:space="preserve"> </v>
      </c>
      <c r="G134" s="37"/>
      <c r="H134" s="37"/>
      <c r="I134" s="30" t="s">
        <v>29</v>
      </c>
      <c r="J134" s="33" t="str">
        <f>E23</f>
        <v xml:space="preserve"> </v>
      </c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2" customFormat="1" ht="15.2" customHeight="1">
      <c r="A135" s="35"/>
      <c r="B135" s="36"/>
      <c r="C135" s="30" t="s">
        <v>27</v>
      </c>
      <c r="D135" s="37"/>
      <c r="E135" s="37"/>
      <c r="F135" s="28" t="str">
        <f>IF(E20="","",E20)</f>
        <v>Vyplň údaj</v>
      </c>
      <c r="G135" s="37"/>
      <c r="H135" s="37"/>
      <c r="I135" s="30" t="s">
        <v>31</v>
      </c>
      <c r="J135" s="33" t="str">
        <f>E26</f>
        <v xml:space="preserve"> </v>
      </c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5" s="2" customFormat="1" ht="10.35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5" s="11" customFormat="1" ht="29.25" customHeight="1">
      <c r="A137" s="165"/>
      <c r="B137" s="166"/>
      <c r="C137" s="167" t="s">
        <v>130</v>
      </c>
      <c r="D137" s="168" t="s">
        <v>58</v>
      </c>
      <c r="E137" s="168" t="s">
        <v>54</v>
      </c>
      <c r="F137" s="168" t="s">
        <v>55</v>
      </c>
      <c r="G137" s="168" t="s">
        <v>131</v>
      </c>
      <c r="H137" s="168" t="s">
        <v>132</v>
      </c>
      <c r="I137" s="168" t="s">
        <v>133</v>
      </c>
      <c r="J137" s="169" t="s">
        <v>112</v>
      </c>
      <c r="K137" s="170" t="s">
        <v>134</v>
      </c>
      <c r="L137" s="171"/>
      <c r="M137" s="76" t="s">
        <v>1</v>
      </c>
      <c r="N137" s="77" t="s">
        <v>37</v>
      </c>
      <c r="O137" s="77" t="s">
        <v>135</v>
      </c>
      <c r="P137" s="77" t="s">
        <v>136</v>
      </c>
      <c r="Q137" s="77" t="s">
        <v>137</v>
      </c>
      <c r="R137" s="77" t="s">
        <v>138</v>
      </c>
      <c r="S137" s="77" t="s">
        <v>139</v>
      </c>
      <c r="T137" s="78" t="s">
        <v>140</v>
      </c>
      <c r="U137" s="165"/>
      <c r="V137" s="165"/>
      <c r="W137" s="165"/>
      <c r="X137" s="165"/>
      <c r="Y137" s="165"/>
      <c r="Z137" s="165"/>
      <c r="AA137" s="165"/>
      <c r="AB137" s="165"/>
      <c r="AC137" s="165"/>
      <c r="AD137" s="165"/>
      <c r="AE137" s="165"/>
    </row>
    <row r="138" spans="1:65" s="2" customFormat="1" ht="22.9" customHeight="1">
      <c r="A138" s="35"/>
      <c r="B138" s="36"/>
      <c r="C138" s="83" t="s">
        <v>141</v>
      </c>
      <c r="D138" s="37"/>
      <c r="E138" s="37"/>
      <c r="F138" s="37"/>
      <c r="G138" s="37"/>
      <c r="H138" s="37"/>
      <c r="I138" s="37"/>
      <c r="J138" s="172">
        <f>BK138</f>
        <v>0</v>
      </c>
      <c r="K138" s="37"/>
      <c r="L138" s="40"/>
      <c r="M138" s="79"/>
      <c r="N138" s="173"/>
      <c r="O138" s="80"/>
      <c r="P138" s="174">
        <f>P139+P164+P243</f>
        <v>0</v>
      </c>
      <c r="Q138" s="80"/>
      <c r="R138" s="174">
        <f>R139+R164+R243</f>
        <v>1.84139052</v>
      </c>
      <c r="S138" s="80"/>
      <c r="T138" s="175">
        <f>T139+T164+T243</f>
        <v>1.9903645999999999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72</v>
      </c>
      <c r="AU138" s="18" t="s">
        <v>114</v>
      </c>
      <c r="BK138" s="176">
        <f>BK139+BK164+BK243</f>
        <v>0</v>
      </c>
    </row>
    <row r="139" spans="1:65" s="12" customFormat="1" ht="25.9" customHeight="1">
      <c r="B139" s="177"/>
      <c r="C139" s="178"/>
      <c r="D139" s="179" t="s">
        <v>72</v>
      </c>
      <c r="E139" s="180" t="s">
        <v>142</v>
      </c>
      <c r="F139" s="180" t="s">
        <v>143</v>
      </c>
      <c r="G139" s="178"/>
      <c r="H139" s="178"/>
      <c r="I139" s="181"/>
      <c r="J139" s="182">
        <f>BK139</f>
        <v>0</v>
      </c>
      <c r="K139" s="178"/>
      <c r="L139" s="183"/>
      <c r="M139" s="184"/>
      <c r="N139" s="185"/>
      <c r="O139" s="185"/>
      <c r="P139" s="186">
        <f>P140+P148+P151+P156+P162</f>
        <v>0</v>
      </c>
      <c r="Q139" s="185"/>
      <c r="R139" s="186">
        <f>R140+R148+R151+R156+R162</f>
        <v>0.91055920999999995</v>
      </c>
      <c r="S139" s="185"/>
      <c r="T139" s="187">
        <f>T140+T148+T151+T156+T162</f>
        <v>0.90593100000000004</v>
      </c>
      <c r="AR139" s="188" t="s">
        <v>81</v>
      </c>
      <c r="AT139" s="189" t="s">
        <v>72</v>
      </c>
      <c r="AU139" s="189" t="s">
        <v>73</v>
      </c>
      <c r="AY139" s="188" t="s">
        <v>144</v>
      </c>
      <c r="BK139" s="190">
        <f>BK140+BK148+BK151+BK156+BK162</f>
        <v>0</v>
      </c>
    </row>
    <row r="140" spans="1:65" s="12" customFormat="1" ht="22.9" customHeight="1">
      <c r="B140" s="177"/>
      <c r="C140" s="178"/>
      <c r="D140" s="179" t="s">
        <v>72</v>
      </c>
      <c r="E140" s="191" t="s">
        <v>154</v>
      </c>
      <c r="F140" s="191" t="s">
        <v>637</v>
      </c>
      <c r="G140" s="178"/>
      <c r="H140" s="178"/>
      <c r="I140" s="181"/>
      <c r="J140" s="192">
        <f>BK140</f>
        <v>0</v>
      </c>
      <c r="K140" s="178"/>
      <c r="L140" s="183"/>
      <c r="M140" s="184"/>
      <c r="N140" s="185"/>
      <c r="O140" s="185"/>
      <c r="P140" s="186">
        <f>SUM(P141:P147)</f>
        <v>0</v>
      </c>
      <c r="Q140" s="185"/>
      <c r="R140" s="186">
        <f>SUM(R141:R147)</f>
        <v>0.86993984999999996</v>
      </c>
      <c r="S140" s="185"/>
      <c r="T140" s="187">
        <f>SUM(T141:T147)</f>
        <v>0</v>
      </c>
      <c r="AR140" s="188" t="s">
        <v>81</v>
      </c>
      <c r="AT140" s="189" t="s">
        <v>72</v>
      </c>
      <c r="AU140" s="189" t="s">
        <v>81</v>
      </c>
      <c r="AY140" s="188" t="s">
        <v>144</v>
      </c>
      <c r="BK140" s="190">
        <f>SUM(BK141:BK147)</f>
        <v>0</v>
      </c>
    </row>
    <row r="141" spans="1:65" s="2" customFormat="1" ht="24.2" customHeight="1">
      <c r="A141" s="35"/>
      <c r="B141" s="36"/>
      <c r="C141" s="193" t="s">
        <v>81</v>
      </c>
      <c r="D141" s="193" t="s">
        <v>149</v>
      </c>
      <c r="E141" s="194" t="s">
        <v>638</v>
      </c>
      <c r="F141" s="195" t="s">
        <v>639</v>
      </c>
      <c r="G141" s="196" t="s">
        <v>152</v>
      </c>
      <c r="H141" s="197">
        <v>2.5350000000000001</v>
      </c>
      <c r="I141" s="198"/>
      <c r="J141" s="199">
        <f>ROUND(I141*H141,2)</f>
        <v>0</v>
      </c>
      <c r="K141" s="200"/>
      <c r="L141" s="40"/>
      <c r="M141" s="201" t="s">
        <v>1</v>
      </c>
      <c r="N141" s="202" t="s">
        <v>38</v>
      </c>
      <c r="O141" s="72"/>
      <c r="P141" s="203">
        <f>O141*H141</f>
        <v>0</v>
      </c>
      <c r="Q141" s="203">
        <v>8.7309999999999999E-2</v>
      </c>
      <c r="R141" s="203">
        <f>Q141*H141</f>
        <v>0.22133085</v>
      </c>
      <c r="S141" s="203">
        <v>0</v>
      </c>
      <c r="T141" s="20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5" t="s">
        <v>153</v>
      </c>
      <c r="AT141" s="205" t="s">
        <v>149</v>
      </c>
      <c r="AU141" s="205" t="s">
        <v>83</v>
      </c>
      <c r="AY141" s="18" t="s">
        <v>144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8" t="s">
        <v>81</v>
      </c>
      <c r="BK141" s="206">
        <f>ROUND(I141*H141,2)</f>
        <v>0</v>
      </c>
      <c r="BL141" s="18" t="s">
        <v>153</v>
      </c>
      <c r="BM141" s="205" t="s">
        <v>640</v>
      </c>
    </row>
    <row r="142" spans="1:65" s="13" customFormat="1" ht="11.25">
      <c r="B142" s="207"/>
      <c r="C142" s="208"/>
      <c r="D142" s="209" t="s">
        <v>156</v>
      </c>
      <c r="E142" s="210" t="s">
        <v>1</v>
      </c>
      <c r="F142" s="211" t="s">
        <v>641</v>
      </c>
      <c r="G142" s="208"/>
      <c r="H142" s="212">
        <v>2.5350000000000001</v>
      </c>
      <c r="I142" s="213"/>
      <c r="J142" s="208"/>
      <c r="K142" s="208"/>
      <c r="L142" s="214"/>
      <c r="M142" s="215"/>
      <c r="N142" s="216"/>
      <c r="O142" s="216"/>
      <c r="P142" s="216"/>
      <c r="Q142" s="216"/>
      <c r="R142" s="216"/>
      <c r="S142" s="216"/>
      <c r="T142" s="217"/>
      <c r="AT142" s="218" t="s">
        <v>156</v>
      </c>
      <c r="AU142" s="218" t="s">
        <v>83</v>
      </c>
      <c r="AV142" s="13" t="s">
        <v>83</v>
      </c>
      <c r="AW142" s="13" t="s">
        <v>30</v>
      </c>
      <c r="AX142" s="13" t="s">
        <v>81</v>
      </c>
      <c r="AY142" s="218" t="s">
        <v>144</v>
      </c>
    </row>
    <row r="143" spans="1:65" s="2" customFormat="1" ht="24.2" customHeight="1">
      <c r="A143" s="35"/>
      <c r="B143" s="36"/>
      <c r="C143" s="193" t="s">
        <v>83</v>
      </c>
      <c r="D143" s="193" t="s">
        <v>149</v>
      </c>
      <c r="E143" s="194" t="s">
        <v>642</v>
      </c>
      <c r="F143" s="195" t="s">
        <v>643</v>
      </c>
      <c r="G143" s="196" t="s">
        <v>209</v>
      </c>
      <c r="H143" s="197">
        <v>1.3</v>
      </c>
      <c r="I143" s="198"/>
      <c r="J143" s="199">
        <f>ROUND(I143*H143,2)</f>
        <v>0</v>
      </c>
      <c r="K143" s="200"/>
      <c r="L143" s="40"/>
      <c r="M143" s="201" t="s">
        <v>1</v>
      </c>
      <c r="N143" s="202" t="s">
        <v>38</v>
      </c>
      <c r="O143" s="72"/>
      <c r="P143" s="203">
        <f>O143*H143</f>
        <v>0</v>
      </c>
      <c r="Q143" s="203">
        <v>8.0000000000000007E-5</v>
      </c>
      <c r="R143" s="203">
        <f>Q143*H143</f>
        <v>1.0400000000000001E-4</v>
      </c>
      <c r="S143" s="203">
        <v>0</v>
      </c>
      <c r="T143" s="20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5" t="s">
        <v>153</v>
      </c>
      <c r="AT143" s="205" t="s">
        <v>149</v>
      </c>
      <c r="AU143" s="205" t="s">
        <v>83</v>
      </c>
      <c r="AY143" s="18" t="s">
        <v>144</v>
      </c>
      <c r="BE143" s="206">
        <f>IF(N143="základní",J143,0)</f>
        <v>0</v>
      </c>
      <c r="BF143" s="206">
        <f>IF(N143="snížená",J143,0)</f>
        <v>0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8" t="s">
        <v>81</v>
      </c>
      <c r="BK143" s="206">
        <f>ROUND(I143*H143,2)</f>
        <v>0</v>
      </c>
      <c r="BL143" s="18" t="s">
        <v>153</v>
      </c>
      <c r="BM143" s="205" t="s">
        <v>644</v>
      </c>
    </row>
    <row r="144" spans="1:65" s="2" customFormat="1" ht="24.2" customHeight="1">
      <c r="A144" s="35"/>
      <c r="B144" s="36"/>
      <c r="C144" s="193" t="s">
        <v>154</v>
      </c>
      <c r="D144" s="193" t="s">
        <v>149</v>
      </c>
      <c r="E144" s="194" t="s">
        <v>645</v>
      </c>
      <c r="F144" s="195" t="s">
        <v>646</v>
      </c>
      <c r="G144" s="196" t="s">
        <v>209</v>
      </c>
      <c r="H144" s="197">
        <v>2.6</v>
      </c>
      <c r="I144" s="198"/>
      <c r="J144" s="199">
        <f>ROUND(I144*H144,2)</f>
        <v>0</v>
      </c>
      <c r="K144" s="200"/>
      <c r="L144" s="40"/>
      <c r="M144" s="201" t="s">
        <v>1</v>
      </c>
      <c r="N144" s="202" t="s">
        <v>38</v>
      </c>
      <c r="O144" s="72"/>
      <c r="P144" s="203">
        <f>O144*H144</f>
        <v>0</v>
      </c>
      <c r="Q144" s="203">
        <v>1.2E-4</v>
      </c>
      <c r="R144" s="203">
        <f>Q144*H144</f>
        <v>3.1199999999999999E-4</v>
      </c>
      <c r="S144" s="203">
        <v>0</v>
      </c>
      <c r="T144" s="20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5" t="s">
        <v>153</v>
      </c>
      <c r="AT144" s="205" t="s">
        <v>149</v>
      </c>
      <c r="AU144" s="205" t="s">
        <v>83</v>
      </c>
      <c r="AY144" s="18" t="s">
        <v>144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8" t="s">
        <v>81</v>
      </c>
      <c r="BK144" s="206">
        <f>ROUND(I144*H144,2)</f>
        <v>0</v>
      </c>
      <c r="BL144" s="18" t="s">
        <v>153</v>
      </c>
      <c r="BM144" s="205" t="s">
        <v>647</v>
      </c>
    </row>
    <row r="145" spans="1:65" s="13" customFormat="1" ht="11.25">
      <c r="B145" s="207"/>
      <c r="C145" s="208"/>
      <c r="D145" s="209" t="s">
        <v>156</v>
      </c>
      <c r="E145" s="210" t="s">
        <v>1</v>
      </c>
      <c r="F145" s="211" t="s">
        <v>648</v>
      </c>
      <c r="G145" s="208"/>
      <c r="H145" s="212">
        <v>2.6</v>
      </c>
      <c r="I145" s="213"/>
      <c r="J145" s="208"/>
      <c r="K145" s="208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156</v>
      </c>
      <c r="AU145" s="218" t="s">
        <v>83</v>
      </c>
      <c r="AV145" s="13" t="s">
        <v>83</v>
      </c>
      <c r="AW145" s="13" t="s">
        <v>30</v>
      </c>
      <c r="AX145" s="13" t="s">
        <v>81</v>
      </c>
      <c r="AY145" s="218" t="s">
        <v>144</v>
      </c>
    </row>
    <row r="146" spans="1:65" s="2" customFormat="1" ht="24.2" customHeight="1">
      <c r="A146" s="35"/>
      <c r="B146" s="36"/>
      <c r="C146" s="193" t="s">
        <v>153</v>
      </c>
      <c r="D146" s="193" t="s">
        <v>149</v>
      </c>
      <c r="E146" s="194" t="s">
        <v>649</v>
      </c>
      <c r="F146" s="195" t="s">
        <v>650</v>
      </c>
      <c r="G146" s="196" t="s">
        <v>152</v>
      </c>
      <c r="H146" s="197">
        <v>2.21</v>
      </c>
      <c r="I146" s="198"/>
      <c r="J146" s="199">
        <f>ROUND(I146*H146,2)</f>
        <v>0</v>
      </c>
      <c r="K146" s="200"/>
      <c r="L146" s="40"/>
      <c r="M146" s="201" t="s">
        <v>1</v>
      </c>
      <c r="N146" s="202" t="s">
        <v>38</v>
      </c>
      <c r="O146" s="72"/>
      <c r="P146" s="203">
        <f>O146*H146</f>
        <v>0</v>
      </c>
      <c r="Q146" s="203">
        <v>0.29330000000000001</v>
      </c>
      <c r="R146" s="203">
        <f>Q146*H146</f>
        <v>0.64819300000000002</v>
      </c>
      <c r="S146" s="203">
        <v>0</v>
      </c>
      <c r="T146" s="20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5" t="s">
        <v>153</v>
      </c>
      <c r="AT146" s="205" t="s">
        <v>149</v>
      </c>
      <c r="AU146" s="205" t="s">
        <v>83</v>
      </c>
      <c r="AY146" s="18" t="s">
        <v>144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8" t="s">
        <v>81</v>
      </c>
      <c r="BK146" s="206">
        <f>ROUND(I146*H146,2)</f>
        <v>0</v>
      </c>
      <c r="BL146" s="18" t="s">
        <v>153</v>
      </c>
      <c r="BM146" s="205" t="s">
        <v>651</v>
      </c>
    </row>
    <row r="147" spans="1:65" s="13" customFormat="1" ht="11.25">
      <c r="B147" s="207"/>
      <c r="C147" s="208"/>
      <c r="D147" s="209" t="s">
        <v>156</v>
      </c>
      <c r="E147" s="210" t="s">
        <v>1</v>
      </c>
      <c r="F147" s="211" t="s">
        <v>652</v>
      </c>
      <c r="G147" s="208"/>
      <c r="H147" s="212">
        <v>2.21</v>
      </c>
      <c r="I147" s="213"/>
      <c r="J147" s="208"/>
      <c r="K147" s="208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156</v>
      </c>
      <c r="AU147" s="218" t="s">
        <v>83</v>
      </c>
      <c r="AV147" s="13" t="s">
        <v>83</v>
      </c>
      <c r="AW147" s="13" t="s">
        <v>30</v>
      </c>
      <c r="AX147" s="13" t="s">
        <v>81</v>
      </c>
      <c r="AY147" s="218" t="s">
        <v>144</v>
      </c>
    </row>
    <row r="148" spans="1:65" s="12" customFormat="1" ht="22.9" customHeight="1">
      <c r="B148" s="177"/>
      <c r="C148" s="178"/>
      <c r="D148" s="179" t="s">
        <v>72</v>
      </c>
      <c r="E148" s="191" t="s">
        <v>183</v>
      </c>
      <c r="F148" s="191" t="s">
        <v>517</v>
      </c>
      <c r="G148" s="178"/>
      <c r="H148" s="178"/>
      <c r="I148" s="181"/>
      <c r="J148" s="192">
        <f>BK148</f>
        <v>0</v>
      </c>
      <c r="K148" s="178"/>
      <c r="L148" s="183"/>
      <c r="M148" s="184"/>
      <c r="N148" s="185"/>
      <c r="O148" s="185"/>
      <c r="P148" s="186">
        <f>SUM(P149:P150)</f>
        <v>0</v>
      </c>
      <c r="Q148" s="185"/>
      <c r="R148" s="186">
        <f>SUM(R149:R150)</f>
        <v>3.6669359999999998E-2</v>
      </c>
      <c r="S148" s="185"/>
      <c r="T148" s="187">
        <f>SUM(T149:T150)</f>
        <v>0</v>
      </c>
      <c r="AR148" s="188" t="s">
        <v>81</v>
      </c>
      <c r="AT148" s="189" t="s">
        <v>72</v>
      </c>
      <c r="AU148" s="189" t="s">
        <v>81</v>
      </c>
      <c r="AY148" s="188" t="s">
        <v>144</v>
      </c>
      <c r="BK148" s="190">
        <f>SUM(BK149:BK150)</f>
        <v>0</v>
      </c>
    </row>
    <row r="149" spans="1:65" s="2" customFormat="1" ht="24.2" customHeight="1">
      <c r="A149" s="35"/>
      <c r="B149" s="36"/>
      <c r="C149" s="193" t="s">
        <v>176</v>
      </c>
      <c r="D149" s="193" t="s">
        <v>149</v>
      </c>
      <c r="E149" s="194" t="s">
        <v>653</v>
      </c>
      <c r="F149" s="195" t="s">
        <v>654</v>
      </c>
      <c r="G149" s="196" t="s">
        <v>152</v>
      </c>
      <c r="H149" s="197">
        <v>8.3719999999999999</v>
      </c>
      <c r="I149" s="198"/>
      <c r="J149" s="199">
        <f>ROUND(I149*H149,2)</f>
        <v>0</v>
      </c>
      <c r="K149" s="200"/>
      <c r="L149" s="40"/>
      <c r="M149" s="201" t="s">
        <v>1</v>
      </c>
      <c r="N149" s="202" t="s">
        <v>38</v>
      </c>
      <c r="O149" s="72"/>
      <c r="P149" s="203">
        <f>O149*H149</f>
        <v>0</v>
      </c>
      <c r="Q149" s="203">
        <v>4.3800000000000002E-3</v>
      </c>
      <c r="R149" s="203">
        <f>Q149*H149</f>
        <v>3.6669359999999998E-2</v>
      </c>
      <c r="S149" s="203">
        <v>0</v>
      </c>
      <c r="T149" s="20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5" t="s">
        <v>153</v>
      </c>
      <c r="AT149" s="205" t="s">
        <v>149</v>
      </c>
      <c r="AU149" s="205" t="s">
        <v>83</v>
      </c>
      <c r="AY149" s="18" t="s">
        <v>144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8" t="s">
        <v>81</v>
      </c>
      <c r="BK149" s="206">
        <f>ROUND(I149*H149,2)</f>
        <v>0</v>
      </c>
      <c r="BL149" s="18" t="s">
        <v>153</v>
      </c>
      <c r="BM149" s="205" t="s">
        <v>655</v>
      </c>
    </row>
    <row r="150" spans="1:65" s="13" customFormat="1" ht="11.25">
      <c r="B150" s="207"/>
      <c r="C150" s="208"/>
      <c r="D150" s="209" t="s">
        <v>156</v>
      </c>
      <c r="E150" s="210" t="s">
        <v>1</v>
      </c>
      <c r="F150" s="211" t="s">
        <v>656</v>
      </c>
      <c r="G150" s="208"/>
      <c r="H150" s="212">
        <v>8.3719999999999999</v>
      </c>
      <c r="I150" s="213"/>
      <c r="J150" s="208"/>
      <c r="K150" s="208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156</v>
      </c>
      <c r="AU150" s="218" t="s">
        <v>83</v>
      </c>
      <c r="AV150" s="13" t="s">
        <v>83</v>
      </c>
      <c r="AW150" s="13" t="s">
        <v>30</v>
      </c>
      <c r="AX150" s="13" t="s">
        <v>81</v>
      </c>
      <c r="AY150" s="218" t="s">
        <v>144</v>
      </c>
    </row>
    <row r="151" spans="1:65" s="12" customFormat="1" ht="22.9" customHeight="1">
      <c r="B151" s="177"/>
      <c r="C151" s="178"/>
      <c r="D151" s="179" t="s">
        <v>72</v>
      </c>
      <c r="E151" s="191" t="s">
        <v>145</v>
      </c>
      <c r="F151" s="191" t="s">
        <v>146</v>
      </c>
      <c r="G151" s="178"/>
      <c r="H151" s="178"/>
      <c r="I151" s="181"/>
      <c r="J151" s="192">
        <f>BK151</f>
        <v>0</v>
      </c>
      <c r="K151" s="178"/>
      <c r="L151" s="183"/>
      <c r="M151" s="184"/>
      <c r="N151" s="185"/>
      <c r="O151" s="185"/>
      <c r="P151" s="186">
        <f>SUM(P152:P155)</f>
        <v>0</v>
      </c>
      <c r="Q151" s="185"/>
      <c r="R151" s="186">
        <f>SUM(R152:R155)</f>
        <v>3.9500000000000004E-3</v>
      </c>
      <c r="S151" s="185"/>
      <c r="T151" s="187">
        <f>SUM(T152:T155)</f>
        <v>0.90593100000000004</v>
      </c>
      <c r="AR151" s="188" t="s">
        <v>81</v>
      </c>
      <c r="AT151" s="189" t="s">
        <v>72</v>
      </c>
      <c r="AU151" s="189" t="s">
        <v>81</v>
      </c>
      <c r="AY151" s="188" t="s">
        <v>144</v>
      </c>
      <c r="BK151" s="190">
        <f>SUM(BK152:BK155)</f>
        <v>0</v>
      </c>
    </row>
    <row r="152" spans="1:65" s="2" customFormat="1" ht="24.2" customHeight="1">
      <c r="A152" s="35"/>
      <c r="B152" s="36"/>
      <c r="C152" s="193" t="s">
        <v>183</v>
      </c>
      <c r="D152" s="193" t="s">
        <v>149</v>
      </c>
      <c r="E152" s="194" t="s">
        <v>657</v>
      </c>
      <c r="F152" s="195" t="s">
        <v>658</v>
      </c>
      <c r="G152" s="196" t="s">
        <v>152</v>
      </c>
      <c r="H152" s="197">
        <v>15</v>
      </c>
      <c r="I152" s="198"/>
      <c r="J152" s="199">
        <f>ROUND(I152*H152,2)</f>
        <v>0</v>
      </c>
      <c r="K152" s="200"/>
      <c r="L152" s="40"/>
      <c r="M152" s="201" t="s">
        <v>1</v>
      </c>
      <c r="N152" s="202" t="s">
        <v>38</v>
      </c>
      <c r="O152" s="72"/>
      <c r="P152" s="203">
        <f>O152*H152</f>
        <v>0</v>
      </c>
      <c r="Q152" s="203">
        <v>1.2999999999999999E-4</v>
      </c>
      <c r="R152" s="203">
        <f>Q152*H152</f>
        <v>1.9499999999999999E-3</v>
      </c>
      <c r="S152" s="203">
        <v>0</v>
      </c>
      <c r="T152" s="20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5" t="s">
        <v>153</v>
      </c>
      <c r="AT152" s="205" t="s">
        <v>149</v>
      </c>
      <c r="AU152" s="205" t="s">
        <v>83</v>
      </c>
      <c r="AY152" s="18" t="s">
        <v>144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8" t="s">
        <v>81</v>
      </c>
      <c r="BK152" s="206">
        <f>ROUND(I152*H152,2)</f>
        <v>0</v>
      </c>
      <c r="BL152" s="18" t="s">
        <v>153</v>
      </c>
      <c r="BM152" s="205" t="s">
        <v>659</v>
      </c>
    </row>
    <row r="153" spans="1:65" s="2" customFormat="1" ht="24.2" customHeight="1">
      <c r="A153" s="35"/>
      <c r="B153" s="36"/>
      <c r="C153" s="193" t="s">
        <v>188</v>
      </c>
      <c r="D153" s="193" t="s">
        <v>149</v>
      </c>
      <c r="E153" s="194" t="s">
        <v>660</v>
      </c>
      <c r="F153" s="195" t="s">
        <v>661</v>
      </c>
      <c r="G153" s="196" t="s">
        <v>152</v>
      </c>
      <c r="H153" s="197">
        <v>50</v>
      </c>
      <c r="I153" s="198"/>
      <c r="J153" s="199">
        <f>ROUND(I153*H153,2)</f>
        <v>0</v>
      </c>
      <c r="K153" s="200"/>
      <c r="L153" s="40"/>
      <c r="M153" s="201" t="s">
        <v>1</v>
      </c>
      <c r="N153" s="202" t="s">
        <v>38</v>
      </c>
      <c r="O153" s="72"/>
      <c r="P153" s="203">
        <f>O153*H153</f>
        <v>0</v>
      </c>
      <c r="Q153" s="203">
        <v>4.0000000000000003E-5</v>
      </c>
      <c r="R153" s="203">
        <f>Q153*H153</f>
        <v>2E-3</v>
      </c>
      <c r="S153" s="203">
        <v>0</v>
      </c>
      <c r="T153" s="20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5" t="s">
        <v>153</v>
      </c>
      <c r="AT153" s="205" t="s">
        <v>149</v>
      </c>
      <c r="AU153" s="205" t="s">
        <v>83</v>
      </c>
      <c r="AY153" s="18" t="s">
        <v>144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8" t="s">
        <v>81</v>
      </c>
      <c r="BK153" s="206">
        <f>ROUND(I153*H153,2)</f>
        <v>0</v>
      </c>
      <c r="BL153" s="18" t="s">
        <v>153</v>
      </c>
      <c r="BM153" s="205" t="s">
        <v>662</v>
      </c>
    </row>
    <row r="154" spans="1:65" s="2" customFormat="1" ht="14.45" customHeight="1">
      <c r="A154" s="35"/>
      <c r="B154" s="36"/>
      <c r="C154" s="193" t="s">
        <v>192</v>
      </c>
      <c r="D154" s="193" t="s">
        <v>149</v>
      </c>
      <c r="E154" s="194" t="s">
        <v>663</v>
      </c>
      <c r="F154" s="195" t="s">
        <v>664</v>
      </c>
      <c r="G154" s="196" t="s">
        <v>152</v>
      </c>
      <c r="H154" s="197">
        <v>3.4710000000000001</v>
      </c>
      <c r="I154" s="198"/>
      <c r="J154" s="199">
        <f>ROUND(I154*H154,2)</f>
        <v>0</v>
      </c>
      <c r="K154" s="200"/>
      <c r="L154" s="40"/>
      <c r="M154" s="201" t="s">
        <v>1</v>
      </c>
      <c r="N154" s="202" t="s">
        <v>38</v>
      </c>
      <c r="O154" s="72"/>
      <c r="P154" s="203">
        <f>O154*H154</f>
        <v>0</v>
      </c>
      <c r="Q154" s="203">
        <v>0</v>
      </c>
      <c r="R154" s="203">
        <f>Q154*H154</f>
        <v>0</v>
      </c>
      <c r="S154" s="203">
        <v>0.26100000000000001</v>
      </c>
      <c r="T154" s="204">
        <f>S154*H154</f>
        <v>0.90593100000000004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5" t="s">
        <v>153</v>
      </c>
      <c r="AT154" s="205" t="s">
        <v>149</v>
      </c>
      <c r="AU154" s="205" t="s">
        <v>83</v>
      </c>
      <c r="AY154" s="18" t="s">
        <v>144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8" t="s">
        <v>81</v>
      </c>
      <c r="BK154" s="206">
        <f>ROUND(I154*H154,2)</f>
        <v>0</v>
      </c>
      <c r="BL154" s="18" t="s">
        <v>153</v>
      </c>
      <c r="BM154" s="205" t="s">
        <v>665</v>
      </c>
    </row>
    <row r="155" spans="1:65" s="13" customFormat="1" ht="11.25">
      <c r="B155" s="207"/>
      <c r="C155" s="208"/>
      <c r="D155" s="209" t="s">
        <v>156</v>
      </c>
      <c r="E155" s="210" t="s">
        <v>1</v>
      </c>
      <c r="F155" s="211" t="s">
        <v>666</v>
      </c>
      <c r="G155" s="208"/>
      <c r="H155" s="212">
        <v>3.4710000000000001</v>
      </c>
      <c r="I155" s="213"/>
      <c r="J155" s="208"/>
      <c r="K155" s="208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156</v>
      </c>
      <c r="AU155" s="218" t="s">
        <v>83</v>
      </c>
      <c r="AV155" s="13" t="s">
        <v>83</v>
      </c>
      <c r="AW155" s="13" t="s">
        <v>30</v>
      </c>
      <c r="AX155" s="13" t="s">
        <v>81</v>
      </c>
      <c r="AY155" s="218" t="s">
        <v>144</v>
      </c>
    </row>
    <row r="156" spans="1:65" s="12" customFormat="1" ht="22.9" customHeight="1">
      <c r="B156" s="177"/>
      <c r="C156" s="178"/>
      <c r="D156" s="179" t="s">
        <v>72</v>
      </c>
      <c r="E156" s="191" t="s">
        <v>159</v>
      </c>
      <c r="F156" s="191" t="s">
        <v>160</v>
      </c>
      <c r="G156" s="178"/>
      <c r="H156" s="178"/>
      <c r="I156" s="181"/>
      <c r="J156" s="192">
        <f>BK156</f>
        <v>0</v>
      </c>
      <c r="K156" s="178"/>
      <c r="L156" s="183"/>
      <c r="M156" s="184"/>
      <c r="N156" s="185"/>
      <c r="O156" s="185"/>
      <c r="P156" s="186">
        <f>SUM(P157:P161)</f>
        <v>0</v>
      </c>
      <c r="Q156" s="185"/>
      <c r="R156" s="186">
        <f>SUM(R157:R161)</f>
        <v>0</v>
      </c>
      <c r="S156" s="185"/>
      <c r="T156" s="187">
        <f>SUM(T157:T161)</f>
        <v>0</v>
      </c>
      <c r="AR156" s="188" t="s">
        <v>81</v>
      </c>
      <c r="AT156" s="189" t="s">
        <v>72</v>
      </c>
      <c r="AU156" s="189" t="s">
        <v>81</v>
      </c>
      <c r="AY156" s="188" t="s">
        <v>144</v>
      </c>
      <c r="BK156" s="190">
        <f>SUM(BK157:BK161)</f>
        <v>0</v>
      </c>
    </row>
    <row r="157" spans="1:65" s="2" customFormat="1" ht="24.2" customHeight="1">
      <c r="A157" s="35"/>
      <c r="B157" s="36"/>
      <c r="C157" s="193" t="s">
        <v>145</v>
      </c>
      <c r="D157" s="193" t="s">
        <v>149</v>
      </c>
      <c r="E157" s="194" t="s">
        <v>667</v>
      </c>
      <c r="F157" s="195" t="s">
        <v>668</v>
      </c>
      <c r="G157" s="196" t="s">
        <v>163</v>
      </c>
      <c r="H157" s="197">
        <v>1.99</v>
      </c>
      <c r="I157" s="198"/>
      <c r="J157" s="199">
        <f>ROUND(I157*H157,2)</f>
        <v>0</v>
      </c>
      <c r="K157" s="200"/>
      <c r="L157" s="40"/>
      <c r="M157" s="201" t="s">
        <v>1</v>
      </c>
      <c r="N157" s="202" t="s">
        <v>38</v>
      </c>
      <c r="O157" s="72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5" t="s">
        <v>153</v>
      </c>
      <c r="AT157" s="205" t="s">
        <v>149</v>
      </c>
      <c r="AU157" s="205" t="s">
        <v>83</v>
      </c>
      <c r="AY157" s="18" t="s">
        <v>144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8" t="s">
        <v>81</v>
      </c>
      <c r="BK157" s="206">
        <f>ROUND(I157*H157,2)</f>
        <v>0</v>
      </c>
      <c r="BL157" s="18" t="s">
        <v>153</v>
      </c>
      <c r="BM157" s="205" t="s">
        <v>669</v>
      </c>
    </row>
    <row r="158" spans="1:65" s="2" customFormat="1" ht="24.2" customHeight="1">
      <c r="A158" s="35"/>
      <c r="B158" s="36"/>
      <c r="C158" s="193" t="s">
        <v>200</v>
      </c>
      <c r="D158" s="193" t="s">
        <v>149</v>
      </c>
      <c r="E158" s="194" t="s">
        <v>670</v>
      </c>
      <c r="F158" s="195" t="s">
        <v>671</v>
      </c>
      <c r="G158" s="196" t="s">
        <v>163</v>
      </c>
      <c r="H158" s="197">
        <v>1.99</v>
      </c>
      <c r="I158" s="198"/>
      <c r="J158" s="199">
        <f>ROUND(I158*H158,2)</f>
        <v>0</v>
      </c>
      <c r="K158" s="200"/>
      <c r="L158" s="40"/>
      <c r="M158" s="201" t="s">
        <v>1</v>
      </c>
      <c r="N158" s="202" t="s">
        <v>38</v>
      </c>
      <c r="O158" s="72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5" t="s">
        <v>153</v>
      </c>
      <c r="AT158" s="205" t="s">
        <v>149</v>
      </c>
      <c r="AU158" s="205" t="s">
        <v>83</v>
      </c>
      <c r="AY158" s="18" t="s">
        <v>144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8" t="s">
        <v>81</v>
      </c>
      <c r="BK158" s="206">
        <f>ROUND(I158*H158,2)</f>
        <v>0</v>
      </c>
      <c r="BL158" s="18" t="s">
        <v>153</v>
      </c>
      <c r="BM158" s="205" t="s">
        <v>672</v>
      </c>
    </row>
    <row r="159" spans="1:65" s="2" customFormat="1" ht="24.2" customHeight="1">
      <c r="A159" s="35"/>
      <c r="B159" s="36"/>
      <c r="C159" s="193" t="s">
        <v>206</v>
      </c>
      <c r="D159" s="193" t="s">
        <v>149</v>
      </c>
      <c r="E159" s="194" t="s">
        <v>673</v>
      </c>
      <c r="F159" s="195" t="s">
        <v>674</v>
      </c>
      <c r="G159" s="196" t="s">
        <v>163</v>
      </c>
      <c r="H159" s="197">
        <v>17.91</v>
      </c>
      <c r="I159" s="198"/>
      <c r="J159" s="199">
        <f>ROUND(I159*H159,2)</f>
        <v>0</v>
      </c>
      <c r="K159" s="200"/>
      <c r="L159" s="40"/>
      <c r="M159" s="201" t="s">
        <v>1</v>
      </c>
      <c r="N159" s="202" t="s">
        <v>38</v>
      </c>
      <c r="O159" s="72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5" t="s">
        <v>153</v>
      </c>
      <c r="AT159" s="205" t="s">
        <v>149</v>
      </c>
      <c r="AU159" s="205" t="s">
        <v>83</v>
      </c>
      <c r="AY159" s="18" t="s">
        <v>144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8" t="s">
        <v>81</v>
      </c>
      <c r="BK159" s="206">
        <f>ROUND(I159*H159,2)</f>
        <v>0</v>
      </c>
      <c r="BL159" s="18" t="s">
        <v>153</v>
      </c>
      <c r="BM159" s="205" t="s">
        <v>675</v>
      </c>
    </row>
    <row r="160" spans="1:65" s="13" customFormat="1" ht="11.25">
      <c r="B160" s="207"/>
      <c r="C160" s="208"/>
      <c r="D160" s="209" t="s">
        <v>156</v>
      </c>
      <c r="E160" s="210" t="s">
        <v>1</v>
      </c>
      <c r="F160" s="211" t="s">
        <v>676</v>
      </c>
      <c r="G160" s="208"/>
      <c r="H160" s="212">
        <v>17.91</v>
      </c>
      <c r="I160" s="213"/>
      <c r="J160" s="208"/>
      <c r="K160" s="208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156</v>
      </c>
      <c r="AU160" s="218" t="s">
        <v>83</v>
      </c>
      <c r="AV160" s="13" t="s">
        <v>83</v>
      </c>
      <c r="AW160" s="13" t="s">
        <v>30</v>
      </c>
      <c r="AX160" s="13" t="s">
        <v>81</v>
      </c>
      <c r="AY160" s="218" t="s">
        <v>144</v>
      </c>
    </row>
    <row r="161" spans="1:65" s="2" customFormat="1" ht="37.9" customHeight="1">
      <c r="A161" s="35"/>
      <c r="B161" s="36"/>
      <c r="C161" s="193" t="s">
        <v>211</v>
      </c>
      <c r="D161" s="193" t="s">
        <v>149</v>
      </c>
      <c r="E161" s="194" t="s">
        <v>677</v>
      </c>
      <c r="F161" s="195" t="s">
        <v>678</v>
      </c>
      <c r="G161" s="196" t="s">
        <v>163</v>
      </c>
      <c r="H161" s="197">
        <v>1.99</v>
      </c>
      <c r="I161" s="198"/>
      <c r="J161" s="199">
        <f>ROUND(I161*H161,2)</f>
        <v>0</v>
      </c>
      <c r="K161" s="200"/>
      <c r="L161" s="40"/>
      <c r="M161" s="201" t="s">
        <v>1</v>
      </c>
      <c r="N161" s="202" t="s">
        <v>38</v>
      </c>
      <c r="O161" s="72"/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5" t="s">
        <v>153</v>
      </c>
      <c r="AT161" s="205" t="s">
        <v>149</v>
      </c>
      <c r="AU161" s="205" t="s">
        <v>83</v>
      </c>
      <c r="AY161" s="18" t="s">
        <v>144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8" t="s">
        <v>81</v>
      </c>
      <c r="BK161" s="206">
        <f>ROUND(I161*H161,2)</f>
        <v>0</v>
      </c>
      <c r="BL161" s="18" t="s">
        <v>153</v>
      </c>
      <c r="BM161" s="205" t="s">
        <v>679</v>
      </c>
    </row>
    <row r="162" spans="1:65" s="12" customFormat="1" ht="22.9" customHeight="1">
      <c r="B162" s="177"/>
      <c r="C162" s="178"/>
      <c r="D162" s="179" t="s">
        <v>72</v>
      </c>
      <c r="E162" s="191" t="s">
        <v>528</v>
      </c>
      <c r="F162" s="191" t="s">
        <v>529</v>
      </c>
      <c r="G162" s="178"/>
      <c r="H162" s="178"/>
      <c r="I162" s="181"/>
      <c r="J162" s="192">
        <f>BK162</f>
        <v>0</v>
      </c>
      <c r="K162" s="178"/>
      <c r="L162" s="183"/>
      <c r="M162" s="184"/>
      <c r="N162" s="185"/>
      <c r="O162" s="185"/>
      <c r="P162" s="186">
        <f>P163</f>
        <v>0</v>
      </c>
      <c r="Q162" s="185"/>
      <c r="R162" s="186">
        <f>R163</f>
        <v>0</v>
      </c>
      <c r="S162" s="185"/>
      <c r="T162" s="187">
        <f>T163</f>
        <v>0</v>
      </c>
      <c r="AR162" s="188" t="s">
        <v>81</v>
      </c>
      <c r="AT162" s="189" t="s">
        <v>72</v>
      </c>
      <c r="AU162" s="189" t="s">
        <v>81</v>
      </c>
      <c r="AY162" s="188" t="s">
        <v>144</v>
      </c>
      <c r="BK162" s="190">
        <f>BK163</f>
        <v>0</v>
      </c>
    </row>
    <row r="163" spans="1:65" s="2" customFormat="1" ht="14.45" customHeight="1">
      <c r="A163" s="35"/>
      <c r="B163" s="36"/>
      <c r="C163" s="193" t="s">
        <v>216</v>
      </c>
      <c r="D163" s="193" t="s">
        <v>149</v>
      </c>
      <c r="E163" s="194" t="s">
        <v>530</v>
      </c>
      <c r="F163" s="195" t="s">
        <v>531</v>
      </c>
      <c r="G163" s="196" t="s">
        <v>163</v>
      </c>
      <c r="H163" s="197">
        <v>0.91100000000000003</v>
      </c>
      <c r="I163" s="198"/>
      <c r="J163" s="199">
        <f>ROUND(I163*H163,2)</f>
        <v>0</v>
      </c>
      <c r="K163" s="200"/>
      <c r="L163" s="40"/>
      <c r="M163" s="201" t="s">
        <v>1</v>
      </c>
      <c r="N163" s="202" t="s">
        <v>38</v>
      </c>
      <c r="O163" s="72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5" t="s">
        <v>153</v>
      </c>
      <c r="AT163" s="205" t="s">
        <v>149</v>
      </c>
      <c r="AU163" s="205" t="s">
        <v>83</v>
      </c>
      <c r="AY163" s="18" t="s">
        <v>144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8" t="s">
        <v>81</v>
      </c>
      <c r="BK163" s="206">
        <f>ROUND(I163*H163,2)</f>
        <v>0</v>
      </c>
      <c r="BL163" s="18" t="s">
        <v>153</v>
      </c>
      <c r="BM163" s="205" t="s">
        <v>680</v>
      </c>
    </row>
    <row r="164" spans="1:65" s="12" customFormat="1" ht="25.9" customHeight="1">
      <c r="B164" s="177"/>
      <c r="C164" s="178"/>
      <c r="D164" s="179" t="s">
        <v>72</v>
      </c>
      <c r="E164" s="180" t="s">
        <v>172</v>
      </c>
      <c r="F164" s="180" t="s">
        <v>173</v>
      </c>
      <c r="G164" s="178"/>
      <c r="H164" s="178"/>
      <c r="I164" s="181"/>
      <c r="J164" s="182">
        <f>BK164</f>
        <v>0</v>
      </c>
      <c r="K164" s="178"/>
      <c r="L164" s="183"/>
      <c r="M164" s="184"/>
      <c r="N164" s="185"/>
      <c r="O164" s="185"/>
      <c r="P164" s="186">
        <f>P165+P199+P211+P223+P233+P239</f>
        <v>0</v>
      </c>
      <c r="Q164" s="185"/>
      <c r="R164" s="186">
        <f>R165+R199+R211+R223+R233+R239</f>
        <v>0.93083130999999997</v>
      </c>
      <c r="S164" s="185"/>
      <c r="T164" s="187">
        <f>T165+T199+T211+T223+T233+T239</f>
        <v>1.0844335999999999</v>
      </c>
      <c r="AR164" s="188" t="s">
        <v>83</v>
      </c>
      <c r="AT164" s="189" t="s">
        <v>72</v>
      </c>
      <c r="AU164" s="189" t="s">
        <v>73</v>
      </c>
      <c r="AY164" s="188" t="s">
        <v>144</v>
      </c>
      <c r="BK164" s="190">
        <f>BK165+BK199+BK211+BK223+BK233+BK239</f>
        <v>0</v>
      </c>
    </row>
    <row r="165" spans="1:65" s="12" customFormat="1" ht="22.9" customHeight="1">
      <c r="B165" s="177"/>
      <c r="C165" s="178"/>
      <c r="D165" s="179" t="s">
        <v>72</v>
      </c>
      <c r="E165" s="191" t="s">
        <v>681</v>
      </c>
      <c r="F165" s="191" t="s">
        <v>682</v>
      </c>
      <c r="G165" s="178"/>
      <c r="H165" s="178"/>
      <c r="I165" s="181"/>
      <c r="J165" s="192">
        <f>BK165</f>
        <v>0</v>
      </c>
      <c r="K165" s="178"/>
      <c r="L165" s="183"/>
      <c r="M165" s="184"/>
      <c r="N165" s="185"/>
      <c r="O165" s="185"/>
      <c r="P165" s="186">
        <f>SUM(P166:P198)</f>
        <v>0</v>
      </c>
      <c r="Q165" s="185"/>
      <c r="R165" s="186">
        <f>SUM(R166:R198)</f>
        <v>0</v>
      </c>
      <c r="S165" s="185"/>
      <c r="T165" s="187">
        <f>SUM(T166:T198)</f>
        <v>0</v>
      </c>
      <c r="AR165" s="188" t="s">
        <v>83</v>
      </c>
      <c r="AT165" s="189" t="s">
        <v>72</v>
      </c>
      <c r="AU165" s="189" t="s">
        <v>81</v>
      </c>
      <c r="AY165" s="188" t="s">
        <v>144</v>
      </c>
      <c r="BK165" s="190">
        <f>SUM(BK166:BK198)</f>
        <v>0</v>
      </c>
    </row>
    <row r="166" spans="1:65" s="2" customFormat="1" ht="24.2" customHeight="1">
      <c r="A166" s="35"/>
      <c r="B166" s="36"/>
      <c r="C166" s="193" t="s">
        <v>221</v>
      </c>
      <c r="D166" s="193" t="s">
        <v>149</v>
      </c>
      <c r="E166" s="194" t="s">
        <v>683</v>
      </c>
      <c r="F166" s="195" t="s">
        <v>684</v>
      </c>
      <c r="G166" s="196" t="s">
        <v>179</v>
      </c>
      <c r="H166" s="197">
        <v>1</v>
      </c>
      <c r="I166" s="198"/>
      <c r="J166" s="199">
        <f>ROUND(I166*H166,2)</f>
        <v>0</v>
      </c>
      <c r="K166" s="200"/>
      <c r="L166" s="40"/>
      <c r="M166" s="201" t="s">
        <v>1</v>
      </c>
      <c r="N166" s="202" t="s">
        <v>38</v>
      </c>
      <c r="O166" s="72"/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5" t="s">
        <v>180</v>
      </c>
      <c r="AT166" s="205" t="s">
        <v>149</v>
      </c>
      <c r="AU166" s="205" t="s">
        <v>83</v>
      </c>
      <c r="AY166" s="18" t="s">
        <v>144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8" t="s">
        <v>81</v>
      </c>
      <c r="BK166" s="206">
        <f>ROUND(I166*H166,2)</f>
        <v>0</v>
      </c>
      <c r="BL166" s="18" t="s">
        <v>180</v>
      </c>
      <c r="BM166" s="205" t="s">
        <v>685</v>
      </c>
    </row>
    <row r="167" spans="1:65" s="2" customFormat="1" ht="14.45" customHeight="1">
      <c r="A167" s="35"/>
      <c r="B167" s="36"/>
      <c r="C167" s="193" t="s">
        <v>8</v>
      </c>
      <c r="D167" s="193" t="s">
        <v>149</v>
      </c>
      <c r="E167" s="194" t="s">
        <v>686</v>
      </c>
      <c r="F167" s="195" t="s">
        <v>687</v>
      </c>
      <c r="G167" s="196" t="s">
        <v>179</v>
      </c>
      <c r="H167" s="197">
        <v>1</v>
      </c>
      <c r="I167" s="198"/>
      <c r="J167" s="199">
        <f>ROUND(I167*H167,2)</f>
        <v>0</v>
      </c>
      <c r="K167" s="200"/>
      <c r="L167" s="40"/>
      <c r="M167" s="201" t="s">
        <v>1</v>
      </c>
      <c r="N167" s="202" t="s">
        <v>38</v>
      </c>
      <c r="O167" s="72"/>
      <c r="P167" s="203">
        <f>O167*H167</f>
        <v>0</v>
      </c>
      <c r="Q167" s="203">
        <v>0</v>
      </c>
      <c r="R167" s="203">
        <f>Q167*H167</f>
        <v>0</v>
      </c>
      <c r="S167" s="203">
        <v>0</v>
      </c>
      <c r="T167" s="20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5" t="s">
        <v>180</v>
      </c>
      <c r="AT167" s="205" t="s">
        <v>149</v>
      </c>
      <c r="AU167" s="205" t="s">
        <v>83</v>
      </c>
      <c r="AY167" s="18" t="s">
        <v>144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8" t="s">
        <v>81</v>
      </c>
      <c r="BK167" s="206">
        <f>ROUND(I167*H167,2)</f>
        <v>0</v>
      </c>
      <c r="BL167" s="18" t="s">
        <v>180</v>
      </c>
      <c r="BM167" s="205" t="s">
        <v>688</v>
      </c>
    </row>
    <row r="168" spans="1:65" s="15" customFormat="1" ht="11.25">
      <c r="B168" s="241"/>
      <c r="C168" s="242"/>
      <c r="D168" s="209" t="s">
        <v>156</v>
      </c>
      <c r="E168" s="243" t="s">
        <v>1</v>
      </c>
      <c r="F168" s="244" t="s">
        <v>689</v>
      </c>
      <c r="G168" s="242"/>
      <c r="H168" s="243" t="s">
        <v>1</v>
      </c>
      <c r="I168" s="245"/>
      <c r="J168" s="242"/>
      <c r="K168" s="242"/>
      <c r="L168" s="246"/>
      <c r="M168" s="247"/>
      <c r="N168" s="248"/>
      <c r="O168" s="248"/>
      <c r="P168" s="248"/>
      <c r="Q168" s="248"/>
      <c r="R168" s="248"/>
      <c r="S168" s="248"/>
      <c r="T168" s="249"/>
      <c r="AT168" s="250" t="s">
        <v>156</v>
      </c>
      <c r="AU168" s="250" t="s">
        <v>83</v>
      </c>
      <c r="AV168" s="15" t="s">
        <v>81</v>
      </c>
      <c r="AW168" s="15" t="s">
        <v>30</v>
      </c>
      <c r="AX168" s="15" t="s">
        <v>73</v>
      </c>
      <c r="AY168" s="250" t="s">
        <v>144</v>
      </c>
    </row>
    <row r="169" spans="1:65" s="15" customFormat="1" ht="11.25">
      <c r="B169" s="241"/>
      <c r="C169" s="242"/>
      <c r="D169" s="209" t="s">
        <v>156</v>
      </c>
      <c r="E169" s="243" t="s">
        <v>1</v>
      </c>
      <c r="F169" s="244" t="s">
        <v>690</v>
      </c>
      <c r="G169" s="242"/>
      <c r="H169" s="243" t="s">
        <v>1</v>
      </c>
      <c r="I169" s="245"/>
      <c r="J169" s="242"/>
      <c r="K169" s="242"/>
      <c r="L169" s="246"/>
      <c r="M169" s="247"/>
      <c r="N169" s="248"/>
      <c r="O169" s="248"/>
      <c r="P169" s="248"/>
      <c r="Q169" s="248"/>
      <c r="R169" s="248"/>
      <c r="S169" s="248"/>
      <c r="T169" s="249"/>
      <c r="AT169" s="250" t="s">
        <v>156</v>
      </c>
      <c r="AU169" s="250" t="s">
        <v>83</v>
      </c>
      <c r="AV169" s="15" t="s">
        <v>81</v>
      </c>
      <c r="AW169" s="15" t="s">
        <v>30</v>
      </c>
      <c r="AX169" s="15" t="s">
        <v>73</v>
      </c>
      <c r="AY169" s="250" t="s">
        <v>144</v>
      </c>
    </row>
    <row r="170" spans="1:65" s="15" customFormat="1" ht="11.25">
      <c r="B170" s="241"/>
      <c r="C170" s="242"/>
      <c r="D170" s="209" t="s">
        <v>156</v>
      </c>
      <c r="E170" s="243" t="s">
        <v>1</v>
      </c>
      <c r="F170" s="244" t="s">
        <v>691</v>
      </c>
      <c r="G170" s="242"/>
      <c r="H170" s="243" t="s">
        <v>1</v>
      </c>
      <c r="I170" s="245"/>
      <c r="J170" s="242"/>
      <c r="K170" s="242"/>
      <c r="L170" s="246"/>
      <c r="M170" s="247"/>
      <c r="N170" s="248"/>
      <c r="O170" s="248"/>
      <c r="P170" s="248"/>
      <c r="Q170" s="248"/>
      <c r="R170" s="248"/>
      <c r="S170" s="248"/>
      <c r="T170" s="249"/>
      <c r="AT170" s="250" t="s">
        <v>156</v>
      </c>
      <c r="AU170" s="250" t="s">
        <v>83</v>
      </c>
      <c r="AV170" s="15" t="s">
        <v>81</v>
      </c>
      <c r="AW170" s="15" t="s">
        <v>30</v>
      </c>
      <c r="AX170" s="15" t="s">
        <v>73</v>
      </c>
      <c r="AY170" s="250" t="s">
        <v>144</v>
      </c>
    </row>
    <row r="171" spans="1:65" s="15" customFormat="1" ht="22.5">
      <c r="B171" s="241"/>
      <c r="C171" s="242"/>
      <c r="D171" s="209" t="s">
        <v>156</v>
      </c>
      <c r="E171" s="243" t="s">
        <v>1</v>
      </c>
      <c r="F171" s="244" t="s">
        <v>692</v>
      </c>
      <c r="G171" s="242"/>
      <c r="H171" s="243" t="s">
        <v>1</v>
      </c>
      <c r="I171" s="245"/>
      <c r="J171" s="242"/>
      <c r="K171" s="242"/>
      <c r="L171" s="246"/>
      <c r="M171" s="247"/>
      <c r="N171" s="248"/>
      <c r="O171" s="248"/>
      <c r="P171" s="248"/>
      <c r="Q171" s="248"/>
      <c r="R171" s="248"/>
      <c r="S171" s="248"/>
      <c r="T171" s="249"/>
      <c r="AT171" s="250" t="s">
        <v>156</v>
      </c>
      <c r="AU171" s="250" t="s">
        <v>83</v>
      </c>
      <c r="AV171" s="15" t="s">
        <v>81</v>
      </c>
      <c r="AW171" s="15" t="s">
        <v>30</v>
      </c>
      <c r="AX171" s="15" t="s">
        <v>73</v>
      </c>
      <c r="AY171" s="250" t="s">
        <v>144</v>
      </c>
    </row>
    <row r="172" spans="1:65" s="15" customFormat="1" ht="22.5">
      <c r="B172" s="241"/>
      <c r="C172" s="242"/>
      <c r="D172" s="209" t="s">
        <v>156</v>
      </c>
      <c r="E172" s="243" t="s">
        <v>1</v>
      </c>
      <c r="F172" s="244" t="s">
        <v>693</v>
      </c>
      <c r="G172" s="242"/>
      <c r="H172" s="243" t="s">
        <v>1</v>
      </c>
      <c r="I172" s="245"/>
      <c r="J172" s="242"/>
      <c r="K172" s="242"/>
      <c r="L172" s="246"/>
      <c r="M172" s="247"/>
      <c r="N172" s="248"/>
      <c r="O172" s="248"/>
      <c r="P172" s="248"/>
      <c r="Q172" s="248"/>
      <c r="R172" s="248"/>
      <c r="S172" s="248"/>
      <c r="T172" s="249"/>
      <c r="AT172" s="250" t="s">
        <v>156</v>
      </c>
      <c r="AU172" s="250" t="s">
        <v>83</v>
      </c>
      <c r="AV172" s="15" t="s">
        <v>81</v>
      </c>
      <c r="AW172" s="15" t="s">
        <v>30</v>
      </c>
      <c r="AX172" s="15" t="s">
        <v>73</v>
      </c>
      <c r="AY172" s="250" t="s">
        <v>144</v>
      </c>
    </row>
    <row r="173" spans="1:65" s="15" customFormat="1" ht="11.25">
      <c r="B173" s="241"/>
      <c r="C173" s="242"/>
      <c r="D173" s="209" t="s">
        <v>156</v>
      </c>
      <c r="E173" s="243" t="s">
        <v>1</v>
      </c>
      <c r="F173" s="244" t="s">
        <v>694</v>
      </c>
      <c r="G173" s="242"/>
      <c r="H173" s="243" t="s">
        <v>1</v>
      </c>
      <c r="I173" s="245"/>
      <c r="J173" s="242"/>
      <c r="K173" s="242"/>
      <c r="L173" s="246"/>
      <c r="M173" s="247"/>
      <c r="N173" s="248"/>
      <c r="O173" s="248"/>
      <c r="P173" s="248"/>
      <c r="Q173" s="248"/>
      <c r="R173" s="248"/>
      <c r="S173" s="248"/>
      <c r="T173" s="249"/>
      <c r="AT173" s="250" t="s">
        <v>156</v>
      </c>
      <c r="AU173" s="250" t="s">
        <v>83</v>
      </c>
      <c r="AV173" s="15" t="s">
        <v>81</v>
      </c>
      <c r="AW173" s="15" t="s">
        <v>30</v>
      </c>
      <c r="AX173" s="15" t="s">
        <v>73</v>
      </c>
      <c r="AY173" s="250" t="s">
        <v>144</v>
      </c>
    </row>
    <row r="174" spans="1:65" s="15" customFormat="1" ht="11.25">
      <c r="B174" s="241"/>
      <c r="C174" s="242"/>
      <c r="D174" s="209" t="s">
        <v>156</v>
      </c>
      <c r="E174" s="243" t="s">
        <v>1</v>
      </c>
      <c r="F174" s="244" t="s">
        <v>695</v>
      </c>
      <c r="G174" s="242"/>
      <c r="H174" s="243" t="s">
        <v>1</v>
      </c>
      <c r="I174" s="245"/>
      <c r="J174" s="242"/>
      <c r="K174" s="242"/>
      <c r="L174" s="246"/>
      <c r="M174" s="247"/>
      <c r="N174" s="248"/>
      <c r="O174" s="248"/>
      <c r="P174" s="248"/>
      <c r="Q174" s="248"/>
      <c r="R174" s="248"/>
      <c r="S174" s="248"/>
      <c r="T174" s="249"/>
      <c r="AT174" s="250" t="s">
        <v>156</v>
      </c>
      <c r="AU174" s="250" t="s">
        <v>83</v>
      </c>
      <c r="AV174" s="15" t="s">
        <v>81</v>
      </c>
      <c r="AW174" s="15" t="s">
        <v>30</v>
      </c>
      <c r="AX174" s="15" t="s">
        <v>73</v>
      </c>
      <c r="AY174" s="250" t="s">
        <v>144</v>
      </c>
    </row>
    <row r="175" spans="1:65" s="13" customFormat="1" ht="11.25">
      <c r="B175" s="207"/>
      <c r="C175" s="208"/>
      <c r="D175" s="209" t="s">
        <v>156</v>
      </c>
      <c r="E175" s="210" t="s">
        <v>1</v>
      </c>
      <c r="F175" s="211" t="s">
        <v>81</v>
      </c>
      <c r="G175" s="208"/>
      <c r="H175" s="212">
        <v>1</v>
      </c>
      <c r="I175" s="213"/>
      <c r="J175" s="208"/>
      <c r="K175" s="208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156</v>
      </c>
      <c r="AU175" s="218" t="s">
        <v>83</v>
      </c>
      <c r="AV175" s="13" t="s">
        <v>83</v>
      </c>
      <c r="AW175" s="13" t="s">
        <v>30</v>
      </c>
      <c r="AX175" s="13" t="s">
        <v>81</v>
      </c>
      <c r="AY175" s="218" t="s">
        <v>144</v>
      </c>
    </row>
    <row r="176" spans="1:65" s="2" customFormat="1" ht="14.45" customHeight="1">
      <c r="A176" s="35"/>
      <c r="B176" s="36"/>
      <c r="C176" s="193" t="s">
        <v>180</v>
      </c>
      <c r="D176" s="193" t="s">
        <v>149</v>
      </c>
      <c r="E176" s="194" t="s">
        <v>696</v>
      </c>
      <c r="F176" s="195" t="s">
        <v>697</v>
      </c>
      <c r="G176" s="196" t="s">
        <v>179</v>
      </c>
      <c r="H176" s="197">
        <v>1</v>
      </c>
      <c r="I176" s="198"/>
      <c r="J176" s="199">
        <f>ROUND(I176*H176,2)</f>
        <v>0</v>
      </c>
      <c r="K176" s="200"/>
      <c r="L176" s="40"/>
      <c r="M176" s="201" t="s">
        <v>1</v>
      </c>
      <c r="N176" s="202" t="s">
        <v>38</v>
      </c>
      <c r="O176" s="72"/>
      <c r="P176" s="203">
        <f>O176*H176</f>
        <v>0</v>
      </c>
      <c r="Q176" s="203">
        <v>0</v>
      </c>
      <c r="R176" s="203">
        <f>Q176*H176</f>
        <v>0</v>
      </c>
      <c r="S176" s="203">
        <v>0</v>
      </c>
      <c r="T176" s="20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5" t="s">
        <v>180</v>
      </c>
      <c r="AT176" s="205" t="s">
        <v>149</v>
      </c>
      <c r="AU176" s="205" t="s">
        <v>83</v>
      </c>
      <c r="AY176" s="18" t="s">
        <v>144</v>
      </c>
      <c r="BE176" s="206">
        <f>IF(N176="základní",J176,0)</f>
        <v>0</v>
      </c>
      <c r="BF176" s="206">
        <f>IF(N176="snížená",J176,0)</f>
        <v>0</v>
      </c>
      <c r="BG176" s="206">
        <f>IF(N176="zákl. přenesená",J176,0)</f>
        <v>0</v>
      </c>
      <c r="BH176" s="206">
        <f>IF(N176="sníž. přenesená",J176,0)</f>
        <v>0</v>
      </c>
      <c r="BI176" s="206">
        <f>IF(N176="nulová",J176,0)</f>
        <v>0</v>
      </c>
      <c r="BJ176" s="18" t="s">
        <v>81</v>
      </c>
      <c r="BK176" s="206">
        <f>ROUND(I176*H176,2)</f>
        <v>0</v>
      </c>
      <c r="BL176" s="18" t="s">
        <v>180</v>
      </c>
      <c r="BM176" s="205" t="s">
        <v>698</v>
      </c>
    </row>
    <row r="177" spans="1:65" s="15" customFormat="1" ht="11.25">
      <c r="B177" s="241"/>
      <c r="C177" s="242"/>
      <c r="D177" s="209" t="s">
        <v>156</v>
      </c>
      <c r="E177" s="243" t="s">
        <v>1</v>
      </c>
      <c r="F177" s="244" t="s">
        <v>699</v>
      </c>
      <c r="G177" s="242"/>
      <c r="H177" s="243" t="s">
        <v>1</v>
      </c>
      <c r="I177" s="245"/>
      <c r="J177" s="242"/>
      <c r="K177" s="242"/>
      <c r="L177" s="246"/>
      <c r="M177" s="247"/>
      <c r="N177" s="248"/>
      <c r="O177" s="248"/>
      <c r="P177" s="248"/>
      <c r="Q177" s="248"/>
      <c r="R177" s="248"/>
      <c r="S177" s="248"/>
      <c r="T177" s="249"/>
      <c r="AT177" s="250" t="s">
        <v>156</v>
      </c>
      <c r="AU177" s="250" t="s">
        <v>83</v>
      </c>
      <c r="AV177" s="15" t="s">
        <v>81</v>
      </c>
      <c r="AW177" s="15" t="s">
        <v>30</v>
      </c>
      <c r="AX177" s="15" t="s">
        <v>73</v>
      </c>
      <c r="AY177" s="250" t="s">
        <v>144</v>
      </c>
    </row>
    <row r="178" spans="1:65" s="15" customFormat="1" ht="11.25">
      <c r="B178" s="241"/>
      <c r="C178" s="242"/>
      <c r="D178" s="209" t="s">
        <v>156</v>
      </c>
      <c r="E178" s="243" t="s">
        <v>1</v>
      </c>
      <c r="F178" s="244" t="s">
        <v>700</v>
      </c>
      <c r="G178" s="242"/>
      <c r="H178" s="243" t="s">
        <v>1</v>
      </c>
      <c r="I178" s="245"/>
      <c r="J178" s="242"/>
      <c r="K178" s="242"/>
      <c r="L178" s="246"/>
      <c r="M178" s="247"/>
      <c r="N178" s="248"/>
      <c r="O178" s="248"/>
      <c r="P178" s="248"/>
      <c r="Q178" s="248"/>
      <c r="R178" s="248"/>
      <c r="S178" s="248"/>
      <c r="T178" s="249"/>
      <c r="AT178" s="250" t="s">
        <v>156</v>
      </c>
      <c r="AU178" s="250" t="s">
        <v>83</v>
      </c>
      <c r="AV178" s="15" t="s">
        <v>81</v>
      </c>
      <c r="AW178" s="15" t="s">
        <v>30</v>
      </c>
      <c r="AX178" s="15" t="s">
        <v>73</v>
      </c>
      <c r="AY178" s="250" t="s">
        <v>144</v>
      </c>
    </row>
    <row r="179" spans="1:65" s="15" customFormat="1" ht="11.25">
      <c r="B179" s="241"/>
      <c r="C179" s="242"/>
      <c r="D179" s="209" t="s">
        <v>156</v>
      </c>
      <c r="E179" s="243" t="s">
        <v>1</v>
      </c>
      <c r="F179" s="244" t="s">
        <v>701</v>
      </c>
      <c r="G179" s="242"/>
      <c r="H179" s="243" t="s">
        <v>1</v>
      </c>
      <c r="I179" s="245"/>
      <c r="J179" s="242"/>
      <c r="K179" s="242"/>
      <c r="L179" s="246"/>
      <c r="M179" s="247"/>
      <c r="N179" s="248"/>
      <c r="O179" s="248"/>
      <c r="P179" s="248"/>
      <c r="Q179" s="248"/>
      <c r="R179" s="248"/>
      <c r="S179" s="248"/>
      <c r="T179" s="249"/>
      <c r="AT179" s="250" t="s">
        <v>156</v>
      </c>
      <c r="AU179" s="250" t="s">
        <v>83</v>
      </c>
      <c r="AV179" s="15" t="s">
        <v>81</v>
      </c>
      <c r="AW179" s="15" t="s">
        <v>30</v>
      </c>
      <c r="AX179" s="15" t="s">
        <v>73</v>
      </c>
      <c r="AY179" s="250" t="s">
        <v>144</v>
      </c>
    </row>
    <row r="180" spans="1:65" s="15" customFormat="1" ht="11.25">
      <c r="B180" s="241"/>
      <c r="C180" s="242"/>
      <c r="D180" s="209" t="s">
        <v>156</v>
      </c>
      <c r="E180" s="243" t="s">
        <v>1</v>
      </c>
      <c r="F180" s="244" t="s">
        <v>702</v>
      </c>
      <c r="G180" s="242"/>
      <c r="H180" s="243" t="s">
        <v>1</v>
      </c>
      <c r="I180" s="245"/>
      <c r="J180" s="242"/>
      <c r="K180" s="242"/>
      <c r="L180" s="246"/>
      <c r="M180" s="247"/>
      <c r="N180" s="248"/>
      <c r="O180" s="248"/>
      <c r="P180" s="248"/>
      <c r="Q180" s="248"/>
      <c r="R180" s="248"/>
      <c r="S180" s="248"/>
      <c r="T180" s="249"/>
      <c r="AT180" s="250" t="s">
        <v>156</v>
      </c>
      <c r="AU180" s="250" t="s">
        <v>83</v>
      </c>
      <c r="AV180" s="15" t="s">
        <v>81</v>
      </c>
      <c r="AW180" s="15" t="s">
        <v>30</v>
      </c>
      <c r="AX180" s="15" t="s">
        <v>73</v>
      </c>
      <c r="AY180" s="250" t="s">
        <v>144</v>
      </c>
    </row>
    <row r="181" spans="1:65" s="15" customFormat="1" ht="11.25">
      <c r="B181" s="241"/>
      <c r="C181" s="242"/>
      <c r="D181" s="209" t="s">
        <v>156</v>
      </c>
      <c r="E181" s="243" t="s">
        <v>1</v>
      </c>
      <c r="F181" s="244" t="s">
        <v>703</v>
      </c>
      <c r="G181" s="242"/>
      <c r="H181" s="243" t="s">
        <v>1</v>
      </c>
      <c r="I181" s="245"/>
      <c r="J181" s="242"/>
      <c r="K181" s="242"/>
      <c r="L181" s="246"/>
      <c r="M181" s="247"/>
      <c r="N181" s="248"/>
      <c r="O181" s="248"/>
      <c r="P181" s="248"/>
      <c r="Q181" s="248"/>
      <c r="R181" s="248"/>
      <c r="S181" s="248"/>
      <c r="T181" s="249"/>
      <c r="AT181" s="250" t="s">
        <v>156</v>
      </c>
      <c r="AU181" s="250" t="s">
        <v>83</v>
      </c>
      <c r="AV181" s="15" t="s">
        <v>81</v>
      </c>
      <c r="AW181" s="15" t="s">
        <v>30</v>
      </c>
      <c r="AX181" s="15" t="s">
        <v>73</v>
      </c>
      <c r="AY181" s="250" t="s">
        <v>144</v>
      </c>
    </row>
    <row r="182" spans="1:65" s="15" customFormat="1" ht="11.25">
      <c r="B182" s="241"/>
      <c r="C182" s="242"/>
      <c r="D182" s="209" t="s">
        <v>156</v>
      </c>
      <c r="E182" s="243" t="s">
        <v>1</v>
      </c>
      <c r="F182" s="244" t="s">
        <v>704</v>
      </c>
      <c r="G182" s="242"/>
      <c r="H182" s="243" t="s">
        <v>1</v>
      </c>
      <c r="I182" s="245"/>
      <c r="J182" s="242"/>
      <c r="K182" s="242"/>
      <c r="L182" s="246"/>
      <c r="M182" s="247"/>
      <c r="N182" s="248"/>
      <c r="O182" s="248"/>
      <c r="P182" s="248"/>
      <c r="Q182" s="248"/>
      <c r="R182" s="248"/>
      <c r="S182" s="248"/>
      <c r="T182" s="249"/>
      <c r="AT182" s="250" t="s">
        <v>156</v>
      </c>
      <c r="AU182" s="250" t="s">
        <v>83</v>
      </c>
      <c r="AV182" s="15" t="s">
        <v>81</v>
      </c>
      <c r="AW182" s="15" t="s">
        <v>30</v>
      </c>
      <c r="AX182" s="15" t="s">
        <v>73</v>
      </c>
      <c r="AY182" s="250" t="s">
        <v>144</v>
      </c>
    </row>
    <row r="183" spans="1:65" s="15" customFormat="1" ht="11.25">
      <c r="B183" s="241"/>
      <c r="C183" s="242"/>
      <c r="D183" s="209" t="s">
        <v>156</v>
      </c>
      <c r="E183" s="243" t="s">
        <v>1</v>
      </c>
      <c r="F183" s="244" t="s">
        <v>705</v>
      </c>
      <c r="G183" s="242"/>
      <c r="H183" s="243" t="s">
        <v>1</v>
      </c>
      <c r="I183" s="245"/>
      <c r="J183" s="242"/>
      <c r="K183" s="242"/>
      <c r="L183" s="246"/>
      <c r="M183" s="247"/>
      <c r="N183" s="248"/>
      <c r="O183" s="248"/>
      <c r="P183" s="248"/>
      <c r="Q183" s="248"/>
      <c r="R183" s="248"/>
      <c r="S183" s="248"/>
      <c r="T183" s="249"/>
      <c r="AT183" s="250" t="s">
        <v>156</v>
      </c>
      <c r="AU183" s="250" t="s">
        <v>83</v>
      </c>
      <c r="AV183" s="15" t="s">
        <v>81</v>
      </c>
      <c r="AW183" s="15" t="s">
        <v>30</v>
      </c>
      <c r="AX183" s="15" t="s">
        <v>73</v>
      </c>
      <c r="AY183" s="250" t="s">
        <v>144</v>
      </c>
    </row>
    <row r="184" spans="1:65" s="15" customFormat="1" ht="11.25">
      <c r="B184" s="241"/>
      <c r="C184" s="242"/>
      <c r="D184" s="209" t="s">
        <v>156</v>
      </c>
      <c r="E184" s="243" t="s">
        <v>1</v>
      </c>
      <c r="F184" s="244" t="s">
        <v>706</v>
      </c>
      <c r="G184" s="242"/>
      <c r="H184" s="243" t="s">
        <v>1</v>
      </c>
      <c r="I184" s="245"/>
      <c r="J184" s="242"/>
      <c r="K184" s="242"/>
      <c r="L184" s="246"/>
      <c r="M184" s="247"/>
      <c r="N184" s="248"/>
      <c r="O184" s="248"/>
      <c r="P184" s="248"/>
      <c r="Q184" s="248"/>
      <c r="R184" s="248"/>
      <c r="S184" s="248"/>
      <c r="T184" s="249"/>
      <c r="AT184" s="250" t="s">
        <v>156</v>
      </c>
      <c r="AU184" s="250" t="s">
        <v>83</v>
      </c>
      <c r="AV184" s="15" t="s">
        <v>81</v>
      </c>
      <c r="AW184" s="15" t="s">
        <v>30</v>
      </c>
      <c r="AX184" s="15" t="s">
        <v>73</v>
      </c>
      <c r="AY184" s="250" t="s">
        <v>144</v>
      </c>
    </row>
    <row r="185" spans="1:65" s="15" customFormat="1" ht="11.25">
      <c r="B185" s="241"/>
      <c r="C185" s="242"/>
      <c r="D185" s="209" t="s">
        <v>156</v>
      </c>
      <c r="E185" s="243" t="s">
        <v>1</v>
      </c>
      <c r="F185" s="244" t="s">
        <v>707</v>
      </c>
      <c r="G185" s="242"/>
      <c r="H185" s="243" t="s">
        <v>1</v>
      </c>
      <c r="I185" s="245"/>
      <c r="J185" s="242"/>
      <c r="K185" s="242"/>
      <c r="L185" s="246"/>
      <c r="M185" s="247"/>
      <c r="N185" s="248"/>
      <c r="O185" s="248"/>
      <c r="P185" s="248"/>
      <c r="Q185" s="248"/>
      <c r="R185" s="248"/>
      <c r="S185" s="248"/>
      <c r="T185" s="249"/>
      <c r="AT185" s="250" t="s">
        <v>156</v>
      </c>
      <c r="AU185" s="250" t="s">
        <v>83</v>
      </c>
      <c r="AV185" s="15" t="s">
        <v>81</v>
      </c>
      <c r="AW185" s="15" t="s">
        <v>30</v>
      </c>
      <c r="AX185" s="15" t="s">
        <v>73</v>
      </c>
      <c r="AY185" s="250" t="s">
        <v>144</v>
      </c>
    </row>
    <row r="186" spans="1:65" s="15" customFormat="1" ht="11.25">
      <c r="B186" s="241"/>
      <c r="C186" s="242"/>
      <c r="D186" s="209" t="s">
        <v>156</v>
      </c>
      <c r="E186" s="243" t="s">
        <v>1</v>
      </c>
      <c r="F186" s="244" t="s">
        <v>708</v>
      </c>
      <c r="G186" s="242"/>
      <c r="H186" s="243" t="s">
        <v>1</v>
      </c>
      <c r="I186" s="245"/>
      <c r="J186" s="242"/>
      <c r="K186" s="242"/>
      <c r="L186" s="246"/>
      <c r="M186" s="247"/>
      <c r="N186" s="248"/>
      <c r="O186" s="248"/>
      <c r="P186" s="248"/>
      <c r="Q186" s="248"/>
      <c r="R186" s="248"/>
      <c r="S186" s="248"/>
      <c r="T186" s="249"/>
      <c r="AT186" s="250" t="s">
        <v>156</v>
      </c>
      <c r="AU186" s="250" t="s">
        <v>83</v>
      </c>
      <c r="AV186" s="15" t="s">
        <v>81</v>
      </c>
      <c r="AW186" s="15" t="s">
        <v>30</v>
      </c>
      <c r="AX186" s="15" t="s">
        <v>73</v>
      </c>
      <c r="AY186" s="250" t="s">
        <v>144</v>
      </c>
    </row>
    <row r="187" spans="1:65" s="15" customFormat="1" ht="11.25">
      <c r="B187" s="241"/>
      <c r="C187" s="242"/>
      <c r="D187" s="209" t="s">
        <v>156</v>
      </c>
      <c r="E187" s="243" t="s">
        <v>1</v>
      </c>
      <c r="F187" s="244" t="s">
        <v>709</v>
      </c>
      <c r="G187" s="242"/>
      <c r="H187" s="243" t="s">
        <v>1</v>
      </c>
      <c r="I187" s="245"/>
      <c r="J187" s="242"/>
      <c r="K187" s="242"/>
      <c r="L187" s="246"/>
      <c r="M187" s="247"/>
      <c r="N187" s="248"/>
      <c r="O187" s="248"/>
      <c r="P187" s="248"/>
      <c r="Q187" s="248"/>
      <c r="R187" s="248"/>
      <c r="S187" s="248"/>
      <c r="T187" s="249"/>
      <c r="AT187" s="250" t="s">
        <v>156</v>
      </c>
      <c r="AU187" s="250" t="s">
        <v>83</v>
      </c>
      <c r="AV187" s="15" t="s">
        <v>81</v>
      </c>
      <c r="AW187" s="15" t="s">
        <v>30</v>
      </c>
      <c r="AX187" s="15" t="s">
        <v>73</v>
      </c>
      <c r="AY187" s="250" t="s">
        <v>144</v>
      </c>
    </row>
    <row r="188" spans="1:65" s="15" customFormat="1" ht="11.25">
      <c r="B188" s="241"/>
      <c r="C188" s="242"/>
      <c r="D188" s="209" t="s">
        <v>156</v>
      </c>
      <c r="E188" s="243" t="s">
        <v>1</v>
      </c>
      <c r="F188" s="244" t="s">
        <v>710</v>
      </c>
      <c r="G188" s="242"/>
      <c r="H188" s="243" t="s">
        <v>1</v>
      </c>
      <c r="I188" s="245"/>
      <c r="J188" s="242"/>
      <c r="K188" s="242"/>
      <c r="L188" s="246"/>
      <c r="M188" s="247"/>
      <c r="N188" s="248"/>
      <c r="O188" s="248"/>
      <c r="P188" s="248"/>
      <c r="Q188" s="248"/>
      <c r="R188" s="248"/>
      <c r="S188" s="248"/>
      <c r="T188" s="249"/>
      <c r="AT188" s="250" t="s">
        <v>156</v>
      </c>
      <c r="AU188" s="250" t="s">
        <v>83</v>
      </c>
      <c r="AV188" s="15" t="s">
        <v>81</v>
      </c>
      <c r="AW188" s="15" t="s">
        <v>30</v>
      </c>
      <c r="AX188" s="15" t="s">
        <v>73</v>
      </c>
      <c r="AY188" s="250" t="s">
        <v>144</v>
      </c>
    </row>
    <row r="189" spans="1:65" s="15" customFormat="1" ht="11.25">
      <c r="B189" s="241"/>
      <c r="C189" s="242"/>
      <c r="D189" s="209" t="s">
        <v>156</v>
      </c>
      <c r="E189" s="243" t="s">
        <v>1</v>
      </c>
      <c r="F189" s="244" t="s">
        <v>711</v>
      </c>
      <c r="G189" s="242"/>
      <c r="H189" s="243" t="s">
        <v>1</v>
      </c>
      <c r="I189" s="245"/>
      <c r="J189" s="242"/>
      <c r="K189" s="242"/>
      <c r="L189" s="246"/>
      <c r="M189" s="247"/>
      <c r="N189" s="248"/>
      <c r="O189" s="248"/>
      <c r="P189" s="248"/>
      <c r="Q189" s="248"/>
      <c r="R189" s="248"/>
      <c r="S189" s="248"/>
      <c r="T189" s="249"/>
      <c r="AT189" s="250" t="s">
        <v>156</v>
      </c>
      <c r="AU189" s="250" t="s">
        <v>83</v>
      </c>
      <c r="AV189" s="15" t="s">
        <v>81</v>
      </c>
      <c r="AW189" s="15" t="s">
        <v>30</v>
      </c>
      <c r="AX189" s="15" t="s">
        <v>73</v>
      </c>
      <c r="AY189" s="250" t="s">
        <v>144</v>
      </c>
    </row>
    <row r="190" spans="1:65" s="15" customFormat="1" ht="33.75">
      <c r="B190" s="241"/>
      <c r="C190" s="242"/>
      <c r="D190" s="209" t="s">
        <v>156</v>
      </c>
      <c r="E190" s="243" t="s">
        <v>1</v>
      </c>
      <c r="F190" s="244" t="s">
        <v>712</v>
      </c>
      <c r="G190" s="242"/>
      <c r="H190" s="243" t="s">
        <v>1</v>
      </c>
      <c r="I190" s="245"/>
      <c r="J190" s="242"/>
      <c r="K190" s="242"/>
      <c r="L190" s="246"/>
      <c r="M190" s="247"/>
      <c r="N190" s="248"/>
      <c r="O190" s="248"/>
      <c r="P190" s="248"/>
      <c r="Q190" s="248"/>
      <c r="R190" s="248"/>
      <c r="S190" s="248"/>
      <c r="T190" s="249"/>
      <c r="AT190" s="250" t="s">
        <v>156</v>
      </c>
      <c r="AU190" s="250" t="s">
        <v>83</v>
      </c>
      <c r="AV190" s="15" t="s">
        <v>81</v>
      </c>
      <c r="AW190" s="15" t="s">
        <v>30</v>
      </c>
      <c r="AX190" s="15" t="s">
        <v>73</v>
      </c>
      <c r="AY190" s="250" t="s">
        <v>144</v>
      </c>
    </row>
    <row r="191" spans="1:65" s="13" customFormat="1" ht="11.25">
      <c r="B191" s="207"/>
      <c r="C191" s="208"/>
      <c r="D191" s="209" t="s">
        <v>156</v>
      </c>
      <c r="E191" s="210" t="s">
        <v>1</v>
      </c>
      <c r="F191" s="211" t="s">
        <v>81</v>
      </c>
      <c r="G191" s="208"/>
      <c r="H191" s="212">
        <v>1</v>
      </c>
      <c r="I191" s="213"/>
      <c r="J191" s="208"/>
      <c r="K191" s="208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156</v>
      </c>
      <c r="AU191" s="218" t="s">
        <v>83</v>
      </c>
      <c r="AV191" s="13" t="s">
        <v>83</v>
      </c>
      <c r="AW191" s="13" t="s">
        <v>30</v>
      </c>
      <c r="AX191" s="13" t="s">
        <v>81</v>
      </c>
      <c r="AY191" s="218" t="s">
        <v>144</v>
      </c>
    </row>
    <row r="192" spans="1:65" s="2" customFormat="1" ht="14.45" customHeight="1">
      <c r="A192" s="35"/>
      <c r="B192" s="36"/>
      <c r="C192" s="193" t="s">
        <v>232</v>
      </c>
      <c r="D192" s="193" t="s">
        <v>149</v>
      </c>
      <c r="E192" s="194" t="s">
        <v>713</v>
      </c>
      <c r="F192" s="195" t="s">
        <v>714</v>
      </c>
      <c r="G192" s="196" t="s">
        <v>179</v>
      </c>
      <c r="H192" s="197">
        <v>1</v>
      </c>
      <c r="I192" s="198"/>
      <c r="J192" s="199">
        <f>ROUND(I192*H192,2)</f>
        <v>0</v>
      </c>
      <c r="K192" s="200"/>
      <c r="L192" s="40"/>
      <c r="M192" s="201" t="s">
        <v>1</v>
      </c>
      <c r="N192" s="202" t="s">
        <v>38</v>
      </c>
      <c r="O192" s="72"/>
      <c r="P192" s="203">
        <f>O192*H192</f>
        <v>0</v>
      </c>
      <c r="Q192" s="203">
        <v>0</v>
      </c>
      <c r="R192" s="203">
        <f>Q192*H192</f>
        <v>0</v>
      </c>
      <c r="S192" s="203">
        <v>0</v>
      </c>
      <c r="T192" s="20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5" t="s">
        <v>180</v>
      </c>
      <c r="AT192" s="205" t="s">
        <v>149</v>
      </c>
      <c r="AU192" s="205" t="s">
        <v>83</v>
      </c>
      <c r="AY192" s="18" t="s">
        <v>144</v>
      </c>
      <c r="BE192" s="206">
        <f>IF(N192="základní",J192,0)</f>
        <v>0</v>
      </c>
      <c r="BF192" s="206">
        <f>IF(N192="snížená",J192,0)</f>
        <v>0</v>
      </c>
      <c r="BG192" s="206">
        <f>IF(N192="zákl. přenesená",J192,0)</f>
        <v>0</v>
      </c>
      <c r="BH192" s="206">
        <f>IF(N192="sníž. přenesená",J192,0)</f>
        <v>0</v>
      </c>
      <c r="BI192" s="206">
        <f>IF(N192="nulová",J192,0)</f>
        <v>0</v>
      </c>
      <c r="BJ192" s="18" t="s">
        <v>81</v>
      </c>
      <c r="BK192" s="206">
        <f>ROUND(I192*H192,2)</f>
        <v>0</v>
      </c>
      <c r="BL192" s="18" t="s">
        <v>180</v>
      </c>
      <c r="BM192" s="205" t="s">
        <v>715</v>
      </c>
    </row>
    <row r="193" spans="1:65" s="15" customFormat="1" ht="33.75">
      <c r="B193" s="241"/>
      <c r="C193" s="242"/>
      <c r="D193" s="209" t="s">
        <v>156</v>
      </c>
      <c r="E193" s="243" t="s">
        <v>1</v>
      </c>
      <c r="F193" s="244" t="s">
        <v>716</v>
      </c>
      <c r="G193" s="242"/>
      <c r="H193" s="243" t="s">
        <v>1</v>
      </c>
      <c r="I193" s="245"/>
      <c r="J193" s="242"/>
      <c r="K193" s="242"/>
      <c r="L193" s="246"/>
      <c r="M193" s="247"/>
      <c r="N193" s="248"/>
      <c r="O193" s="248"/>
      <c r="P193" s="248"/>
      <c r="Q193" s="248"/>
      <c r="R193" s="248"/>
      <c r="S193" s="248"/>
      <c r="T193" s="249"/>
      <c r="AT193" s="250" t="s">
        <v>156</v>
      </c>
      <c r="AU193" s="250" t="s">
        <v>83</v>
      </c>
      <c r="AV193" s="15" t="s">
        <v>81</v>
      </c>
      <c r="AW193" s="15" t="s">
        <v>30</v>
      </c>
      <c r="AX193" s="15" t="s">
        <v>73</v>
      </c>
      <c r="AY193" s="250" t="s">
        <v>144</v>
      </c>
    </row>
    <row r="194" spans="1:65" s="13" customFormat="1" ht="11.25">
      <c r="B194" s="207"/>
      <c r="C194" s="208"/>
      <c r="D194" s="209" t="s">
        <v>156</v>
      </c>
      <c r="E194" s="210" t="s">
        <v>1</v>
      </c>
      <c r="F194" s="211" t="s">
        <v>81</v>
      </c>
      <c r="G194" s="208"/>
      <c r="H194" s="212">
        <v>1</v>
      </c>
      <c r="I194" s="213"/>
      <c r="J194" s="208"/>
      <c r="K194" s="208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156</v>
      </c>
      <c r="AU194" s="218" t="s">
        <v>83</v>
      </c>
      <c r="AV194" s="13" t="s">
        <v>83</v>
      </c>
      <c r="AW194" s="13" t="s">
        <v>30</v>
      </c>
      <c r="AX194" s="13" t="s">
        <v>81</v>
      </c>
      <c r="AY194" s="218" t="s">
        <v>144</v>
      </c>
    </row>
    <row r="195" spans="1:65" s="2" customFormat="1" ht="14.45" customHeight="1">
      <c r="A195" s="35"/>
      <c r="B195" s="36"/>
      <c r="C195" s="193" t="s">
        <v>237</v>
      </c>
      <c r="D195" s="193" t="s">
        <v>149</v>
      </c>
      <c r="E195" s="194" t="s">
        <v>717</v>
      </c>
      <c r="F195" s="195" t="s">
        <v>718</v>
      </c>
      <c r="G195" s="196" t="s">
        <v>179</v>
      </c>
      <c r="H195" s="197">
        <v>1</v>
      </c>
      <c r="I195" s="198"/>
      <c r="J195" s="199">
        <f>ROUND(I195*H195,2)</f>
        <v>0</v>
      </c>
      <c r="K195" s="200"/>
      <c r="L195" s="40"/>
      <c r="M195" s="201" t="s">
        <v>1</v>
      </c>
      <c r="N195" s="202" t="s">
        <v>38</v>
      </c>
      <c r="O195" s="72"/>
      <c r="P195" s="203">
        <f>O195*H195</f>
        <v>0</v>
      </c>
      <c r="Q195" s="203">
        <v>0</v>
      </c>
      <c r="R195" s="203">
        <f>Q195*H195</f>
        <v>0</v>
      </c>
      <c r="S195" s="203">
        <v>0</v>
      </c>
      <c r="T195" s="20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5" t="s">
        <v>180</v>
      </c>
      <c r="AT195" s="205" t="s">
        <v>149</v>
      </c>
      <c r="AU195" s="205" t="s">
        <v>83</v>
      </c>
      <c r="AY195" s="18" t="s">
        <v>144</v>
      </c>
      <c r="BE195" s="206">
        <f>IF(N195="základní",J195,0)</f>
        <v>0</v>
      </c>
      <c r="BF195" s="206">
        <f>IF(N195="snížená",J195,0)</f>
        <v>0</v>
      </c>
      <c r="BG195" s="206">
        <f>IF(N195="zákl. přenesená",J195,0)</f>
        <v>0</v>
      </c>
      <c r="BH195" s="206">
        <f>IF(N195="sníž. přenesená",J195,0)</f>
        <v>0</v>
      </c>
      <c r="BI195" s="206">
        <f>IF(N195="nulová",J195,0)</f>
        <v>0</v>
      </c>
      <c r="BJ195" s="18" t="s">
        <v>81</v>
      </c>
      <c r="BK195" s="206">
        <f>ROUND(I195*H195,2)</f>
        <v>0</v>
      </c>
      <c r="BL195" s="18" t="s">
        <v>180</v>
      </c>
      <c r="BM195" s="205" t="s">
        <v>719</v>
      </c>
    </row>
    <row r="196" spans="1:65" s="15" customFormat="1" ht="11.25">
      <c r="B196" s="241"/>
      <c r="C196" s="242"/>
      <c r="D196" s="209" t="s">
        <v>156</v>
      </c>
      <c r="E196" s="243" t="s">
        <v>1</v>
      </c>
      <c r="F196" s="244" t="s">
        <v>720</v>
      </c>
      <c r="G196" s="242"/>
      <c r="H196" s="243" t="s">
        <v>1</v>
      </c>
      <c r="I196" s="245"/>
      <c r="J196" s="242"/>
      <c r="K196" s="242"/>
      <c r="L196" s="246"/>
      <c r="M196" s="247"/>
      <c r="N196" s="248"/>
      <c r="O196" s="248"/>
      <c r="P196" s="248"/>
      <c r="Q196" s="248"/>
      <c r="R196" s="248"/>
      <c r="S196" s="248"/>
      <c r="T196" s="249"/>
      <c r="AT196" s="250" t="s">
        <v>156</v>
      </c>
      <c r="AU196" s="250" t="s">
        <v>83</v>
      </c>
      <c r="AV196" s="15" t="s">
        <v>81</v>
      </c>
      <c r="AW196" s="15" t="s">
        <v>30</v>
      </c>
      <c r="AX196" s="15" t="s">
        <v>73</v>
      </c>
      <c r="AY196" s="250" t="s">
        <v>144</v>
      </c>
    </row>
    <row r="197" spans="1:65" s="15" customFormat="1" ht="11.25">
      <c r="B197" s="241"/>
      <c r="C197" s="242"/>
      <c r="D197" s="209" t="s">
        <v>156</v>
      </c>
      <c r="E197" s="243" t="s">
        <v>1</v>
      </c>
      <c r="F197" s="244" t="s">
        <v>721</v>
      </c>
      <c r="G197" s="242"/>
      <c r="H197" s="243" t="s">
        <v>1</v>
      </c>
      <c r="I197" s="245"/>
      <c r="J197" s="242"/>
      <c r="K197" s="242"/>
      <c r="L197" s="246"/>
      <c r="M197" s="247"/>
      <c r="N197" s="248"/>
      <c r="O197" s="248"/>
      <c r="P197" s="248"/>
      <c r="Q197" s="248"/>
      <c r="R197" s="248"/>
      <c r="S197" s="248"/>
      <c r="T197" s="249"/>
      <c r="AT197" s="250" t="s">
        <v>156</v>
      </c>
      <c r="AU197" s="250" t="s">
        <v>83</v>
      </c>
      <c r="AV197" s="15" t="s">
        <v>81</v>
      </c>
      <c r="AW197" s="15" t="s">
        <v>30</v>
      </c>
      <c r="AX197" s="15" t="s">
        <v>73</v>
      </c>
      <c r="AY197" s="250" t="s">
        <v>144</v>
      </c>
    </row>
    <row r="198" spans="1:65" s="13" customFormat="1" ht="11.25">
      <c r="B198" s="207"/>
      <c r="C198" s="208"/>
      <c r="D198" s="209" t="s">
        <v>156</v>
      </c>
      <c r="E198" s="210" t="s">
        <v>1</v>
      </c>
      <c r="F198" s="211" t="s">
        <v>81</v>
      </c>
      <c r="G198" s="208"/>
      <c r="H198" s="212">
        <v>1</v>
      </c>
      <c r="I198" s="213"/>
      <c r="J198" s="208"/>
      <c r="K198" s="208"/>
      <c r="L198" s="214"/>
      <c r="M198" s="215"/>
      <c r="N198" s="216"/>
      <c r="O198" s="216"/>
      <c r="P198" s="216"/>
      <c r="Q198" s="216"/>
      <c r="R198" s="216"/>
      <c r="S198" s="216"/>
      <c r="T198" s="217"/>
      <c r="AT198" s="218" t="s">
        <v>156</v>
      </c>
      <c r="AU198" s="218" t="s">
        <v>83</v>
      </c>
      <c r="AV198" s="13" t="s">
        <v>83</v>
      </c>
      <c r="AW198" s="13" t="s">
        <v>30</v>
      </c>
      <c r="AX198" s="13" t="s">
        <v>81</v>
      </c>
      <c r="AY198" s="218" t="s">
        <v>144</v>
      </c>
    </row>
    <row r="199" spans="1:65" s="12" customFormat="1" ht="22.9" customHeight="1">
      <c r="B199" s="177"/>
      <c r="C199" s="178"/>
      <c r="D199" s="179" t="s">
        <v>72</v>
      </c>
      <c r="E199" s="191" t="s">
        <v>722</v>
      </c>
      <c r="F199" s="191" t="s">
        <v>723</v>
      </c>
      <c r="G199" s="178"/>
      <c r="H199" s="178"/>
      <c r="I199" s="181"/>
      <c r="J199" s="192">
        <f>BK199</f>
        <v>0</v>
      </c>
      <c r="K199" s="178"/>
      <c r="L199" s="183"/>
      <c r="M199" s="184"/>
      <c r="N199" s="185"/>
      <c r="O199" s="185"/>
      <c r="P199" s="186">
        <f>SUM(P200:P210)</f>
        <v>0</v>
      </c>
      <c r="Q199" s="185"/>
      <c r="R199" s="186">
        <f>SUM(R200:R210)</f>
        <v>0.51639190999999995</v>
      </c>
      <c r="S199" s="185"/>
      <c r="T199" s="187">
        <f>SUM(T200:T210)</f>
        <v>0.83723359999999991</v>
      </c>
      <c r="AR199" s="188" t="s">
        <v>83</v>
      </c>
      <c r="AT199" s="189" t="s">
        <v>72</v>
      </c>
      <c r="AU199" s="189" t="s">
        <v>81</v>
      </c>
      <c r="AY199" s="188" t="s">
        <v>144</v>
      </c>
      <c r="BK199" s="190">
        <f>SUM(BK200:BK210)</f>
        <v>0</v>
      </c>
    </row>
    <row r="200" spans="1:65" s="2" customFormat="1" ht="24.2" customHeight="1">
      <c r="A200" s="35"/>
      <c r="B200" s="36"/>
      <c r="C200" s="193" t="s">
        <v>242</v>
      </c>
      <c r="D200" s="193" t="s">
        <v>149</v>
      </c>
      <c r="E200" s="194" t="s">
        <v>724</v>
      </c>
      <c r="F200" s="195" t="s">
        <v>725</v>
      </c>
      <c r="G200" s="196" t="s">
        <v>152</v>
      </c>
      <c r="H200" s="197">
        <v>15.62</v>
      </c>
      <c r="I200" s="198"/>
      <c r="J200" s="199">
        <f>ROUND(I200*H200,2)</f>
        <v>0</v>
      </c>
      <c r="K200" s="200"/>
      <c r="L200" s="40"/>
      <c r="M200" s="201" t="s">
        <v>1</v>
      </c>
      <c r="N200" s="202" t="s">
        <v>38</v>
      </c>
      <c r="O200" s="72"/>
      <c r="P200" s="203">
        <f>O200*H200</f>
        <v>0</v>
      </c>
      <c r="Q200" s="203">
        <v>0</v>
      </c>
      <c r="R200" s="203">
        <f>Q200*H200</f>
        <v>0</v>
      </c>
      <c r="S200" s="203">
        <v>1.721E-2</v>
      </c>
      <c r="T200" s="204">
        <f>S200*H200</f>
        <v>0.26882019999999995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5" t="s">
        <v>180</v>
      </c>
      <c r="AT200" s="205" t="s">
        <v>149</v>
      </c>
      <c r="AU200" s="205" t="s">
        <v>83</v>
      </c>
      <c r="AY200" s="18" t="s">
        <v>144</v>
      </c>
      <c r="BE200" s="206">
        <f>IF(N200="základní",J200,0)</f>
        <v>0</v>
      </c>
      <c r="BF200" s="206">
        <f>IF(N200="snížená",J200,0)</f>
        <v>0</v>
      </c>
      <c r="BG200" s="206">
        <f>IF(N200="zákl. přenesená",J200,0)</f>
        <v>0</v>
      </c>
      <c r="BH200" s="206">
        <f>IF(N200="sníž. přenesená",J200,0)</f>
        <v>0</v>
      </c>
      <c r="BI200" s="206">
        <f>IF(N200="nulová",J200,0)</f>
        <v>0</v>
      </c>
      <c r="BJ200" s="18" t="s">
        <v>81</v>
      </c>
      <c r="BK200" s="206">
        <f>ROUND(I200*H200,2)</f>
        <v>0</v>
      </c>
      <c r="BL200" s="18" t="s">
        <v>180</v>
      </c>
      <c r="BM200" s="205" t="s">
        <v>726</v>
      </c>
    </row>
    <row r="201" spans="1:65" s="13" customFormat="1" ht="11.25">
      <c r="B201" s="207"/>
      <c r="C201" s="208"/>
      <c r="D201" s="209" t="s">
        <v>156</v>
      </c>
      <c r="E201" s="210" t="s">
        <v>1</v>
      </c>
      <c r="F201" s="211" t="s">
        <v>727</v>
      </c>
      <c r="G201" s="208"/>
      <c r="H201" s="212">
        <v>15.62</v>
      </c>
      <c r="I201" s="213"/>
      <c r="J201" s="208"/>
      <c r="K201" s="208"/>
      <c r="L201" s="214"/>
      <c r="M201" s="215"/>
      <c r="N201" s="216"/>
      <c r="O201" s="216"/>
      <c r="P201" s="216"/>
      <c r="Q201" s="216"/>
      <c r="R201" s="216"/>
      <c r="S201" s="216"/>
      <c r="T201" s="217"/>
      <c r="AT201" s="218" t="s">
        <v>156</v>
      </c>
      <c r="AU201" s="218" t="s">
        <v>83</v>
      </c>
      <c r="AV201" s="13" t="s">
        <v>83</v>
      </c>
      <c r="AW201" s="13" t="s">
        <v>30</v>
      </c>
      <c r="AX201" s="13" t="s">
        <v>81</v>
      </c>
      <c r="AY201" s="218" t="s">
        <v>144</v>
      </c>
    </row>
    <row r="202" spans="1:65" s="2" customFormat="1" ht="24.2" customHeight="1">
      <c r="A202" s="35"/>
      <c r="B202" s="36"/>
      <c r="C202" s="193" t="s">
        <v>220</v>
      </c>
      <c r="D202" s="193" t="s">
        <v>149</v>
      </c>
      <c r="E202" s="194" t="s">
        <v>728</v>
      </c>
      <c r="F202" s="195" t="s">
        <v>729</v>
      </c>
      <c r="G202" s="196" t="s">
        <v>152</v>
      </c>
      <c r="H202" s="197">
        <v>19.239999999999998</v>
      </c>
      <c r="I202" s="198"/>
      <c r="J202" s="199">
        <f>ROUND(I202*H202,2)</f>
        <v>0</v>
      </c>
      <c r="K202" s="200"/>
      <c r="L202" s="40"/>
      <c r="M202" s="201" t="s">
        <v>1</v>
      </c>
      <c r="N202" s="202" t="s">
        <v>38</v>
      </c>
      <c r="O202" s="72"/>
      <c r="P202" s="203">
        <f>O202*H202</f>
        <v>0</v>
      </c>
      <c r="Q202" s="203">
        <v>1.7090000000000001E-2</v>
      </c>
      <c r="R202" s="203">
        <f>Q202*H202</f>
        <v>0.32881159999999998</v>
      </c>
      <c r="S202" s="203">
        <v>0</v>
      </c>
      <c r="T202" s="20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5" t="s">
        <v>180</v>
      </c>
      <c r="AT202" s="205" t="s">
        <v>149</v>
      </c>
      <c r="AU202" s="205" t="s">
        <v>83</v>
      </c>
      <c r="AY202" s="18" t="s">
        <v>144</v>
      </c>
      <c r="BE202" s="206">
        <f>IF(N202="základní",J202,0)</f>
        <v>0</v>
      </c>
      <c r="BF202" s="206">
        <f>IF(N202="snížená",J202,0)</f>
        <v>0</v>
      </c>
      <c r="BG202" s="206">
        <f>IF(N202="zákl. přenesená",J202,0)</f>
        <v>0</v>
      </c>
      <c r="BH202" s="206">
        <f>IF(N202="sníž. přenesená",J202,0)</f>
        <v>0</v>
      </c>
      <c r="BI202" s="206">
        <f>IF(N202="nulová",J202,0)</f>
        <v>0</v>
      </c>
      <c r="BJ202" s="18" t="s">
        <v>81</v>
      </c>
      <c r="BK202" s="206">
        <f>ROUND(I202*H202,2)</f>
        <v>0</v>
      </c>
      <c r="BL202" s="18" t="s">
        <v>180</v>
      </c>
      <c r="BM202" s="205" t="s">
        <v>730</v>
      </c>
    </row>
    <row r="203" spans="1:65" s="13" customFormat="1" ht="11.25">
      <c r="B203" s="207"/>
      <c r="C203" s="208"/>
      <c r="D203" s="209" t="s">
        <v>156</v>
      </c>
      <c r="E203" s="210" t="s">
        <v>1</v>
      </c>
      <c r="F203" s="211" t="s">
        <v>731</v>
      </c>
      <c r="G203" s="208"/>
      <c r="H203" s="212">
        <v>19.239999999999998</v>
      </c>
      <c r="I203" s="213"/>
      <c r="J203" s="208"/>
      <c r="K203" s="208"/>
      <c r="L203" s="214"/>
      <c r="M203" s="215"/>
      <c r="N203" s="216"/>
      <c r="O203" s="216"/>
      <c r="P203" s="216"/>
      <c r="Q203" s="216"/>
      <c r="R203" s="216"/>
      <c r="S203" s="216"/>
      <c r="T203" s="217"/>
      <c r="AT203" s="218" t="s">
        <v>156</v>
      </c>
      <c r="AU203" s="218" t="s">
        <v>83</v>
      </c>
      <c r="AV203" s="13" t="s">
        <v>83</v>
      </c>
      <c r="AW203" s="13" t="s">
        <v>30</v>
      </c>
      <c r="AX203" s="13" t="s">
        <v>81</v>
      </c>
      <c r="AY203" s="218" t="s">
        <v>144</v>
      </c>
    </row>
    <row r="204" spans="1:65" s="2" customFormat="1" ht="24.2" customHeight="1">
      <c r="A204" s="35"/>
      <c r="B204" s="36"/>
      <c r="C204" s="193" t="s">
        <v>7</v>
      </c>
      <c r="D204" s="193" t="s">
        <v>149</v>
      </c>
      <c r="E204" s="194" t="s">
        <v>732</v>
      </c>
      <c r="F204" s="195" t="s">
        <v>733</v>
      </c>
      <c r="G204" s="196" t="s">
        <v>198</v>
      </c>
      <c r="H204" s="197">
        <v>6</v>
      </c>
      <c r="I204" s="198"/>
      <c r="J204" s="199">
        <f>ROUND(I204*H204,2)</f>
        <v>0</v>
      </c>
      <c r="K204" s="200"/>
      <c r="L204" s="40"/>
      <c r="M204" s="201" t="s">
        <v>1</v>
      </c>
      <c r="N204" s="202" t="s">
        <v>38</v>
      </c>
      <c r="O204" s="72"/>
      <c r="P204" s="203">
        <f>O204*H204</f>
        <v>0</v>
      </c>
      <c r="Q204" s="203">
        <v>2.5729999999999999E-2</v>
      </c>
      <c r="R204" s="203">
        <f>Q204*H204</f>
        <v>0.15437999999999999</v>
      </c>
      <c r="S204" s="203">
        <v>0</v>
      </c>
      <c r="T204" s="20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5" t="s">
        <v>180</v>
      </c>
      <c r="AT204" s="205" t="s">
        <v>149</v>
      </c>
      <c r="AU204" s="205" t="s">
        <v>83</v>
      </c>
      <c r="AY204" s="18" t="s">
        <v>144</v>
      </c>
      <c r="BE204" s="206">
        <f>IF(N204="základní",J204,0)</f>
        <v>0</v>
      </c>
      <c r="BF204" s="206">
        <f>IF(N204="snížená",J204,0)</f>
        <v>0</v>
      </c>
      <c r="BG204" s="206">
        <f>IF(N204="zákl. přenesená",J204,0)</f>
        <v>0</v>
      </c>
      <c r="BH204" s="206">
        <f>IF(N204="sníž. přenesená",J204,0)</f>
        <v>0</v>
      </c>
      <c r="BI204" s="206">
        <f>IF(N204="nulová",J204,0)</f>
        <v>0</v>
      </c>
      <c r="BJ204" s="18" t="s">
        <v>81</v>
      </c>
      <c r="BK204" s="206">
        <f>ROUND(I204*H204,2)</f>
        <v>0</v>
      </c>
      <c r="BL204" s="18" t="s">
        <v>180</v>
      </c>
      <c r="BM204" s="205" t="s">
        <v>734</v>
      </c>
    </row>
    <row r="205" spans="1:65" s="2" customFormat="1" ht="14.45" customHeight="1">
      <c r="A205" s="35"/>
      <c r="B205" s="36"/>
      <c r="C205" s="193" t="s">
        <v>253</v>
      </c>
      <c r="D205" s="193" t="s">
        <v>149</v>
      </c>
      <c r="E205" s="194" t="s">
        <v>735</v>
      </c>
      <c r="F205" s="195" t="s">
        <v>736</v>
      </c>
      <c r="G205" s="196" t="s">
        <v>152</v>
      </c>
      <c r="H205" s="197">
        <v>33.26</v>
      </c>
      <c r="I205" s="198"/>
      <c r="J205" s="199">
        <f>ROUND(I205*H205,2)</f>
        <v>0</v>
      </c>
      <c r="K205" s="200"/>
      <c r="L205" s="40"/>
      <c r="M205" s="201" t="s">
        <v>1</v>
      </c>
      <c r="N205" s="202" t="s">
        <v>38</v>
      </c>
      <c r="O205" s="72"/>
      <c r="P205" s="203">
        <f>O205*H205</f>
        <v>0</v>
      </c>
      <c r="Q205" s="203">
        <v>0</v>
      </c>
      <c r="R205" s="203">
        <f>Q205*H205</f>
        <v>0</v>
      </c>
      <c r="S205" s="203">
        <v>1.7090000000000001E-2</v>
      </c>
      <c r="T205" s="204">
        <f>S205*H205</f>
        <v>0.56841339999999996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5" t="s">
        <v>180</v>
      </c>
      <c r="AT205" s="205" t="s">
        <v>149</v>
      </c>
      <c r="AU205" s="205" t="s">
        <v>83</v>
      </c>
      <c r="AY205" s="18" t="s">
        <v>144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8" t="s">
        <v>81</v>
      </c>
      <c r="BK205" s="206">
        <f>ROUND(I205*H205,2)</f>
        <v>0</v>
      </c>
      <c r="BL205" s="18" t="s">
        <v>180</v>
      </c>
      <c r="BM205" s="205" t="s">
        <v>737</v>
      </c>
    </row>
    <row r="206" spans="1:65" s="13" customFormat="1" ht="11.25">
      <c r="B206" s="207"/>
      <c r="C206" s="208"/>
      <c r="D206" s="209" t="s">
        <v>156</v>
      </c>
      <c r="E206" s="210" t="s">
        <v>1</v>
      </c>
      <c r="F206" s="211" t="s">
        <v>738</v>
      </c>
      <c r="G206" s="208"/>
      <c r="H206" s="212">
        <v>33.26</v>
      </c>
      <c r="I206" s="213"/>
      <c r="J206" s="208"/>
      <c r="K206" s="208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156</v>
      </c>
      <c r="AU206" s="218" t="s">
        <v>83</v>
      </c>
      <c r="AV206" s="13" t="s">
        <v>83</v>
      </c>
      <c r="AW206" s="13" t="s">
        <v>30</v>
      </c>
      <c r="AX206" s="13" t="s">
        <v>81</v>
      </c>
      <c r="AY206" s="218" t="s">
        <v>144</v>
      </c>
    </row>
    <row r="207" spans="1:65" s="2" customFormat="1" ht="24.2" customHeight="1">
      <c r="A207" s="35"/>
      <c r="B207" s="36"/>
      <c r="C207" s="193" t="s">
        <v>257</v>
      </c>
      <c r="D207" s="193" t="s">
        <v>149</v>
      </c>
      <c r="E207" s="194" t="s">
        <v>739</v>
      </c>
      <c r="F207" s="195" t="s">
        <v>740</v>
      </c>
      <c r="G207" s="196" t="s">
        <v>152</v>
      </c>
      <c r="H207" s="197">
        <v>15.62</v>
      </c>
      <c r="I207" s="198"/>
      <c r="J207" s="199">
        <f>ROUND(I207*H207,2)</f>
        <v>0</v>
      </c>
      <c r="K207" s="200"/>
      <c r="L207" s="40"/>
      <c r="M207" s="201" t="s">
        <v>1</v>
      </c>
      <c r="N207" s="202" t="s">
        <v>38</v>
      </c>
      <c r="O207" s="72"/>
      <c r="P207" s="203">
        <f>O207*H207</f>
        <v>0</v>
      </c>
      <c r="Q207" s="203">
        <v>1.17E-3</v>
      </c>
      <c r="R207" s="203">
        <f>Q207*H207</f>
        <v>1.8275400000000001E-2</v>
      </c>
      <c r="S207" s="203">
        <v>0</v>
      </c>
      <c r="T207" s="20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5" t="s">
        <v>180</v>
      </c>
      <c r="AT207" s="205" t="s">
        <v>149</v>
      </c>
      <c r="AU207" s="205" t="s">
        <v>83</v>
      </c>
      <c r="AY207" s="18" t="s">
        <v>144</v>
      </c>
      <c r="BE207" s="206">
        <f>IF(N207="základní",J207,0)</f>
        <v>0</v>
      </c>
      <c r="BF207" s="206">
        <f>IF(N207="snížená",J207,0)</f>
        <v>0</v>
      </c>
      <c r="BG207" s="206">
        <f>IF(N207="zákl. přenesená",J207,0)</f>
        <v>0</v>
      </c>
      <c r="BH207" s="206">
        <f>IF(N207="sníž. přenesená",J207,0)</f>
        <v>0</v>
      </c>
      <c r="BI207" s="206">
        <f>IF(N207="nulová",J207,0)</f>
        <v>0</v>
      </c>
      <c r="BJ207" s="18" t="s">
        <v>81</v>
      </c>
      <c r="BK207" s="206">
        <f>ROUND(I207*H207,2)</f>
        <v>0</v>
      </c>
      <c r="BL207" s="18" t="s">
        <v>180</v>
      </c>
      <c r="BM207" s="205" t="s">
        <v>741</v>
      </c>
    </row>
    <row r="208" spans="1:65" s="2" customFormat="1" ht="24.2" customHeight="1">
      <c r="A208" s="35"/>
      <c r="B208" s="36"/>
      <c r="C208" s="230" t="s">
        <v>261</v>
      </c>
      <c r="D208" s="230" t="s">
        <v>284</v>
      </c>
      <c r="E208" s="231" t="s">
        <v>742</v>
      </c>
      <c r="F208" s="232" t="s">
        <v>743</v>
      </c>
      <c r="G208" s="233" t="s">
        <v>152</v>
      </c>
      <c r="H208" s="234">
        <v>16.401</v>
      </c>
      <c r="I208" s="235"/>
      <c r="J208" s="236">
        <f>ROUND(I208*H208,2)</f>
        <v>0</v>
      </c>
      <c r="K208" s="237"/>
      <c r="L208" s="238"/>
      <c r="M208" s="239" t="s">
        <v>1</v>
      </c>
      <c r="N208" s="240" t="s">
        <v>38</v>
      </c>
      <c r="O208" s="72"/>
      <c r="P208" s="203">
        <f>O208*H208</f>
        <v>0</v>
      </c>
      <c r="Q208" s="203">
        <v>9.1E-4</v>
      </c>
      <c r="R208" s="203">
        <f>Q208*H208</f>
        <v>1.492491E-2</v>
      </c>
      <c r="S208" s="203">
        <v>0</v>
      </c>
      <c r="T208" s="20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5" t="s">
        <v>287</v>
      </c>
      <c r="AT208" s="205" t="s">
        <v>284</v>
      </c>
      <c r="AU208" s="205" t="s">
        <v>83</v>
      </c>
      <c r="AY208" s="18" t="s">
        <v>144</v>
      </c>
      <c r="BE208" s="206">
        <f>IF(N208="základní",J208,0)</f>
        <v>0</v>
      </c>
      <c r="BF208" s="206">
        <f>IF(N208="snížená",J208,0)</f>
        <v>0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18" t="s">
        <v>81</v>
      </c>
      <c r="BK208" s="206">
        <f>ROUND(I208*H208,2)</f>
        <v>0</v>
      </c>
      <c r="BL208" s="18" t="s">
        <v>180</v>
      </c>
      <c r="BM208" s="205" t="s">
        <v>744</v>
      </c>
    </row>
    <row r="209" spans="1:65" s="13" customFormat="1" ht="11.25">
      <c r="B209" s="207"/>
      <c r="C209" s="208"/>
      <c r="D209" s="209" t="s">
        <v>156</v>
      </c>
      <c r="E209" s="210" t="s">
        <v>1</v>
      </c>
      <c r="F209" s="211" t="s">
        <v>745</v>
      </c>
      <c r="G209" s="208"/>
      <c r="H209" s="212">
        <v>16.401</v>
      </c>
      <c r="I209" s="213"/>
      <c r="J209" s="208"/>
      <c r="K209" s="208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156</v>
      </c>
      <c r="AU209" s="218" t="s">
        <v>83</v>
      </c>
      <c r="AV209" s="13" t="s">
        <v>83</v>
      </c>
      <c r="AW209" s="13" t="s">
        <v>30</v>
      </c>
      <c r="AX209" s="13" t="s">
        <v>81</v>
      </c>
      <c r="AY209" s="218" t="s">
        <v>144</v>
      </c>
    </row>
    <row r="210" spans="1:65" s="2" customFormat="1" ht="24.2" customHeight="1">
      <c r="A210" s="35"/>
      <c r="B210" s="36"/>
      <c r="C210" s="193" t="s">
        <v>241</v>
      </c>
      <c r="D210" s="193" t="s">
        <v>149</v>
      </c>
      <c r="E210" s="194" t="s">
        <v>746</v>
      </c>
      <c r="F210" s="195" t="s">
        <v>747</v>
      </c>
      <c r="G210" s="196" t="s">
        <v>163</v>
      </c>
      <c r="H210" s="197">
        <v>0.51600000000000001</v>
      </c>
      <c r="I210" s="198"/>
      <c r="J210" s="199">
        <f>ROUND(I210*H210,2)</f>
        <v>0</v>
      </c>
      <c r="K210" s="200"/>
      <c r="L210" s="40"/>
      <c r="M210" s="201" t="s">
        <v>1</v>
      </c>
      <c r="N210" s="202" t="s">
        <v>38</v>
      </c>
      <c r="O210" s="72"/>
      <c r="P210" s="203">
        <f>O210*H210</f>
        <v>0</v>
      </c>
      <c r="Q210" s="203">
        <v>0</v>
      </c>
      <c r="R210" s="203">
        <f>Q210*H210</f>
        <v>0</v>
      </c>
      <c r="S210" s="203">
        <v>0</v>
      </c>
      <c r="T210" s="20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5" t="s">
        <v>180</v>
      </c>
      <c r="AT210" s="205" t="s">
        <v>149</v>
      </c>
      <c r="AU210" s="205" t="s">
        <v>83</v>
      </c>
      <c r="AY210" s="18" t="s">
        <v>144</v>
      </c>
      <c r="BE210" s="206">
        <f>IF(N210="základní",J210,0)</f>
        <v>0</v>
      </c>
      <c r="BF210" s="206">
        <f>IF(N210="snížená",J210,0)</f>
        <v>0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8" t="s">
        <v>81</v>
      </c>
      <c r="BK210" s="206">
        <f>ROUND(I210*H210,2)</f>
        <v>0</v>
      </c>
      <c r="BL210" s="18" t="s">
        <v>180</v>
      </c>
      <c r="BM210" s="205" t="s">
        <v>748</v>
      </c>
    </row>
    <row r="211" spans="1:65" s="12" customFormat="1" ht="22.9" customHeight="1">
      <c r="B211" s="177"/>
      <c r="C211" s="178"/>
      <c r="D211" s="179" t="s">
        <v>72</v>
      </c>
      <c r="E211" s="191" t="s">
        <v>276</v>
      </c>
      <c r="F211" s="191" t="s">
        <v>277</v>
      </c>
      <c r="G211" s="178"/>
      <c r="H211" s="178"/>
      <c r="I211" s="181"/>
      <c r="J211" s="192">
        <f>BK211</f>
        <v>0</v>
      </c>
      <c r="K211" s="178"/>
      <c r="L211" s="183"/>
      <c r="M211" s="184"/>
      <c r="N211" s="185"/>
      <c r="O211" s="185"/>
      <c r="P211" s="186">
        <f>SUM(P212:P222)</f>
        <v>0</v>
      </c>
      <c r="Q211" s="185"/>
      <c r="R211" s="186">
        <f>SUM(R212:R222)</f>
        <v>0.13912000000000002</v>
      </c>
      <c r="S211" s="185"/>
      <c r="T211" s="187">
        <f>SUM(T212:T222)</f>
        <v>0.152</v>
      </c>
      <c r="AR211" s="188" t="s">
        <v>83</v>
      </c>
      <c r="AT211" s="189" t="s">
        <v>72</v>
      </c>
      <c r="AU211" s="189" t="s">
        <v>81</v>
      </c>
      <c r="AY211" s="188" t="s">
        <v>144</v>
      </c>
      <c r="BK211" s="190">
        <f>SUM(BK212:BK222)</f>
        <v>0</v>
      </c>
    </row>
    <row r="212" spans="1:65" s="2" customFormat="1" ht="24.2" customHeight="1">
      <c r="A212" s="35"/>
      <c r="B212" s="36"/>
      <c r="C212" s="193" t="s">
        <v>268</v>
      </c>
      <c r="D212" s="193" t="s">
        <v>149</v>
      </c>
      <c r="E212" s="194" t="s">
        <v>749</v>
      </c>
      <c r="F212" s="195" t="s">
        <v>750</v>
      </c>
      <c r="G212" s="196" t="s">
        <v>198</v>
      </c>
      <c r="H212" s="197">
        <v>4</v>
      </c>
      <c r="I212" s="198"/>
      <c r="J212" s="199">
        <f t="shared" ref="J212:J222" si="0">ROUND(I212*H212,2)</f>
        <v>0</v>
      </c>
      <c r="K212" s="200"/>
      <c r="L212" s="40"/>
      <c r="M212" s="201" t="s">
        <v>1</v>
      </c>
      <c r="N212" s="202" t="s">
        <v>38</v>
      </c>
      <c r="O212" s="72"/>
      <c r="P212" s="203">
        <f t="shared" ref="P212:P222" si="1">O212*H212</f>
        <v>0</v>
      </c>
      <c r="Q212" s="203">
        <v>0</v>
      </c>
      <c r="R212" s="203">
        <f t="shared" ref="R212:R222" si="2">Q212*H212</f>
        <v>0</v>
      </c>
      <c r="S212" s="203">
        <v>0</v>
      </c>
      <c r="T212" s="204">
        <f t="shared" ref="T212:T222" si="3"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5" t="s">
        <v>180</v>
      </c>
      <c r="AT212" s="205" t="s">
        <v>149</v>
      </c>
      <c r="AU212" s="205" t="s">
        <v>83</v>
      </c>
      <c r="AY212" s="18" t="s">
        <v>144</v>
      </c>
      <c r="BE212" s="206">
        <f t="shared" ref="BE212:BE222" si="4">IF(N212="základní",J212,0)</f>
        <v>0</v>
      </c>
      <c r="BF212" s="206">
        <f t="shared" ref="BF212:BF222" si="5">IF(N212="snížená",J212,0)</f>
        <v>0</v>
      </c>
      <c r="BG212" s="206">
        <f t="shared" ref="BG212:BG222" si="6">IF(N212="zákl. přenesená",J212,0)</f>
        <v>0</v>
      </c>
      <c r="BH212" s="206">
        <f t="shared" ref="BH212:BH222" si="7">IF(N212="sníž. přenesená",J212,0)</f>
        <v>0</v>
      </c>
      <c r="BI212" s="206">
        <f t="shared" ref="BI212:BI222" si="8">IF(N212="nulová",J212,0)</f>
        <v>0</v>
      </c>
      <c r="BJ212" s="18" t="s">
        <v>81</v>
      </c>
      <c r="BK212" s="206">
        <f t="shared" ref="BK212:BK222" si="9">ROUND(I212*H212,2)</f>
        <v>0</v>
      </c>
      <c r="BL212" s="18" t="s">
        <v>180</v>
      </c>
      <c r="BM212" s="205" t="s">
        <v>751</v>
      </c>
    </row>
    <row r="213" spans="1:65" s="2" customFormat="1" ht="37.9" customHeight="1">
      <c r="A213" s="35"/>
      <c r="B213" s="36"/>
      <c r="C213" s="230" t="s">
        <v>272</v>
      </c>
      <c r="D213" s="230" t="s">
        <v>284</v>
      </c>
      <c r="E213" s="231" t="s">
        <v>752</v>
      </c>
      <c r="F213" s="232" t="s">
        <v>753</v>
      </c>
      <c r="G213" s="233" t="s">
        <v>198</v>
      </c>
      <c r="H213" s="234">
        <v>2</v>
      </c>
      <c r="I213" s="235"/>
      <c r="J213" s="236">
        <f t="shared" si="0"/>
        <v>0</v>
      </c>
      <c r="K213" s="237"/>
      <c r="L213" s="238"/>
      <c r="M213" s="239" t="s">
        <v>1</v>
      </c>
      <c r="N213" s="240" t="s">
        <v>38</v>
      </c>
      <c r="O213" s="72"/>
      <c r="P213" s="203">
        <f t="shared" si="1"/>
        <v>0</v>
      </c>
      <c r="Q213" s="203">
        <v>1.9E-2</v>
      </c>
      <c r="R213" s="203">
        <f t="shared" si="2"/>
        <v>3.7999999999999999E-2</v>
      </c>
      <c r="S213" s="203">
        <v>0</v>
      </c>
      <c r="T213" s="204">
        <f t="shared" si="3"/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5" t="s">
        <v>287</v>
      </c>
      <c r="AT213" s="205" t="s">
        <v>284</v>
      </c>
      <c r="AU213" s="205" t="s">
        <v>83</v>
      </c>
      <c r="AY213" s="18" t="s">
        <v>144</v>
      </c>
      <c r="BE213" s="206">
        <f t="shared" si="4"/>
        <v>0</v>
      </c>
      <c r="BF213" s="206">
        <f t="shared" si="5"/>
        <v>0</v>
      </c>
      <c r="BG213" s="206">
        <f t="shared" si="6"/>
        <v>0</v>
      </c>
      <c r="BH213" s="206">
        <f t="shared" si="7"/>
        <v>0</v>
      </c>
      <c r="BI213" s="206">
        <f t="shared" si="8"/>
        <v>0</v>
      </c>
      <c r="BJ213" s="18" t="s">
        <v>81</v>
      </c>
      <c r="BK213" s="206">
        <f t="shared" si="9"/>
        <v>0</v>
      </c>
      <c r="BL213" s="18" t="s">
        <v>180</v>
      </c>
      <c r="BM213" s="205" t="s">
        <v>754</v>
      </c>
    </row>
    <row r="214" spans="1:65" s="2" customFormat="1" ht="37.9" customHeight="1">
      <c r="A214" s="35"/>
      <c r="B214" s="36"/>
      <c r="C214" s="230" t="s">
        <v>278</v>
      </c>
      <c r="D214" s="230" t="s">
        <v>284</v>
      </c>
      <c r="E214" s="231" t="s">
        <v>755</v>
      </c>
      <c r="F214" s="232" t="s">
        <v>756</v>
      </c>
      <c r="G214" s="233" t="s">
        <v>198</v>
      </c>
      <c r="H214" s="234">
        <v>2</v>
      </c>
      <c r="I214" s="235"/>
      <c r="J214" s="236">
        <f t="shared" si="0"/>
        <v>0</v>
      </c>
      <c r="K214" s="237"/>
      <c r="L214" s="238"/>
      <c r="M214" s="239" t="s">
        <v>1</v>
      </c>
      <c r="N214" s="240" t="s">
        <v>38</v>
      </c>
      <c r="O214" s="72"/>
      <c r="P214" s="203">
        <f t="shared" si="1"/>
        <v>0</v>
      </c>
      <c r="Q214" s="203">
        <v>1.7000000000000001E-2</v>
      </c>
      <c r="R214" s="203">
        <f t="shared" si="2"/>
        <v>3.4000000000000002E-2</v>
      </c>
      <c r="S214" s="203">
        <v>0</v>
      </c>
      <c r="T214" s="204">
        <f t="shared" si="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5" t="s">
        <v>287</v>
      </c>
      <c r="AT214" s="205" t="s">
        <v>284</v>
      </c>
      <c r="AU214" s="205" t="s">
        <v>83</v>
      </c>
      <c r="AY214" s="18" t="s">
        <v>144</v>
      </c>
      <c r="BE214" s="206">
        <f t="shared" si="4"/>
        <v>0</v>
      </c>
      <c r="BF214" s="206">
        <f t="shared" si="5"/>
        <v>0</v>
      </c>
      <c r="BG214" s="206">
        <f t="shared" si="6"/>
        <v>0</v>
      </c>
      <c r="BH214" s="206">
        <f t="shared" si="7"/>
        <v>0</v>
      </c>
      <c r="BI214" s="206">
        <f t="shared" si="8"/>
        <v>0</v>
      </c>
      <c r="BJ214" s="18" t="s">
        <v>81</v>
      </c>
      <c r="BK214" s="206">
        <f t="shared" si="9"/>
        <v>0</v>
      </c>
      <c r="BL214" s="18" t="s">
        <v>180</v>
      </c>
      <c r="BM214" s="205" t="s">
        <v>757</v>
      </c>
    </row>
    <row r="215" spans="1:65" s="2" customFormat="1" ht="24.2" customHeight="1">
      <c r="A215" s="35"/>
      <c r="B215" s="36"/>
      <c r="C215" s="193" t="s">
        <v>283</v>
      </c>
      <c r="D215" s="193" t="s">
        <v>149</v>
      </c>
      <c r="E215" s="194" t="s">
        <v>279</v>
      </c>
      <c r="F215" s="195" t="s">
        <v>280</v>
      </c>
      <c r="G215" s="196" t="s">
        <v>198</v>
      </c>
      <c r="H215" s="197">
        <v>2</v>
      </c>
      <c r="I215" s="198"/>
      <c r="J215" s="199">
        <f t="shared" si="0"/>
        <v>0</v>
      </c>
      <c r="K215" s="200"/>
      <c r="L215" s="40"/>
      <c r="M215" s="201" t="s">
        <v>1</v>
      </c>
      <c r="N215" s="202" t="s">
        <v>38</v>
      </c>
      <c r="O215" s="72"/>
      <c r="P215" s="203">
        <f t="shared" si="1"/>
        <v>0</v>
      </c>
      <c r="Q215" s="203">
        <v>0</v>
      </c>
      <c r="R215" s="203">
        <f t="shared" si="2"/>
        <v>0</v>
      </c>
      <c r="S215" s="203">
        <v>0</v>
      </c>
      <c r="T215" s="204">
        <f t="shared" si="3"/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5" t="s">
        <v>180</v>
      </c>
      <c r="AT215" s="205" t="s">
        <v>149</v>
      </c>
      <c r="AU215" s="205" t="s">
        <v>83</v>
      </c>
      <c r="AY215" s="18" t="s">
        <v>144</v>
      </c>
      <c r="BE215" s="206">
        <f t="shared" si="4"/>
        <v>0</v>
      </c>
      <c r="BF215" s="206">
        <f t="shared" si="5"/>
        <v>0</v>
      </c>
      <c r="BG215" s="206">
        <f t="shared" si="6"/>
        <v>0</v>
      </c>
      <c r="BH215" s="206">
        <f t="shared" si="7"/>
        <v>0</v>
      </c>
      <c r="BI215" s="206">
        <f t="shared" si="8"/>
        <v>0</v>
      </c>
      <c r="BJ215" s="18" t="s">
        <v>81</v>
      </c>
      <c r="BK215" s="206">
        <f t="shared" si="9"/>
        <v>0</v>
      </c>
      <c r="BL215" s="18" t="s">
        <v>180</v>
      </c>
      <c r="BM215" s="205" t="s">
        <v>758</v>
      </c>
    </row>
    <row r="216" spans="1:65" s="2" customFormat="1" ht="37.9" customHeight="1">
      <c r="A216" s="35"/>
      <c r="B216" s="36"/>
      <c r="C216" s="230" t="s">
        <v>289</v>
      </c>
      <c r="D216" s="230" t="s">
        <v>284</v>
      </c>
      <c r="E216" s="231" t="s">
        <v>759</v>
      </c>
      <c r="F216" s="232" t="s">
        <v>760</v>
      </c>
      <c r="G216" s="233" t="s">
        <v>198</v>
      </c>
      <c r="H216" s="234">
        <v>2</v>
      </c>
      <c r="I216" s="235"/>
      <c r="J216" s="236">
        <f t="shared" si="0"/>
        <v>0</v>
      </c>
      <c r="K216" s="237"/>
      <c r="L216" s="238"/>
      <c r="M216" s="239" t="s">
        <v>1</v>
      </c>
      <c r="N216" s="240" t="s">
        <v>38</v>
      </c>
      <c r="O216" s="72"/>
      <c r="P216" s="203">
        <f t="shared" si="1"/>
        <v>0</v>
      </c>
      <c r="Q216" s="203">
        <v>2.23E-2</v>
      </c>
      <c r="R216" s="203">
        <f t="shared" si="2"/>
        <v>4.4600000000000001E-2</v>
      </c>
      <c r="S216" s="203">
        <v>0</v>
      </c>
      <c r="T216" s="204">
        <f t="shared" si="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5" t="s">
        <v>287</v>
      </c>
      <c r="AT216" s="205" t="s">
        <v>284</v>
      </c>
      <c r="AU216" s="205" t="s">
        <v>83</v>
      </c>
      <c r="AY216" s="18" t="s">
        <v>144</v>
      </c>
      <c r="BE216" s="206">
        <f t="shared" si="4"/>
        <v>0</v>
      </c>
      <c r="BF216" s="206">
        <f t="shared" si="5"/>
        <v>0</v>
      </c>
      <c r="BG216" s="206">
        <f t="shared" si="6"/>
        <v>0</v>
      </c>
      <c r="BH216" s="206">
        <f t="shared" si="7"/>
        <v>0</v>
      </c>
      <c r="BI216" s="206">
        <f t="shared" si="8"/>
        <v>0</v>
      </c>
      <c r="BJ216" s="18" t="s">
        <v>81</v>
      </c>
      <c r="BK216" s="206">
        <f t="shared" si="9"/>
        <v>0</v>
      </c>
      <c r="BL216" s="18" t="s">
        <v>180</v>
      </c>
      <c r="BM216" s="205" t="s">
        <v>761</v>
      </c>
    </row>
    <row r="217" spans="1:65" s="2" customFormat="1" ht="24.2" customHeight="1">
      <c r="A217" s="35"/>
      <c r="B217" s="36"/>
      <c r="C217" s="193" t="s">
        <v>295</v>
      </c>
      <c r="D217" s="193" t="s">
        <v>149</v>
      </c>
      <c r="E217" s="194" t="s">
        <v>762</v>
      </c>
      <c r="F217" s="195" t="s">
        <v>763</v>
      </c>
      <c r="G217" s="196" t="s">
        <v>198</v>
      </c>
      <c r="H217" s="197">
        <v>4</v>
      </c>
      <c r="I217" s="198"/>
      <c r="J217" s="199">
        <f t="shared" si="0"/>
        <v>0</v>
      </c>
      <c r="K217" s="200"/>
      <c r="L217" s="40"/>
      <c r="M217" s="201" t="s">
        <v>1</v>
      </c>
      <c r="N217" s="202" t="s">
        <v>38</v>
      </c>
      <c r="O217" s="72"/>
      <c r="P217" s="203">
        <f t="shared" si="1"/>
        <v>0</v>
      </c>
      <c r="Q217" s="203">
        <v>0</v>
      </c>
      <c r="R217" s="203">
        <f t="shared" si="2"/>
        <v>0</v>
      </c>
      <c r="S217" s="203">
        <v>2.4E-2</v>
      </c>
      <c r="T217" s="204">
        <f t="shared" si="3"/>
        <v>9.6000000000000002E-2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5" t="s">
        <v>180</v>
      </c>
      <c r="AT217" s="205" t="s">
        <v>149</v>
      </c>
      <c r="AU217" s="205" t="s">
        <v>83</v>
      </c>
      <c r="AY217" s="18" t="s">
        <v>144</v>
      </c>
      <c r="BE217" s="206">
        <f t="shared" si="4"/>
        <v>0</v>
      </c>
      <c r="BF217" s="206">
        <f t="shared" si="5"/>
        <v>0</v>
      </c>
      <c r="BG217" s="206">
        <f t="shared" si="6"/>
        <v>0</v>
      </c>
      <c r="BH217" s="206">
        <f t="shared" si="7"/>
        <v>0</v>
      </c>
      <c r="BI217" s="206">
        <f t="shared" si="8"/>
        <v>0</v>
      </c>
      <c r="BJ217" s="18" t="s">
        <v>81</v>
      </c>
      <c r="BK217" s="206">
        <f t="shared" si="9"/>
        <v>0</v>
      </c>
      <c r="BL217" s="18" t="s">
        <v>180</v>
      </c>
      <c r="BM217" s="205" t="s">
        <v>764</v>
      </c>
    </row>
    <row r="218" spans="1:65" s="2" customFormat="1" ht="24.2" customHeight="1">
      <c r="A218" s="35"/>
      <c r="B218" s="36"/>
      <c r="C218" s="193" t="s">
        <v>287</v>
      </c>
      <c r="D218" s="193" t="s">
        <v>149</v>
      </c>
      <c r="E218" s="194" t="s">
        <v>765</v>
      </c>
      <c r="F218" s="195" t="s">
        <v>766</v>
      </c>
      <c r="G218" s="196" t="s">
        <v>198</v>
      </c>
      <c r="H218" s="197">
        <v>2</v>
      </c>
      <c r="I218" s="198"/>
      <c r="J218" s="199">
        <f t="shared" si="0"/>
        <v>0</v>
      </c>
      <c r="K218" s="200"/>
      <c r="L218" s="40"/>
      <c r="M218" s="201" t="s">
        <v>1</v>
      </c>
      <c r="N218" s="202" t="s">
        <v>38</v>
      </c>
      <c r="O218" s="72"/>
      <c r="P218" s="203">
        <f t="shared" si="1"/>
        <v>0</v>
      </c>
      <c r="Q218" s="203">
        <v>0</v>
      </c>
      <c r="R218" s="203">
        <f t="shared" si="2"/>
        <v>0</v>
      </c>
      <c r="S218" s="203">
        <v>2.8000000000000001E-2</v>
      </c>
      <c r="T218" s="204">
        <f t="shared" si="3"/>
        <v>5.6000000000000001E-2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5" t="s">
        <v>180</v>
      </c>
      <c r="AT218" s="205" t="s">
        <v>149</v>
      </c>
      <c r="AU218" s="205" t="s">
        <v>83</v>
      </c>
      <c r="AY218" s="18" t="s">
        <v>144</v>
      </c>
      <c r="BE218" s="206">
        <f t="shared" si="4"/>
        <v>0</v>
      </c>
      <c r="BF218" s="206">
        <f t="shared" si="5"/>
        <v>0</v>
      </c>
      <c r="BG218" s="206">
        <f t="shared" si="6"/>
        <v>0</v>
      </c>
      <c r="BH218" s="206">
        <f t="shared" si="7"/>
        <v>0</v>
      </c>
      <c r="BI218" s="206">
        <f t="shared" si="8"/>
        <v>0</v>
      </c>
      <c r="BJ218" s="18" t="s">
        <v>81</v>
      </c>
      <c r="BK218" s="206">
        <f t="shared" si="9"/>
        <v>0</v>
      </c>
      <c r="BL218" s="18" t="s">
        <v>180</v>
      </c>
      <c r="BM218" s="205" t="s">
        <v>767</v>
      </c>
    </row>
    <row r="219" spans="1:65" s="2" customFormat="1" ht="24.2" customHeight="1">
      <c r="A219" s="35"/>
      <c r="B219" s="36"/>
      <c r="C219" s="193" t="s">
        <v>302</v>
      </c>
      <c r="D219" s="193" t="s">
        <v>149</v>
      </c>
      <c r="E219" s="194" t="s">
        <v>768</v>
      </c>
      <c r="F219" s="195" t="s">
        <v>769</v>
      </c>
      <c r="G219" s="196" t="s">
        <v>198</v>
      </c>
      <c r="H219" s="197">
        <v>2</v>
      </c>
      <c r="I219" s="198"/>
      <c r="J219" s="199">
        <f t="shared" si="0"/>
        <v>0</v>
      </c>
      <c r="K219" s="200"/>
      <c r="L219" s="40"/>
      <c r="M219" s="201" t="s">
        <v>1</v>
      </c>
      <c r="N219" s="202" t="s">
        <v>38</v>
      </c>
      <c r="O219" s="72"/>
      <c r="P219" s="203">
        <f t="shared" si="1"/>
        <v>0</v>
      </c>
      <c r="Q219" s="203">
        <v>0</v>
      </c>
      <c r="R219" s="203">
        <f t="shared" si="2"/>
        <v>0</v>
      </c>
      <c r="S219" s="203">
        <v>0</v>
      </c>
      <c r="T219" s="204">
        <f t="shared" si="3"/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5" t="s">
        <v>180</v>
      </c>
      <c r="AT219" s="205" t="s">
        <v>149</v>
      </c>
      <c r="AU219" s="205" t="s">
        <v>83</v>
      </c>
      <c r="AY219" s="18" t="s">
        <v>144</v>
      </c>
      <c r="BE219" s="206">
        <f t="shared" si="4"/>
        <v>0</v>
      </c>
      <c r="BF219" s="206">
        <f t="shared" si="5"/>
        <v>0</v>
      </c>
      <c r="BG219" s="206">
        <f t="shared" si="6"/>
        <v>0</v>
      </c>
      <c r="BH219" s="206">
        <f t="shared" si="7"/>
        <v>0</v>
      </c>
      <c r="BI219" s="206">
        <f t="shared" si="8"/>
        <v>0</v>
      </c>
      <c r="BJ219" s="18" t="s">
        <v>81</v>
      </c>
      <c r="BK219" s="206">
        <f t="shared" si="9"/>
        <v>0</v>
      </c>
      <c r="BL219" s="18" t="s">
        <v>180</v>
      </c>
      <c r="BM219" s="205" t="s">
        <v>770</v>
      </c>
    </row>
    <row r="220" spans="1:65" s="2" customFormat="1" ht="14.45" customHeight="1">
      <c r="A220" s="35"/>
      <c r="B220" s="36"/>
      <c r="C220" s="230" t="s">
        <v>306</v>
      </c>
      <c r="D220" s="230" t="s">
        <v>284</v>
      </c>
      <c r="E220" s="231" t="s">
        <v>771</v>
      </c>
      <c r="F220" s="232" t="s">
        <v>772</v>
      </c>
      <c r="G220" s="233" t="s">
        <v>209</v>
      </c>
      <c r="H220" s="234">
        <v>3.2</v>
      </c>
      <c r="I220" s="235"/>
      <c r="J220" s="236">
        <f t="shared" si="0"/>
        <v>0</v>
      </c>
      <c r="K220" s="237"/>
      <c r="L220" s="238"/>
      <c r="M220" s="239" t="s">
        <v>1</v>
      </c>
      <c r="N220" s="240" t="s">
        <v>38</v>
      </c>
      <c r="O220" s="72"/>
      <c r="P220" s="203">
        <f t="shared" si="1"/>
        <v>0</v>
      </c>
      <c r="Q220" s="203">
        <v>7.0000000000000001E-3</v>
      </c>
      <c r="R220" s="203">
        <f t="shared" si="2"/>
        <v>2.2400000000000003E-2</v>
      </c>
      <c r="S220" s="203">
        <v>0</v>
      </c>
      <c r="T220" s="204">
        <f t="shared" si="3"/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5" t="s">
        <v>287</v>
      </c>
      <c r="AT220" s="205" t="s">
        <v>284</v>
      </c>
      <c r="AU220" s="205" t="s">
        <v>83</v>
      </c>
      <c r="AY220" s="18" t="s">
        <v>144</v>
      </c>
      <c r="BE220" s="206">
        <f t="shared" si="4"/>
        <v>0</v>
      </c>
      <c r="BF220" s="206">
        <f t="shared" si="5"/>
        <v>0</v>
      </c>
      <c r="BG220" s="206">
        <f t="shared" si="6"/>
        <v>0</v>
      </c>
      <c r="BH220" s="206">
        <f t="shared" si="7"/>
        <v>0</v>
      </c>
      <c r="BI220" s="206">
        <f t="shared" si="8"/>
        <v>0</v>
      </c>
      <c r="BJ220" s="18" t="s">
        <v>81</v>
      </c>
      <c r="BK220" s="206">
        <f t="shared" si="9"/>
        <v>0</v>
      </c>
      <c r="BL220" s="18" t="s">
        <v>180</v>
      </c>
      <c r="BM220" s="205" t="s">
        <v>773</v>
      </c>
    </row>
    <row r="221" spans="1:65" s="2" customFormat="1" ht="24.2" customHeight="1">
      <c r="A221" s="35"/>
      <c r="B221" s="36"/>
      <c r="C221" s="230" t="s">
        <v>311</v>
      </c>
      <c r="D221" s="230" t="s">
        <v>284</v>
      </c>
      <c r="E221" s="231" t="s">
        <v>774</v>
      </c>
      <c r="F221" s="232" t="s">
        <v>775</v>
      </c>
      <c r="G221" s="233" t="s">
        <v>198</v>
      </c>
      <c r="H221" s="234">
        <v>2</v>
      </c>
      <c r="I221" s="235"/>
      <c r="J221" s="236">
        <f t="shared" si="0"/>
        <v>0</v>
      </c>
      <c r="K221" s="237"/>
      <c r="L221" s="238"/>
      <c r="M221" s="239" t="s">
        <v>1</v>
      </c>
      <c r="N221" s="240" t="s">
        <v>38</v>
      </c>
      <c r="O221" s="72"/>
      <c r="P221" s="203">
        <f t="shared" si="1"/>
        <v>0</v>
      </c>
      <c r="Q221" s="203">
        <v>6.0000000000000002E-5</v>
      </c>
      <c r="R221" s="203">
        <f t="shared" si="2"/>
        <v>1.2E-4</v>
      </c>
      <c r="S221" s="203">
        <v>0</v>
      </c>
      <c r="T221" s="204">
        <f t="shared" si="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5" t="s">
        <v>287</v>
      </c>
      <c r="AT221" s="205" t="s">
        <v>284</v>
      </c>
      <c r="AU221" s="205" t="s">
        <v>83</v>
      </c>
      <c r="AY221" s="18" t="s">
        <v>144</v>
      </c>
      <c r="BE221" s="206">
        <f t="shared" si="4"/>
        <v>0</v>
      </c>
      <c r="BF221" s="206">
        <f t="shared" si="5"/>
        <v>0</v>
      </c>
      <c r="BG221" s="206">
        <f t="shared" si="6"/>
        <v>0</v>
      </c>
      <c r="BH221" s="206">
        <f t="shared" si="7"/>
        <v>0</v>
      </c>
      <c r="BI221" s="206">
        <f t="shared" si="8"/>
        <v>0</v>
      </c>
      <c r="BJ221" s="18" t="s">
        <v>81</v>
      </c>
      <c r="BK221" s="206">
        <f t="shared" si="9"/>
        <v>0</v>
      </c>
      <c r="BL221" s="18" t="s">
        <v>180</v>
      </c>
      <c r="BM221" s="205" t="s">
        <v>776</v>
      </c>
    </row>
    <row r="222" spans="1:65" s="2" customFormat="1" ht="24.2" customHeight="1">
      <c r="A222" s="35"/>
      <c r="B222" s="36"/>
      <c r="C222" s="193" t="s">
        <v>317</v>
      </c>
      <c r="D222" s="193" t="s">
        <v>149</v>
      </c>
      <c r="E222" s="194" t="s">
        <v>777</v>
      </c>
      <c r="F222" s="195" t="s">
        <v>778</v>
      </c>
      <c r="G222" s="196" t="s">
        <v>163</v>
      </c>
      <c r="H222" s="197">
        <v>0.13900000000000001</v>
      </c>
      <c r="I222" s="198"/>
      <c r="J222" s="199">
        <f t="shared" si="0"/>
        <v>0</v>
      </c>
      <c r="K222" s="200"/>
      <c r="L222" s="40"/>
      <c r="M222" s="201" t="s">
        <v>1</v>
      </c>
      <c r="N222" s="202" t="s">
        <v>38</v>
      </c>
      <c r="O222" s="72"/>
      <c r="P222" s="203">
        <f t="shared" si="1"/>
        <v>0</v>
      </c>
      <c r="Q222" s="203">
        <v>0</v>
      </c>
      <c r="R222" s="203">
        <f t="shared" si="2"/>
        <v>0</v>
      </c>
      <c r="S222" s="203">
        <v>0</v>
      </c>
      <c r="T222" s="204">
        <f t="shared" si="3"/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5" t="s">
        <v>180</v>
      </c>
      <c r="AT222" s="205" t="s">
        <v>149</v>
      </c>
      <c r="AU222" s="205" t="s">
        <v>83</v>
      </c>
      <c r="AY222" s="18" t="s">
        <v>144</v>
      </c>
      <c r="BE222" s="206">
        <f t="shared" si="4"/>
        <v>0</v>
      </c>
      <c r="BF222" s="206">
        <f t="shared" si="5"/>
        <v>0</v>
      </c>
      <c r="BG222" s="206">
        <f t="shared" si="6"/>
        <v>0</v>
      </c>
      <c r="BH222" s="206">
        <f t="shared" si="7"/>
        <v>0</v>
      </c>
      <c r="BI222" s="206">
        <f t="shared" si="8"/>
        <v>0</v>
      </c>
      <c r="BJ222" s="18" t="s">
        <v>81</v>
      </c>
      <c r="BK222" s="206">
        <f t="shared" si="9"/>
        <v>0</v>
      </c>
      <c r="BL222" s="18" t="s">
        <v>180</v>
      </c>
      <c r="BM222" s="205" t="s">
        <v>779</v>
      </c>
    </row>
    <row r="223" spans="1:65" s="12" customFormat="1" ht="22.9" customHeight="1">
      <c r="B223" s="177"/>
      <c r="C223" s="178"/>
      <c r="D223" s="179" t="s">
        <v>72</v>
      </c>
      <c r="E223" s="191" t="s">
        <v>293</v>
      </c>
      <c r="F223" s="191" t="s">
        <v>294</v>
      </c>
      <c r="G223" s="178"/>
      <c r="H223" s="178"/>
      <c r="I223" s="181"/>
      <c r="J223" s="192">
        <f>BK223</f>
        <v>0</v>
      </c>
      <c r="K223" s="178"/>
      <c r="L223" s="183"/>
      <c r="M223" s="184"/>
      <c r="N223" s="185"/>
      <c r="O223" s="185"/>
      <c r="P223" s="186">
        <f>SUM(P224:P232)</f>
        <v>0</v>
      </c>
      <c r="Q223" s="185"/>
      <c r="R223" s="186">
        <f>SUM(R224:R232)</f>
        <v>0.24985939999999998</v>
      </c>
      <c r="S223" s="185"/>
      <c r="T223" s="187">
        <f>SUM(T224:T232)</f>
        <v>9.5199999999999993E-2</v>
      </c>
      <c r="AR223" s="188" t="s">
        <v>83</v>
      </c>
      <c r="AT223" s="189" t="s">
        <v>72</v>
      </c>
      <c r="AU223" s="189" t="s">
        <v>81</v>
      </c>
      <c r="AY223" s="188" t="s">
        <v>144</v>
      </c>
      <c r="BK223" s="190">
        <f>SUM(BK224:BK232)</f>
        <v>0</v>
      </c>
    </row>
    <row r="224" spans="1:65" s="2" customFormat="1" ht="14.45" customHeight="1">
      <c r="A224" s="35"/>
      <c r="B224" s="36"/>
      <c r="C224" s="193" t="s">
        <v>324</v>
      </c>
      <c r="D224" s="193" t="s">
        <v>149</v>
      </c>
      <c r="E224" s="194" t="s">
        <v>299</v>
      </c>
      <c r="F224" s="195" t="s">
        <v>300</v>
      </c>
      <c r="G224" s="196" t="s">
        <v>152</v>
      </c>
      <c r="H224" s="197">
        <v>10.472</v>
      </c>
      <c r="I224" s="198"/>
      <c r="J224" s="199">
        <f>ROUND(I224*H224,2)</f>
        <v>0</v>
      </c>
      <c r="K224" s="200"/>
      <c r="L224" s="40"/>
      <c r="M224" s="201" t="s">
        <v>1</v>
      </c>
      <c r="N224" s="202" t="s">
        <v>38</v>
      </c>
      <c r="O224" s="72"/>
      <c r="P224" s="203">
        <f>O224*H224</f>
        <v>0</v>
      </c>
      <c r="Q224" s="203">
        <v>2.9999999999999997E-4</v>
      </c>
      <c r="R224" s="203">
        <f>Q224*H224</f>
        <v>3.1415999999999996E-3</v>
      </c>
      <c r="S224" s="203">
        <v>0</v>
      </c>
      <c r="T224" s="20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5" t="s">
        <v>180</v>
      </c>
      <c r="AT224" s="205" t="s">
        <v>149</v>
      </c>
      <c r="AU224" s="205" t="s">
        <v>83</v>
      </c>
      <c r="AY224" s="18" t="s">
        <v>144</v>
      </c>
      <c r="BE224" s="206">
        <f>IF(N224="základní",J224,0)</f>
        <v>0</v>
      </c>
      <c r="BF224" s="206">
        <f>IF(N224="snížená",J224,0)</f>
        <v>0</v>
      </c>
      <c r="BG224" s="206">
        <f>IF(N224="zákl. přenesená",J224,0)</f>
        <v>0</v>
      </c>
      <c r="BH224" s="206">
        <f>IF(N224="sníž. přenesená",J224,0)</f>
        <v>0</v>
      </c>
      <c r="BI224" s="206">
        <f>IF(N224="nulová",J224,0)</f>
        <v>0</v>
      </c>
      <c r="BJ224" s="18" t="s">
        <v>81</v>
      </c>
      <c r="BK224" s="206">
        <f>ROUND(I224*H224,2)</f>
        <v>0</v>
      </c>
      <c r="BL224" s="18" t="s">
        <v>180</v>
      </c>
      <c r="BM224" s="205" t="s">
        <v>780</v>
      </c>
    </row>
    <row r="225" spans="1:65" s="13" customFormat="1" ht="11.25">
      <c r="B225" s="207"/>
      <c r="C225" s="208"/>
      <c r="D225" s="209" t="s">
        <v>156</v>
      </c>
      <c r="E225" s="210" t="s">
        <v>1</v>
      </c>
      <c r="F225" s="211" t="s">
        <v>781</v>
      </c>
      <c r="G225" s="208"/>
      <c r="H225" s="212">
        <v>10.472</v>
      </c>
      <c r="I225" s="213"/>
      <c r="J225" s="208"/>
      <c r="K225" s="208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156</v>
      </c>
      <c r="AU225" s="218" t="s">
        <v>83</v>
      </c>
      <c r="AV225" s="13" t="s">
        <v>83</v>
      </c>
      <c r="AW225" s="13" t="s">
        <v>30</v>
      </c>
      <c r="AX225" s="13" t="s">
        <v>81</v>
      </c>
      <c r="AY225" s="218" t="s">
        <v>144</v>
      </c>
    </row>
    <row r="226" spans="1:65" s="2" customFormat="1" ht="14.45" customHeight="1">
      <c r="A226" s="35"/>
      <c r="B226" s="36"/>
      <c r="C226" s="193" t="s">
        <v>328</v>
      </c>
      <c r="D226" s="193" t="s">
        <v>149</v>
      </c>
      <c r="E226" s="194" t="s">
        <v>782</v>
      </c>
      <c r="F226" s="195" t="s">
        <v>783</v>
      </c>
      <c r="G226" s="196" t="s">
        <v>152</v>
      </c>
      <c r="H226" s="197">
        <v>10.472</v>
      </c>
      <c r="I226" s="198"/>
      <c r="J226" s="199">
        <f>ROUND(I226*H226,2)</f>
        <v>0</v>
      </c>
      <c r="K226" s="200"/>
      <c r="L226" s="40"/>
      <c r="M226" s="201" t="s">
        <v>1</v>
      </c>
      <c r="N226" s="202" t="s">
        <v>38</v>
      </c>
      <c r="O226" s="72"/>
      <c r="P226" s="203">
        <f>O226*H226</f>
        <v>0</v>
      </c>
      <c r="Q226" s="203">
        <v>4.4999999999999997E-3</v>
      </c>
      <c r="R226" s="203">
        <f>Q226*H226</f>
        <v>4.7123999999999992E-2</v>
      </c>
      <c r="S226" s="203">
        <v>0</v>
      </c>
      <c r="T226" s="20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5" t="s">
        <v>180</v>
      </c>
      <c r="AT226" s="205" t="s">
        <v>149</v>
      </c>
      <c r="AU226" s="205" t="s">
        <v>83</v>
      </c>
      <c r="AY226" s="18" t="s">
        <v>144</v>
      </c>
      <c r="BE226" s="206">
        <f>IF(N226="základní",J226,0)</f>
        <v>0</v>
      </c>
      <c r="BF226" s="206">
        <f>IF(N226="snížená",J226,0)</f>
        <v>0</v>
      </c>
      <c r="BG226" s="206">
        <f>IF(N226="zákl. přenesená",J226,0)</f>
        <v>0</v>
      </c>
      <c r="BH226" s="206">
        <f>IF(N226="sníž. přenesená",J226,0)</f>
        <v>0</v>
      </c>
      <c r="BI226" s="206">
        <f>IF(N226="nulová",J226,0)</f>
        <v>0</v>
      </c>
      <c r="BJ226" s="18" t="s">
        <v>81</v>
      </c>
      <c r="BK226" s="206">
        <f>ROUND(I226*H226,2)</f>
        <v>0</v>
      </c>
      <c r="BL226" s="18" t="s">
        <v>180</v>
      </c>
      <c r="BM226" s="205" t="s">
        <v>784</v>
      </c>
    </row>
    <row r="227" spans="1:65" s="2" customFormat="1" ht="24.2" customHeight="1">
      <c r="A227" s="35"/>
      <c r="B227" s="36"/>
      <c r="C227" s="193" t="s">
        <v>338</v>
      </c>
      <c r="D227" s="193" t="s">
        <v>149</v>
      </c>
      <c r="E227" s="194" t="s">
        <v>785</v>
      </c>
      <c r="F227" s="195" t="s">
        <v>786</v>
      </c>
      <c r="G227" s="196" t="s">
        <v>152</v>
      </c>
      <c r="H227" s="197">
        <v>3.5</v>
      </c>
      <c r="I227" s="198"/>
      <c r="J227" s="199">
        <f>ROUND(I227*H227,2)</f>
        <v>0</v>
      </c>
      <c r="K227" s="200"/>
      <c r="L227" s="40"/>
      <c r="M227" s="201" t="s">
        <v>1</v>
      </c>
      <c r="N227" s="202" t="s">
        <v>38</v>
      </c>
      <c r="O227" s="72"/>
      <c r="P227" s="203">
        <f>O227*H227</f>
        <v>0</v>
      </c>
      <c r="Q227" s="203">
        <v>0</v>
      </c>
      <c r="R227" s="203">
        <f>Q227*H227</f>
        <v>0</v>
      </c>
      <c r="S227" s="203">
        <v>2.7199999999999998E-2</v>
      </c>
      <c r="T227" s="204">
        <f>S227*H227</f>
        <v>9.5199999999999993E-2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5" t="s">
        <v>180</v>
      </c>
      <c r="AT227" s="205" t="s">
        <v>149</v>
      </c>
      <c r="AU227" s="205" t="s">
        <v>83</v>
      </c>
      <c r="AY227" s="18" t="s">
        <v>144</v>
      </c>
      <c r="BE227" s="206">
        <f>IF(N227="základní",J227,0)</f>
        <v>0</v>
      </c>
      <c r="BF227" s="206">
        <f>IF(N227="snížená",J227,0)</f>
        <v>0</v>
      </c>
      <c r="BG227" s="206">
        <f>IF(N227="zákl. přenesená",J227,0)</f>
        <v>0</v>
      </c>
      <c r="BH227" s="206">
        <f>IF(N227="sníž. přenesená",J227,0)</f>
        <v>0</v>
      </c>
      <c r="BI227" s="206">
        <f>IF(N227="nulová",J227,0)</f>
        <v>0</v>
      </c>
      <c r="BJ227" s="18" t="s">
        <v>81</v>
      </c>
      <c r="BK227" s="206">
        <f>ROUND(I227*H227,2)</f>
        <v>0</v>
      </c>
      <c r="BL227" s="18" t="s">
        <v>180</v>
      </c>
      <c r="BM227" s="205" t="s">
        <v>787</v>
      </c>
    </row>
    <row r="228" spans="1:65" s="2" customFormat="1" ht="24.2" customHeight="1">
      <c r="A228" s="35"/>
      <c r="B228" s="36"/>
      <c r="C228" s="193" t="s">
        <v>343</v>
      </c>
      <c r="D228" s="193" t="s">
        <v>149</v>
      </c>
      <c r="E228" s="194" t="s">
        <v>788</v>
      </c>
      <c r="F228" s="195" t="s">
        <v>789</v>
      </c>
      <c r="G228" s="196" t="s">
        <v>152</v>
      </c>
      <c r="H228" s="197">
        <v>10.472</v>
      </c>
      <c r="I228" s="198"/>
      <c r="J228" s="199">
        <f>ROUND(I228*H228,2)</f>
        <v>0</v>
      </c>
      <c r="K228" s="200"/>
      <c r="L228" s="40"/>
      <c r="M228" s="201" t="s">
        <v>1</v>
      </c>
      <c r="N228" s="202" t="s">
        <v>38</v>
      </c>
      <c r="O228" s="72"/>
      <c r="P228" s="203">
        <f>O228*H228</f>
        <v>0</v>
      </c>
      <c r="Q228" s="203">
        <v>5.1999999999999998E-3</v>
      </c>
      <c r="R228" s="203">
        <f>Q228*H228</f>
        <v>5.4454399999999993E-2</v>
      </c>
      <c r="S228" s="203">
        <v>0</v>
      </c>
      <c r="T228" s="20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5" t="s">
        <v>180</v>
      </c>
      <c r="AT228" s="205" t="s">
        <v>149</v>
      </c>
      <c r="AU228" s="205" t="s">
        <v>83</v>
      </c>
      <c r="AY228" s="18" t="s">
        <v>144</v>
      </c>
      <c r="BE228" s="206">
        <f>IF(N228="základní",J228,0)</f>
        <v>0</v>
      </c>
      <c r="BF228" s="206">
        <f>IF(N228="snížená",J228,0)</f>
        <v>0</v>
      </c>
      <c r="BG228" s="206">
        <f>IF(N228="zákl. přenesená",J228,0)</f>
        <v>0</v>
      </c>
      <c r="BH228" s="206">
        <f>IF(N228="sníž. přenesená",J228,0)</f>
        <v>0</v>
      </c>
      <c r="BI228" s="206">
        <f>IF(N228="nulová",J228,0)</f>
        <v>0</v>
      </c>
      <c r="BJ228" s="18" t="s">
        <v>81</v>
      </c>
      <c r="BK228" s="206">
        <f>ROUND(I228*H228,2)</f>
        <v>0</v>
      </c>
      <c r="BL228" s="18" t="s">
        <v>180</v>
      </c>
      <c r="BM228" s="205" t="s">
        <v>790</v>
      </c>
    </row>
    <row r="229" spans="1:65" s="2" customFormat="1" ht="14.45" customHeight="1">
      <c r="A229" s="35"/>
      <c r="B229" s="36"/>
      <c r="C229" s="230" t="s">
        <v>349</v>
      </c>
      <c r="D229" s="230" t="s">
        <v>284</v>
      </c>
      <c r="E229" s="231" t="s">
        <v>791</v>
      </c>
      <c r="F229" s="232" t="s">
        <v>792</v>
      </c>
      <c r="G229" s="233" t="s">
        <v>152</v>
      </c>
      <c r="H229" s="234">
        <v>11.519</v>
      </c>
      <c r="I229" s="235"/>
      <c r="J229" s="236">
        <f>ROUND(I229*H229,2)</f>
        <v>0</v>
      </c>
      <c r="K229" s="237"/>
      <c r="L229" s="238"/>
      <c r="M229" s="239" t="s">
        <v>1</v>
      </c>
      <c r="N229" s="240" t="s">
        <v>38</v>
      </c>
      <c r="O229" s="72"/>
      <c r="P229" s="203">
        <f>O229*H229</f>
        <v>0</v>
      </c>
      <c r="Q229" s="203">
        <v>1.26E-2</v>
      </c>
      <c r="R229" s="203">
        <f>Q229*H229</f>
        <v>0.1451394</v>
      </c>
      <c r="S229" s="203">
        <v>0</v>
      </c>
      <c r="T229" s="20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5" t="s">
        <v>287</v>
      </c>
      <c r="AT229" s="205" t="s">
        <v>284</v>
      </c>
      <c r="AU229" s="205" t="s">
        <v>83</v>
      </c>
      <c r="AY229" s="18" t="s">
        <v>144</v>
      </c>
      <c r="BE229" s="206">
        <f>IF(N229="základní",J229,0)</f>
        <v>0</v>
      </c>
      <c r="BF229" s="206">
        <f>IF(N229="snížená",J229,0)</f>
        <v>0</v>
      </c>
      <c r="BG229" s="206">
        <f>IF(N229="zákl. přenesená",J229,0)</f>
        <v>0</v>
      </c>
      <c r="BH229" s="206">
        <f>IF(N229="sníž. přenesená",J229,0)</f>
        <v>0</v>
      </c>
      <c r="BI229" s="206">
        <f>IF(N229="nulová",J229,0)</f>
        <v>0</v>
      </c>
      <c r="BJ229" s="18" t="s">
        <v>81</v>
      </c>
      <c r="BK229" s="206">
        <f>ROUND(I229*H229,2)</f>
        <v>0</v>
      </c>
      <c r="BL229" s="18" t="s">
        <v>180</v>
      </c>
      <c r="BM229" s="205" t="s">
        <v>793</v>
      </c>
    </row>
    <row r="230" spans="1:65" s="13" customFormat="1" ht="11.25">
      <c r="B230" s="207"/>
      <c r="C230" s="208"/>
      <c r="D230" s="209" t="s">
        <v>156</v>
      </c>
      <c r="E230" s="210" t="s">
        <v>1</v>
      </c>
      <c r="F230" s="211" t="s">
        <v>794</v>
      </c>
      <c r="G230" s="208"/>
      <c r="H230" s="212">
        <v>11.519</v>
      </c>
      <c r="I230" s="213"/>
      <c r="J230" s="208"/>
      <c r="K230" s="208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156</v>
      </c>
      <c r="AU230" s="218" t="s">
        <v>83</v>
      </c>
      <c r="AV230" s="13" t="s">
        <v>83</v>
      </c>
      <c r="AW230" s="13" t="s">
        <v>30</v>
      </c>
      <c r="AX230" s="13" t="s">
        <v>81</v>
      </c>
      <c r="AY230" s="218" t="s">
        <v>144</v>
      </c>
    </row>
    <row r="231" spans="1:65" s="2" customFormat="1" ht="24.2" customHeight="1">
      <c r="A231" s="35"/>
      <c r="B231" s="36"/>
      <c r="C231" s="193" t="s">
        <v>353</v>
      </c>
      <c r="D231" s="193" t="s">
        <v>149</v>
      </c>
      <c r="E231" s="194" t="s">
        <v>795</v>
      </c>
      <c r="F231" s="195" t="s">
        <v>796</v>
      </c>
      <c r="G231" s="196" t="s">
        <v>152</v>
      </c>
      <c r="H231" s="197">
        <v>10.472</v>
      </c>
      <c r="I231" s="198"/>
      <c r="J231" s="199">
        <f>ROUND(I231*H231,2)</f>
        <v>0</v>
      </c>
      <c r="K231" s="200"/>
      <c r="L231" s="40"/>
      <c r="M231" s="201" t="s">
        <v>1</v>
      </c>
      <c r="N231" s="202" t="s">
        <v>38</v>
      </c>
      <c r="O231" s="72"/>
      <c r="P231" s="203">
        <f>O231*H231</f>
        <v>0</v>
      </c>
      <c r="Q231" s="203">
        <v>0</v>
      </c>
      <c r="R231" s="203">
        <f>Q231*H231</f>
        <v>0</v>
      </c>
      <c r="S231" s="203">
        <v>0</v>
      </c>
      <c r="T231" s="20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5" t="s">
        <v>180</v>
      </c>
      <c r="AT231" s="205" t="s">
        <v>149</v>
      </c>
      <c r="AU231" s="205" t="s">
        <v>83</v>
      </c>
      <c r="AY231" s="18" t="s">
        <v>144</v>
      </c>
      <c r="BE231" s="206">
        <f>IF(N231="základní",J231,0)</f>
        <v>0</v>
      </c>
      <c r="BF231" s="206">
        <f>IF(N231="snížená",J231,0)</f>
        <v>0</v>
      </c>
      <c r="BG231" s="206">
        <f>IF(N231="zákl. přenesená",J231,0)</f>
        <v>0</v>
      </c>
      <c r="BH231" s="206">
        <f>IF(N231="sníž. přenesená",J231,0)</f>
        <v>0</v>
      </c>
      <c r="BI231" s="206">
        <f>IF(N231="nulová",J231,0)</f>
        <v>0</v>
      </c>
      <c r="BJ231" s="18" t="s">
        <v>81</v>
      </c>
      <c r="BK231" s="206">
        <f>ROUND(I231*H231,2)</f>
        <v>0</v>
      </c>
      <c r="BL231" s="18" t="s">
        <v>180</v>
      </c>
      <c r="BM231" s="205" t="s">
        <v>797</v>
      </c>
    </row>
    <row r="232" spans="1:65" s="2" customFormat="1" ht="24.2" customHeight="1">
      <c r="A232" s="35"/>
      <c r="B232" s="36"/>
      <c r="C232" s="193" t="s">
        <v>357</v>
      </c>
      <c r="D232" s="193" t="s">
        <v>149</v>
      </c>
      <c r="E232" s="194" t="s">
        <v>441</v>
      </c>
      <c r="F232" s="195" t="s">
        <v>442</v>
      </c>
      <c r="G232" s="196" t="s">
        <v>163</v>
      </c>
      <c r="H232" s="197">
        <v>0.25</v>
      </c>
      <c r="I232" s="198"/>
      <c r="J232" s="199">
        <f>ROUND(I232*H232,2)</f>
        <v>0</v>
      </c>
      <c r="K232" s="200"/>
      <c r="L232" s="40"/>
      <c r="M232" s="201" t="s">
        <v>1</v>
      </c>
      <c r="N232" s="202" t="s">
        <v>38</v>
      </c>
      <c r="O232" s="72"/>
      <c r="P232" s="203">
        <f>O232*H232</f>
        <v>0</v>
      </c>
      <c r="Q232" s="203">
        <v>0</v>
      </c>
      <c r="R232" s="203">
        <f>Q232*H232</f>
        <v>0</v>
      </c>
      <c r="S232" s="203">
        <v>0</v>
      </c>
      <c r="T232" s="20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5" t="s">
        <v>180</v>
      </c>
      <c r="AT232" s="205" t="s">
        <v>149</v>
      </c>
      <c r="AU232" s="205" t="s">
        <v>83</v>
      </c>
      <c r="AY232" s="18" t="s">
        <v>144</v>
      </c>
      <c r="BE232" s="206">
        <f>IF(N232="základní",J232,0)</f>
        <v>0</v>
      </c>
      <c r="BF232" s="206">
        <f>IF(N232="snížená",J232,0)</f>
        <v>0</v>
      </c>
      <c r="BG232" s="206">
        <f>IF(N232="zákl. přenesená",J232,0)</f>
        <v>0</v>
      </c>
      <c r="BH232" s="206">
        <f>IF(N232="sníž. přenesená",J232,0)</f>
        <v>0</v>
      </c>
      <c r="BI232" s="206">
        <f>IF(N232="nulová",J232,0)</f>
        <v>0</v>
      </c>
      <c r="BJ232" s="18" t="s">
        <v>81</v>
      </c>
      <c r="BK232" s="206">
        <f>ROUND(I232*H232,2)</f>
        <v>0</v>
      </c>
      <c r="BL232" s="18" t="s">
        <v>180</v>
      </c>
      <c r="BM232" s="205" t="s">
        <v>798</v>
      </c>
    </row>
    <row r="233" spans="1:65" s="12" customFormat="1" ht="22.9" customHeight="1">
      <c r="B233" s="177"/>
      <c r="C233" s="178"/>
      <c r="D233" s="179" t="s">
        <v>72</v>
      </c>
      <c r="E233" s="191" t="s">
        <v>799</v>
      </c>
      <c r="F233" s="191" t="s">
        <v>800</v>
      </c>
      <c r="G233" s="178"/>
      <c r="H233" s="178"/>
      <c r="I233" s="181"/>
      <c r="J233" s="192">
        <f>BK233</f>
        <v>0</v>
      </c>
      <c r="K233" s="178"/>
      <c r="L233" s="183"/>
      <c r="M233" s="184"/>
      <c r="N233" s="185"/>
      <c r="O233" s="185"/>
      <c r="P233" s="186">
        <f>SUM(P234:P238)</f>
        <v>0</v>
      </c>
      <c r="Q233" s="185"/>
      <c r="R233" s="186">
        <f>SUM(R234:R238)</f>
        <v>2.4599999999999999E-3</v>
      </c>
      <c r="S233" s="185"/>
      <c r="T233" s="187">
        <f>SUM(T234:T238)</f>
        <v>0</v>
      </c>
      <c r="AR233" s="188" t="s">
        <v>83</v>
      </c>
      <c r="AT233" s="189" t="s">
        <v>72</v>
      </c>
      <c r="AU233" s="189" t="s">
        <v>81</v>
      </c>
      <c r="AY233" s="188" t="s">
        <v>144</v>
      </c>
      <c r="BK233" s="190">
        <f>SUM(BK234:BK238)</f>
        <v>0</v>
      </c>
    </row>
    <row r="234" spans="1:65" s="2" customFormat="1" ht="24.2" customHeight="1">
      <c r="A234" s="35"/>
      <c r="B234" s="36"/>
      <c r="C234" s="193" t="s">
        <v>361</v>
      </c>
      <c r="D234" s="193" t="s">
        <v>149</v>
      </c>
      <c r="E234" s="194" t="s">
        <v>801</v>
      </c>
      <c r="F234" s="195" t="s">
        <v>802</v>
      </c>
      <c r="G234" s="196" t="s">
        <v>152</v>
      </c>
      <c r="H234" s="197">
        <v>6</v>
      </c>
      <c r="I234" s="198"/>
      <c r="J234" s="199">
        <f>ROUND(I234*H234,2)</f>
        <v>0</v>
      </c>
      <c r="K234" s="200"/>
      <c r="L234" s="40"/>
      <c r="M234" s="201" t="s">
        <v>1</v>
      </c>
      <c r="N234" s="202" t="s">
        <v>38</v>
      </c>
      <c r="O234" s="72"/>
      <c r="P234" s="203">
        <f>O234*H234</f>
        <v>0</v>
      </c>
      <c r="Q234" s="203">
        <v>1.3999999999999999E-4</v>
      </c>
      <c r="R234" s="203">
        <f>Q234*H234</f>
        <v>8.3999999999999993E-4</v>
      </c>
      <c r="S234" s="203">
        <v>0</v>
      </c>
      <c r="T234" s="20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5" t="s">
        <v>180</v>
      </c>
      <c r="AT234" s="205" t="s">
        <v>149</v>
      </c>
      <c r="AU234" s="205" t="s">
        <v>83</v>
      </c>
      <c r="AY234" s="18" t="s">
        <v>144</v>
      </c>
      <c r="BE234" s="206">
        <f>IF(N234="základní",J234,0)</f>
        <v>0</v>
      </c>
      <c r="BF234" s="206">
        <f>IF(N234="snížená",J234,0)</f>
        <v>0</v>
      </c>
      <c r="BG234" s="206">
        <f>IF(N234="zákl. přenesená",J234,0)</f>
        <v>0</v>
      </c>
      <c r="BH234" s="206">
        <f>IF(N234="sníž. přenesená",J234,0)</f>
        <v>0</v>
      </c>
      <c r="BI234" s="206">
        <f>IF(N234="nulová",J234,0)</f>
        <v>0</v>
      </c>
      <c r="BJ234" s="18" t="s">
        <v>81</v>
      </c>
      <c r="BK234" s="206">
        <f>ROUND(I234*H234,2)</f>
        <v>0</v>
      </c>
      <c r="BL234" s="18" t="s">
        <v>180</v>
      </c>
      <c r="BM234" s="205" t="s">
        <v>803</v>
      </c>
    </row>
    <row r="235" spans="1:65" s="2" customFormat="1" ht="24.2" customHeight="1">
      <c r="A235" s="35"/>
      <c r="B235" s="36"/>
      <c r="C235" s="193" t="s">
        <v>215</v>
      </c>
      <c r="D235" s="193" t="s">
        <v>149</v>
      </c>
      <c r="E235" s="194" t="s">
        <v>804</v>
      </c>
      <c r="F235" s="195" t="s">
        <v>805</v>
      </c>
      <c r="G235" s="196" t="s">
        <v>152</v>
      </c>
      <c r="H235" s="197">
        <v>6</v>
      </c>
      <c r="I235" s="198"/>
      <c r="J235" s="199">
        <f>ROUND(I235*H235,2)</f>
        <v>0</v>
      </c>
      <c r="K235" s="200"/>
      <c r="L235" s="40"/>
      <c r="M235" s="201" t="s">
        <v>1</v>
      </c>
      <c r="N235" s="202" t="s">
        <v>38</v>
      </c>
      <c r="O235" s="72"/>
      <c r="P235" s="203">
        <f>O235*H235</f>
        <v>0</v>
      </c>
      <c r="Q235" s="203">
        <v>1.2E-4</v>
      </c>
      <c r="R235" s="203">
        <f>Q235*H235</f>
        <v>7.2000000000000005E-4</v>
      </c>
      <c r="S235" s="203">
        <v>0</v>
      </c>
      <c r="T235" s="204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5" t="s">
        <v>180</v>
      </c>
      <c r="AT235" s="205" t="s">
        <v>149</v>
      </c>
      <c r="AU235" s="205" t="s">
        <v>83</v>
      </c>
      <c r="AY235" s="18" t="s">
        <v>144</v>
      </c>
      <c r="BE235" s="206">
        <f>IF(N235="základní",J235,0)</f>
        <v>0</v>
      </c>
      <c r="BF235" s="206">
        <f>IF(N235="snížená",J235,0)</f>
        <v>0</v>
      </c>
      <c r="BG235" s="206">
        <f>IF(N235="zákl. přenesená",J235,0)</f>
        <v>0</v>
      </c>
      <c r="BH235" s="206">
        <f>IF(N235="sníž. přenesená",J235,0)</f>
        <v>0</v>
      </c>
      <c r="BI235" s="206">
        <f>IF(N235="nulová",J235,0)</f>
        <v>0</v>
      </c>
      <c r="BJ235" s="18" t="s">
        <v>81</v>
      </c>
      <c r="BK235" s="206">
        <f>ROUND(I235*H235,2)</f>
        <v>0</v>
      </c>
      <c r="BL235" s="18" t="s">
        <v>180</v>
      </c>
      <c r="BM235" s="205" t="s">
        <v>806</v>
      </c>
    </row>
    <row r="236" spans="1:65" s="2" customFormat="1" ht="24.2" customHeight="1">
      <c r="A236" s="35"/>
      <c r="B236" s="36"/>
      <c r="C236" s="193" t="s">
        <v>368</v>
      </c>
      <c r="D236" s="193" t="s">
        <v>149</v>
      </c>
      <c r="E236" s="194" t="s">
        <v>807</v>
      </c>
      <c r="F236" s="195" t="s">
        <v>808</v>
      </c>
      <c r="G236" s="196" t="s">
        <v>152</v>
      </c>
      <c r="H236" s="197">
        <v>6</v>
      </c>
      <c r="I236" s="198"/>
      <c r="J236" s="199">
        <f>ROUND(I236*H236,2)</f>
        <v>0</v>
      </c>
      <c r="K236" s="200"/>
      <c r="L236" s="40"/>
      <c r="M236" s="201" t="s">
        <v>1</v>
      </c>
      <c r="N236" s="202" t="s">
        <v>38</v>
      </c>
      <c r="O236" s="72"/>
      <c r="P236" s="203">
        <f>O236*H236</f>
        <v>0</v>
      </c>
      <c r="Q236" s="203">
        <v>1.2E-4</v>
      </c>
      <c r="R236" s="203">
        <f>Q236*H236</f>
        <v>7.2000000000000005E-4</v>
      </c>
      <c r="S236" s="203">
        <v>0</v>
      </c>
      <c r="T236" s="20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5" t="s">
        <v>180</v>
      </c>
      <c r="AT236" s="205" t="s">
        <v>149</v>
      </c>
      <c r="AU236" s="205" t="s">
        <v>83</v>
      </c>
      <c r="AY236" s="18" t="s">
        <v>144</v>
      </c>
      <c r="BE236" s="206">
        <f>IF(N236="základní",J236,0)</f>
        <v>0</v>
      </c>
      <c r="BF236" s="206">
        <f>IF(N236="snížená",J236,0)</f>
        <v>0</v>
      </c>
      <c r="BG236" s="206">
        <f>IF(N236="zákl. přenesená",J236,0)</f>
        <v>0</v>
      </c>
      <c r="BH236" s="206">
        <f>IF(N236="sníž. přenesená",J236,0)</f>
        <v>0</v>
      </c>
      <c r="BI236" s="206">
        <f>IF(N236="nulová",J236,0)</f>
        <v>0</v>
      </c>
      <c r="BJ236" s="18" t="s">
        <v>81</v>
      </c>
      <c r="BK236" s="206">
        <f>ROUND(I236*H236,2)</f>
        <v>0</v>
      </c>
      <c r="BL236" s="18" t="s">
        <v>180</v>
      </c>
      <c r="BM236" s="205" t="s">
        <v>809</v>
      </c>
    </row>
    <row r="237" spans="1:65" s="2" customFormat="1" ht="24.2" customHeight="1">
      <c r="A237" s="35"/>
      <c r="B237" s="36"/>
      <c r="C237" s="193" t="s">
        <v>373</v>
      </c>
      <c r="D237" s="193" t="s">
        <v>149</v>
      </c>
      <c r="E237" s="194" t="s">
        <v>810</v>
      </c>
      <c r="F237" s="195" t="s">
        <v>811</v>
      </c>
      <c r="G237" s="196" t="s">
        <v>152</v>
      </c>
      <c r="H237" s="197">
        <v>6</v>
      </c>
      <c r="I237" s="198"/>
      <c r="J237" s="199">
        <f>ROUND(I237*H237,2)</f>
        <v>0</v>
      </c>
      <c r="K237" s="200"/>
      <c r="L237" s="40"/>
      <c r="M237" s="201" t="s">
        <v>1</v>
      </c>
      <c r="N237" s="202" t="s">
        <v>38</v>
      </c>
      <c r="O237" s="72"/>
      <c r="P237" s="203">
        <f>O237*H237</f>
        <v>0</v>
      </c>
      <c r="Q237" s="203">
        <v>3.0000000000000001E-5</v>
      </c>
      <c r="R237" s="203">
        <f>Q237*H237</f>
        <v>1.8000000000000001E-4</v>
      </c>
      <c r="S237" s="203">
        <v>0</v>
      </c>
      <c r="T237" s="204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5" t="s">
        <v>180</v>
      </c>
      <c r="AT237" s="205" t="s">
        <v>149</v>
      </c>
      <c r="AU237" s="205" t="s">
        <v>83</v>
      </c>
      <c r="AY237" s="18" t="s">
        <v>144</v>
      </c>
      <c r="BE237" s="206">
        <f>IF(N237="základní",J237,0)</f>
        <v>0</v>
      </c>
      <c r="BF237" s="206">
        <f>IF(N237="snížená",J237,0)</f>
        <v>0</v>
      </c>
      <c r="BG237" s="206">
        <f>IF(N237="zákl. přenesená",J237,0)</f>
        <v>0</v>
      </c>
      <c r="BH237" s="206">
        <f>IF(N237="sníž. přenesená",J237,0)</f>
        <v>0</v>
      </c>
      <c r="BI237" s="206">
        <f>IF(N237="nulová",J237,0)</f>
        <v>0</v>
      </c>
      <c r="BJ237" s="18" t="s">
        <v>81</v>
      </c>
      <c r="BK237" s="206">
        <f>ROUND(I237*H237,2)</f>
        <v>0</v>
      </c>
      <c r="BL237" s="18" t="s">
        <v>180</v>
      </c>
      <c r="BM237" s="205" t="s">
        <v>812</v>
      </c>
    </row>
    <row r="238" spans="1:65" s="13" customFormat="1" ht="11.25">
      <c r="B238" s="207"/>
      <c r="C238" s="208"/>
      <c r="D238" s="209" t="s">
        <v>156</v>
      </c>
      <c r="E238" s="210" t="s">
        <v>1</v>
      </c>
      <c r="F238" s="211" t="s">
        <v>813</v>
      </c>
      <c r="G238" s="208"/>
      <c r="H238" s="212">
        <v>6</v>
      </c>
      <c r="I238" s="213"/>
      <c r="J238" s="208"/>
      <c r="K238" s="208"/>
      <c r="L238" s="214"/>
      <c r="M238" s="215"/>
      <c r="N238" s="216"/>
      <c r="O238" s="216"/>
      <c r="P238" s="216"/>
      <c r="Q238" s="216"/>
      <c r="R238" s="216"/>
      <c r="S238" s="216"/>
      <c r="T238" s="217"/>
      <c r="AT238" s="218" t="s">
        <v>156</v>
      </c>
      <c r="AU238" s="218" t="s">
        <v>83</v>
      </c>
      <c r="AV238" s="13" t="s">
        <v>83</v>
      </c>
      <c r="AW238" s="13" t="s">
        <v>30</v>
      </c>
      <c r="AX238" s="13" t="s">
        <v>81</v>
      </c>
      <c r="AY238" s="218" t="s">
        <v>144</v>
      </c>
    </row>
    <row r="239" spans="1:65" s="12" customFormat="1" ht="22.9" customHeight="1">
      <c r="B239" s="177"/>
      <c r="C239" s="178"/>
      <c r="D239" s="179" t="s">
        <v>72</v>
      </c>
      <c r="E239" s="191" t="s">
        <v>814</v>
      </c>
      <c r="F239" s="191" t="s">
        <v>815</v>
      </c>
      <c r="G239" s="178"/>
      <c r="H239" s="178"/>
      <c r="I239" s="181"/>
      <c r="J239" s="192">
        <f>BK239</f>
        <v>0</v>
      </c>
      <c r="K239" s="178"/>
      <c r="L239" s="183"/>
      <c r="M239" s="184"/>
      <c r="N239" s="185"/>
      <c r="O239" s="185"/>
      <c r="P239" s="186">
        <f>SUM(P240:P242)</f>
        <v>0</v>
      </c>
      <c r="Q239" s="185"/>
      <c r="R239" s="186">
        <f>SUM(R240:R242)</f>
        <v>2.3E-2</v>
      </c>
      <c r="S239" s="185"/>
      <c r="T239" s="187">
        <f>SUM(T240:T242)</f>
        <v>0</v>
      </c>
      <c r="AR239" s="188" t="s">
        <v>83</v>
      </c>
      <c r="AT239" s="189" t="s">
        <v>72</v>
      </c>
      <c r="AU239" s="189" t="s">
        <v>81</v>
      </c>
      <c r="AY239" s="188" t="s">
        <v>144</v>
      </c>
      <c r="BK239" s="190">
        <f>SUM(BK240:BK242)</f>
        <v>0</v>
      </c>
    </row>
    <row r="240" spans="1:65" s="2" customFormat="1" ht="24.2" customHeight="1">
      <c r="A240" s="35"/>
      <c r="B240" s="36"/>
      <c r="C240" s="193" t="s">
        <v>377</v>
      </c>
      <c r="D240" s="193" t="s">
        <v>149</v>
      </c>
      <c r="E240" s="194" t="s">
        <v>816</v>
      </c>
      <c r="F240" s="195" t="s">
        <v>817</v>
      </c>
      <c r="G240" s="196" t="s">
        <v>152</v>
      </c>
      <c r="H240" s="197">
        <v>50</v>
      </c>
      <c r="I240" s="198"/>
      <c r="J240" s="199">
        <f>ROUND(I240*H240,2)</f>
        <v>0</v>
      </c>
      <c r="K240" s="200"/>
      <c r="L240" s="40"/>
      <c r="M240" s="201" t="s">
        <v>1</v>
      </c>
      <c r="N240" s="202" t="s">
        <v>38</v>
      </c>
      <c r="O240" s="72"/>
      <c r="P240" s="203">
        <f>O240*H240</f>
        <v>0</v>
      </c>
      <c r="Q240" s="203">
        <v>2.0000000000000001E-4</v>
      </c>
      <c r="R240" s="203">
        <f>Q240*H240</f>
        <v>0.01</v>
      </c>
      <c r="S240" s="203">
        <v>0</v>
      </c>
      <c r="T240" s="204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5" t="s">
        <v>180</v>
      </c>
      <c r="AT240" s="205" t="s">
        <v>149</v>
      </c>
      <c r="AU240" s="205" t="s">
        <v>83</v>
      </c>
      <c r="AY240" s="18" t="s">
        <v>144</v>
      </c>
      <c r="BE240" s="206">
        <f>IF(N240="základní",J240,0)</f>
        <v>0</v>
      </c>
      <c r="BF240" s="206">
        <f>IF(N240="snížená",J240,0)</f>
        <v>0</v>
      </c>
      <c r="BG240" s="206">
        <f>IF(N240="zákl. přenesená",J240,0)</f>
        <v>0</v>
      </c>
      <c r="BH240" s="206">
        <f>IF(N240="sníž. přenesená",J240,0)</f>
        <v>0</v>
      </c>
      <c r="BI240" s="206">
        <f>IF(N240="nulová",J240,0)</f>
        <v>0</v>
      </c>
      <c r="BJ240" s="18" t="s">
        <v>81</v>
      </c>
      <c r="BK240" s="206">
        <f>ROUND(I240*H240,2)</f>
        <v>0</v>
      </c>
      <c r="BL240" s="18" t="s">
        <v>180</v>
      </c>
      <c r="BM240" s="205" t="s">
        <v>818</v>
      </c>
    </row>
    <row r="241" spans="1:65" s="13" customFormat="1" ht="11.25">
      <c r="B241" s="207"/>
      <c r="C241" s="208"/>
      <c r="D241" s="209" t="s">
        <v>156</v>
      </c>
      <c r="E241" s="210" t="s">
        <v>1</v>
      </c>
      <c r="F241" s="211" t="s">
        <v>385</v>
      </c>
      <c r="G241" s="208"/>
      <c r="H241" s="212">
        <v>50</v>
      </c>
      <c r="I241" s="213"/>
      <c r="J241" s="208"/>
      <c r="K241" s="208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156</v>
      </c>
      <c r="AU241" s="218" t="s">
        <v>83</v>
      </c>
      <c r="AV241" s="13" t="s">
        <v>83</v>
      </c>
      <c r="AW241" s="13" t="s">
        <v>30</v>
      </c>
      <c r="AX241" s="13" t="s">
        <v>81</v>
      </c>
      <c r="AY241" s="218" t="s">
        <v>144</v>
      </c>
    </row>
    <row r="242" spans="1:65" s="2" customFormat="1" ht="24.2" customHeight="1">
      <c r="A242" s="35"/>
      <c r="B242" s="36"/>
      <c r="C242" s="193" t="s">
        <v>381</v>
      </c>
      <c r="D242" s="193" t="s">
        <v>149</v>
      </c>
      <c r="E242" s="194" t="s">
        <v>819</v>
      </c>
      <c r="F242" s="195" t="s">
        <v>820</v>
      </c>
      <c r="G242" s="196" t="s">
        <v>152</v>
      </c>
      <c r="H242" s="197">
        <v>50</v>
      </c>
      <c r="I242" s="198"/>
      <c r="J242" s="199">
        <f>ROUND(I242*H242,2)</f>
        <v>0</v>
      </c>
      <c r="K242" s="200"/>
      <c r="L242" s="40"/>
      <c r="M242" s="201" t="s">
        <v>1</v>
      </c>
      <c r="N242" s="202" t="s">
        <v>38</v>
      </c>
      <c r="O242" s="72"/>
      <c r="P242" s="203">
        <f>O242*H242</f>
        <v>0</v>
      </c>
      <c r="Q242" s="203">
        <v>2.5999999999999998E-4</v>
      </c>
      <c r="R242" s="203">
        <f>Q242*H242</f>
        <v>1.2999999999999999E-2</v>
      </c>
      <c r="S242" s="203">
        <v>0</v>
      </c>
      <c r="T242" s="204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5" t="s">
        <v>180</v>
      </c>
      <c r="AT242" s="205" t="s">
        <v>149</v>
      </c>
      <c r="AU242" s="205" t="s">
        <v>83</v>
      </c>
      <c r="AY242" s="18" t="s">
        <v>144</v>
      </c>
      <c r="BE242" s="206">
        <f>IF(N242="základní",J242,0)</f>
        <v>0</v>
      </c>
      <c r="BF242" s="206">
        <f>IF(N242="snížená",J242,0)</f>
        <v>0</v>
      </c>
      <c r="BG242" s="206">
        <f>IF(N242="zákl. přenesená",J242,0)</f>
        <v>0</v>
      </c>
      <c r="BH242" s="206">
        <f>IF(N242="sníž. přenesená",J242,0)</f>
        <v>0</v>
      </c>
      <c r="BI242" s="206">
        <f>IF(N242="nulová",J242,0)</f>
        <v>0</v>
      </c>
      <c r="BJ242" s="18" t="s">
        <v>81</v>
      </c>
      <c r="BK242" s="206">
        <f>ROUND(I242*H242,2)</f>
        <v>0</v>
      </c>
      <c r="BL242" s="18" t="s">
        <v>180</v>
      </c>
      <c r="BM242" s="205" t="s">
        <v>821</v>
      </c>
    </row>
    <row r="243" spans="1:65" s="12" customFormat="1" ht="25.9" customHeight="1">
      <c r="B243" s="177"/>
      <c r="C243" s="178"/>
      <c r="D243" s="179" t="s">
        <v>72</v>
      </c>
      <c r="E243" s="180" t="s">
        <v>405</v>
      </c>
      <c r="F243" s="180" t="s">
        <v>406</v>
      </c>
      <c r="G243" s="178"/>
      <c r="H243" s="178"/>
      <c r="I243" s="181"/>
      <c r="J243" s="182">
        <f>BK243</f>
        <v>0</v>
      </c>
      <c r="K243" s="178"/>
      <c r="L243" s="183"/>
      <c r="M243" s="184"/>
      <c r="N243" s="185"/>
      <c r="O243" s="185"/>
      <c r="P243" s="186">
        <f>P244+P246+P248+P250</f>
        <v>0</v>
      </c>
      <c r="Q243" s="185"/>
      <c r="R243" s="186">
        <f>R244+R246+R248+R250</f>
        <v>0</v>
      </c>
      <c r="S243" s="185"/>
      <c r="T243" s="187">
        <f>T244+T246+T248+T250</f>
        <v>0</v>
      </c>
      <c r="AR243" s="188" t="s">
        <v>176</v>
      </c>
      <c r="AT243" s="189" t="s">
        <v>72</v>
      </c>
      <c r="AU243" s="189" t="s">
        <v>73</v>
      </c>
      <c r="AY243" s="188" t="s">
        <v>144</v>
      </c>
      <c r="BK243" s="190">
        <f>BK244+BK246+BK248+BK250</f>
        <v>0</v>
      </c>
    </row>
    <row r="244" spans="1:65" s="12" customFormat="1" ht="22.9" customHeight="1">
      <c r="B244" s="177"/>
      <c r="C244" s="178"/>
      <c r="D244" s="179" t="s">
        <v>72</v>
      </c>
      <c r="E244" s="191" t="s">
        <v>822</v>
      </c>
      <c r="F244" s="191" t="s">
        <v>823</v>
      </c>
      <c r="G244" s="178"/>
      <c r="H244" s="178"/>
      <c r="I244" s="181"/>
      <c r="J244" s="192">
        <f>BK244</f>
        <v>0</v>
      </c>
      <c r="K244" s="178"/>
      <c r="L244" s="183"/>
      <c r="M244" s="184"/>
      <c r="N244" s="185"/>
      <c r="O244" s="185"/>
      <c r="P244" s="186">
        <f>P245</f>
        <v>0</v>
      </c>
      <c r="Q244" s="185"/>
      <c r="R244" s="186">
        <f>R245</f>
        <v>0</v>
      </c>
      <c r="S244" s="185"/>
      <c r="T244" s="187">
        <f>T245</f>
        <v>0</v>
      </c>
      <c r="AR244" s="188" t="s">
        <v>176</v>
      </c>
      <c r="AT244" s="189" t="s">
        <v>72</v>
      </c>
      <c r="AU244" s="189" t="s">
        <v>81</v>
      </c>
      <c r="AY244" s="188" t="s">
        <v>144</v>
      </c>
      <c r="BK244" s="190">
        <f>BK245</f>
        <v>0</v>
      </c>
    </row>
    <row r="245" spans="1:65" s="2" customFormat="1" ht="14.45" customHeight="1">
      <c r="A245" s="35"/>
      <c r="B245" s="36"/>
      <c r="C245" s="193" t="s">
        <v>385</v>
      </c>
      <c r="D245" s="193" t="s">
        <v>149</v>
      </c>
      <c r="E245" s="194" t="s">
        <v>824</v>
      </c>
      <c r="F245" s="195" t="s">
        <v>823</v>
      </c>
      <c r="G245" s="196" t="s">
        <v>179</v>
      </c>
      <c r="H245" s="197">
        <v>1</v>
      </c>
      <c r="I245" s="198"/>
      <c r="J245" s="199">
        <f>ROUND(I245*H245,2)</f>
        <v>0</v>
      </c>
      <c r="K245" s="200"/>
      <c r="L245" s="40"/>
      <c r="M245" s="201" t="s">
        <v>1</v>
      </c>
      <c r="N245" s="202" t="s">
        <v>38</v>
      </c>
      <c r="O245" s="72"/>
      <c r="P245" s="203">
        <f>O245*H245</f>
        <v>0</v>
      </c>
      <c r="Q245" s="203">
        <v>0</v>
      </c>
      <c r="R245" s="203">
        <f>Q245*H245</f>
        <v>0</v>
      </c>
      <c r="S245" s="203">
        <v>0</v>
      </c>
      <c r="T245" s="204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5" t="s">
        <v>412</v>
      </c>
      <c r="AT245" s="205" t="s">
        <v>149</v>
      </c>
      <c r="AU245" s="205" t="s">
        <v>83</v>
      </c>
      <c r="AY245" s="18" t="s">
        <v>144</v>
      </c>
      <c r="BE245" s="206">
        <f>IF(N245="základní",J245,0)</f>
        <v>0</v>
      </c>
      <c r="BF245" s="206">
        <f>IF(N245="snížená",J245,0)</f>
        <v>0</v>
      </c>
      <c r="BG245" s="206">
        <f>IF(N245="zákl. přenesená",J245,0)</f>
        <v>0</v>
      </c>
      <c r="BH245" s="206">
        <f>IF(N245="sníž. přenesená",J245,0)</f>
        <v>0</v>
      </c>
      <c r="BI245" s="206">
        <f>IF(N245="nulová",J245,0)</f>
        <v>0</v>
      </c>
      <c r="BJ245" s="18" t="s">
        <v>81</v>
      </c>
      <c r="BK245" s="206">
        <f>ROUND(I245*H245,2)</f>
        <v>0</v>
      </c>
      <c r="BL245" s="18" t="s">
        <v>412</v>
      </c>
      <c r="BM245" s="205" t="s">
        <v>825</v>
      </c>
    </row>
    <row r="246" spans="1:65" s="12" customFormat="1" ht="22.9" customHeight="1">
      <c r="B246" s="177"/>
      <c r="C246" s="178"/>
      <c r="D246" s="179" t="s">
        <v>72</v>
      </c>
      <c r="E246" s="191" t="s">
        <v>826</v>
      </c>
      <c r="F246" s="191" t="s">
        <v>827</v>
      </c>
      <c r="G246" s="178"/>
      <c r="H246" s="178"/>
      <c r="I246" s="181"/>
      <c r="J246" s="192">
        <f>BK246</f>
        <v>0</v>
      </c>
      <c r="K246" s="178"/>
      <c r="L246" s="183"/>
      <c r="M246" s="184"/>
      <c r="N246" s="185"/>
      <c r="O246" s="185"/>
      <c r="P246" s="186">
        <f>P247</f>
        <v>0</v>
      </c>
      <c r="Q246" s="185"/>
      <c r="R246" s="186">
        <f>R247</f>
        <v>0</v>
      </c>
      <c r="S246" s="185"/>
      <c r="T246" s="187">
        <f>T247</f>
        <v>0</v>
      </c>
      <c r="AR246" s="188" t="s">
        <v>176</v>
      </c>
      <c r="AT246" s="189" t="s">
        <v>72</v>
      </c>
      <c r="AU246" s="189" t="s">
        <v>81</v>
      </c>
      <c r="AY246" s="188" t="s">
        <v>144</v>
      </c>
      <c r="BK246" s="190">
        <f>BK247</f>
        <v>0</v>
      </c>
    </row>
    <row r="247" spans="1:65" s="2" customFormat="1" ht="14.45" customHeight="1">
      <c r="A247" s="35"/>
      <c r="B247" s="36"/>
      <c r="C247" s="193" t="s">
        <v>389</v>
      </c>
      <c r="D247" s="193" t="s">
        <v>149</v>
      </c>
      <c r="E247" s="194" t="s">
        <v>828</v>
      </c>
      <c r="F247" s="195" t="s">
        <v>827</v>
      </c>
      <c r="G247" s="196" t="s">
        <v>179</v>
      </c>
      <c r="H247" s="197">
        <v>1</v>
      </c>
      <c r="I247" s="198"/>
      <c r="J247" s="199">
        <f>ROUND(I247*H247,2)</f>
        <v>0</v>
      </c>
      <c r="K247" s="200"/>
      <c r="L247" s="40"/>
      <c r="M247" s="201" t="s">
        <v>1</v>
      </c>
      <c r="N247" s="202" t="s">
        <v>38</v>
      </c>
      <c r="O247" s="72"/>
      <c r="P247" s="203">
        <f>O247*H247</f>
        <v>0</v>
      </c>
      <c r="Q247" s="203">
        <v>0</v>
      </c>
      <c r="R247" s="203">
        <f>Q247*H247</f>
        <v>0</v>
      </c>
      <c r="S247" s="203">
        <v>0</v>
      </c>
      <c r="T247" s="20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5" t="s">
        <v>412</v>
      </c>
      <c r="AT247" s="205" t="s">
        <v>149</v>
      </c>
      <c r="AU247" s="205" t="s">
        <v>83</v>
      </c>
      <c r="AY247" s="18" t="s">
        <v>144</v>
      </c>
      <c r="BE247" s="206">
        <f>IF(N247="základní",J247,0)</f>
        <v>0</v>
      </c>
      <c r="BF247" s="206">
        <f>IF(N247="snížená",J247,0)</f>
        <v>0</v>
      </c>
      <c r="BG247" s="206">
        <f>IF(N247="zákl. přenesená",J247,0)</f>
        <v>0</v>
      </c>
      <c r="BH247" s="206">
        <f>IF(N247="sníž. přenesená",J247,0)</f>
        <v>0</v>
      </c>
      <c r="BI247" s="206">
        <f>IF(N247="nulová",J247,0)</f>
        <v>0</v>
      </c>
      <c r="BJ247" s="18" t="s">
        <v>81</v>
      </c>
      <c r="BK247" s="206">
        <f>ROUND(I247*H247,2)</f>
        <v>0</v>
      </c>
      <c r="BL247" s="18" t="s">
        <v>412</v>
      </c>
      <c r="BM247" s="205" t="s">
        <v>829</v>
      </c>
    </row>
    <row r="248" spans="1:65" s="12" customFormat="1" ht="22.9" customHeight="1">
      <c r="B248" s="177"/>
      <c r="C248" s="178"/>
      <c r="D248" s="179" t="s">
        <v>72</v>
      </c>
      <c r="E248" s="191" t="s">
        <v>830</v>
      </c>
      <c r="F248" s="191" t="s">
        <v>831</v>
      </c>
      <c r="G248" s="178"/>
      <c r="H248" s="178"/>
      <c r="I248" s="181"/>
      <c r="J248" s="192">
        <f>BK248</f>
        <v>0</v>
      </c>
      <c r="K248" s="178"/>
      <c r="L248" s="183"/>
      <c r="M248" s="184"/>
      <c r="N248" s="185"/>
      <c r="O248" s="185"/>
      <c r="P248" s="186">
        <f>P249</f>
        <v>0</v>
      </c>
      <c r="Q248" s="185"/>
      <c r="R248" s="186">
        <f>R249</f>
        <v>0</v>
      </c>
      <c r="S248" s="185"/>
      <c r="T248" s="187">
        <f>T249</f>
        <v>0</v>
      </c>
      <c r="AR248" s="188" t="s">
        <v>176</v>
      </c>
      <c r="AT248" s="189" t="s">
        <v>72</v>
      </c>
      <c r="AU248" s="189" t="s">
        <v>81</v>
      </c>
      <c r="AY248" s="188" t="s">
        <v>144</v>
      </c>
      <c r="BK248" s="190">
        <f>BK249</f>
        <v>0</v>
      </c>
    </row>
    <row r="249" spans="1:65" s="2" customFormat="1" ht="14.45" customHeight="1">
      <c r="A249" s="35"/>
      <c r="B249" s="36"/>
      <c r="C249" s="193" t="s">
        <v>393</v>
      </c>
      <c r="D249" s="193" t="s">
        <v>149</v>
      </c>
      <c r="E249" s="194" t="s">
        <v>832</v>
      </c>
      <c r="F249" s="195" t="s">
        <v>831</v>
      </c>
      <c r="G249" s="196" t="s">
        <v>179</v>
      </c>
      <c r="H249" s="197">
        <v>1</v>
      </c>
      <c r="I249" s="198"/>
      <c r="J249" s="199">
        <f>ROUND(I249*H249,2)</f>
        <v>0</v>
      </c>
      <c r="K249" s="200"/>
      <c r="L249" s="40"/>
      <c r="M249" s="201" t="s">
        <v>1</v>
      </c>
      <c r="N249" s="202" t="s">
        <v>38</v>
      </c>
      <c r="O249" s="72"/>
      <c r="P249" s="203">
        <f>O249*H249</f>
        <v>0</v>
      </c>
      <c r="Q249" s="203">
        <v>0</v>
      </c>
      <c r="R249" s="203">
        <f>Q249*H249</f>
        <v>0</v>
      </c>
      <c r="S249" s="203">
        <v>0</v>
      </c>
      <c r="T249" s="204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5" t="s">
        <v>412</v>
      </c>
      <c r="AT249" s="205" t="s">
        <v>149</v>
      </c>
      <c r="AU249" s="205" t="s">
        <v>83</v>
      </c>
      <c r="AY249" s="18" t="s">
        <v>144</v>
      </c>
      <c r="BE249" s="206">
        <f>IF(N249="základní",J249,0)</f>
        <v>0</v>
      </c>
      <c r="BF249" s="206">
        <f>IF(N249="snížená",J249,0)</f>
        <v>0</v>
      </c>
      <c r="BG249" s="206">
        <f>IF(N249="zákl. přenesená",J249,0)</f>
        <v>0</v>
      </c>
      <c r="BH249" s="206">
        <f>IF(N249="sníž. přenesená",J249,0)</f>
        <v>0</v>
      </c>
      <c r="BI249" s="206">
        <f>IF(N249="nulová",J249,0)</f>
        <v>0</v>
      </c>
      <c r="BJ249" s="18" t="s">
        <v>81</v>
      </c>
      <c r="BK249" s="206">
        <f>ROUND(I249*H249,2)</f>
        <v>0</v>
      </c>
      <c r="BL249" s="18" t="s">
        <v>412</v>
      </c>
      <c r="BM249" s="205" t="s">
        <v>833</v>
      </c>
    </row>
    <row r="250" spans="1:65" s="12" customFormat="1" ht="22.9" customHeight="1">
      <c r="B250" s="177"/>
      <c r="C250" s="178"/>
      <c r="D250" s="179" t="s">
        <v>72</v>
      </c>
      <c r="E250" s="191" t="s">
        <v>834</v>
      </c>
      <c r="F250" s="191" t="s">
        <v>835</v>
      </c>
      <c r="G250" s="178"/>
      <c r="H250" s="178"/>
      <c r="I250" s="181"/>
      <c r="J250" s="192">
        <f>BK250</f>
        <v>0</v>
      </c>
      <c r="K250" s="178"/>
      <c r="L250" s="183"/>
      <c r="M250" s="184"/>
      <c r="N250" s="185"/>
      <c r="O250" s="185"/>
      <c r="P250" s="186">
        <f>SUM(P251:P253)</f>
        <v>0</v>
      </c>
      <c r="Q250" s="185"/>
      <c r="R250" s="186">
        <f>SUM(R251:R253)</f>
        <v>0</v>
      </c>
      <c r="S250" s="185"/>
      <c r="T250" s="187">
        <f>SUM(T251:T253)</f>
        <v>0</v>
      </c>
      <c r="AR250" s="188" t="s">
        <v>176</v>
      </c>
      <c r="AT250" s="189" t="s">
        <v>72</v>
      </c>
      <c r="AU250" s="189" t="s">
        <v>81</v>
      </c>
      <c r="AY250" s="188" t="s">
        <v>144</v>
      </c>
      <c r="BK250" s="190">
        <f>SUM(BK251:BK253)</f>
        <v>0</v>
      </c>
    </row>
    <row r="251" spans="1:65" s="2" customFormat="1" ht="14.45" customHeight="1">
      <c r="A251" s="35"/>
      <c r="B251" s="36"/>
      <c r="C251" s="193" t="s">
        <v>397</v>
      </c>
      <c r="D251" s="193" t="s">
        <v>149</v>
      </c>
      <c r="E251" s="194" t="s">
        <v>836</v>
      </c>
      <c r="F251" s="195" t="s">
        <v>835</v>
      </c>
      <c r="G251" s="196" t="s">
        <v>179</v>
      </c>
      <c r="H251" s="197">
        <v>1</v>
      </c>
      <c r="I251" s="198"/>
      <c r="J251" s="199">
        <f>ROUND(I251*H251,2)</f>
        <v>0</v>
      </c>
      <c r="K251" s="200"/>
      <c r="L251" s="40"/>
      <c r="M251" s="201" t="s">
        <v>1</v>
      </c>
      <c r="N251" s="202" t="s">
        <v>38</v>
      </c>
      <c r="O251" s="72"/>
      <c r="P251" s="203">
        <f>O251*H251</f>
        <v>0</v>
      </c>
      <c r="Q251" s="203">
        <v>0</v>
      </c>
      <c r="R251" s="203">
        <f>Q251*H251</f>
        <v>0</v>
      </c>
      <c r="S251" s="203">
        <v>0</v>
      </c>
      <c r="T251" s="20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5" t="s">
        <v>412</v>
      </c>
      <c r="AT251" s="205" t="s">
        <v>149</v>
      </c>
      <c r="AU251" s="205" t="s">
        <v>83</v>
      </c>
      <c r="AY251" s="18" t="s">
        <v>144</v>
      </c>
      <c r="BE251" s="206">
        <f>IF(N251="základní",J251,0)</f>
        <v>0</v>
      </c>
      <c r="BF251" s="206">
        <f>IF(N251="snížená",J251,0)</f>
        <v>0</v>
      </c>
      <c r="BG251" s="206">
        <f>IF(N251="zákl. přenesená",J251,0)</f>
        <v>0</v>
      </c>
      <c r="BH251" s="206">
        <f>IF(N251="sníž. přenesená",J251,0)</f>
        <v>0</v>
      </c>
      <c r="BI251" s="206">
        <f>IF(N251="nulová",J251,0)</f>
        <v>0</v>
      </c>
      <c r="BJ251" s="18" t="s">
        <v>81</v>
      </c>
      <c r="BK251" s="206">
        <f>ROUND(I251*H251,2)</f>
        <v>0</v>
      </c>
      <c r="BL251" s="18" t="s">
        <v>412</v>
      </c>
      <c r="BM251" s="205" t="s">
        <v>837</v>
      </c>
    </row>
    <row r="252" spans="1:65" s="15" customFormat="1" ht="11.25">
      <c r="B252" s="241"/>
      <c r="C252" s="242"/>
      <c r="D252" s="209" t="s">
        <v>156</v>
      </c>
      <c r="E252" s="243" t="s">
        <v>1</v>
      </c>
      <c r="F252" s="244" t="s">
        <v>838</v>
      </c>
      <c r="G252" s="242"/>
      <c r="H252" s="243" t="s">
        <v>1</v>
      </c>
      <c r="I252" s="245"/>
      <c r="J252" s="242"/>
      <c r="K252" s="242"/>
      <c r="L252" s="246"/>
      <c r="M252" s="247"/>
      <c r="N252" s="248"/>
      <c r="O252" s="248"/>
      <c r="P252" s="248"/>
      <c r="Q252" s="248"/>
      <c r="R252" s="248"/>
      <c r="S252" s="248"/>
      <c r="T252" s="249"/>
      <c r="AT252" s="250" t="s">
        <v>156</v>
      </c>
      <c r="AU252" s="250" t="s">
        <v>83</v>
      </c>
      <c r="AV252" s="15" t="s">
        <v>81</v>
      </c>
      <c r="AW252" s="15" t="s">
        <v>30</v>
      </c>
      <c r="AX252" s="15" t="s">
        <v>73</v>
      </c>
      <c r="AY252" s="250" t="s">
        <v>144</v>
      </c>
    </row>
    <row r="253" spans="1:65" s="13" customFormat="1" ht="11.25">
      <c r="B253" s="207"/>
      <c r="C253" s="208"/>
      <c r="D253" s="209" t="s">
        <v>156</v>
      </c>
      <c r="E253" s="210" t="s">
        <v>1</v>
      </c>
      <c r="F253" s="211" t="s">
        <v>81</v>
      </c>
      <c r="G253" s="208"/>
      <c r="H253" s="212">
        <v>1</v>
      </c>
      <c r="I253" s="213"/>
      <c r="J253" s="208"/>
      <c r="K253" s="208"/>
      <c r="L253" s="214"/>
      <c r="M253" s="262"/>
      <c r="N253" s="263"/>
      <c r="O253" s="263"/>
      <c r="P253" s="263"/>
      <c r="Q253" s="263"/>
      <c r="R253" s="263"/>
      <c r="S253" s="263"/>
      <c r="T253" s="264"/>
      <c r="AT253" s="218" t="s">
        <v>156</v>
      </c>
      <c r="AU253" s="218" t="s">
        <v>83</v>
      </c>
      <c r="AV253" s="13" t="s">
        <v>83</v>
      </c>
      <c r="AW253" s="13" t="s">
        <v>30</v>
      </c>
      <c r="AX253" s="13" t="s">
        <v>81</v>
      </c>
      <c r="AY253" s="218" t="s">
        <v>144</v>
      </c>
    </row>
    <row r="254" spans="1:65" s="2" customFormat="1" ht="6.95" customHeight="1">
      <c r="A254" s="35"/>
      <c r="B254" s="55"/>
      <c r="C254" s="56"/>
      <c r="D254" s="56"/>
      <c r="E254" s="56"/>
      <c r="F254" s="56"/>
      <c r="G254" s="56"/>
      <c r="H254" s="56"/>
      <c r="I254" s="56"/>
      <c r="J254" s="56"/>
      <c r="K254" s="56"/>
      <c r="L254" s="40"/>
      <c r="M254" s="35"/>
      <c r="O254" s="35"/>
      <c r="P254" s="35"/>
      <c r="Q254" s="35"/>
      <c r="R254" s="35"/>
      <c r="S254" s="35"/>
      <c r="T254" s="35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</row>
  </sheetData>
  <sheetProtection algorithmName="SHA-512" hashValue="3YmNgNuDfV4Sc68UY3bvvXR+LChrHn1oei89YQHOLLfop0GkS3HNGj+YRN4o0lQWhfJKbrF8I6mqYjM4srB41Q==" saltValue="6wLQ60moONFq7qgPL8ETt/oyIdWXEgvFj9fmxrTW9m9enHoDVwx34pzC5WOcHkUahSAs8SpwYWjZo1eCkpoBGw==" spinCount="100000" sheet="1" objects="1" scenarios="1" formatColumns="0" formatRows="0" autoFilter="0"/>
  <autoFilter ref="C137:K253" xr:uid="{00000000-0009-0000-0000-000006000000}"/>
  <mergeCells count="12">
    <mergeCell ref="E130:H130"/>
    <mergeCell ref="L2:V2"/>
    <mergeCell ref="E85:H85"/>
    <mergeCell ref="E87:H87"/>
    <mergeCell ref="E89:H89"/>
    <mergeCell ref="E126:H126"/>
    <mergeCell ref="E128:H12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3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103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83</v>
      </c>
    </row>
    <row r="4" spans="1:46" s="1" customFormat="1" ht="24.95" customHeight="1">
      <c r="B4" s="21"/>
      <c r="D4" s="118" t="s">
        <v>107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0" t="str">
        <f>'Rekapitulace stavby'!K6</f>
        <v>Instalace zařízení pro výběr poplatků za použití WC - OŘ Ostrava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20" t="s">
        <v>108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839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0" t="s">
        <v>18</v>
      </c>
      <c r="E11" s="35"/>
      <c r="F11" s="111" t="s">
        <v>1</v>
      </c>
      <c r="G11" s="35"/>
      <c r="H11" s="35"/>
      <c r="I11" s="120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20</v>
      </c>
      <c r="E12" s="35"/>
      <c r="F12" s="111" t="s">
        <v>21</v>
      </c>
      <c r="G12" s="35"/>
      <c r="H12" s="35"/>
      <c r="I12" s="120" t="s">
        <v>22</v>
      </c>
      <c r="J12" s="121" t="str">
        <f>'Rekapitulace stavby'!AN8</f>
        <v>25. 6. 2020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24</v>
      </c>
      <c r="E14" s="35"/>
      <c r="F14" s="35"/>
      <c r="G14" s="35"/>
      <c r="H14" s="35"/>
      <c r="I14" s="120" t="s">
        <v>25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21</v>
      </c>
      <c r="F15" s="35"/>
      <c r="G15" s="35"/>
      <c r="H15" s="35"/>
      <c r="I15" s="120" t="s">
        <v>26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0" t="s">
        <v>27</v>
      </c>
      <c r="E17" s="35"/>
      <c r="F17" s="35"/>
      <c r="G17" s="35"/>
      <c r="H17" s="35"/>
      <c r="I17" s="120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20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0" t="s">
        <v>29</v>
      </c>
      <c r="E20" s="35"/>
      <c r="F20" s="35"/>
      <c r="G20" s="35"/>
      <c r="H20" s="35"/>
      <c r="I20" s="120" t="s">
        <v>25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21</v>
      </c>
      <c r="F21" s="35"/>
      <c r="G21" s="35"/>
      <c r="H21" s="35"/>
      <c r="I21" s="120" t="s">
        <v>26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0" t="s">
        <v>31</v>
      </c>
      <c r="E23" s="35"/>
      <c r="F23" s="35"/>
      <c r="G23" s="35"/>
      <c r="H23" s="35"/>
      <c r="I23" s="120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21</v>
      </c>
      <c r="F24" s="35"/>
      <c r="G24" s="35"/>
      <c r="H24" s="35"/>
      <c r="I24" s="120" t="s">
        <v>26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0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2"/>
      <c r="B27" s="123"/>
      <c r="C27" s="122"/>
      <c r="D27" s="122"/>
      <c r="E27" s="316" t="s">
        <v>1</v>
      </c>
      <c r="F27" s="316"/>
      <c r="G27" s="316"/>
      <c r="H27" s="31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5"/>
      <c r="E29" s="125"/>
      <c r="F29" s="125"/>
      <c r="G29" s="125"/>
      <c r="H29" s="125"/>
      <c r="I29" s="125"/>
      <c r="J29" s="125"/>
      <c r="K29" s="12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33</v>
      </c>
      <c r="E30" s="35"/>
      <c r="F30" s="35"/>
      <c r="G30" s="35"/>
      <c r="H30" s="35"/>
      <c r="I30" s="35"/>
      <c r="J30" s="127">
        <f>ROUND(J129,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35</v>
      </c>
      <c r="G32" s="35"/>
      <c r="H32" s="35"/>
      <c r="I32" s="128" t="s">
        <v>34</v>
      </c>
      <c r="J32" s="128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9" t="s">
        <v>37</v>
      </c>
      <c r="E33" s="120" t="s">
        <v>38</v>
      </c>
      <c r="F33" s="130">
        <f>ROUND((SUM(BE129:BE230)),  2)</f>
        <v>0</v>
      </c>
      <c r="G33" s="35"/>
      <c r="H33" s="35"/>
      <c r="I33" s="131">
        <v>0.21</v>
      </c>
      <c r="J33" s="130">
        <f>ROUND(((SUM(BE129:BE230))*I33),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0" t="s">
        <v>39</v>
      </c>
      <c r="F34" s="130">
        <f>ROUND((SUM(BF129:BF230)),  2)</f>
        <v>0</v>
      </c>
      <c r="G34" s="35"/>
      <c r="H34" s="35"/>
      <c r="I34" s="131">
        <v>0.15</v>
      </c>
      <c r="J34" s="130">
        <f>ROUND(((SUM(BF129:BF230))*I34),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0" t="s">
        <v>40</v>
      </c>
      <c r="F35" s="130">
        <f>ROUND((SUM(BG129:BG230)),  2)</f>
        <v>0</v>
      </c>
      <c r="G35" s="35"/>
      <c r="H35" s="35"/>
      <c r="I35" s="131">
        <v>0.21</v>
      </c>
      <c r="J35" s="13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0" t="s">
        <v>41</v>
      </c>
      <c r="F36" s="130">
        <f>ROUND((SUM(BH129:BH230)),  2)</f>
        <v>0</v>
      </c>
      <c r="G36" s="35"/>
      <c r="H36" s="35"/>
      <c r="I36" s="131">
        <v>0.15</v>
      </c>
      <c r="J36" s="13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42</v>
      </c>
      <c r="F37" s="130">
        <f>ROUND((SUM(BI129:BI230)),  2)</f>
        <v>0</v>
      </c>
      <c r="G37" s="35"/>
      <c r="H37" s="35"/>
      <c r="I37" s="131">
        <v>0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4"/>
      <c r="J39" s="137">
        <f>SUM(J30:J37)</f>
        <v>0</v>
      </c>
      <c r="K39" s="13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Instalace zařízení pro výběr poplatků za použití WC - OŘ Ostrava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108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5" t="str">
        <f>E9</f>
        <v>06 - Frýdek Místek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25. 6. 2020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0" t="s">
        <v>111</v>
      </c>
      <c r="D94" s="151"/>
      <c r="E94" s="151"/>
      <c r="F94" s="151"/>
      <c r="G94" s="151"/>
      <c r="H94" s="151"/>
      <c r="I94" s="151"/>
      <c r="J94" s="152" t="s">
        <v>112</v>
      </c>
      <c r="K94" s="15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3" t="s">
        <v>113</v>
      </c>
      <c r="D96" s="37"/>
      <c r="E96" s="37"/>
      <c r="F96" s="37"/>
      <c r="G96" s="37"/>
      <c r="H96" s="37"/>
      <c r="I96" s="37"/>
      <c r="J96" s="85">
        <f>J129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114</v>
      </c>
    </row>
    <row r="97" spans="1:31" s="9" customFormat="1" ht="24.95" customHeight="1">
      <c r="B97" s="154"/>
      <c r="C97" s="155"/>
      <c r="D97" s="156" t="s">
        <v>115</v>
      </c>
      <c r="E97" s="157"/>
      <c r="F97" s="157"/>
      <c r="G97" s="157"/>
      <c r="H97" s="157"/>
      <c r="I97" s="157"/>
      <c r="J97" s="158">
        <f>J130</f>
        <v>0</v>
      </c>
      <c r="K97" s="155"/>
      <c r="L97" s="159"/>
    </row>
    <row r="98" spans="1:31" s="10" customFormat="1" ht="19.899999999999999" customHeight="1">
      <c r="B98" s="160"/>
      <c r="C98" s="105"/>
      <c r="D98" s="161" t="s">
        <v>116</v>
      </c>
      <c r="E98" s="162"/>
      <c r="F98" s="162"/>
      <c r="G98" s="162"/>
      <c r="H98" s="162"/>
      <c r="I98" s="162"/>
      <c r="J98" s="163">
        <f>J131</f>
        <v>0</v>
      </c>
      <c r="K98" s="105"/>
      <c r="L98" s="164"/>
    </row>
    <row r="99" spans="1:31" s="10" customFormat="1" ht="14.85" customHeight="1">
      <c r="B99" s="160"/>
      <c r="C99" s="105"/>
      <c r="D99" s="161" t="s">
        <v>117</v>
      </c>
      <c r="E99" s="162"/>
      <c r="F99" s="162"/>
      <c r="G99" s="162"/>
      <c r="H99" s="162"/>
      <c r="I99" s="162"/>
      <c r="J99" s="163">
        <f>J132</f>
        <v>0</v>
      </c>
      <c r="K99" s="105"/>
      <c r="L99" s="164"/>
    </row>
    <row r="100" spans="1:31" s="10" customFormat="1" ht="19.899999999999999" customHeight="1">
      <c r="B100" s="160"/>
      <c r="C100" s="105"/>
      <c r="D100" s="161" t="s">
        <v>118</v>
      </c>
      <c r="E100" s="162"/>
      <c r="F100" s="162"/>
      <c r="G100" s="162"/>
      <c r="H100" s="162"/>
      <c r="I100" s="162"/>
      <c r="J100" s="163">
        <f>J135</f>
        <v>0</v>
      </c>
      <c r="K100" s="105"/>
      <c r="L100" s="164"/>
    </row>
    <row r="101" spans="1:31" s="9" customFormat="1" ht="24.95" customHeight="1">
      <c r="B101" s="154"/>
      <c r="C101" s="155"/>
      <c r="D101" s="156" t="s">
        <v>119</v>
      </c>
      <c r="E101" s="157"/>
      <c r="F101" s="157"/>
      <c r="G101" s="157"/>
      <c r="H101" s="157"/>
      <c r="I101" s="157"/>
      <c r="J101" s="158">
        <f>J140</f>
        <v>0</v>
      </c>
      <c r="K101" s="155"/>
      <c r="L101" s="159"/>
    </row>
    <row r="102" spans="1:31" s="10" customFormat="1" ht="19.899999999999999" customHeight="1">
      <c r="B102" s="160"/>
      <c r="C102" s="105"/>
      <c r="D102" s="161" t="s">
        <v>121</v>
      </c>
      <c r="E102" s="162"/>
      <c r="F102" s="162"/>
      <c r="G102" s="162"/>
      <c r="H102" s="162"/>
      <c r="I102" s="162"/>
      <c r="J102" s="163">
        <f>J141</f>
        <v>0</v>
      </c>
      <c r="K102" s="105"/>
      <c r="L102" s="164"/>
    </row>
    <row r="103" spans="1:31" s="10" customFormat="1" ht="19.899999999999999" customHeight="1">
      <c r="B103" s="160"/>
      <c r="C103" s="105"/>
      <c r="D103" s="161" t="s">
        <v>122</v>
      </c>
      <c r="E103" s="162"/>
      <c r="F103" s="162"/>
      <c r="G103" s="162"/>
      <c r="H103" s="162"/>
      <c r="I103" s="162"/>
      <c r="J103" s="163">
        <f>J172</f>
        <v>0</v>
      </c>
      <c r="K103" s="105"/>
      <c r="L103" s="164"/>
    </row>
    <row r="104" spans="1:31" s="10" customFormat="1" ht="19.899999999999999" customHeight="1">
      <c r="B104" s="160"/>
      <c r="C104" s="105"/>
      <c r="D104" s="161" t="s">
        <v>123</v>
      </c>
      <c r="E104" s="162"/>
      <c r="F104" s="162"/>
      <c r="G104" s="162"/>
      <c r="H104" s="162"/>
      <c r="I104" s="162"/>
      <c r="J104" s="163">
        <f>J175</f>
        <v>0</v>
      </c>
      <c r="K104" s="105"/>
      <c r="L104" s="164"/>
    </row>
    <row r="105" spans="1:31" s="9" customFormat="1" ht="24.95" customHeight="1">
      <c r="B105" s="154"/>
      <c r="C105" s="155"/>
      <c r="D105" s="156" t="s">
        <v>124</v>
      </c>
      <c r="E105" s="157"/>
      <c r="F105" s="157"/>
      <c r="G105" s="157"/>
      <c r="H105" s="157"/>
      <c r="I105" s="157"/>
      <c r="J105" s="158">
        <f>J184</f>
        <v>0</v>
      </c>
      <c r="K105" s="155"/>
      <c r="L105" s="159"/>
    </row>
    <row r="106" spans="1:31" s="9" customFormat="1" ht="24.95" customHeight="1">
      <c r="B106" s="154"/>
      <c r="C106" s="155"/>
      <c r="D106" s="156" t="s">
        <v>125</v>
      </c>
      <c r="E106" s="157"/>
      <c r="F106" s="157"/>
      <c r="G106" s="157"/>
      <c r="H106" s="157"/>
      <c r="I106" s="157"/>
      <c r="J106" s="158">
        <f>J190</f>
        <v>0</v>
      </c>
      <c r="K106" s="155"/>
      <c r="L106" s="159"/>
    </row>
    <row r="107" spans="1:31" s="9" customFormat="1" ht="24.95" customHeight="1">
      <c r="B107" s="154"/>
      <c r="C107" s="155"/>
      <c r="D107" s="156" t="s">
        <v>126</v>
      </c>
      <c r="E107" s="157"/>
      <c r="F107" s="157"/>
      <c r="G107" s="157"/>
      <c r="H107" s="157"/>
      <c r="I107" s="157"/>
      <c r="J107" s="158">
        <f>J195</f>
        <v>0</v>
      </c>
      <c r="K107" s="155"/>
      <c r="L107" s="159"/>
    </row>
    <row r="108" spans="1:31" s="9" customFormat="1" ht="24.95" customHeight="1">
      <c r="B108" s="154"/>
      <c r="C108" s="155"/>
      <c r="D108" s="156" t="s">
        <v>127</v>
      </c>
      <c r="E108" s="157"/>
      <c r="F108" s="157"/>
      <c r="G108" s="157"/>
      <c r="H108" s="157"/>
      <c r="I108" s="157"/>
      <c r="J108" s="158">
        <f>J227</f>
        <v>0</v>
      </c>
      <c r="K108" s="155"/>
      <c r="L108" s="159"/>
    </row>
    <row r="109" spans="1:31" s="10" customFormat="1" ht="19.899999999999999" customHeight="1">
      <c r="B109" s="160"/>
      <c r="C109" s="105"/>
      <c r="D109" s="161" t="s">
        <v>128</v>
      </c>
      <c r="E109" s="162"/>
      <c r="F109" s="162"/>
      <c r="G109" s="162"/>
      <c r="H109" s="162"/>
      <c r="I109" s="162"/>
      <c r="J109" s="163">
        <f>J228</f>
        <v>0</v>
      </c>
      <c r="K109" s="105"/>
      <c r="L109" s="164"/>
    </row>
    <row r="110" spans="1:31" s="2" customFormat="1" ht="21.7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pans="1:31" s="2" customFormat="1" ht="6.95" customHeight="1">
      <c r="A115" s="35"/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24.95" customHeight="1">
      <c r="A116" s="35"/>
      <c r="B116" s="36"/>
      <c r="C116" s="24" t="s">
        <v>129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2" customHeight="1">
      <c r="A118" s="35"/>
      <c r="B118" s="36"/>
      <c r="C118" s="30" t="s">
        <v>16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6.5" customHeight="1">
      <c r="A119" s="35"/>
      <c r="B119" s="36"/>
      <c r="C119" s="37"/>
      <c r="D119" s="37"/>
      <c r="E119" s="317" t="str">
        <f>E7</f>
        <v>Instalace zařízení pro výběr poplatků za použití WC - OŘ Ostrava</v>
      </c>
      <c r="F119" s="318"/>
      <c r="G119" s="318"/>
      <c r="H119" s="318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>
      <c r="A120" s="35"/>
      <c r="B120" s="36"/>
      <c r="C120" s="30" t="s">
        <v>108</v>
      </c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>
      <c r="A121" s="35"/>
      <c r="B121" s="36"/>
      <c r="C121" s="37"/>
      <c r="D121" s="37"/>
      <c r="E121" s="265" t="str">
        <f>E9</f>
        <v>06 - Frýdek Místek</v>
      </c>
      <c r="F121" s="319"/>
      <c r="G121" s="319"/>
      <c r="H121" s="319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20</v>
      </c>
      <c r="D123" s="37"/>
      <c r="E123" s="37"/>
      <c r="F123" s="28" t="str">
        <f>F12</f>
        <v xml:space="preserve"> </v>
      </c>
      <c r="G123" s="37"/>
      <c r="H123" s="37"/>
      <c r="I123" s="30" t="s">
        <v>22</v>
      </c>
      <c r="J123" s="67" t="str">
        <f>IF(J12="","",J12)</f>
        <v>25. 6. 2020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5.2" customHeight="1">
      <c r="A125" s="35"/>
      <c r="B125" s="36"/>
      <c r="C125" s="30" t="s">
        <v>24</v>
      </c>
      <c r="D125" s="37"/>
      <c r="E125" s="37"/>
      <c r="F125" s="28" t="str">
        <f>E15</f>
        <v xml:space="preserve"> </v>
      </c>
      <c r="G125" s="37"/>
      <c r="H125" s="37"/>
      <c r="I125" s="30" t="s">
        <v>29</v>
      </c>
      <c r="J125" s="33" t="str">
        <f>E21</f>
        <v xml:space="preserve"> 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27</v>
      </c>
      <c r="D126" s="37"/>
      <c r="E126" s="37"/>
      <c r="F126" s="28" t="str">
        <f>IF(E18="","",E18)</f>
        <v>Vyplň údaj</v>
      </c>
      <c r="G126" s="37"/>
      <c r="H126" s="37"/>
      <c r="I126" s="30" t="s">
        <v>31</v>
      </c>
      <c r="J126" s="33" t="str">
        <f>E24</f>
        <v xml:space="preserve"> 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0.3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11" customFormat="1" ht="29.25" customHeight="1">
      <c r="A128" s="165"/>
      <c r="B128" s="166"/>
      <c r="C128" s="167" t="s">
        <v>130</v>
      </c>
      <c r="D128" s="168" t="s">
        <v>58</v>
      </c>
      <c r="E128" s="168" t="s">
        <v>54</v>
      </c>
      <c r="F128" s="168" t="s">
        <v>55</v>
      </c>
      <c r="G128" s="168" t="s">
        <v>131</v>
      </c>
      <c r="H128" s="168" t="s">
        <v>132</v>
      </c>
      <c r="I128" s="168" t="s">
        <v>133</v>
      </c>
      <c r="J128" s="169" t="s">
        <v>112</v>
      </c>
      <c r="K128" s="170" t="s">
        <v>134</v>
      </c>
      <c r="L128" s="171"/>
      <c r="M128" s="76" t="s">
        <v>1</v>
      </c>
      <c r="N128" s="77" t="s">
        <v>37</v>
      </c>
      <c r="O128" s="77" t="s">
        <v>135</v>
      </c>
      <c r="P128" s="77" t="s">
        <v>136</v>
      </c>
      <c r="Q128" s="77" t="s">
        <v>137</v>
      </c>
      <c r="R128" s="77" t="s">
        <v>138</v>
      </c>
      <c r="S128" s="77" t="s">
        <v>139</v>
      </c>
      <c r="T128" s="78" t="s">
        <v>140</v>
      </c>
      <c r="U128" s="165"/>
      <c r="V128" s="165"/>
      <c r="W128" s="165"/>
      <c r="X128" s="165"/>
      <c r="Y128" s="165"/>
      <c r="Z128" s="165"/>
      <c r="AA128" s="165"/>
      <c r="AB128" s="165"/>
      <c r="AC128" s="165"/>
      <c r="AD128" s="165"/>
      <c r="AE128" s="165"/>
    </row>
    <row r="129" spans="1:65" s="2" customFormat="1" ht="22.9" customHeight="1">
      <c r="A129" s="35"/>
      <c r="B129" s="36"/>
      <c r="C129" s="83" t="s">
        <v>141</v>
      </c>
      <c r="D129" s="37"/>
      <c r="E129" s="37"/>
      <c r="F129" s="37"/>
      <c r="G129" s="37"/>
      <c r="H129" s="37"/>
      <c r="I129" s="37"/>
      <c r="J129" s="172">
        <f>BK129</f>
        <v>0</v>
      </c>
      <c r="K129" s="37"/>
      <c r="L129" s="40"/>
      <c r="M129" s="79"/>
      <c r="N129" s="173"/>
      <c r="O129" s="80"/>
      <c r="P129" s="174">
        <f>P130+P140+P184+P190+P195+P227</f>
        <v>0</v>
      </c>
      <c r="Q129" s="80"/>
      <c r="R129" s="174">
        <f>R130+R140+R184+R190+R195+R227</f>
        <v>0.18060000000000001</v>
      </c>
      <c r="S129" s="80"/>
      <c r="T129" s="175">
        <f>T130+T140+T184+T190+T195+T227</f>
        <v>0.81600000000000006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72</v>
      </c>
      <c r="AU129" s="18" t="s">
        <v>114</v>
      </c>
      <c r="BK129" s="176">
        <f>BK130+BK140+BK184+BK190+BK195+BK227</f>
        <v>0</v>
      </c>
    </row>
    <row r="130" spans="1:65" s="12" customFormat="1" ht="25.9" customHeight="1">
      <c r="B130" s="177"/>
      <c r="C130" s="178"/>
      <c r="D130" s="179" t="s">
        <v>72</v>
      </c>
      <c r="E130" s="180" t="s">
        <v>142</v>
      </c>
      <c r="F130" s="180" t="s">
        <v>143</v>
      </c>
      <c r="G130" s="178"/>
      <c r="H130" s="178"/>
      <c r="I130" s="181"/>
      <c r="J130" s="182">
        <f>BK130</f>
        <v>0</v>
      </c>
      <c r="K130" s="178"/>
      <c r="L130" s="183"/>
      <c r="M130" s="184"/>
      <c r="N130" s="185"/>
      <c r="O130" s="185"/>
      <c r="P130" s="186">
        <f>P131+P135</f>
        <v>0</v>
      </c>
      <c r="Q130" s="185"/>
      <c r="R130" s="186">
        <f>R131+R135</f>
        <v>0</v>
      </c>
      <c r="S130" s="185"/>
      <c r="T130" s="187">
        <f>T131+T135</f>
        <v>0.81600000000000006</v>
      </c>
      <c r="AR130" s="188" t="s">
        <v>81</v>
      </c>
      <c r="AT130" s="189" t="s">
        <v>72</v>
      </c>
      <c r="AU130" s="189" t="s">
        <v>73</v>
      </c>
      <c r="AY130" s="188" t="s">
        <v>144</v>
      </c>
      <c r="BK130" s="190">
        <f>BK131+BK135</f>
        <v>0</v>
      </c>
    </row>
    <row r="131" spans="1:65" s="12" customFormat="1" ht="22.9" customHeight="1">
      <c r="B131" s="177"/>
      <c r="C131" s="178"/>
      <c r="D131" s="179" t="s">
        <v>72</v>
      </c>
      <c r="E131" s="191" t="s">
        <v>145</v>
      </c>
      <c r="F131" s="191" t="s">
        <v>146</v>
      </c>
      <c r="G131" s="178"/>
      <c r="H131" s="178"/>
      <c r="I131" s="181"/>
      <c r="J131" s="192">
        <f>BK131</f>
        <v>0</v>
      </c>
      <c r="K131" s="178"/>
      <c r="L131" s="183"/>
      <c r="M131" s="184"/>
      <c r="N131" s="185"/>
      <c r="O131" s="185"/>
      <c r="P131" s="186">
        <f>P132</f>
        <v>0</v>
      </c>
      <c r="Q131" s="185"/>
      <c r="R131" s="186">
        <f>R132</f>
        <v>0</v>
      </c>
      <c r="S131" s="185"/>
      <c r="T131" s="187">
        <f>T132</f>
        <v>0.81600000000000006</v>
      </c>
      <c r="AR131" s="188" t="s">
        <v>81</v>
      </c>
      <c r="AT131" s="189" t="s">
        <v>72</v>
      </c>
      <c r="AU131" s="189" t="s">
        <v>81</v>
      </c>
      <c r="AY131" s="188" t="s">
        <v>144</v>
      </c>
      <c r="BK131" s="190">
        <f>BK132</f>
        <v>0</v>
      </c>
    </row>
    <row r="132" spans="1:65" s="12" customFormat="1" ht="20.85" customHeight="1">
      <c r="B132" s="177"/>
      <c r="C132" s="178"/>
      <c r="D132" s="179" t="s">
        <v>72</v>
      </c>
      <c r="E132" s="191" t="s">
        <v>147</v>
      </c>
      <c r="F132" s="191" t="s">
        <v>148</v>
      </c>
      <c r="G132" s="178"/>
      <c r="H132" s="178"/>
      <c r="I132" s="181"/>
      <c r="J132" s="192">
        <f>BK132</f>
        <v>0</v>
      </c>
      <c r="K132" s="178"/>
      <c r="L132" s="183"/>
      <c r="M132" s="184"/>
      <c r="N132" s="185"/>
      <c r="O132" s="185"/>
      <c r="P132" s="186">
        <f>SUM(P133:P134)</f>
        <v>0</v>
      </c>
      <c r="Q132" s="185"/>
      <c r="R132" s="186">
        <f>SUM(R133:R134)</f>
        <v>0</v>
      </c>
      <c r="S132" s="185"/>
      <c r="T132" s="187">
        <f>SUM(T133:T134)</f>
        <v>0.81600000000000006</v>
      </c>
      <c r="AR132" s="188" t="s">
        <v>81</v>
      </c>
      <c r="AT132" s="189" t="s">
        <v>72</v>
      </c>
      <c r="AU132" s="189" t="s">
        <v>83</v>
      </c>
      <c r="AY132" s="188" t="s">
        <v>144</v>
      </c>
      <c r="BK132" s="190">
        <f>SUM(BK133:BK134)</f>
        <v>0</v>
      </c>
    </row>
    <row r="133" spans="1:65" s="2" customFormat="1" ht="24.2" customHeight="1">
      <c r="A133" s="35"/>
      <c r="B133" s="36"/>
      <c r="C133" s="193" t="s">
        <v>81</v>
      </c>
      <c r="D133" s="193" t="s">
        <v>149</v>
      </c>
      <c r="E133" s="194" t="s">
        <v>150</v>
      </c>
      <c r="F133" s="195" t="s">
        <v>151</v>
      </c>
      <c r="G133" s="196" t="s">
        <v>152</v>
      </c>
      <c r="H133" s="197">
        <v>12</v>
      </c>
      <c r="I133" s="198"/>
      <c r="J133" s="199">
        <f>ROUND(I133*H133,2)</f>
        <v>0</v>
      </c>
      <c r="K133" s="200"/>
      <c r="L133" s="40"/>
      <c r="M133" s="201" t="s">
        <v>1</v>
      </c>
      <c r="N133" s="202" t="s">
        <v>38</v>
      </c>
      <c r="O133" s="72"/>
      <c r="P133" s="203">
        <f>O133*H133</f>
        <v>0</v>
      </c>
      <c r="Q133" s="203">
        <v>0</v>
      </c>
      <c r="R133" s="203">
        <f>Q133*H133</f>
        <v>0</v>
      </c>
      <c r="S133" s="203">
        <v>6.8000000000000005E-2</v>
      </c>
      <c r="T133" s="204">
        <f>S133*H133</f>
        <v>0.81600000000000006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5" t="s">
        <v>153</v>
      </c>
      <c r="AT133" s="205" t="s">
        <v>149</v>
      </c>
      <c r="AU133" s="205" t="s">
        <v>154</v>
      </c>
      <c r="AY133" s="18" t="s">
        <v>144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8" t="s">
        <v>81</v>
      </c>
      <c r="BK133" s="206">
        <f>ROUND(I133*H133,2)</f>
        <v>0</v>
      </c>
      <c r="BL133" s="18" t="s">
        <v>153</v>
      </c>
      <c r="BM133" s="205" t="s">
        <v>840</v>
      </c>
    </row>
    <row r="134" spans="1:65" s="13" customFormat="1" ht="11.25">
      <c r="B134" s="207"/>
      <c r="C134" s="208"/>
      <c r="D134" s="209" t="s">
        <v>156</v>
      </c>
      <c r="E134" s="210" t="s">
        <v>1</v>
      </c>
      <c r="F134" s="211" t="s">
        <v>211</v>
      </c>
      <c r="G134" s="208"/>
      <c r="H134" s="212">
        <v>12</v>
      </c>
      <c r="I134" s="213"/>
      <c r="J134" s="208"/>
      <c r="K134" s="208"/>
      <c r="L134" s="214"/>
      <c r="M134" s="215"/>
      <c r="N134" s="216"/>
      <c r="O134" s="216"/>
      <c r="P134" s="216"/>
      <c r="Q134" s="216"/>
      <c r="R134" s="216"/>
      <c r="S134" s="216"/>
      <c r="T134" s="217"/>
      <c r="AT134" s="218" t="s">
        <v>156</v>
      </c>
      <c r="AU134" s="218" t="s">
        <v>154</v>
      </c>
      <c r="AV134" s="13" t="s">
        <v>83</v>
      </c>
      <c r="AW134" s="13" t="s">
        <v>30</v>
      </c>
      <c r="AX134" s="13" t="s">
        <v>81</v>
      </c>
      <c r="AY134" s="218" t="s">
        <v>144</v>
      </c>
    </row>
    <row r="135" spans="1:65" s="12" customFormat="1" ht="22.9" customHeight="1">
      <c r="B135" s="177"/>
      <c r="C135" s="178"/>
      <c r="D135" s="179" t="s">
        <v>72</v>
      </c>
      <c r="E135" s="191" t="s">
        <v>159</v>
      </c>
      <c r="F135" s="191" t="s">
        <v>160</v>
      </c>
      <c r="G135" s="178"/>
      <c r="H135" s="178"/>
      <c r="I135" s="181"/>
      <c r="J135" s="192">
        <f>BK135</f>
        <v>0</v>
      </c>
      <c r="K135" s="178"/>
      <c r="L135" s="183"/>
      <c r="M135" s="184"/>
      <c r="N135" s="185"/>
      <c r="O135" s="185"/>
      <c r="P135" s="186">
        <f>SUM(P136:P139)</f>
        <v>0</v>
      </c>
      <c r="Q135" s="185"/>
      <c r="R135" s="186">
        <f>SUM(R136:R139)</f>
        <v>0</v>
      </c>
      <c r="S135" s="185"/>
      <c r="T135" s="187">
        <f>SUM(T136:T139)</f>
        <v>0</v>
      </c>
      <c r="AR135" s="188" t="s">
        <v>81</v>
      </c>
      <c r="AT135" s="189" t="s">
        <v>72</v>
      </c>
      <c r="AU135" s="189" t="s">
        <v>81</v>
      </c>
      <c r="AY135" s="188" t="s">
        <v>144</v>
      </c>
      <c r="BK135" s="190">
        <f>SUM(BK136:BK139)</f>
        <v>0</v>
      </c>
    </row>
    <row r="136" spans="1:65" s="2" customFormat="1" ht="24.2" customHeight="1">
      <c r="A136" s="35"/>
      <c r="B136" s="36"/>
      <c r="C136" s="193" t="s">
        <v>83</v>
      </c>
      <c r="D136" s="193" t="s">
        <v>149</v>
      </c>
      <c r="E136" s="194" t="s">
        <v>161</v>
      </c>
      <c r="F136" s="195" t="s">
        <v>162</v>
      </c>
      <c r="G136" s="196" t="s">
        <v>163</v>
      </c>
      <c r="H136" s="197">
        <v>0.81599999999999995</v>
      </c>
      <c r="I136" s="198"/>
      <c r="J136" s="199">
        <f>ROUND(I136*H136,2)</f>
        <v>0</v>
      </c>
      <c r="K136" s="200"/>
      <c r="L136" s="40"/>
      <c r="M136" s="201" t="s">
        <v>1</v>
      </c>
      <c r="N136" s="202" t="s">
        <v>38</v>
      </c>
      <c r="O136" s="72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5" t="s">
        <v>153</v>
      </c>
      <c r="AT136" s="205" t="s">
        <v>149</v>
      </c>
      <c r="AU136" s="205" t="s">
        <v>83</v>
      </c>
      <c r="AY136" s="18" t="s">
        <v>144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8" t="s">
        <v>81</v>
      </c>
      <c r="BK136" s="206">
        <f>ROUND(I136*H136,2)</f>
        <v>0</v>
      </c>
      <c r="BL136" s="18" t="s">
        <v>153</v>
      </c>
      <c r="BM136" s="205" t="s">
        <v>841</v>
      </c>
    </row>
    <row r="137" spans="1:65" s="2" customFormat="1" ht="24.2" customHeight="1">
      <c r="A137" s="35"/>
      <c r="B137" s="36"/>
      <c r="C137" s="193" t="s">
        <v>154</v>
      </c>
      <c r="D137" s="193" t="s">
        <v>149</v>
      </c>
      <c r="E137" s="194" t="s">
        <v>165</v>
      </c>
      <c r="F137" s="195" t="s">
        <v>166</v>
      </c>
      <c r="G137" s="196" t="s">
        <v>163</v>
      </c>
      <c r="H137" s="197">
        <v>8.16</v>
      </c>
      <c r="I137" s="198"/>
      <c r="J137" s="199">
        <f>ROUND(I137*H137,2)</f>
        <v>0</v>
      </c>
      <c r="K137" s="200"/>
      <c r="L137" s="40"/>
      <c r="M137" s="201" t="s">
        <v>1</v>
      </c>
      <c r="N137" s="202" t="s">
        <v>38</v>
      </c>
      <c r="O137" s="72"/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5" t="s">
        <v>153</v>
      </c>
      <c r="AT137" s="205" t="s">
        <v>149</v>
      </c>
      <c r="AU137" s="205" t="s">
        <v>83</v>
      </c>
      <c r="AY137" s="18" t="s">
        <v>144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8" t="s">
        <v>81</v>
      </c>
      <c r="BK137" s="206">
        <f>ROUND(I137*H137,2)</f>
        <v>0</v>
      </c>
      <c r="BL137" s="18" t="s">
        <v>153</v>
      </c>
      <c r="BM137" s="205" t="s">
        <v>842</v>
      </c>
    </row>
    <row r="138" spans="1:65" s="13" customFormat="1" ht="11.25">
      <c r="B138" s="207"/>
      <c r="C138" s="208"/>
      <c r="D138" s="209" t="s">
        <v>156</v>
      </c>
      <c r="E138" s="210" t="s">
        <v>1</v>
      </c>
      <c r="F138" s="211" t="s">
        <v>419</v>
      </c>
      <c r="G138" s="208"/>
      <c r="H138" s="212">
        <v>8.16</v>
      </c>
      <c r="I138" s="213"/>
      <c r="J138" s="208"/>
      <c r="K138" s="208"/>
      <c r="L138" s="214"/>
      <c r="M138" s="215"/>
      <c r="N138" s="216"/>
      <c r="O138" s="216"/>
      <c r="P138" s="216"/>
      <c r="Q138" s="216"/>
      <c r="R138" s="216"/>
      <c r="S138" s="216"/>
      <c r="T138" s="217"/>
      <c r="AT138" s="218" t="s">
        <v>156</v>
      </c>
      <c r="AU138" s="218" t="s">
        <v>83</v>
      </c>
      <c r="AV138" s="13" t="s">
        <v>83</v>
      </c>
      <c r="AW138" s="13" t="s">
        <v>30</v>
      </c>
      <c r="AX138" s="13" t="s">
        <v>81</v>
      </c>
      <c r="AY138" s="218" t="s">
        <v>144</v>
      </c>
    </row>
    <row r="139" spans="1:65" s="2" customFormat="1" ht="24.2" customHeight="1">
      <c r="A139" s="35"/>
      <c r="B139" s="36"/>
      <c r="C139" s="193" t="s">
        <v>153</v>
      </c>
      <c r="D139" s="193" t="s">
        <v>149</v>
      </c>
      <c r="E139" s="194" t="s">
        <v>169</v>
      </c>
      <c r="F139" s="195" t="s">
        <v>170</v>
      </c>
      <c r="G139" s="196" t="s">
        <v>163</v>
      </c>
      <c r="H139" s="197">
        <v>0.81599999999999995</v>
      </c>
      <c r="I139" s="198"/>
      <c r="J139" s="199">
        <f>ROUND(I139*H139,2)</f>
        <v>0</v>
      </c>
      <c r="K139" s="200"/>
      <c r="L139" s="40"/>
      <c r="M139" s="201" t="s">
        <v>1</v>
      </c>
      <c r="N139" s="202" t="s">
        <v>38</v>
      </c>
      <c r="O139" s="72"/>
      <c r="P139" s="203">
        <f>O139*H139</f>
        <v>0</v>
      </c>
      <c r="Q139" s="203">
        <v>0</v>
      </c>
      <c r="R139" s="203">
        <f>Q139*H139</f>
        <v>0</v>
      </c>
      <c r="S139" s="203">
        <v>0</v>
      </c>
      <c r="T139" s="20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5" t="s">
        <v>153</v>
      </c>
      <c r="AT139" s="205" t="s">
        <v>149</v>
      </c>
      <c r="AU139" s="205" t="s">
        <v>83</v>
      </c>
      <c r="AY139" s="18" t="s">
        <v>144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8" t="s">
        <v>81</v>
      </c>
      <c r="BK139" s="206">
        <f>ROUND(I139*H139,2)</f>
        <v>0</v>
      </c>
      <c r="BL139" s="18" t="s">
        <v>153</v>
      </c>
      <c r="BM139" s="205" t="s">
        <v>843</v>
      </c>
    </row>
    <row r="140" spans="1:65" s="12" customFormat="1" ht="25.9" customHeight="1">
      <c r="B140" s="177"/>
      <c r="C140" s="178"/>
      <c r="D140" s="179" t="s">
        <v>72</v>
      </c>
      <c r="E140" s="180" t="s">
        <v>172</v>
      </c>
      <c r="F140" s="180" t="s">
        <v>173</v>
      </c>
      <c r="G140" s="178"/>
      <c r="H140" s="178"/>
      <c r="I140" s="181"/>
      <c r="J140" s="182">
        <f>BK140</f>
        <v>0</v>
      </c>
      <c r="K140" s="178"/>
      <c r="L140" s="183"/>
      <c r="M140" s="184"/>
      <c r="N140" s="185"/>
      <c r="O140" s="185"/>
      <c r="P140" s="186">
        <f>P141+P172+P175</f>
        <v>0</v>
      </c>
      <c r="Q140" s="185"/>
      <c r="R140" s="186">
        <f>R141+R172+R175</f>
        <v>0.18060000000000001</v>
      </c>
      <c r="S140" s="185"/>
      <c r="T140" s="187">
        <f>T141+T172+T175</f>
        <v>0</v>
      </c>
      <c r="AR140" s="188" t="s">
        <v>83</v>
      </c>
      <c r="AT140" s="189" t="s">
        <v>72</v>
      </c>
      <c r="AU140" s="189" t="s">
        <v>73</v>
      </c>
      <c r="AY140" s="188" t="s">
        <v>144</v>
      </c>
      <c r="BK140" s="190">
        <f>BK141+BK172+BK175</f>
        <v>0</v>
      </c>
    </row>
    <row r="141" spans="1:65" s="12" customFormat="1" ht="22.9" customHeight="1">
      <c r="B141" s="177"/>
      <c r="C141" s="178"/>
      <c r="D141" s="179" t="s">
        <v>72</v>
      </c>
      <c r="E141" s="191" t="s">
        <v>204</v>
      </c>
      <c r="F141" s="191" t="s">
        <v>205</v>
      </c>
      <c r="G141" s="178"/>
      <c r="H141" s="178"/>
      <c r="I141" s="181"/>
      <c r="J141" s="192">
        <f>BK141</f>
        <v>0</v>
      </c>
      <c r="K141" s="178"/>
      <c r="L141" s="183"/>
      <c r="M141" s="184"/>
      <c r="N141" s="185"/>
      <c r="O141" s="185"/>
      <c r="P141" s="186">
        <f>SUM(P142:P171)</f>
        <v>0</v>
      </c>
      <c r="Q141" s="185"/>
      <c r="R141" s="186">
        <f>SUM(R142:R171)</f>
        <v>0</v>
      </c>
      <c r="S141" s="185"/>
      <c r="T141" s="187">
        <f>SUM(T142:T171)</f>
        <v>0</v>
      </c>
      <c r="AR141" s="188" t="s">
        <v>83</v>
      </c>
      <c r="AT141" s="189" t="s">
        <v>72</v>
      </c>
      <c r="AU141" s="189" t="s">
        <v>81</v>
      </c>
      <c r="AY141" s="188" t="s">
        <v>144</v>
      </c>
      <c r="BK141" s="190">
        <f>SUM(BK142:BK171)</f>
        <v>0</v>
      </c>
    </row>
    <row r="142" spans="1:65" s="2" customFormat="1" ht="14.45" customHeight="1">
      <c r="A142" s="35"/>
      <c r="B142" s="36"/>
      <c r="C142" s="193" t="s">
        <v>176</v>
      </c>
      <c r="D142" s="193" t="s">
        <v>149</v>
      </c>
      <c r="E142" s="194" t="s">
        <v>207</v>
      </c>
      <c r="F142" s="195" t="s">
        <v>208</v>
      </c>
      <c r="G142" s="196" t="s">
        <v>209</v>
      </c>
      <c r="H142" s="197">
        <v>6</v>
      </c>
      <c r="I142" s="198"/>
      <c r="J142" s="199">
        <f>ROUND(I142*H142,2)</f>
        <v>0</v>
      </c>
      <c r="K142" s="200"/>
      <c r="L142" s="40"/>
      <c r="M142" s="201" t="s">
        <v>1</v>
      </c>
      <c r="N142" s="202" t="s">
        <v>38</v>
      </c>
      <c r="O142" s="72"/>
      <c r="P142" s="203">
        <f>O142*H142</f>
        <v>0</v>
      </c>
      <c r="Q142" s="203">
        <v>0</v>
      </c>
      <c r="R142" s="203">
        <f>Q142*H142</f>
        <v>0</v>
      </c>
      <c r="S142" s="203">
        <v>0</v>
      </c>
      <c r="T142" s="20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5" t="s">
        <v>180</v>
      </c>
      <c r="AT142" s="205" t="s">
        <v>149</v>
      </c>
      <c r="AU142" s="205" t="s">
        <v>83</v>
      </c>
      <c r="AY142" s="18" t="s">
        <v>144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8" t="s">
        <v>81</v>
      </c>
      <c r="BK142" s="206">
        <f>ROUND(I142*H142,2)</f>
        <v>0</v>
      </c>
      <c r="BL142" s="18" t="s">
        <v>180</v>
      </c>
      <c r="BM142" s="205" t="s">
        <v>844</v>
      </c>
    </row>
    <row r="143" spans="1:65" s="13" customFormat="1" ht="11.25">
      <c r="B143" s="207"/>
      <c r="C143" s="208"/>
      <c r="D143" s="209" t="s">
        <v>156</v>
      </c>
      <c r="E143" s="210" t="s">
        <v>1</v>
      </c>
      <c r="F143" s="211" t="s">
        <v>183</v>
      </c>
      <c r="G143" s="208"/>
      <c r="H143" s="212">
        <v>6</v>
      </c>
      <c r="I143" s="213"/>
      <c r="J143" s="208"/>
      <c r="K143" s="208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156</v>
      </c>
      <c r="AU143" s="218" t="s">
        <v>83</v>
      </c>
      <c r="AV143" s="13" t="s">
        <v>83</v>
      </c>
      <c r="AW143" s="13" t="s">
        <v>30</v>
      </c>
      <c r="AX143" s="13" t="s">
        <v>81</v>
      </c>
      <c r="AY143" s="218" t="s">
        <v>144</v>
      </c>
    </row>
    <row r="144" spans="1:65" s="2" customFormat="1" ht="14.45" customHeight="1">
      <c r="A144" s="35"/>
      <c r="B144" s="36"/>
      <c r="C144" s="193" t="s">
        <v>183</v>
      </c>
      <c r="D144" s="193" t="s">
        <v>149</v>
      </c>
      <c r="E144" s="194" t="s">
        <v>212</v>
      </c>
      <c r="F144" s="195" t="s">
        <v>213</v>
      </c>
      <c r="G144" s="196" t="s">
        <v>209</v>
      </c>
      <c r="H144" s="197">
        <v>25</v>
      </c>
      <c r="I144" s="198"/>
      <c r="J144" s="199">
        <f>ROUND(I144*H144,2)</f>
        <v>0</v>
      </c>
      <c r="K144" s="200"/>
      <c r="L144" s="40"/>
      <c r="M144" s="201" t="s">
        <v>1</v>
      </c>
      <c r="N144" s="202" t="s">
        <v>38</v>
      </c>
      <c r="O144" s="72"/>
      <c r="P144" s="203">
        <f>O144*H144</f>
        <v>0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5" t="s">
        <v>180</v>
      </c>
      <c r="AT144" s="205" t="s">
        <v>149</v>
      </c>
      <c r="AU144" s="205" t="s">
        <v>83</v>
      </c>
      <c r="AY144" s="18" t="s">
        <v>144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8" t="s">
        <v>81</v>
      </c>
      <c r="BK144" s="206">
        <f>ROUND(I144*H144,2)</f>
        <v>0</v>
      </c>
      <c r="BL144" s="18" t="s">
        <v>180</v>
      </c>
      <c r="BM144" s="205" t="s">
        <v>845</v>
      </c>
    </row>
    <row r="145" spans="1:65" s="13" customFormat="1" ht="11.25">
      <c r="B145" s="207"/>
      <c r="C145" s="208"/>
      <c r="D145" s="209" t="s">
        <v>156</v>
      </c>
      <c r="E145" s="210" t="s">
        <v>1</v>
      </c>
      <c r="F145" s="211" t="s">
        <v>241</v>
      </c>
      <c r="G145" s="208"/>
      <c r="H145" s="212">
        <v>25</v>
      </c>
      <c r="I145" s="213"/>
      <c r="J145" s="208"/>
      <c r="K145" s="208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156</v>
      </c>
      <c r="AU145" s="218" t="s">
        <v>83</v>
      </c>
      <c r="AV145" s="13" t="s">
        <v>83</v>
      </c>
      <c r="AW145" s="13" t="s">
        <v>30</v>
      </c>
      <c r="AX145" s="13" t="s">
        <v>81</v>
      </c>
      <c r="AY145" s="218" t="s">
        <v>144</v>
      </c>
    </row>
    <row r="146" spans="1:65" s="2" customFormat="1" ht="14.45" customHeight="1">
      <c r="A146" s="35"/>
      <c r="B146" s="36"/>
      <c r="C146" s="193" t="s">
        <v>188</v>
      </c>
      <c r="D146" s="193" t="s">
        <v>149</v>
      </c>
      <c r="E146" s="194" t="s">
        <v>217</v>
      </c>
      <c r="F146" s="195" t="s">
        <v>218</v>
      </c>
      <c r="G146" s="196" t="s">
        <v>209</v>
      </c>
      <c r="H146" s="197">
        <v>6</v>
      </c>
      <c r="I146" s="198"/>
      <c r="J146" s="199">
        <f>ROUND(I146*H146,2)</f>
        <v>0</v>
      </c>
      <c r="K146" s="200"/>
      <c r="L146" s="40"/>
      <c r="M146" s="201" t="s">
        <v>1</v>
      </c>
      <c r="N146" s="202" t="s">
        <v>38</v>
      </c>
      <c r="O146" s="72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5" t="s">
        <v>180</v>
      </c>
      <c r="AT146" s="205" t="s">
        <v>149</v>
      </c>
      <c r="AU146" s="205" t="s">
        <v>83</v>
      </c>
      <c r="AY146" s="18" t="s">
        <v>144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8" t="s">
        <v>81</v>
      </c>
      <c r="BK146" s="206">
        <f>ROUND(I146*H146,2)</f>
        <v>0</v>
      </c>
      <c r="BL146" s="18" t="s">
        <v>180</v>
      </c>
      <c r="BM146" s="205" t="s">
        <v>846</v>
      </c>
    </row>
    <row r="147" spans="1:65" s="13" customFormat="1" ht="11.25">
      <c r="B147" s="207"/>
      <c r="C147" s="208"/>
      <c r="D147" s="209" t="s">
        <v>156</v>
      </c>
      <c r="E147" s="210" t="s">
        <v>1</v>
      </c>
      <c r="F147" s="211" t="s">
        <v>183</v>
      </c>
      <c r="G147" s="208"/>
      <c r="H147" s="212">
        <v>6</v>
      </c>
      <c r="I147" s="213"/>
      <c r="J147" s="208"/>
      <c r="K147" s="208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156</v>
      </c>
      <c r="AU147" s="218" t="s">
        <v>83</v>
      </c>
      <c r="AV147" s="13" t="s">
        <v>83</v>
      </c>
      <c r="AW147" s="13" t="s">
        <v>30</v>
      </c>
      <c r="AX147" s="13" t="s">
        <v>81</v>
      </c>
      <c r="AY147" s="218" t="s">
        <v>144</v>
      </c>
    </row>
    <row r="148" spans="1:65" s="2" customFormat="1" ht="14.45" customHeight="1">
      <c r="A148" s="35"/>
      <c r="B148" s="36"/>
      <c r="C148" s="193" t="s">
        <v>192</v>
      </c>
      <c r="D148" s="193" t="s">
        <v>149</v>
      </c>
      <c r="E148" s="194" t="s">
        <v>238</v>
      </c>
      <c r="F148" s="195" t="s">
        <v>239</v>
      </c>
      <c r="G148" s="196" t="s">
        <v>209</v>
      </c>
      <c r="H148" s="197">
        <v>12</v>
      </c>
      <c r="I148" s="198"/>
      <c r="J148" s="199">
        <f>ROUND(I148*H148,2)</f>
        <v>0</v>
      </c>
      <c r="K148" s="200"/>
      <c r="L148" s="40"/>
      <c r="M148" s="201" t="s">
        <v>1</v>
      </c>
      <c r="N148" s="202" t="s">
        <v>38</v>
      </c>
      <c r="O148" s="72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5" t="s">
        <v>180</v>
      </c>
      <c r="AT148" s="205" t="s">
        <v>149</v>
      </c>
      <c r="AU148" s="205" t="s">
        <v>83</v>
      </c>
      <c r="AY148" s="18" t="s">
        <v>144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8" t="s">
        <v>81</v>
      </c>
      <c r="BK148" s="206">
        <f>ROUND(I148*H148,2)</f>
        <v>0</v>
      </c>
      <c r="BL148" s="18" t="s">
        <v>180</v>
      </c>
      <c r="BM148" s="205" t="s">
        <v>847</v>
      </c>
    </row>
    <row r="149" spans="1:65" s="13" customFormat="1" ht="11.25">
      <c r="B149" s="207"/>
      <c r="C149" s="208"/>
      <c r="D149" s="209" t="s">
        <v>156</v>
      </c>
      <c r="E149" s="210" t="s">
        <v>1</v>
      </c>
      <c r="F149" s="211" t="s">
        <v>211</v>
      </c>
      <c r="G149" s="208"/>
      <c r="H149" s="212">
        <v>12</v>
      </c>
      <c r="I149" s="213"/>
      <c r="J149" s="208"/>
      <c r="K149" s="208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156</v>
      </c>
      <c r="AU149" s="218" t="s">
        <v>83</v>
      </c>
      <c r="AV149" s="13" t="s">
        <v>83</v>
      </c>
      <c r="AW149" s="13" t="s">
        <v>30</v>
      </c>
      <c r="AX149" s="13" t="s">
        <v>81</v>
      </c>
      <c r="AY149" s="218" t="s">
        <v>144</v>
      </c>
    </row>
    <row r="150" spans="1:65" s="2" customFormat="1" ht="14.45" customHeight="1">
      <c r="A150" s="35"/>
      <c r="B150" s="36"/>
      <c r="C150" s="193" t="s">
        <v>145</v>
      </c>
      <c r="D150" s="193" t="s">
        <v>149</v>
      </c>
      <c r="E150" s="194" t="s">
        <v>243</v>
      </c>
      <c r="F150" s="195" t="s">
        <v>244</v>
      </c>
      <c r="G150" s="196" t="s">
        <v>209</v>
      </c>
      <c r="H150" s="197">
        <v>16</v>
      </c>
      <c r="I150" s="198"/>
      <c r="J150" s="199">
        <f>ROUND(I150*H150,2)</f>
        <v>0</v>
      </c>
      <c r="K150" s="200"/>
      <c r="L150" s="40"/>
      <c r="M150" s="201" t="s">
        <v>1</v>
      </c>
      <c r="N150" s="202" t="s">
        <v>38</v>
      </c>
      <c r="O150" s="72"/>
      <c r="P150" s="203">
        <f>O150*H150</f>
        <v>0</v>
      </c>
      <c r="Q150" s="203">
        <v>0</v>
      </c>
      <c r="R150" s="203">
        <f>Q150*H150</f>
        <v>0</v>
      </c>
      <c r="S150" s="203">
        <v>0</v>
      </c>
      <c r="T150" s="20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5" t="s">
        <v>180</v>
      </c>
      <c r="AT150" s="205" t="s">
        <v>149</v>
      </c>
      <c r="AU150" s="205" t="s">
        <v>83</v>
      </c>
      <c r="AY150" s="18" t="s">
        <v>144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8" t="s">
        <v>81</v>
      </c>
      <c r="BK150" s="206">
        <f>ROUND(I150*H150,2)</f>
        <v>0</v>
      </c>
      <c r="BL150" s="18" t="s">
        <v>180</v>
      </c>
      <c r="BM150" s="205" t="s">
        <v>848</v>
      </c>
    </row>
    <row r="151" spans="1:65" s="13" customFormat="1" ht="11.25">
      <c r="B151" s="207"/>
      <c r="C151" s="208"/>
      <c r="D151" s="209" t="s">
        <v>156</v>
      </c>
      <c r="E151" s="210" t="s">
        <v>1</v>
      </c>
      <c r="F151" s="211" t="s">
        <v>180</v>
      </c>
      <c r="G151" s="208"/>
      <c r="H151" s="212">
        <v>16</v>
      </c>
      <c r="I151" s="213"/>
      <c r="J151" s="208"/>
      <c r="K151" s="208"/>
      <c r="L151" s="214"/>
      <c r="M151" s="215"/>
      <c r="N151" s="216"/>
      <c r="O151" s="216"/>
      <c r="P151" s="216"/>
      <c r="Q151" s="216"/>
      <c r="R151" s="216"/>
      <c r="S151" s="216"/>
      <c r="T151" s="217"/>
      <c r="AT151" s="218" t="s">
        <v>156</v>
      </c>
      <c r="AU151" s="218" t="s">
        <v>83</v>
      </c>
      <c r="AV151" s="13" t="s">
        <v>83</v>
      </c>
      <c r="AW151" s="13" t="s">
        <v>30</v>
      </c>
      <c r="AX151" s="13" t="s">
        <v>81</v>
      </c>
      <c r="AY151" s="218" t="s">
        <v>144</v>
      </c>
    </row>
    <row r="152" spans="1:65" s="2" customFormat="1" ht="14.45" customHeight="1">
      <c r="A152" s="35"/>
      <c r="B152" s="36"/>
      <c r="C152" s="193" t="s">
        <v>200</v>
      </c>
      <c r="D152" s="193" t="s">
        <v>149</v>
      </c>
      <c r="E152" s="194" t="s">
        <v>246</v>
      </c>
      <c r="F152" s="195" t="s">
        <v>247</v>
      </c>
      <c r="G152" s="196" t="s">
        <v>209</v>
      </c>
      <c r="H152" s="197">
        <v>12</v>
      </c>
      <c r="I152" s="198"/>
      <c r="J152" s="199">
        <f>ROUND(I152*H152,2)</f>
        <v>0</v>
      </c>
      <c r="K152" s="200"/>
      <c r="L152" s="40"/>
      <c r="M152" s="201" t="s">
        <v>1</v>
      </c>
      <c r="N152" s="202" t="s">
        <v>38</v>
      </c>
      <c r="O152" s="72"/>
      <c r="P152" s="203">
        <f>O152*H152</f>
        <v>0</v>
      </c>
      <c r="Q152" s="203">
        <v>0</v>
      </c>
      <c r="R152" s="203">
        <f>Q152*H152</f>
        <v>0</v>
      </c>
      <c r="S152" s="203">
        <v>0</v>
      </c>
      <c r="T152" s="20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5" t="s">
        <v>180</v>
      </c>
      <c r="AT152" s="205" t="s">
        <v>149</v>
      </c>
      <c r="AU152" s="205" t="s">
        <v>83</v>
      </c>
      <c r="AY152" s="18" t="s">
        <v>144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8" t="s">
        <v>81</v>
      </c>
      <c r="BK152" s="206">
        <f>ROUND(I152*H152,2)</f>
        <v>0</v>
      </c>
      <c r="BL152" s="18" t="s">
        <v>180</v>
      </c>
      <c r="BM152" s="205" t="s">
        <v>849</v>
      </c>
    </row>
    <row r="153" spans="1:65" s="13" customFormat="1" ht="11.25">
      <c r="B153" s="207"/>
      <c r="C153" s="208"/>
      <c r="D153" s="209" t="s">
        <v>156</v>
      </c>
      <c r="E153" s="210" t="s">
        <v>1</v>
      </c>
      <c r="F153" s="211" t="s">
        <v>211</v>
      </c>
      <c r="G153" s="208"/>
      <c r="H153" s="212">
        <v>12</v>
      </c>
      <c r="I153" s="213"/>
      <c r="J153" s="208"/>
      <c r="K153" s="208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156</v>
      </c>
      <c r="AU153" s="218" t="s">
        <v>83</v>
      </c>
      <c r="AV153" s="13" t="s">
        <v>83</v>
      </c>
      <c r="AW153" s="13" t="s">
        <v>30</v>
      </c>
      <c r="AX153" s="13" t="s">
        <v>81</v>
      </c>
      <c r="AY153" s="218" t="s">
        <v>144</v>
      </c>
    </row>
    <row r="154" spans="1:65" s="2" customFormat="1" ht="14.45" customHeight="1">
      <c r="A154" s="35"/>
      <c r="B154" s="36"/>
      <c r="C154" s="193" t="s">
        <v>206</v>
      </c>
      <c r="D154" s="193" t="s">
        <v>149</v>
      </c>
      <c r="E154" s="194" t="s">
        <v>254</v>
      </c>
      <c r="F154" s="195" t="s">
        <v>255</v>
      </c>
      <c r="G154" s="196" t="s">
        <v>251</v>
      </c>
      <c r="H154" s="197">
        <v>1</v>
      </c>
      <c r="I154" s="198"/>
      <c r="J154" s="199">
        <f>ROUND(I154*H154,2)</f>
        <v>0</v>
      </c>
      <c r="K154" s="200"/>
      <c r="L154" s="40"/>
      <c r="M154" s="201" t="s">
        <v>1</v>
      </c>
      <c r="N154" s="202" t="s">
        <v>38</v>
      </c>
      <c r="O154" s="72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5" t="s">
        <v>180</v>
      </c>
      <c r="AT154" s="205" t="s">
        <v>149</v>
      </c>
      <c r="AU154" s="205" t="s">
        <v>83</v>
      </c>
      <c r="AY154" s="18" t="s">
        <v>144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8" t="s">
        <v>81</v>
      </c>
      <c r="BK154" s="206">
        <f>ROUND(I154*H154,2)</f>
        <v>0</v>
      </c>
      <c r="BL154" s="18" t="s">
        <v>180</v>
      </c>
      <c r="BM154" s="205" t="s">
        <v>850</v>
      </c>
    </row>
    <row r="155" spans="1:65" s="13" customFormat="1" ht="11.25">
      <c r="B155" s="207"/>
      <c r="C155" s="208"/>
      <c r="D155" s="209" t="s">
        <v>156</v>
      </c>
      <c r="E155" s="210" t="s">
        <v>1</v>
      </c>
      <c r="F155" s="211" t="s">
        <v>81</v>
      </c>
      <c r="G155" s="208"/>
      <c r="H155" s="212">
        <v>1</v>
      </c>
      <c r="I155" s="213"/>
      <c r="J155" s="208"/>
      <c r="K155" s="208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156</v>
      </c>
      <c r="AU155" s="218" t="s">
        <v>83</v>
      </c>
      <c r="AV155" s="13" t="s">
        <v>83</v>
      </c>
      <c r="AW155" s="13" t="s">
        <v>30</v>
      </c>
      <c r="AX155" s="13" t="s">
        <v>81</v>
      </c>
      <c r="AY155" s="218" t="s">
        <v>144</v>
      </c>
    </row>
    <row r="156" spans="1:65" s="2" customFormat="1" ht="14.45" customHeight="1">
      <c r="A156" s="35"/>
      <c r="B156" s="36"/>
      <c r="C156" s="193" t="s">
        <v>211</v>
      </c>
      <c r="D156" s="193" t="s">
        <v>149</v>
      </c>
      <c r="E156" s="194" t="s">
        <v>249</v>
      </c>
      <c r="F156" s="195" t="s">
        <v>250</v>
      </c>
      <c r="G156" s="196" t="s">
        <v>251</v>
      </c>
      <c r="H156" s="197">
        <v>1</v>
      </c>
      <c r="I156" s="198"/>
      <c r="J156" s="199">
        <f>ROUND(I156*H156,2)</f>
        <v>0</v>
      </c>
      <c r="K156" s="200"/>
      <c r="L156" s="40"/>
      <c r="M156" s="201" t="s">
        <v>1</v>
      </c>
      <c r="N156" s="202" t="s">
        <v>38</v>
      </c>
      <c r="O156" s="72"/>
      <c r="P156" s="203">
        <f>O156*H156</f>
        <v>0</v>
      </c>
      <c r="Q156" s="203">
        <v>0</v>
      </c>
      <c r="R156" s="203">
        <f>Q156*H156</f>
        <v>0</v>
      </c>
      <c r="S156" s="203">
        <v>0</v>
      </c>
      <c r="T156" s="20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5" t="s">
        <v>180</v>
      </c>
      <c r="AT156" s="205" t="s">
        <v>149</v>
      </c>
      <c r="AU156" s="205" t="s">
        <v>83</v>
      </c>
      <c r="AY156" s="18" t="s">
        <v>144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8" t="s">
        <v>81</v>
      </c>
      <c r="BK156" s="206">
        <f>ROUND(I156*H156,2)</f>
        <v>0</v>
      </c>
      <c r="BL156" s="18" t="s">
        <v>180</v>
      </c>
      <c r="BM156" s="205" t="s">
        <v>851</v>
      </c>
    </row>
    <row r="157" spans="1:65" s="13" customFormat="1" ht="11.25">
      <c r="B157" s="207"/>
      <c r="C157" s="208"/>
      <c r="D157" s="209" t="s">
        <v>156</v>
      </c>
      <c r="E157" s="210" t="s">
        <v>1</v>
      </c>
      <c r="F157" s="211" t="s">
        <v>81</v>
      </c>
      <c r="G157" s="208"/>
      <c r="H157" s="212">
        <v>1</v>
      </c>
      <c r="I157" s="213"/>
      <c r="J157" s="208"/>
      <c r="K157" s="208"/>
      <c r="L157" s="214"/>
      <c r="M157" s="215"/>
      <c r="N157" s="216"/>
      <c r="O157" s="216"/>
      <c r="P157" s="216"/>
      <c r="Q157" s="216"/>
      <c r="R157" s="216"/>
      <c r="S157" s="216"/>
      <c r="T157" s="217"/>
      <c r="AT157" s="218" t="s">
        <v>156</v>
      </c>
      <c r="AU157" s="218" t="s">
        <v>83</v>
      </c>
      <c r="AV157" s="13" t="s">
        <v>83</v>
      </c>
      <c r="AW157" s="13" t="s">
        <v>30</v>
      </c>
      <c r="AX157" s="13" t="s">
        <v>81</v>
      </c>
      <c r="AY157" s="218" t="s">
        <v>144</v>
      </c>
    </row>
    <row r="158" spans="1:65" s="2" customFormat="1" ht="14.45" customHeight="1">
      <c r="A158" s="35"/>
      <c r="B158" s="36"/>
      <c r="C158" s="193" t="s">
        <v>216</v>
      </c>
      <c r="D158" s="193" t="s">
        <v>149</v>
      </c>
      <c r="E158" s="194" t="s">
        <v>233</v>
      </c>
      <c r="F158" s="195" t="s">
        <v>234</v>
      </c>
      <c r="G158" s="196" t="s">
        <v>209</v>
      </c>
      <c r="H158" s="197">
        <v>65</v>
      </c>
      <c r="I158" s="198"/>
      <c r="J158" s="199">
        <f>ROUND(I158*H158,2)</f>
        <v>0</v>
      </c>
      <c r="K158" s="200"/>
      <c r="L158" s="40"/>
      <c r="M158" s="201" t="s">
        <v>1</v>
      </c>
      <c r="N158" s="202" t="s">
        <v>38</v>
      </c>
      <c r="O158" s="72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5" t="s">
        <v>180</v>
      </c>
      <c r="AT158" s="205" t="s">
        <v>149</v>
      </c>
      <c r="AU158" s="205" t="s">
        <v>83</v>
      </c>
      <c r="AY158" s="18" t="s">
        <v>144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8" t="s">
        <v>81</v>
      </c>
      <c r="BK158" s="206">
        <f>ROUND(I158*H158,2)</f>
        <v>0</v>
      </c>
      <c r="BL158" s="18" t="s">
        <v>180</v>
      </c>
      <c r="BM158" s="205" t="s">
        <v>852</v>
      </c>
    </row>
    <row r="159" spans="1:65" s="13" customFormat="1" ht="11.25">
      <c r="B159" s="207"/>
      <c r="C159" s="208"/>
      <c r="D159" s="209" t="s">
        <v>156</v>
      </c>
      <c r="E159" s="210" t="s">
        <v>1</v>
      </c>
      <c r="F159" s="211" t="s">
        <v>542</v>
      </c>
      <c r="G159" s="208"/>
      <c r="H159" s="212">
        <v>65</v>
      </c>
      <c r="I159" s="213"/>
      <c r="J159" s="208"/>
      <c r="K159" s="208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156</v>
      </c>
      <c r="AU159" s="218" t="s">
        <v>83</v>
      </c>
      <c r="AV159" s="13" t="s">
        <v>83</v>
      </c>
      <c r="AW159" s="13" t="s">
        <v>30</v>
      </c>
      <c r="AX159" s="13" t="s">
        <v>81</v>
      </c>
      <c r="AY159" s="218" t="s">
        <v>144</v>
      </c>
    </row>
    <row r="160" spans="1:65" s="2" customFormat="1" ht="14.45" customHeight="1">
      <c r="A160" s="35"/>
      <c r="B160" s="36"/>
      <c r="C160" s="193" t="s">
        <v>221</v>
      </c>
      <c r="D160" s="193" t="s">
        <v>149</v>
      </c>
      <c r="E160" s="194" t="s">
        <v>226</v>
      </c>
      <c r="F160" s="195" t="s">
        <v>227</v>
      </c>
      <c r="G160" s="196" t="s">
        <v>209</v>
      </c>
      <c r="H160" s="197">
        <v>8</v>
      </c>
      <c r="I160" s="198"/>
      <c r="J160" s="199">
        <f>ROUND(I160*H160,2)</f>
        <v>0</v>
      </c>
      <c r="K160" s="200"/>
      <c r="L160" s="40"/>
      <c r="M160" s="201" t="s">
        <v>1</v>
      </c>
      <c r="N160" s="202" t="s">
        <v>38</v>
      </c>
      <c r="O160" s="72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5" t="s">
        <v>180</v>
      </c>
      <c r="AT160" s="205" t="s">
        <v>149</v>
      </c>
      <c r="AU160" s="205" t="s">
        <v>83</v>
      </c>
      <c r="AY160" s="18" t="s">
        <v>144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8" t="s">
        <v>81</v>
      </c>
      <c r="BK160" s="206">
        <f>ROUND(I160*H160,2)</f>
        <v>0</v>
      </c>
      <c r="BL160" s="18" t="s">
        <v>180</v>
      </c>
      <c r="BM160" s="205" t="s">
        <v>853</v>
      </c>
    </row>
    <row r="161" spans="1:65" s="13" customFormat="1" ht="11.25">
      <c r="B161" s="207"/>
      <c r="C161" s="208"/>
      <c r="D161" s="209" t="s">
        <v>156</v>
      </c>
      <c r="E161" s="210" t="s">
        <v>1</v>
      </c>
      <c r="F161" s="211" t="s">
        <v>192</v>
      </c>
      <c r="G161" s="208"/>
      <c r="H161" s="212">
        <v>8</v>
      </c>
      <c r="I161" s="213"/>
      <c r="J161" s="208"/>
      <c r="K161" s="208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156</v>
      </c>
      <c r="AU161" s="218" t="s">
        <v>83</v>
      </c>
      <c r="AV161" s="13" t="s">
        <v>83</v>
      </c>
      <c r="AW161" s="13" t="s">
        <v>30</v>
      </c>
      <c r="AX161" s="13" t="s">
        <v>81</v>
      </c>
      <c r="AY161" s="218" t="s">
        <v>144</v>
      </c>
    </row>
    <row r="162" spans="1:65" s="2" customFormat="1" ht="14.45" customHeight="1">
      <c r="A162" s="35"/>
      <c r="B162" s="36"/>
      <c r="C162" s="193" t="s">
        <v>8</v>
      </c>
      <c r="D162" s="193" t="s">
        <v>149</v>
      </c>
      <c r="E162" s="194" t="s">
        <v>854</v>
      </c>
      <c r="F162" s="195" t="s">
        <v>855</v>
      </c>
      <c r="G162" s="196" t="s">
        <v>251</v>
      </c>
      <c r="H162" s="197">
        <v>1</v>
      </c>
      <c r="I162" s="198"/>
      <c r="J162" s="199">
        <f>ROUND(I162*H162,2)</f>
        <v>0</v>
      </c>
      <c r="K162" s="200"/>
      <c r="L162" s="40"/>
      <c r="M162" s="201" t="s">
        <v>1</v>
      </c>
      <c r="N162" s="202" t="s">
        <v>38</v>
      </c>
      <c r="O162" s="72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5" t="s">
        <v>180</v>
      </c>
      <c r="AT162" s="205" t="s">
        <v>149</v>
      </c>
      <c r="AU162" s="205" t="s">
        <v>83</v>
      </c>
      <c r="AY162" s="18" t="s">
        <v>144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8" t="s">
        <v>81</v>
      </c>
      <c r="BK162" s="206">
        <f>ROUND(I162*H162,2)</f>
        <v>0</v>
      </c>
      <c r="BL162" s="18" t="s">
        <v>180</v>
      </c>
      <c r="BM162" s="205" t="s">
        <v>856</v>
      </c>
    </row>
    <row r="163" spans="1:65" s="13" customFormat="1" ht="11.25">
      <c r="B163" s="207"/>
      <c r="C163" s="208"/>
      <c r="D163" s="209" t="s">
        <v>156</v>
      </c>
      <c r="E163" s="210" t="s">
        <v>1</v>
      </c>
      <c r="F163" s="211" t="s">
        <v>81</v>
      </c>
      <c r="G163" s="208"/>
      <c r="H163" s="212">
        <v>1</v>
      </c>
      <c r="I163" s="213"/>
      <c r="J163" s="208"/>
      <c r="K163" s="208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156</v>
      </c>
      <c r="AU163" s="218" t="s">
        <v>83</v>
      </c>
      <c r="AV163" s="13" t="s">
        <v>83</v>
      </c>
      <c r="AW163" s="13" t="s">
        <v>30</v>
      </c>
      <c r="AX163" s="13" t="s">
        <v>81</v>
      </c>
      <c r="AY163" s="218" t="s">
        <v>144</v>
      </c>
    </row>
    <row r="164" spans="1:65" s="2" customFormat="1" ht="24.2" customHeight="1">
      <c r="A164" s="35"/>
      <c r="B164" s="36"/>
      <c r="C164" s="193" t="s">
        <v>180</v>
      </c>
      <c r="D164" s="193" t="s">
        <v>149</v>
      </c>
      <c r="E164" s="194" t="s">
        <v>265</v>
      </c>
      <c r="F164" s="195" t="s">
        <v>266</v>
      </c>
      <c r="G164" s="196" t="s">
        <v>251</v>
      </c>
      <c r="H164" s="197">
        <v>1</v>
      </c>
      <c r="I164" s="198"/>
      <c r="J164" s="199">
        <f>ROUND(I164*H164,2)</f>
        <v>0</v>
      </c>
      <c r="K164" s="200"/>
      <c r="L164" s="40"/>
      <c r="M164" s="201" t="s">
        <v>1</v>
      </c>
      <c r="N164" s="202" t="s">
        <v>38</v>
      </c>
      <c r="O164" s="72"/>
      <c r="P164" s="203">
        <f>O164*H164</f>
        <v>0</v>
      </c>
      <c r="Q164" s="203">
        <v>0</v>
      </c>
      <c r="R164" s="203">
        <f>Q164*H164</f>
        <v>0</v>
      </c>
      <c r="S164" s="203">
        <v>0</v>
      </c>
      <c r="T164" s="20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5" t="s">
        <v>180</v>
      </c>
      <c r="AT164" s="205" t="s">
        <v>149</v>
      </c>
      <c r="AU164" s="205" t="s">
        <v>83</v>
      </c>
      <c r="AY164" s="18" t="s">
        <v>144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8" t="s">
        <v>81</v>
      </c>
      <c r="BK164" s="206">
        <f>ROUND(I164*H164,2)</f>
        <v>0</v>
      </c>
      <c r="BL164" s="18" t="s">
        <v>180</v>
      </c>
      <c r="BM164" s="205" t="s">
        <v>857</v>
      </c>
    </row>
    <row r="165" spans="1:65" s="13" customFormat="1" ht="11.25">
      <c r="B165" s="207"/>
      <c r="C165" s="208"/>
      <c r="D165" s="209" t="s">
        <v>156</v>
      </c>
      <c r="E165" s="210" t="s">
        <v>1</v>
      </c>
      <c r="F165" s="211" t="s">
        <v>81</v>
      </c>
      <c r="G165" s="208"/>
      <c r="H165" s="212">
        <v>1</v>
      </c>
      <c r="I165" s="213"/>
      <c r="J165" s="208"/>
      <c r="K165" s="208"/>
      <c r="L165" s="214"/>
      <c r="M165" s="215"/>
      <c r="N165" s="216"/>
      <c r="O165" s="216"/>
      <c r="P165" s="216"/>
      <c r="Q165" s="216"/>
      <c r="R165" s="216"/>
      <c r="S165" s="216"/>
      <c r="T165" s="217"/>
      <c r="AT165" s="218" t="s">
        <v>156</v>
      </c>
      <c r="AU165" s="218" t="s">
        <v>83</v>
      </c>
      <c r="AV165" s="13" t="s">
        <v>83</v>
      </c>
      <c r="AW165" s="13" t="s">
        <v>30</v>
      </c>
      <c r="AX165" s="13" t="s">
        <v>81</v>
      </c>
      <c r="AY165" s="218" t="s">
        <v>144</v>
      </c>
    </row>
    <row r="166" spans="1:65" s="2" customFormat="1" ht="14.45" customHeight="1">
      <c r="A166" s="35"/>
      <c r="B166" s="36"/>
      <c r="C166" s="193" t="s">
        <v>232</v>
      </c>
      <c r="D166" s="193" t="s">
        <v>149</v>
      </c>
      <c r="E166" s="194" t="s">
        <v>262</v>
      </c>
      <c r="F166" s="195" t="s">
        <v>263</v>
      </c>
      <c r="G166" s="196" t="s">
        <v>251</v>
      </c>
      <c r="H166" s="197">
        <v>1</v>
      </c>
      <c r="I166" s="198"/>
      <c r="J166" s="199">
        <f>ROUND(I166*H166,2)</f>
        <v>0</v>
      </c>
      <c r="K166" s="200"/>
      <c r="L166" s="40"/>
      <c r="M166" s="201" t="s">
        <v>1</v>
      </c>
      <c r="N166" s="202" t="s">
        <v>38</v>
      </c>
      <c r="O166" s="72"/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5" t="s">
        <v>180</v>
      </c>
      <c r="AT166" s="205" t="s">
        <v>149</v>
      </c>
      <c r="AU166" s="205" t="s">
        <v>83</v>
      </c>
      <c r="AY166" s="18" t="s">
        <v>144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8" t="s">
        <v>81</v>
      </c>
      <c r="BK166" s="206">
        <f>ROUND(I166*H166,2)</f>
        <v>0</v>
      </c>
      <c r="BL166" s="18" t="s">
        <v>180</v>
      </c>
      <c r="BM166" s="205" t="s">
        <v>858</v>
      </c>
    </row>
    <row r="167" spans="1:65" s="13" customFormat="1" ht="11.25">
      <c r="B167" s="207"/>
      <c r="C167" s="208"/>
      <c r="D167" s="209" t="s">
        <v>156</v>
      </c>
      <c r="E167" s="210" t="s">
        <v>1</v>
      </c>
      <c r="F167" s="211" t="s">
        <v>81</v>
      </c>
      <c r="G167" s="208"/>
      <c r="H167" s="212">
        <v>1</v>
      </c>
      <c r="I167" s="213"/>
      <c r="J167" s="208"/>
      <c r="K167" s="208"/>
      <c r="L167" s="214"/>
      <c r="M167" s="215"/>
      <c r="N167" s="216"/>
      <c r="O167" s="216"/>
      <c r="P167" s="216"/>
      <c r="Q167" s="216"/>
      <c r="R167" s="216"/>
      <c r="S167" s="216"/>
      <c r="T167" s="217"/>
      <c r="AT167" s="218" t="s">
        <v>156</v>
      </c>
      <c r="AU167" s="218" t="s">
        <v>83</v>
      </c>
      <c r="AV167" s="13" t="s">
        <v>83</v>
      </c>
      <c r="AW167" s="13" t="s">
        <v>30</v>
      </c>
      <c r="AX167" s="13" t="s">
        <v>81</v>
      </c>
      <c r="AY167" s="218" t="s">
        <v>144</v>
      </c>
    </row>
    <row r="168" spans="1:65" s="2" customFormat="1" ht="24.2" customHeight="1">
      <c r="A168" s="35"/>
      <c r="B168" s="36"/>
      <c r="C168" s="193" t="s">
        <v>237</v>
      </c>
      <c r="D168" s="193" t="s">
        <v>149</v>
      </c>
      <c r="E168" s="194" t="s">
        <v>269</v>
      </c>
      <c r="F168" s="195" t="s">
        <v>270</v>
      </c>
      <c r="G168" s="196" t="s">
        <v>251</v>
      </c>
      <c r="H168" s="197">
        <v>1</v>
      </c>
      <c r="I168" s="198"/>
      <c r="J168" s="199">
        <f>ROUND(I168*H168,2)</f>
        <v>0</v>
      </c>
      <c r="K168" s="200"/>
      <c r="L168" s="40"/>
      <c r="M168" s="201" t="s">
        <v>1</v>
      </c>
      <c r="N168" s="202" t="s">
        <v>38</v>
      </c>
      <c r="O168" s="72"/>
      <c r="P168" s="203">
        <f>O168*H168</f>
        <v>0</v>
      </c>
      <c r="Q168" s="203">
        <v>0</v>
      </c>
      <c r="R168" s="203">
        <f>Q168*H168</f>
        <v>0</v>
      </c>
      <c r="S168" s="203">
        <v>0</v>
      </c>
      <c r="T168" s="20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5" t="s">
        <v>180</v>
      </c>
      <c r="AT168" s="205" t="s">
        <v>149</v>
      </c>
      <c r="AU168" s="205" t="s">
        <v>83</v>
      </c>
      <c r="AY168" s="18" t="s">
        <v>144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8" t="s">
        <v>81</v>
      </c>
      <c r="BK168" s="206">
        <f>ROUND(I168*H168,2)</f>
        <v>0</v>
      </c>
      <c r="BL168" s="18" t="s">
        <v>180</v>
      </c>
      <c r="BM168" s="205" t="s">
        <v>859</v>
      </c>
    </row>
    <row r="169" spans="1:65" s="13" customFormat="1" ht="11.25">
      <c r="B169" s="207"/>
      <c r="C169" s="208"/>
      <c r="D169" s="209" t="s">
        <v>156</v>
      </c>
      <c r="E169" s="210" t="s">
        <v>1</v>
      </c>
      <c r="F169" s="211" t="s">
        <v>81</v>
      </c>
      <c r="G169" s="208"/>
      <c r="H169" s="212">
        <v>1</v>
      </c>
      <c r="I169" s="213"/>
      <c r="J169" s="208"/>
      <c r="K169" s="208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156</v>
      </c>
      <c r="AU169" s="218" t="s">
        <v>83</v>
      </c>
      <c r="AV169" s="13" t="s">
        <v>83</v>
      </c>
      <c r="AW169" s="13" t="s">
        <v>30</v>
      </c>
      <c r="AX169" s="13" t="s">
        <v>81</v>
      </c>
      <c r="AY169" s="218" t="s">
        <v>144</v>
      </c>
    </row>
    <row r="170" spans="1:65" s="2" customFormat="1" ht="14.45" customHeight="1">
      <c r="A170" s="35"/>
      <c r="B170" s="36"/>
      <c r="C170" s="193" t="s">
        <v>242</v>
      </c>
      <c r="D170" s="193" t="s">
        <v>149</v>
      </c>
      <c r="E170" s="194" t="s">
        <v>273</v>
      </c>
      <c r="F170" s="195" t="s">
        <v>274</v>
      </c>
      <c r="G170" s="196" t="s">
        <v>251</v>
      </c>
      <c r="H170" s="197">
        <v>1</v>
      </c>
      <c r="I170" s="198"/>
      <c r="J170" s="199">
        <f>ROUND(I170*H170,2)</f>
        <v>0</v>
      </c>
      <c r="K170" s="200"/>
      <c r="L170" s="40"/>
      <c r="M170" s="201" t="s">
        <v>1</v>
      </c>
      <c r="N170" s="202" t="s">
        <v>38</v>
      </c>
      <c r="O170" s="72"/>
      <c r="P170" s="203">
        <f>O170*H170</f>
        <v>0</v>
      </c>
      <c r="Q170" s="203">
        <v>0</v>
      </c>
      <c r="R170" s="203">
        <f>Q170*H170</f>
        <v>0</v>
      </c>
      <c r="S170" s="203">
        <v>0</v>
      </c>
      <c r="T170" s="20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5" t="s">
        <v>180</v>
      </c>
      <c r="AT170" s="205" t="s">
        <v>149</v>
      </c>
      <c r="AU170" s="205" t="s">
        <v>83</v>
      </c>
      <c r="AY170" s="18" t="s">
        <v>144</v>
      </c>
      <c r="BE170" s="206">
        <f>IF(N170="základní",J170,0)</f>
        <v>0</v>
      </c>
      <c r="BF170" s="206">
        <f>IF(N170="snížená",J170,0)</f>
        <v>0</v>
      </c>
      <c r="BG170" s="206">
        <f>IF(N170="zákl. přenesená",J170,0)</f>
        <v>0</v>
      </c>
      <c r="BH170" s="206">
        <f>IF(N170="sníž. přenesená",J170,0)</f>
        <v>0</v>
      </c>
      <c r="BI170" s="206">
        <f>IF(N170="nulová",J170,0)</f>
        <v>0</v>
      </c>
      <c r="BJ170" s="18" t="s">
        <v>81</v>
      </c>
      <c r="BK170" s="206">
        <f>ROUND(I170*H170,2)</f>
        <v>0</v>
      </c>
      <c r="BL170" s="18" t="s">
        <v>180</v>
      </c>
      <c r="BM170" s="205" t="s">
        <v>860</v>
      </c>
    </row>
    <row r="171" spans="1:65" s="13" customFormat="1" ht="11.25">
      <c r="B171" s="207"/>
      <c r="C171" s="208"/>
      <c r="D171" s="209" t="s">
        <v>156</v>
      </c>
      <c r="E171" s="210" t="s">
        <v>1</v>
      </c>
      <c r="F171" s="211" t="s">
        <v>81</v>
      </c>
      <c r="G171" s="208"/>
      <c r="H171" s="212">
        <v>1</v>
      </c>
      <c r="I171" s="213"/>
      <c r="J171" s="208"/>
      <c r="K171" s="208"/>
      <c r="L171" s="214"/>
      <c r="M171" s="215"/>
      <c r="N171" s="216"/>
      <c r="O171" s="216"/>
      <c r="P171" s="216"/>
      <c r="Q171" s="216"/>
      <c r="R171" s="216"/>
      <c r="S171" s="216"/>
      <c r="T171" s="217"/>
      <c r="AT171" s="218" t="s">
        <v>156</v>
      </c>
      <c r="AU171" s="218" t="s">
        <v>83</v>
      </c>
      <c r="AV171" s="13" t="s">
        <v>83</v>
      </c>
      <c r="AW171" s="13" t="s">
        <v>30</v>
      </c>
      <c r="AX171" s="13" t="s">
        <v>81</v>
      </c>
      <c r="AY171" s="218" t="s">
        <v>144</v>
      </c>
    </row>
    <row r="172" spans="1:65" s="12" customFormat="1" ht="22.9" customHeight="1">
      <c r="B172" s="177"/>
      <c r="C172" s="178"/>
      <c r="D172" s="179" t="s">
        <v>72</v>
      </c>
      <c r="E172" s="191" t="s">
        <v>276</v>
      </c>
      <c r="F172" s="191" t="s">
        <v>277</v>
      </c>
      <c r="G172" s="178"/>
      <c r="H172" s="178"/>
      <c r="I172" s="181"/>
      <c r="J172" s="192">
        <f>BK172</f>
        <v>0</v>
      </c>
      <c r="K172" s="178"/>
      <c r="L172" s="183"/>
      <c r="M172" s="184"/>
      <c r="N172" s="185"/>
      <c r="O172" s="185"/>
      <c r="P172" s="186">
        <f>SUM(P173:P174)</f>
        <v>0</v>
      </c>
      <c r="Q172" s="185"/>
      <c r="R172" s="186">
        <f>SUM(R173:R174)</f>
        <v>0</v>
      </c>
      <c r="S172" s="185"/>
      <c r="T172" s="187">
        <f>SUM(T173:T174)</f>
        <v>0</v>
      </c>
      <c r="AR172" s="188" t="s">
        <v>83</v>
      </c>
      <c r="AT172" s="189" t="s">
        <v>72</v>
      </c>
      <c r="AU172" s="189" t="s">
        <v>81</v>
      </c>
      <c r="AY172" s="188" t="s">
        <v>144</v>
      </c>
      <c r="BK172" s="190">
        <f>SUM(BK173:BK174)</f>
        <v>0</v>
      </c>
    </row>
    <row r="173" spans="1:65" s="2" customFormat="1" ht="24.2" customHeight="1">
      <c r="A173" s="35"/>
      <c r="B173" s="36"/>
      <c r="C173" s="193" t="s">
        <v>220</v>
      </c>
      <c r="D173" s="193" t="s">
        <v>149</v>
      </c>
      <c r="E173" s="194" t="s">
        <v>550</v>
      </c>
      <c r="F173" s="195" t="s">
        <v>551</v>
      </c>
      <c r="G173" s="196" t="s">
        <v>198</v>
      </c>
      <c r="H173" s="197">
        <v>2</v>
      </c>
      <c r="I173" s="198"/>
      <c r="J173" s="199">
        <f>ROUND(I173*H173,2)</f>
        <v>0</v>
      </c>
      <c r="K173" s="200"/>
      <c r="L173" s="40"/>
      <c r="M173" s="201" t="s">
        <v>1</v>
      </c>
      <c r="N173" s="202" t="s">
        <v>38</v>
      </c>
      <c r="O173" s="72"/>
      <c r="P173" s="203">
        <f>O173*H173</f>
        <v>0</v>
      </c>
      <c r="Q173" s="203">
        <v>0</v>
      </c>
      <c r="R173" s="203">
        <f>Q173*H173</f>
        <v>0</v>
      </c>
      <c r="S173" s="203">
        <v>0</v>
      </c>
      <c r="T173" s="20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5" t="s">
        <v>180</v>
      </c>
      <c r="AT173" s="205" t="s">
        <v>149</v>
      </c>
      <c r="AU173" s="205" t="s">
        <v>83</v>
      </c>
      <c r="AY173" s="18" t="s">
        <v>144</v>
      </c>
      <c r="BE173" s="206">
        <f>IF(N173="základní",J173,0)</f>
        <v>0</v>
      </c>
      <c r="BF173" s="206">
        <f>IF(N173="snížená",J173,0)</f>
        <v>0</v>
      </c>
      <c r="BG173" s="206">
        <f>IF(N173="zákl. přenesená",J173,0)</f>
        <v>0</v>
      </c>
      <c r="BH173" s="206">
        <f>IF(N173="sníž. přenesená",J173,0)</f>
        <v>0</v>
      </c>
      <c r="BI173" s="206">
        <f>IF(N173="nulová",J173,0)</f>
        <v>0</v>
      </c>
      <c r="BJ173" s="18" t="s">
        <v>81</v>
      </c>
      <c r="BK173" s="206">
        <f>ROUND(I173*H173,2)</f>
        <v>0</v>
      </c>
      <c r="BL173" s="18" t="s">
        <v>180</v>
      </c>
      <c r="BM173" s="205" t="s">
        <v>861</v>
      </c>
    </row>
    <row r="174" spans="1:65" s="13" customFormat="1" ht="11.25">
      <c r="B174" s="207"/>
      <c r="C174" s="208"/>
      <c r="D174" s="209" t="s">
        <v>156</v>
      </c>
      <c r="E174" s="210" t="s">
        <v>1</v>
      </c>
      <c r="F174" s="211" t="s">
        <v>83</v>
      </c>
      <c r="G174" s="208"/>
      <c r="H174" s="212">
        <v>2</v>
      </c>
      <c r="I174" s="213"/>
      <c r="J174" s="208"/>
      <c r="K174" s="208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156</v>
      </c>
      <c r="AU174" s="218" t="s">
        <v>83</v>
      </c>
      <c r="AV174" s="13" t="s">
        <v>83</v>
      </c>
      <c r="AW174" s="13" t="s">
        <v>30</v>
      </c>
      <c r="AX174" s="13" t="s">
        <v>81</v>
      </c>
      <c r="AY174" s="218" t="s">
        <v>144</v>
      </c>
    </row>
    <row r="175" spans="1:65" s="12" customFormat="1" ht="22.9" customHeight="1">
      <c r="B175" s="177"/>
      <c r="C175" s="178"/>
      <c r="D175" s="179" t="s">
        <v>72</v>
      </c>
      <c r="E175" s="191" t="s">
        <v>293</v>
      </c>
      <c r="F175" s="191" t="s">
        <v>294</v>
      </c>
      <c r="G175" s="178"/>
      <c r="H175" s="178"/>
      <c r="I175" s="181"/>
      <c r="J175" s="192">
        <f>BK175</f>
        <v>0</v>
      </c>
      <c r="K175" s="178"/>
      <c r="L175" s="183"/>
      <c r="M175" s="184"/>
      <c r="N175" s="185"/>
      <c r="O175" s="185"/>
      <c r="P175" s="186">
        <f>SUM(P176:P183)</f>
        <v>0</v>
      </c>
      <c r="Q175" s="185"/>
      <c r="R175" s="186">
        <f>SUM(R176:R183)</f>
        <v>0.18060000000000001</v>
      </c>
      <c r="S175" s="185"/>
      <c r="T175" s="187">
        <f>SUM(T176:T183)</f>
        <v>0</v>
      </c>
      <c r="AR175" s="188" t="s">
        <v>83</v>
      </c>
      <c r="AT175" s="189" t="s">
        <v>72</v>
      </c>
      <c r="AU175" s="189" t="s">
        <v>81</v>
      </c>
      <c r="AY175" s="188" t="s">
        <v>144</v>
      </c>
      <c r="BK175" s="190">
        <f>SUM(BK176:BK183)</f>
        <v>0</v>
      </c>
    </row>
    <row r="176" spans="1:65" s="2" customFormat="1" ht="14.45" customHeight="1">
      <c r="A176" s="35"/>
      <c r="B176" s="36"/>
      <c r="C176" s="193" t="s">
        <v>7</v>
      </c>
      <c r="D176" s="193" t="s">
        <v>149</v>
      </c>
      <c r="E176" s="194" t="s">
        <v>296</v>
      </c>
      <c r="F176" s="195" t="s">
        <v>297</v>
      </c>
      <c r="G176" s="196" t="s">
        <v>152</v>
      </c>
      <c r="H176" s="197">
        <v>12</v>
      </c>
      <c r="I176" s="198"/>
      <c r="J176" s="199">
        <f>ROUND(I176*H176,2)</f>
        <v>0</v>
      </c>
      <c r="K176" s="200"/>
      <c r="L176" s="40"/>
      <c r="M176" s="201" t="s">
        <v>1</v>
      </c>
      <c r="N176" s="202" t="s">
        <v>38</v>
      </c>
      <c r="O176" s="72"/>
      <c r="P176" s="203">
        <f>O176*H176</f>
        <v>0</v>
      </c>
      <c r="Q176" s="203">
        <v>0</v>
      </c>
      <c r="R176" s="203">
        <f>Q176*H176</f>
        <v>0</v>
      </c>
      <c r="S176" s="203">
        <v>0</v>
      </c>
      <c r="T176" s="20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5" t="s">
        <v>180</v>
      </c>
      <c r="AT176" s="205" t="s">
        <v>149</v>
      </c>
      <c r="AU176" s="205" t="s">
        <v>83</v>
      </c>
      <c r="AY176" s="18" t="s">
        <v>144</v>
      </c>
      <c r="BE176" s="206">
        <f>IF(N176="základní",J176,0)</f>
        <v>0</v>
      </c>
      <c r="BF176" s="206">
        <f>IF(N176="snížená",J176,0)</f>
        <v>0</v>
      </c>
      <c r="BG176" s="206">
        <f>IF(N176="zákl. přenesená",J176,0)</f>
        <v>0</v>
      </c>
      <c r="BH176" s="206">
        <f>IF(N176="sníž. přenesená",J176,0)</f>
        <v>0</v>
      </c>
      <c r="BI176" s="206">
        <f>IF(N176="nulová",J176,0)</f>
        <v>0</v>
      </c>
      <c r="BJ176" s="18" t="s">
        <v>81</v>
      </c>
      <c r="BK176" s="206">
        <f>ROUND(I176*H176,2)</f>
        <v>0</v>
      </c>
      <c r="BL176" s="18" t="s">
        <v>180</v>
      </c>
      <c r="BM176" s="205" t="s">
        <v>862</v>
      </c>
    </row>
    <row r="177" spans="1:65" s="13" customFormat="1" ht="11.25">
      <c r="B177" s="207"/>
      <c r="C177" s="208"/>
      <c r="D177" s="209" t="s">
        <v>156</v>
      </c>
      <c r="E177" s="210" t="s">
        <v>1</v>
      </c>
      <c r="F177" s="211" t="s">
        <v>211</v>
      </c>
      <c r="G177" s="208"/>
      <c r="H177" s="212">
        <v>12</v>
      </c>
      <c r="I177" s="213"/>
      <c r="J177" s="208"/>
      <c r="K177" s="208"/>
      <c r="L177" s="214"/>
      <c r="M177" s="215"/>
      <c r="N177" s="216"/>
      <c r="O177" s="216"/>
      <c r="P177" s="216"/>
      <c r="Q177" s="216"/>
      <c r="R177" s="216"/>
      <c r="S177" s="216"/>
      <c r="T177" s="217"/>
      <c r="AT177" s="218" t="s">
        <v>156</v>
      </c>
      <c r="AU177" s="218" t="s">
        <v>83</v>
      </c>
      <c r="AV177" s="13" t="s">
        <v>83</v>
      </c>
      <c r="AW177" s="13" t="s">
        <v>30</v>
      </c>
      <c r="AX177" s="13" t="s">
        <v>81</v>
      </c>
      <c r="AY177" s="218" t="s">
        <v>144</v>
      </c>
    </row>
    <row r="178" spans="1:65" s="2" customFormat="1" ht="14.45" customHeight="1">
      <c r="A178" s="35"/>
      <c r="B178" s="36"/>
      <c r="C178" s="193" t="s">
        <v>253</v>
      </c>
      <c r="D178" s="193" t="s">
        <v>149</v>
      </c>
      <c r="E178" s="194" t="s">
        <v>299</v>
      </c>
      <c r="F178" s="195" t="s">
        <v>300</v>
      </c>
      <c r="G178" s="196" t="s">
        <v>152</v>
      </c>
      <c r="H178" s="197">
        <v>12</v>
      </c>
      <c r="I178" s="198"/>
      <c r="J178" s="199">
        <f>ROUND(I178*H178,2)</f>
        <v>0</v>
      </c>
      <c r="K178" s="200"/>
      <c r="L178" s="40"/>
      <c r="M178" s="201" t="s">
        <v>1</v>
      </c>
      <c r="N178" s="202" t="s">
        <v>38</v>
      </c>
      <c r="O178" s="72"/>
      <c r="P178" s="203">
        <f>O178*H178</f>
        <v>0</v>
      </c>
      <c r="Q178" s="203">
        <v>2.9999999999999997E-4</v>
      </c>
      <c r="R178" s="203">
        <f>Q178*H178</f>
        <v>3.5999999999999999E-3</v>
      </c>
      <c r="S178" s="203">
        <v>0</v>
      </c>
      <c r="T178" s="20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5" t="s">
        <v>180</v>
      </c>
      <c r="AT178" s="205" t="s">
        <v>149</v>
      </c>
      <c r="AU178" s="205" t="s">
        <v>83</v>
      </c>
      <c r="AY178" s="18" t="s">
        <v>144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8" t="s">
        <v>81</v>
      </c>
      <c r="BK178" s="206">
        <f>ROUND(I178*H178,2)</f>
        <v>0</v>
      </c>
      <c r="BL178" s="18" t="s">
        <v>180</v>
      </c>
      <c r="BM178" s="205" t="s">
        <v>863</v>
      </c>
    </row>
    <row r="179" spans="1:65" s="13" customFormat="1" ht="11.25">
      <c r="B179" s="207"/>
      <c r="C179" s="208"/>
      <c r="D179" s="209" t="s">
        <v>156</v>
      </c>
      <c r="E179" s="210" t="s">
        <v>1</v>
      </c>
      <c r="F179" s="211" t="s">
        <v>211</v>
      </c>
      <c r="G179" s="208"/>
      <c r="H179" s="212">
        <v>12</v>
      </c>
      <c r="I179" s="213"/>
      <c r="J179" s="208"/>
      <c r="K179" s="208"/>
      <c r="L179" s="214"/>
      <c r="M179" s="215"/>
      <c r="N179" s="216"/>
      <c r="O179" s="216"/>
      <c r="P179" s="216"/>
      <c r="Q179" s="216"/>
      <c r="R179" s="216"/>
      <c r="S179" s="216"/>
      <c r="T179" s="217"/>
      <c r="AT179" s="218" t="s">
        <v>156</v>
      </c>
      <c r="AU179" s="218" t="s">
        <v>83</v>
      </c>
      <c r="AV179" s="13" t="s">
        <v>83</v>
      </c>
      <c r="AW179" s="13" t="s">
        <v>30</v>
      </c>
      <c r="AX179" s="13" t="s">
        <v>81</v>
      </c>
      <c r="AY179" s="218" t="s">
        <v>144</v>
      </c>
    </row>
    <row r="180" spans="1:65" s="2" customFormat="1" ht="24.2" customHeight="1">
      <c r="A180" s="35"/>
      <c r="B180" s="36"/>
      <c r="C180" s="193" t="s">
        <v>257</v>
      </c>
      <c r="D180" s="193" t="s">
        <v>149</v>
      </c>
      <c r="E180" s="194" t="s">
        <v>303</v>
      </c>
      <c r="F180" s="195" t="s">
        <v>304</v>
      </c>
      <c r="G180" s="196" t="s">
        <v>152</v>
      </c>
      <c r="H180" s="197">
        <v>12</v>
      </c>
      <c r="I180" s="198"/>
      <c r="J180" s="199">
        <f>ROUND(I180*H180,2)</f>
        <v>0</v>
      </c>
      <c r="K180" s="200"/>
      <c r="L180" s="40"/>
      <c r="M180" s="201" t="s">
        <v>1</v>
      </c>
      <c r="N180" s="202" t="s">
        <v>38</v>
      </c>
      <c r="O180" s="72"/>
      <c r="P180" s="203">
        <f>O180*H180</f>
        <v>0</v>
      </c>
      <c r="Q180" s="203">
        <v>4.9500000000000004E-3</v>
      </c>
      <c r="R180" s="203">
        <f>Q180*H180</f>
        <v>5.9400000000000008E-2</v>
      </c>
      <c r="S180" s="203">
        <v>0</v>
      </c>
      <c r="T180" s="20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5" t="s">
        <v>180</v>
      </c>
      <c r="AT180" s="205" t="s">
        <v>149</v>
      </c>
      <c r="AU180" s="205" t="s">
        <v>83</v>
      </c>
      <c r="AY180" s="18" t="s">
        <v>144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8" t="s">
        <v>81</v>
      </c>
      <c r="BK180" s="206">
        <f>ROUND(I180*H180,2)</f>
        <v>0</v>
      </c>
      <c r="BL180" s="18" t="s">
        <v>180</v>
      </c>
      <c r="BM180" s="205" t="s">
        <v>864</v>
      </c>
    </row>
    <row r="181" spans="1:65" s="13" customFormat="1" ht="11.25">
      <c r="B181" s="207"/>
      <c r="C181" s="208"/>
      <c r="D181" s="209" t="s">
        <v>156</v>
      </c>
      <c r="E181" s="210" t="s">
        <v>1</v>
      </c>
      <c r="F181" s="211" t="s">
        <v>211</v>
      </c>
      <c r="G181" s="208"/>
      <c r="H181" s="212">
        <v>12</v>
      </c>
      <c r="I181" s="213"/>
      <c r="J181" s="208"/>
      <c r="K181" s="208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156</v>
      </c>
      <c r="AU181" s="218" t="s">
        <v>83</v>
      </c>
      <c r="AV181" s="13" t="s">
        <v>83</v>
      </c>
      <c r="AW181" s="13" t="s">
        <v>30</v>
      </c>
      <c r="AX181" s="13" t="s">
        <v>81</v>
      </c>
      <c r="AY181" s="218" t="s">
        <v>144</v>
      </c>
    </row>
    <row r="182" spans="1:65" s="2" customFormat="1" ht="24.2" customHeight="1">
      <c r="A182" s="35"/>
      <c r="B182" s="36"/>
      <c r="C182" s="230" t="s">
        <v>261</v>
      </c>
      <c r="D182" s="230" t="s">
        <v>284</v>
      </c>
      <c r="E182" s="231" t="s">
        <v>865</v>
      </c>
      <c r="F182" s="232" t="s">
        <v>308</v>
      </c>
      <c r="G182" s="233" t="s">
        <v>152</v>
      </c>
      <c r="H182" s="234">
        <v>12</v>
      </c>
      <c r="I182" s="235"/>
      <c r="J182" s="236">
        <f>ROUND(I182*H182,2)</f>
        <v>0</v>
      </c>
      <c r="K182" s="237"/>
      <c r="L182" s="238"/>
      <c r="M182" s="239" t="s">
        <v>1</v>
      </c>
      <c r="N182" s="240" t="s">
        <v>38</v>
      </c>
      <c r="O182" s="72"/>
      <c r="P182" s="203">
        <f>O182*H182</f>
        <v>0</v>
      </c>
      <c r="Q182" s="203">
        <v>9.7999999999999997E-3</v>
      </c>
      <c r="R182" s="203">
        <f>Q182*H182</f>
        <v>0.1176</v>
      </c>
      <c r="S182" s="203">
        <v>0</v>
      </c>
      <c r="T182" s="20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5" t="s">
        <v>287</v>
      </c>
      <c r="AT182" s="205" t="s">
        <v>284</v>
      </c>
      <c r="AU182" s="205" t="s">
        <v>83</v>
      </c>
      <c r="AY182" s="18" t="s">
        <v>144</v>
      </c>
      <c r="BE182" s="206">
        <f>IF(N182="základní",J182,0)</f>
        <v>0</v>
      </c>
      <c r="BF182" s="206">
        <f>IF(N182="snížená",J182,0)</f>
        <v>0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18" t="s">
        <v>81</v>
      </c>
      <c r="BK182" s="206">
        <f>ROUND(I182*H182,2)</f>
        <v>0</v>
      </c>
      <c r="BL182" s="18" t="s">
        <v>180</v>
      </c>
      <c r="BM182" s="205" t="s">
        <v>866</v>
      </c>
    </row>
    <row r="183" spans="1:65" s="2" customFormat="1" ht="24.2" customHeight="1">
      <c r="A183" s="35"/>
      <c r="B183" s="36"/>
      <c r="C183" s="193" t="s">
        <v>241</v>
      </c>
      <c r="D183" s="193" t="s">
        <v>149</v>
      </c>
      <c r="E183" s="194" t="s">
        <v>441</v>
      </c>
      <c r="F183" s="195" t="s">
        <v>442</v>
      </c>
      <c r="G183" s="196" t="s">
        <v>163</v>
      </c>
      <c r="H183" s="197">
        <v>0.18099999999999999</v>
      </c>
      <c r="I183" s="198"/>
      <c r="J183" s="199">
        <f>ROUND(I183*H183,2)</f>
        <v>0</v>
      </c>
      <c r="K183" s="200"/>
      <c r="L183" s="40"/>
      <c r="M183" s="201" t="s">
        <v>1</v>
      </c>
      <c r="N183" s="202" t="s">
        <v>38</v>
      </c>
      <c r="O183" s="72"/>
      <c r="P183" s="203">
        <f>O183*H183</f>
        <v>0</v>
      </c>
      <c r="Q183" s="203">
        <v>0</v>
      </c>
      <c r="R183" s="203">
        <f>Q183*H183</f>
        <v>0</v>
      </c>
      <c r="S183" s="203">
        <v>0</v>
      </c>
      <c r="T183" s="20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5" t="s">
        <v>180</v>
      </c>
      <c r="AT183" s="205" t="s">
        <v>149</v>
      </c>
      <c r="AU183" s="205" t="s">
        <v>83</v>
      </c>
      <c r="AY183" s="18" t="s">
        <v>144</v>
      </c>
      <c r="BE183" s="206">
        <f>IF(N183="základní",J183,0)</f>
        <v>0</v>
      </c>
      <c r="BF183" s="206">
        <f>IF(N183="snížená",J183,0)</f>
        <v>0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18" t="s">
        <v>81</v>
      </c>
      <c r="BK183" s="206">
        <f>ROUND(I183*H183,2)</f>
        <v>0</v>
      </c>
      <c r="BL183" s="18" t="s">
        <v>180</v>
      </c>
      <c r="BM183" s="205" t="s">
        <v>867</v>
      </c>
    </row>
    <row r="184" spans="1:65" s="12" customFormat="1" ht="25.9" customHeight="1">
      <c r="B184" s="177"/>
      <c r="C184" s="178"/>
      <c r="D184" s="179" t="s">
        <v>72</v>
      </c>
      <c r="E184" s="180" t="s">
        <v>315</v>
      </c>
      <c r="F184" s="180" t="s">
        <v>316</v>
      </c>
      <c r="G184" s="178"/>
      <c r="H184" s="178"/>
      <c r="I184" s="181"/>
      <c r="J184" s="182">
        <f>BK184</f>
        <v>0</v>
      </c>
      <c r="K184" s="178"/>
      <c r="L184" s="183"/>
      <c r="M184" s="184"/>
      <c r="N184" s="185"/>
      <c r="O184" s="185"/>
      <c r="P184" s="186">
        <f>SUM(P185:P189)</f>
        <v>0</v>
      </c>
      <c r="Q184" s="185"/>
      <c r="R184" s="186">
        <f>SUM(R185:R189)</f>
        <v>0</v>
      </c>
      <c r="S184" s="185"/>
      <c r="T184" s="187">
        <f>SUM(T185:T189)</f>
        <v>0</v>
      </c>
      <c r="AR184" s="188" t="s">
        <v>153</v>
      </c>
      <c r="AT184" s="189" t="s">
        <v>72</v>
      </c>
      <c r="AU184" s="189" t="s">
        <v>73</v>
      </c>
      <c r="AY184" s="188" t="s">
        <v>144</v>
      </c>
      <c r="BK184" s="190">
        <f>SUM(BK185:BK189)</f>
        <v>0</v>
      </c>
    </row>
    <row r="185" spans="1:65" s="2" customFormat="1" ht="14.45" customHeight="1">
      <c r="A185" s="35"/>
      <c r="B185" s="36"/>
      <c r="C185" s="193" t="s">
        <v>268</v>
      </c>
      <c r="D185" s="193" t="s">
        <v>149</v>
      </c>
      <c r="E185" s="194" t="s">
        <v>329</v>
      </c>
      <c r="F185" s="195" t="s">
        <v>330</v>
      </c>
      <c r="G185" s="196" t="s">
        <v>320</v>
      </c>
      <c r="H185" s="197">
        <v>7.5</v>
      </c>
      <c r="I185" s="198"/>
      <c r="J185" s="199">
        <f>ROUND(I185*H185,2)</f>
        <v>0</v>
      </c>
      <c r="K185" s="200"/>
      <c r="L185" s="40"/>
      <c r="M185" s="201" t="s">
        <v>1</v>
      </c>
      <c r="N185" s="202" t="s">
        <v>38</v>
      </c>
      <c r="O185" s="72"/>
      <c r="P185" s="203">
        <f>O185*H185</f>
        <v>0</v>
      </c>
      <c r="Q185" s="203">
        <v>0</v>
      </c>
      <c r="R185" s="203">
        <f>Q185*H185</f>
        <v>0</v>
      </c>
      <c r="S185" s="203">
        <v>0</v>
      </c>
      <c r="T185" s="20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5" t="s">
        <v>321</v>
      </c>
      <c r="AT185" s="205" t="s">
        <v>149</v>
      </c>
      <c r="AU185" s="205" t="s">
        <v>81</v>
      </c>
      <c r="AY185" s="18" t="s">
        <v>144</v>
      </c>
      <c r="BE185" s="206">
        <f>IF(N185="základní",J185,0)</f>
        <v>0</v>
      </c>
      <c r="BF185" s="206">
        <f>IF(N185="snížená",J185,0)</f>
        <v>0</v>
      </c>
      <c r="BG185" s="206">
        <f>IF(N185="zákl. přenesená",J185,0)</f>
        <v>0</v>
      </c>
      <c r="BH185" s="206">
        <f>IF(N185="sníž. přenesená",J185,0)</f>
        <v>0</v>
      </c>
      <c r="BI185" s="206">
        <f>IF(N185="nulová",J185,0)</f>
        <v>0</v>
      </c>
      <c r="BJ185" s="18" t="s">
        <v>81</v>
      </c>
      <c r="BK185" s="206">
        <f>ROUND(I185*H185,2)</f>
        <v>0</v>
      </c>
      <c r="BL185" s="18" t="s">
        <v>321</v>
      </c>
      <c r="BM185" s="205" t="s">
        <v>868</v>
      </c>
    </row>
    <row r="186" spans="1:65" s="15" customFormat="1" ht="33.75">
      <c r="B186" s="241"/>
      <c r="C186" s="242"/>
      <c r="D186" s="209" t="s">
        <v>156</v>
      </c>
      <c r="E186" s="243" t="s">
        <v>1</v>
      </c>
      <c r="F186" s="244" t="s">
        <v>445</v>
      </c>
      <c r="G186" s="242"/>
      <c r="H186" s="243" t="s">
        <v>1</v>
      </c>
      <c r="I186" s="245"/>
      <c r="J186" s="242"/>
      <c r="K186" s="242"/>
      <c r="L186" s="246"/>
      <c r="M186" s="247"/>
      <c r="N186" s="248"/>
      <c r="O186" s="248"/>
      <c r="P186" s="248"/>
      <c r="Q186" s="248"/>
      <c r="R186" s="248"/>
      <c r="S186" s="248"/>
      <c r="T186" s="249"/>
      <c r="AT186" s="250" t="s">
        <v>156</v>
      </c>
      <c r="AU186" s="250" t="s">
        <v>81</v>
      </c>
      <c r="AV186" s="15" t="s">
        <v>81</v>
      </c>
      <c r="AW186" s="15" t="s">
        <v>30</v>
      </c>
      <c r="AX186" s="15" t="s">
        <v>73</v>
      </c>
      <c r="AY186" s="250" t="s">
        <v>144</v>
      </c>
    </row>
    <row r="187" spans="1:65" s="13" customFormat="1" ht="11.25">
      <c r="B187" s="207"/>
      <c r="C187" s="208"/>
      <c r="D187" s="209" t="s">
        <v>156</v>
      </c>
      <c r="E187" s="210" t="s">
        <v>1</v>
      </c>
      <c r="F187" s="211" t="s">
        <v>334</v>
      </c>
      <c r="G187" s="208"/>
      <c r="H187" s="212">
        <v>7.5</v>
      </c>
      <c r="I187" s="213"/>
      <c r="J187" s="208"/>
      <c r="K187" s="208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156</v>
      </c>
      <c r="AU187" s="218" t="s">
        <v>81</v>
      </c>
      <c r="AV187" s="13" t="s">
        <v>83</v>
      </c>
      <c r="AW187" s="13" t="s">
        <v>30</v>
      </c>
      <c r="AX187" s="13" t="s">
        <v>73</v>
      </c>
      <c r="AY187" s="218" t="s">
        <v>144</v>
      </c>
    </row>
    <row r="188" spans="1:65" s="14" customFormat="1" ht="11.25">
      <c r="B188" s="219"/>
      <c r="C188" s="220"/>
      <c r="D188" s="209" t="s">
        <v>156</v>
      </c>
      <c r="E188" s="221" t="s">
        <v>1</v>
      </c>
      <c r="F188" s="222" t="s">
        <v>158</v>
      </c>
      <c r="G188" s="220"/>
      <c r="H188" s="223">
        <v>7.5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156</v>
      </c>
      <c r="AU188" s="229" t="s">
        <v>81</v>
      </c>
      <c r="AV188" s="14" t="s">
        <v>154</v>
      </c>
      <c r="AW188" s="14" t="s">
        <v>30</v>
      </c>
      <c r="AX188" s="14" t="s">
        <v>73</v>
      </c>
      <c r="AY188" s="229" t="s">
        <v>144</v>
      </c>
    </row>
    <row r="189" spans="1:65" s="16" customFormat="1" ht="11.25">
      <c r="B189" s="251"/>
      <c r="C189" s="252"/>
      <c r="D189" s="209" t="s">
        <v>156</v>
      </c>
      <c r="E189" s="253" t="s">
        <v>1</v>
      </c>
      <c r="F189" s="254" t="s">
        <v>335</v>
      </c>
      <c r="G189" s="252"/>
      <c r="H189" s="255">
        <v>7.5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AT189" s="261" t="s">
        <v>156</v>
      </c>
      <c r="AU189" s="261" t="s">
        <v>81</v>
      </c>
      <c r="AV189" s="16" t="s">
        <v>153</v>
      </c>
      <c r="AW189" s="16" t="s">
        <v>30</v>
      </c>
      <c r="AX189" s="16" t="s">
        <v>81</v>
      </c>
      <c r="AY189" s="261" t="s">
        <v>144</v>
      </c>
    </row>
    <row r="190" spans="1:65" s="12" customFormat="1" ht="25.9" customHeight="1">
      <c r="B190" s="177"/>
      <c r="C190" s="178"/>
      <c r="D190" s="179" t="s">
        <v>72</v>
      </c>
      <c r="E190" s="180" t="s">
        <v>336</v>
      </c>
      <c r="F190" s="180" t="s">
        <v>337</v>
      </c>
      <c r="G190" s="178"/>
      <c r="H190" s="178"/>
      <c r="I190" s="181"/>
      <c r="J190" s="182">
        <f>BK190</f>
        <v>0</v>
      </c>
      <c r="K190" s="178"/>
      <c r="L190" s="183"/>
      <c r="M190" s="184"/>
      <c r="N190" s="185"/>
      <c r="O190" s="185"/>
      <c r="P190" s="186">
        <f>SUM(P191:P194)</f>
        <v>0</v>
      </c>
      <c r="Q190" s="185"/>
      <c r="R190" s="186">
        <f>SUM(R191:R194)</f>
        <v>0</v>
      </c>
      <c r="S190" s="185"/>
      <c r="T190" s="187">
        <f>SUM(T191:T194)</f>
        <v>0</v>
      </c>
      <c r="AR190" s="188" t="s">
        <v>153</v>
      </c>
      <c r="AT190" s="189" t="s">
        <v>72</v>
      </c>
      <c r="AU190" s="189" t="s">
        <v>73</v>
      </c>
      <c r="AY190" s="188" t="s">
        <v>144</v>
      </c>
      <c r="BK190" s="190">
        <f>SUM(BK191:BK194)</f>
        <v>0</v>
      </c>
    </row>
    <row r="191" spans="1:65" s="2" customFormat="1" ht="14.45" customHeight="1">
      <c r="A191" s="35"/>
      <c r="B191" s="36"/>
      <c r="C191" s="193" t="s">
        <v>272</v>
      </c>
      <c r="D191" s="193" t="s">
        <v>149</v>
      </c>
      <c r="E191" s="194" t="s">
        <v>339</v>
      </c>
      <c r="F191" s="195" t="s">
        <v>340</v>
      </c>
      <c r="G191" s="196" t="s">
        <v>251</v>
      </c>
      <c r="H191" s="197">
        <v>1</v>
      </c>
      <c r="I191" s="198"/>
      <c r="J191" s="199">
        <f>ROUND(I191*H191,2)</f>
        <v>0</v>
      </c>
      <c r="K191" s="200"/>
      <c r="L191" s="40"/>
      <c r="M191" s="201" t="s">
        <v>1</v>
      </c>
      <c r="N191" s="202" t="s">
        <v>38</v>
      </c>
      <c r="O191" s="72"/>
      <c r="P191" s="203">
        <f>O191*H191</f>
        <v>0</v>
      </c>
      <c r="Q191" s="203">
        <v>0</v>
      </c>
      <c r="R191" s="203">
        <f>Q191*H191</f>
        <v>0</v>
      </c>
      <c r="S191" s="203">
        <v>0</v>
      </c>
      <c r="T191" s="20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5" t="s">
        <v>341</v>
      </c>
      <c r="AT191" s="205" t="s">
        <v>149</v>
      </c>
      <c r="AU191" s="205" t="s">
        <v>81</v>
      </c>
      <c r="AY191" s="18" t="s">
        <v>144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8" t="s">
        <v>81</v>
      </c>
      <c r="BK191" s="206">
        <f>ROUND(I191*H191,2)</f>
        <v>0</v>
      </c>
      <c r="BL191" s="18" t="s">
        <v>341</v>
      </c>
      <c r="BM191" s="205" t="s">
        <v>869</v>
      </c>
    </row>
    <row r="192" spans="1:65" s="13" customFormat="1" ht="11.25">
      <c r="B192" s="207"/>
      <c r="C192" s="208"/>
      <c r="D192" s="209" t="s">
        <v>156</v>
      </c>
      <c r="E192" s="210" t="s">
        <v>1</v>
      </c>
      <c r="F192" s="211" t="s">
        <v>81</v>
      </c>
      <c r="G192" s="208"/>
      <c r="H192" s="212">
        <v>1</v>
      </c>
      <c r="I192" s="213"/>
      <c r="J192" s="208"/>
      <c r="K192" s="208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156</v>
      </c>
      <c r="AU192" s="218" t="s">
        <v>81</v>
      </c>
      <c r="AV192" s="13" t="s">
        <v>83</v>
      </c>
      <c r="AW192" s="13" t="s">
        <v>30</v>
      </c>
      <c r="AX192" s="13" t="s">
        <v>81</v>
      </c>
      <c r="AY192" s="218" t="s">
        <v>144</v>
      </c>
    </row>
    <row r="193" spans="1:65" s="2" customFormat="1" ht="14.45" customHeight="1">
      <c r="A193" s="35"/>
      <c r="B193" s="36"/>
      <c r="C193" s="193" t="s">
        <v>278</v>
      </c>
      <c r="D193" s="193" t="s">
        <v>149</v>
      </c>
      <c r="E193" s="194" t="s">
        <v>344</v>
      </c>
      <c r="F193" s="195" t="s">
        <v>345</v>
      </c>
      <c r="G193" s="196" t="s">
        <v>251</v>
      </c>
      <c r="H193" s="197">
        <v>1</v>
      </c>
      <c r="I193" s="198"/>
      <c r="J193" s="199">
        <f>ROUND(I193*H193,2)</f>
        <v>0</v>
      </c>
      <c r="K193" s="200"/>
      <c r="L193" s="40"/>
      <c r="M193" s="201" t="s">
        <v>1</v>
      </c>
      <c r="N193" s="202" t="s">
        <v>38</v>
      </c>
      <c r="O193" s="72"/>
      <c r="P193" s="203">
        <f>O193*H193</f>
        <v>0</v>
      </c>
      <c r="Q193" s="203">
        <v>0</v>
      </c>
      <c r="R193" s="203">
        <f>Q193*H193</f>
        <v>0</v>
      </c>
      <c r="S193" s="203">
        <v>0</v>
      </c>
      <c r="T193" s="20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5" t="s">
        <v>341</v>
      </c>
      <c r="AT193" s="205" t="s">
        <v>149</v>
      </c>
      <c r="AU193" s="205" t="s">
        <v>81</v>
      </c>
      <c r="AY193" s="18" t="s">
        <v>144</v>
      </c>
      <c r="BE193" s="206">
        <f>IF(N193="základní",J193,0)</f>
        <v>0</v>
      </c>
      <c r="BF193" s="206">
        <f>IF(N193="snížená",J193,0)</f>
        <v>0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18" t="s">
        <v>81</v>
      </c>
      <c r="BK193" s="206">
        <f>ROUND(I193*H193,2)</f>
        <v>0</v>
      </c>
      <c r="BL193" s="18" t="s">
        <v>341</v>
      </c>
      <c r="BM193" s="205" t="s">
        <v>870</v>
      </c>
    </row>
    <row r="194" spans="1:65" s="13" customFormat="1" ht="11.25">
      <c r="B194" s="207"/>
      <c r="C194" s="208"/>
      <c r="D194" s="209" t="s">
        <v>156</v>
      </c>
      <c r="E194" s="210" t="s">
        <v>1</v>
      </c>
      <c r="F194" s="211" t="s">
        <v>81</v>
      </c>
      <c r="G194" s="208"/>
      <c r="H194" s="212">
        <v>1</v>
      </c>
      <c r="I194" s="213"/>
      <c r="J194" s="208"/>
      <c r="K194" s="208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156</v>
      </c>
      <c r="AU194" s="218" t="s">
        <v>81</v>
      </c>
      <c r="AV194" s="13" t="s">
        <v>83</v>
      </c>
      <c r="AW194" s="13" t="s">
        <v>30</v>
      </c>
      <c r="AX194" s="13" t="s">
        <v>81</v>
      </c>
      <c r="AY194" s="218" t="s">
        <v>144</v>
      </c>
    </row>
    <row r="195" spans="1:65" s="12" customFormat="1" ht="25.9" customHeight="1">
      <c r="B195" s="177"/>
      <c r="C195" s="178"/>
      <c r="D195" s="179" t="s">
        <v>72</v>
      </c>
      <c r="E195" s="180" t="s">
        <v>347</v>
      </c>
      <c r="F195" s="180" t="s">
        <v>348</v>
      </c>
      <c r="G195" s="178"/>
      <c r="H195" s="178"/>
      <c r="I195" s="181"/>
      <c r="J195" s="182">
        <f>BK195</f>
        <v>0</v>
      </c>
      <c r="K195" s="178"/>
      <c r="L195" s="183"/>
      <c r="M195" s="184"/>
      <c r="N195" s="185"/>
      <c r="O195" s="185"/>
      <c r="P195" s="186">
        <f>SUM(P196:P226)</f>
        <v>0</v>
      </c>
      <c r="Q195" s="185"/>
      <c r="R195" s="186">
        <f>SUM(R196:R226)</f>
        <v>0</v>
      </c>
      <c r="S195" s="185"/>
      <c r="T195" s="187">
        <f>SUM(T196:T226)</f>
        <v>0</v>
      </c>
      <c r="AR195" s="188" t="s">
        <v>153</v>
      </c>
      <c r="AT195" s="189" t="s">
        <v>72</v>
      </c>
      <c r="AU195" s="189" t="s">
        <v>73</v>
      </c>
      <c r="AY195" s="188" t="s">
        <v>144</v>
      </c>
      <c r="BK195" s="190">
        <f>SUM(BK196:BK226)</f>
        <v>0</v>
      </c>
    </row>
    <row r="196" spans="1:65" s="2" customFormat="1" ht="24.2" customHeight="1">
      <c r="A196" s="35"/>
      <c r="B196" s="36"/>
      <c r="C196" s="230" t="s">
        <v>283</v>
      </c>
      <c r="D196" s="230" t="s">
        <v>284</v>
      </c>
      <c r="E196" s="231" t="s">
        <v>350</v>
      </c>
      <c r="F196" s="232" t="s">
        <v>351</v>
      </c>
      <c r="G196" s="233" t="s">
        <v>251</v>
      </c>
      <c r="H196" s="234">
        <v>1</v>
      </c>
      <c r="I196" s="235"/>
      <c r="J196" s="236">
        <f>ROUND(I196*H196,2)</f>
        <v>0</v>
      </c>
      <c r="K196" s="237"/>
      <c r="L196" s="238"/>
      <c r="M196" s="239" t="s">
        <v>1</v>
      </c>
      <c r="N196" s="240" t="s">
        <v>38</v>
      </c>
      <c r="O196" s="72"/>
      <c r="P196" s="203">
        <f>O196*H196</f>
        <v>0</v>
      </c>
      <c r="Q196" s="203">
        <v>0</v>
      </c>
      <c r="R196" s="203">
        <f>Q196*H196</f>
        <v>0</v>
      </c>
      <c r="S196" s="203">
        <v>0</v>
      </c>
      <c r="T196" s="20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5" t="s">
        <v>341</v>
      </c>
      <c r="AT196" s="205" t="s">
        <v>284</v>
      </c>
      <c r="AU196" s="205" t="s">
        <v>81</v>
      </c>
      <c r="AY196" s="18" t="s">
        <v>144</v>
      </c>
      <c r="BE196" s="206">
        <f>IF(N196="základní",J196,0)</f>
        <v>0</v>
      </c>
      <c r="BF196" s="206">
        <f>IF(N196="snížená",J196,0)</f>
        <v>0</v>
      </c>
      <c r="BG196" s="206">
        <f>IF(N196="zákl. přenesená",J196,0)</f>
        <v>0</v>
      </c>
      <c r="BH196" s="206">
        <f>IF(N196="sníž. přenesená",J196,0)</f>
        <v>0</v>
      </c>
      <c r="BI196" s="206">
        <f>IF(N196="nulová",J196,0)</f>
        <v>0</v>
      </c>
      <c r="BJ196" s="18" t="s">
        <v>81</v>
      </c>
      <c r="BK196" s="206">
        <f>ROUND(I196*H196,2)</f>
        <v>0</v>
      </c>
      <c r="BL196" s="18" t="s">
        <v>341</v>
      </c>
      <c r="BM196" s="205" t="s">
        <v>871</v>
      </c>
    </row>
    <row r="197" spans="1:65" s="13" customFormat="1" ht="11.25">
      <c r="B197" s="207"/>
      <c r="C197" s="208"/>
      <c r="D197" s="209" t="s">
        <v>156</v>
      </c>
      <c r="E197" s="210" t="s">
        <v>1</v>
      </c>
      <c r="F197" s="211" t="s">
        <v>81</v>
      </c>
      <c r="G197" s="208"/>
      <c r="H197" s="212">
        <v>1</v>
      </c>
      <c r="I197" s="213"/>
      <c r="J197" s="208"/>
      <c r="K197" s="208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156</v>
      </c>
      <c r="AU197" s="218" t="s">
        <v>81</v>
      </c>
      <c r="AV197" s="13" t="s">
        <v>83</v>
      </c>
      <c r="AW197" s="13" t="s">
        <v>30</v>
      </c>
      <c r="AX197" s="13" t="s">
        <v>73</v>
      </c>
      <c r="AY197" s="218" t="s">
        <v>144</v>
      </c>
    </row>
    <row r="198" spans="1:65" s="14" customFormat="1" ht="11.25">
      <c r="B198" s="219"/>
      <c r="C198" s="220"/>
      <c r="D198" s="209" t="s">
        <v>156</v>
      </c>
      <c r="E198" s="221" t="s">
        <v>1</v>
      </c>
      <c r="F198" s="222" t="s">
        <v>158</v>
      </c>
      <c r="G198" s="220"/>
      <c r="H198" s="223">
        <v>1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156</v>
      </c>
      <c r="AU198" s="229" t="s">
        <v>81</v>
      </c>
      <c r="AV198" s="14" t="s">
        <v>154</v>
      </c>
      <c r="AW198" s="14" t="s">
        <v>30</v>
      </c>
      <c r="AX198" s="14" t="s">
        <v>81</v>
      </c>
      <c r="AY198" s="229" t="s">
        <v>144</v>
      </c>
    </row>
    <row r="199" spans="1:65" s="2" customFormat="1" ht="14.45" customHeight="1">
      <c r="A199" s="35"/>
      <c r="B199" s="36"/>
      <c r="C199" s="230" t="s">
        <v>289</v>
      </c>
      <c r="D199" s="230" t="s">
        <v>284</v>
      </c>
      <c r="E199" s="231" t="s">
        <v>354</v>
      </c>
      <c r="F199" s="232" t="s">
        <v>355</v>
      </c>
      <c r="G199" s="233" t="s">
        <v>251</v>
      </c>
      <c r="H199" s="234">
        <v>1</v>
      </c>
      <c r="I199" s="235"/>
      <c r="J199" s="236">
        <f>ROUND(I199*H199,2)</f>
        <v>0</v>
      </c>
      <c r="K199" s="237"/>
      <c r="L199" s="238"/>
      <c r="M199" s="239" t="s">
        <v>1</v>
      </c>
      <c r="N199" s="240" t="s">
        <v>38</v>
      </c>
      <c r="O199" s="72"/>
      <c r="P199" s="203">
        <f>O199*H199</f>
        <v>0</v>
      </c>
      <c r="Q199" s="203">
        <v>0</v>
      </c>
      <c r="R199" s="203">
        <f>Q199*H199</f>
        <v>0</v>
      </c>
      <c r="S199" s="203">
        <v>0</v>
      </c>
      <c r="T199" s="20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5" t="s">
        <v>341</v>
      </c>
      <c r="AT199" s="205" t="s">
        <v>284</v>
      </c>
      <c r="AU199" s="205" t="s">
        <v>81</v>
      </c>
      <c r="AY199" s="18" t="s">
        <v>144</v>
      </c>
      <c r="BE199" s="206">
        <f>IF(N199="základní",J199,0)</f>
        <v>0</v>
      </c>
      <c r="BF199" s="206">
        <f>IF(N199="snížená",J199,0)</f>
        <v>0</v>
      </c>
      <c r="BG199" s="206">
        <f>IF(N199="zákl. přenesená",J199,0)</f>
        <v>0</v>
      </c>
      <c r="BH199" s="206">
        <f>IF(N199="sníž. přenesená",J199,0)</f>
        <v>0</v>
      </c>
      <c r="BI199" s="206">
        <f>IF(N199="nulová",J199,0)</f>
        <v>0</v>
      </c>
      <c r="BJ199" s="18" t="s">
        <v>81</v>
      </c>
      <c r="BK199" s="206">
        <f>ROUND(I199*H199,2)</f>
        <v>0</v>
      </c>
      <c r="BL199" s="18" t="s">
        <v>341</v>
      </c>
      <c r="BM199" s="205" t="s">
        <v>872</v>
      </c>
    </row>
    <row r="200" spans="1:65" s="13" customFormat="1" ht="11.25">
      <c r="B200" s="207"/>
      <c r="C200" s="208"/>
      <c r="D200" s="209" t="s">
        <v>156</v>
      </c>
      <c r="E200" s="210" t="s">
        <v>1</v>
      </c>
      <c r="F200" s="211" t="s">
        <v>81</v>
      </c>
      <c r="G200" s="208"/>
      <c r="H200" s="212">
        <v>1</v>
      </c>
      <c r="I200" s="213"/>
      <c r="J200" s="208"/>
      <c r="K200" s="208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156</v>
      </c>
      <c r="AU200" s="218" t="s">
        <v>81</v>
      </c>
      <c r="AV200" s="13" t="s">
        <v>83</v>
      </c>
      <c r="AW200" s="13" t="s">
        <v>30</v>
      </c>
      <c r="AX200" s="13" t="s">
        <v>81</v>
      </c>
      <c r="AY200" s="218" t="s">
        <v>144</v>
      </c>
    </row>
    <row r="201" spans="1:65" s="2" customFormat="1" ht="24.2" customHeight="1">
      <c r="A201" s="35"/>
      <c r="B201" s="36"/>
      <c r="C201" s="230" t="s">
        <v>295</v>
      </c>
      <c r="D201" s="230" t="s">
        <v>284</v>
      </c>
      <c r="E201" s="231" t="s">
        <v>378</v>
      </c>
      <c r="F201" s="232" t="s">
        <v>379</v>
      </c>
      <c r="G201" s="233" t="s">
        <v>251</v>
      </c>
      <c r="H201" s="234">
        <v>1</v>
      </c>
      <c r="I201" s="235"/>
      <c r="J201" s="236">
        <f>ROUND(I201*H201,2)</f>
        <v>0</v>
      </c>
      <c r="K201" s="237"/>
      <c r="L201" s="238"/>
      <c r="M201" s="239" t="s">
        <v>1</v>
      </c>
      <c r="N201" s="240" t="s">
        <v>38</v>
      </c>
      <c r="O201" s="72"/>
      <c r="P201" s="203">
        <f>O201*H201</f>
        <v>0</v>
      </c>
      <c r="Q201" s="203">
        <v>0</v>
      </c>
      <c r="R201" s="203">
        <f>Q201*H201</f>
        <v>0</v>
      </c>
      <c r="S201" s="203">
        <v>0</v>
      </c>
      <c r="T201" s="20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5" t="s">
        <v>341</v>
      </c>
      <c r="AT201" s="205" t="s">
        <v>284</v>
      </c>
      <c r="AU201" s="205" t="s">
        <v>81</v>
      </c>
      <c r="AY201" s="18" t="s">
        <v>144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8" t="s">
        <v>81</v>
      </c>
      <c r="BK201" s="206">
        <f>ROUND(I201*H201,2)</f>
        <v>0</v>
      </c>
      <c r="BL201" s="18" t="s">
        <v>341</v>
      </c>
      <c r="BM201" s="205" t="s">
        <v>873</v>
      </c>
    </row>
    <row r="202" spans="1:65" s="13" customFormat="1" ht="11.25">
      <c r="B202" s="207"/>
      <c r="C202" s="208"/>
      <c r="D202" s="209" t="s">
        <v>156</v>
      </c>
      <c r="E202" s="210" t="s">
        <v>1</v>
      </c>
      <c r="F202" s="211" t="s">
        <v>81</v>
      </c>
      <c r="G202" s="208"/>
      <c r="H202" s="212">
        <v>1</v>
      </c>
      <c r="I202" s="213"/>
      <c r="J202" s="208"/>
      <c r="K202" s="208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156</v>
      </c>
      <c r="AU202" s="218" t="s">
        <v>81</v>
      </c>
      <c r="AV202" s="13" t="s">
        <v>83</v>
      </c>
      <c r="AW202" s="13" t="s">
        <v>30</v>
      </c>
      <c r="AX202" s="13" t="s">
        <v>81</v>
      </c>
      <c r="AY202" s="218" t="s">
        <v>144</v>
      </c>
    </row>
    <row r="203" spans="1:65" s="2" customFormat="1" ht="24.2" customHeight="1">
      <c r="A203" s="35"/>
      <c r="B203" s="36"/>
      <c r="C203" s="230" t="s">
        <v>287</v>
      </c>
      <c r="D203" s="230" t="s">
        <v>284</v>
      </c>
      <c r="E203" s="231" t="s">
        <v>362</v>
      </c>
      <c r="F203" s="232" t="s">
        <v>363</v>
      </c>
      <c r="G203" s="233" t="s">
        <v>251</v>
      </c>
      <c r="H203" s="234">
        <v>2</v>
      </c>
      <c r="I203" s="235"/>
      <c r="J203" s="236">
        <f>ROUND(I203*H203,2)</f>
        <v>0</v>
      </c>
      <c r="K203" s="237"/>
      <c r="L203" s="238"/>
      <c r="M203" s="239" t="s">
        <v>1</v>
      </c>
      <c r="N203" s="240" t="s">
        <v>38</v>
      </c>
      <c r="O203" s="72"/>
      <c r="P203" s="203">
        <f>O203*H203</f>
        <v>0</v>
      </c>
      <c r="Q203" s="203">
        <v>0</v>
      </c>
      <c r="R203" s="203">
        <f>Q203*H203</f>
        <v>0</v>
      </c>
      <c r="S203" s="203">
        <v>0</v>
      </c>
      <c r="T203" s="20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5" t="s">
        <v>341</v>
      </c>
      <c r="AT203" s="205" t="s">
        <v>284</v>
      </c>
      <c r="AU203" s="205" t="s">
        <v>81</v>
      </c>
      <c r="AY203" s="18" t="s">
        <v>144</v>
      </c>
      <c r="BE203" s="206">
        <f>IF(N203="základní",J203,0)</f>
        <v>0</v>
      </c>
      <c r="BF203" s="206">
        <f>IF(N203="snížená",J203,0)</f>
        <v>0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18" t="s">
        <v>81</v>
      </c>
      <c r="BK203" s="206">
        <f>ROUND(I203*H203,2)</f>
        <v>0</v>
      </c>
      <c r="BL203" s="18" t="s">
        <v>341</v>
      </c>
      <c r="BM203" s="205" t="s">
        <v>874</v>
      </c>
    </row>
    <row r="204" spans="1:65" s="13" customFormat="1" ht="11.25">
      <c r="B204" s="207"/>
      <c r="C204" s="208"/>
      <c r="D204" s="209" t="s">
        <v>156</v>
      </c>
      <c r="E204" s="210" t="s">
        <v>1</v>
      </c>
      <c r="F204" s="211" t="s">
        <v>182</v>
      </c>
      <c r="G204" s="208"/>
      <c r="H204" s="212">
        <v>2</v>
      </c>
      <c r="I204" s="213"/>
      <c r="J204" s="208"/>
      <c r="K204" s="208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156</v>
      </c>
      <c r="AU204" s="218" t="s">
        <v>81</v>
      </c>
      <c r="AV204" s="13" t="s">
        <v>83</v>
      </c>
      <c r="AW204" s="13" t="s">
        <v>30</v>
      </c>
      <c r="AX204" s="13" t="s">
        <v>73</v>
      </c>
      <c r="AY204" s="218" t="s">
        <v>144</v>
      </c>
    </row>
    <row r="205" spans="1:65" s="14" customFormat="1" ht="11.25">
      <c r="B205" s="219"/>
      <c r="C205" s="220"/>
      <c r="D205" s="209" t="s">
        <v>156</v>
      </c>
      <c r="E205" s="221" t="s">
        <v>1</v>
      </c>
      <c r="F205" s="222" t="s">
        <v>158</v>
      </c>
      <c r="G205" s="220"/>
      <c r="H205" s="223">
        <v>2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156</v>
      </c>
      <c r="AU205" s="229" t="s">
        <v>81</v>
      </c>
      <c r="AV205" s="14" t="s">
        <v>154</v>
      </c>
      <c r="AW205" s="14" t="s">
        <v>30</v>
      </c>
      <c r="AX205" s="14" t="s">
        <v>81</v>
      </c>
      <c r="AY205" s="229" t="s">
        <v>144</v>
      </c>
    </row>
    <row r="206" spans="1:65" s="2" customFormat="1" ht="14.45" customHeight="1">
      <c r="A206" s="35"/>
      <c r="B206" s="36"/>
      <c r="C206" s="230" t="s">
        <v>302</v>
      </c>
      <c r="D206" s="230" t="s">
        <v>284</v>
      </c>
      <c r="E206" s="231" t="s">
        <v>374</v>
      </c>
      <c r="F206" s="232" t="s">
        <v>375</v>
      </c>
      <c r="G206" s="233" t="s">
        <v>251</v>
      </c>
      <c r="H206" s="234">
        <v>1</v>
      </c>
      <c r="I206" s="235"/>
      <c r="J206" s="236">
        <f>ROUND(I206*H206,2)</f>
        <v>0</v>
      </c>
      <c r="K206" s="237"/>
      <c r="L206" s="238"/>
      <c r="M206" s="239" t="s">
        <v>1</v>
      </c>
      <c r="N206" s="240" t="s">
        <v>38</v>
      </c>
      <c r="O206" s="72"/>
      <c r="P206" s="203">
        <f>O206*H206</f>
        <v>0</v>
      </c>
      <c r="Q206" s="203">
        <v>0</v>
      </c>
      <c r="R206" s="203">
        <f>Q206*H206</f>
        <v>0</v>
      </c>
      <c r="S206" s="203">
        <v>0</v>
      </c>
      <c r="T206" s="20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5" t="s">
        <v>341</v>
      </c>
      <c r="AT206" s="205" t="s">
        <v>284</v>
      </c>
      <c r="AU206" s="205" t="s">
        <v>81</v>
      </c>
      <c r="AY206" s="18" t="s">
        <v>144</v>
      </c>
      <c r="BE206" s="206">
        <f>IF(N206="základní",J206,0)</f>
        <v>0</v>
      </c>
      <c r="BF206" s="206">
        <f>IF(N206="snížená",J206,0)</f>
        <v>0</v>
      </c>
      <c r="BG206" s="206">
        <f>IF(N206="zákl. přenesená",J206,0)</f>
        <v>0</v>
      </c>
      <c r="BH206" s="206">
        <f>IF(N206="sníž. přenesená",J206,0)</f>
        <v>0</v>
      </c>
      <c r="BI206" s="206">
        <f>IF(N206="nulová",J206,0)</f>
        <v>0</v>
      </c>
      <c r="BJ206" s="18" t="s">
        <v>81</v>
      </c>
      <c r="BK206" s="206">
        <f>ROUND(I206*H206,2)</f>
        <v>0</v>
      </c>
      <c r="BL206" s="18" t="s">
        <v>341</v>
      </c>
      <c r="BM206" s="205" t="s">
        <v>875</v>
      </c>
    </row>
    <row r="207" spans="1:65" s="13" customFormat="1" ht="11.25">
      <c r="B207" s="207"/>
      <c r="C207" s="208"/>
      <c r="D207" s="209" t="s">
        <v>156</v>
      </c>
      <c r="E207" s="210" t="s">
        <v>1</v>
      </c>
      <c r="F207" s="211" t="s">
        <v>81</v>
      </c>
      <c r="G207" s="208"/>
      <c r="H207" s="212">
        <v>1</v>
      </c>
      <c r="I207" s="213"/>
      <c r="J207" s="208"/>
      <c r="K207" s="208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156</v>
      </c>
      <c r="AU207" s="218" t="s">
        <v>81</v>
      </c>
      <c r="AV207" s="13" t="s">
        <v>83</v>
      </c>
      <c r="AW207" s="13" t="s">
        <v>30</v>
      </c>
      <c r="AX207" s="13" t="s">
        <v>81</v>
      </c>
      <c r="AY207" s="218" t="s">
        <v>144</v>
      </c>
    </row>
    <row r="208" spans="1:65" s="2" customFormat="1" ht="14.45" customHeight="1">
      <c r="A208" s="35"/>
      <c r="B208" s="36"/>
      <c r="C208" s="230" t="s">
        <v>306</v>
      </c>
      <c r="D208" s="230" t="s">
        <v>284</v>
      </c>
      <c r="E208" s="231" t="s">
        <v>382</v>
      </c>
      <c r="F208" s="232" t="s">
        <v>383</v>
      </c>
      <c r="G208" s="233" t="s">
        <v>251</v>
      </c>
      <c r="H208" s="234">
        <v>1</v>
      </c>
      <c r="I208" s="235"/>
      <c r="J208" s="236">
        <f>ROUND(I208*H208,2)</f>
        <v>0</v>
      </c>
      <c r="K208" s="237"/>
      <c r="L208" s="238"/>
      <c r="M208" s="239" t="s">
        <v>1</v>
      </c>
      <c r="N208" s="240" t="s">
        <v>38</v>
      </c>
      <c r="O208" s="72"/>
      <c r="P208" s="203">
        <f>O208*H208</f>
        <v>0</v>
      </c>
      <c r="Q208" s="203">
        <v>0</v>
      </c>
      <c r="R208" s="203">
        <f>Q208*H208</f>
        <v>0</v>
      </c>
      <c r="S208" s="203">
        <v>0</v>
      </c>
      <c r="T208" s="20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5" t="s">
        <v>341</v>
      </c>
      <c r="AT208" s="205" t="s">
        <v>284</v>
      </c>
      <c r="AU208" s="205" t="s">
        <v>81</v>
      </c>
      <c r="AY208" s="18" t="s">
        <v>144</v>
      </c>
      <c r="BE208" s="206">
        <f>IF(N208="základní",J208,0)</f>
        <v>0</v>
      </c>
      <c r="BF208" s="206">
        <f>IF(N208="snížená",J208,0)</f>
        <v>0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18" t="s">
        <v>81</v>
      </c>
      <c r="BK208" s="206">
        <f>ROUND(I208*H208,2)</f>
        <v>0</v>
      </c>
      <c r="BL208" s="18" t="s">
        <v>341</v>
      </c>
      <c r="BM208" s="205" t="s">
        <v>876</v>
      </c>
    </row>
    <row r="209" spans="1:65" s="13" customFormat="1" ht="11.25">
      <c r="B209" s="207"/>
      <c r="C209" s="208"/>
      <c r="D209" s="209" t="s">
        <v>156</v>
      </c>
      <c r="E209" s="210" t="s">
        <v>1</v>
      </c>
      <c r="F209" s="211" t="s">
        <v>81</v>
      </c>
      <c r="G209" s="208"/>
      <c r="H209" s="212">
        <v>1</v>
      </c>
      <c r="I209" s="213"/>
      <c r="J209" s="208"/>
      <c r="K209" s="208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156</v>
      </c>
      <c r="AU209" s="218" t="s">
        <v>81</v>
      </c>
      <c r="AV209" s="13" t="s">
        <v>83</v>
      </c>
      <c r="AW209" s="13" t="s">
        <v>30</v>
      </c>
      <c r="AX209" s="13" t="s">
        <v>81</v>
      </c>
      <c r="AY209" s="218" t="s">
        <v>144</v>
      </c>
    </row>
    <row r="210" spans="1:65" s="2" customFormat="1" ht="14.45" customHeight="1">
      <c r="A210" s="35"/>
      <c r="B210" s="36"/>
      <c r="C210" s="230" t="s">
        <v>311</v>
      </c>
      <c r="D210" s="230" t="s">
        <v>284</v>
      </c>
      <c r="E210" s="231" t="s">
        <v>386</v>
      </c>
      <c r="F210" s="232" t="s">
        <v>387</v>
      </c>
      <c r="G210" s="233" t="s">
        <v>251</v>
      </c>
      <c r="H210" s="234">
        <v>1</v>
      </c>
      <c r="I210" s="235"/>
      <c r="J210" s="236">
        <f>ROUND(I210*H210,2)</f>
        <v>0</v>
      </c>
      <c r="K210" s="237"/>
      <c r="L210" s="238"/>
      <c r="M210" s="239" t="s">
        <v>1</v>
      </c>
      <c r="N210" s="240" t="s">
        <v>38</v>
      </c>
      <c r="O210" s="72"/>
      <c r="P210" s="203">
        <f>O210*H210</f>
        <v>0</v>
      </c>
      <c r="Q210" s="203">
        <v>0</v>
      </c>
      <c r="R210" s="203">
        <f>Q210*H210</f>
        <v>0</v>
      </c>
      <c r="S210" s="203">
        <v>0</v>
      </c>
      <c r="T210" s="20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5" t="s">
        <v>341</v>
      </c>
      <c r="AT210" s="205" t="s">
        <v>284</v>
      </c>
      <c r="AU210" s="205" t="s">
        <v>81</v>
      </c>
      <c r="AY210" s="18" t="s">
        <v>144</v>
      </c>
      <c r="BE210" s="206">
        <f>IF(N210="základní",J210,0)</f>
        <v>0</v>
      </c>
      <c r="BF210" s="206">
        <f>IF(N210="snížená",J210,0)</f>
        <v>0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8" t="s">
        <v>81</v>
      </c>
      <c r="BK210" s="206">
        <f>ROUND(I210*H210,2)</f>
        <v>0</v>
      </c>
      <c r="BL210" s="18" t="s">
        <v>341</v>
      </c>
      <c r="BM210" s="205" t="s">
        <v>877</v>
      </c>
    </row>
    <row r="211" spans="1:65" s="13" customFormat="1" ht="11.25">
      <c r="B211" s="207"/>
      <c r="C211" s="208"/>
      <c r="D211" s="209" t="s">
        <v>156</v>
      </c>
      <c r="E211" s="210" t="s">
        <v>1</v>
      </c>
      <c r="F211" s="211" t="s">
        <v>81</v>
      </c>
      <c r="G211" s="208"/>
      <c r="H211" s="212">
        <v>1</v>
      </c>
      <c r="I211" s="213"/>
      <c r="J211" s="208"/>
      <c r="K211" s="208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156</v>
      </c>
      <c r="AU211" s="218" t="s">
        <v>81</v>
      </c>
      <c r="AV211" s="13" t="s">
        <v>83</v>
      </c>
      <c r="AW211" s="13" t="s">
        <v>30</v>
      </c>
      <c r="AX211" s="13" t="s">
        <v>81</v>
      </c>
      <c r="AY211" s="218" t="s">
        <v>144</v>
      </c>
    </row>
    <row r="212" spans="1:65" s="2" customFormat="1" ht="14.45" customHeight="1">
      <c r="A212" s="35"/>
      <c r="B212" s="36"/>
      <c r="C212" s="193" t="s">
        <v>317</v>
      </c>
      <c r="D212" s="193" t="s">
        <v>149</v>
      </c>
      <c r="E212" s="194" t="s">
        <v>390</v>
      </c>
      <c r="F212" s="195" t="s">
        <v>391</v>
      </c>
      <c r="G212" s="196" t="s">
        <v>251</v>
      </c>
      <c r="H212" s="197">
        <v>1</v>
      </c>
      <c r="I212" s="198"/>
      <c r="J212" s="199">
        <f>ROUND(I212*H212,2)</f>
        <v>0</v>
      </c>
      <c r="K212" s="200"/>
      <c r="L212" s="40"/>
      <c r="M212" s="201" t="s">
        <v>1</v>
      </c>
      <c r="N212" s="202" t="s">
        <v>38</v>
      </c>
      <c r="O212" s="72"/>
      <c r="P212" s="203">
        <f>O212*H212</f>
        <v>0</v>
      </c>
      <c r="Q212" s="203">
        <v>0</v>
      </c>
      <c r="R212" s="203">
        <f>Q212*H212</f>
        <v>0</v>
      </c>
      <c r="S212" s="203">
        <v>0</v>
      </c>
      <c r="T212" s="20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5" t="s">
        <v>341</v>
      </c>
      <c r="AT212" s="205" t="s">
        <v>149</v>
      </c>
      <c r="AU212" s="205" t="s">
        <v>81</v>
      </c>
      <c r="AY212" s="18" t="s">
        <v>144</v>
      </c>
      <c r="BE212" s="206">
        <f>IF(N212="základní",J212,0)</f>
        <v>0</v>
      </c>
      <c r="BF212" s="206">
        <f>IF(N212="snížená",J212,0)</f>
        <v>0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18" t="s">
        <v>81</v>
      </c>
      <c r="BK212" s="206">
        <f>ROUND(I212*H212,2)</f>
        <v>0</v>
      </c>
      <c r="BL212" s="18" t="s">
        <v>341</v>
      </c>
      <c r="BM212" s="205" t="s">
        <v>878</v>
      </c>
    </row>
    <row r="213" spans="1:65" s="13" customFormat="1" ht="11.25">
      <c r="B213" s="207"/>
      <c r="C213" s="208"/>
      <c r="D213" s="209" t="s">
        <v>156</v>
      </c>
      <c r="E213" s="210" t="s">
        <v>1</v>
      </c>
      <c r="F213" s="211" t="s">
        <v>81</v>
      </c>
      <c r="G213" s="208"/>
      <c r="H213" s="212">
        <v>1</v>
      </c>
      <c r="I213" s="213"/>
      <c r="J213" s="208"/>
      <c r="K213" s="208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156</v>
      </c>
      <c r="AU213" s="218" t="s">
        <v>81</v>
      </c>
      <c r="AV213" s="13" t="s">
        <v>83</v>
      </c>
      <c r="AW213" s="13" t="s">
        <v>30</v>
      </c>
      <c r="AX213" s="13" t="s">
        <v>73</v>
      </c>
      <c r="AY213" s="218" t="s">
        <v>144</v>
      </c>
    </row>
    <row r="214" spans="1:65" s="14" customFormat="1" ht="11.25">
      <c r="B214" s="219"/>
      <c r="C214" s="220"/>
      <c r="D214" s="209" t="s">
        <v>156</v>
      </c>
      <c r="E214" s="221" t="s">
        <v>1</v>
      </c>
      <c r="F214" s="222" t="s">
        <v>158</v>
      </c>
      <c r="G214" s="220"/>
      <c r="H214" s="223">
        <v>1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156</v>
      </c>
      <c r="AU214" s="229" t="s">
        <v>81</v>
      </c>
      <c r="AV214" s="14" t="s">
        <v>154</v>
      </c>
      <c r="AW214" s="14" t="s">
        <v>30</v>
      </c>
      <c r="AX214" s="14" t="s">
        <v>81</v>
      </c>
      <c r="AY214" s="229" t="s">
        <v>144</v>
      </c>
    </row>
    <row r="215" spans="1:65" s="2" customFormat="1" ht="37.9" customHeight="1">
      <c r="A215" s="35"/>
      <c r="B215" s="36"/>
      <c r="C215" s="193" t="s">
        <v>324</v>
      </c>
      <c r="D215" s="193" t="s">
        <v>149</v>
      </c>
      <c r="E215" s="194" t="s">
        <v>506</v>
      </c>
      <c r="F215" s="195" t="s">
        <v>507</v>
      </c>
      <c r="G215" s="196" t="s">
        <v>251</v>
      </c>
      <c r="H215" s="197">
        <v>2</v>
      </c>
      <c r="I215" s="198"/>
      <c r="J215" s="199">
        <f>ROUND(I215*H215,2)</f>
        <v>0</v>
      </c>
      <c r="K215" s="200"/>
      <c r="L215" s="40"/>
      <c r="M215" s="201" t="s">
        <v>1</v>
      </c>
      <c r="N215" s="202" t="s">
        <v>38</v>
      </c>
      <c r="O215" s="72"/>
      <c r="P215" s="203">
        <f>O215*H215</f>
        <v>0</v>
      </c>
      <c r="Q215" s="203">
        <v>0</v>
      </c>
      <c r="R215" s="203">
        <f>Q215*H215</f>
        <v>0</v>
      </c>
      <c r="S215" s="203">
        <v>0</v>
      </c>
      <c r="T215" s="20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5" t="s">
        <v>341</v>
      </c>
      <c r="AT215" s="205" t="s">
        <v>149</v>
      </c>
      <c r="AU215" s="205" t="s">
        <v>81</v>
      </c>
      <c r="AY215" s="18" t="s">
        <v>144</v>
      </c>
      <c r="BE215" s="206">
        <f>IF(N215="základní",J215,0)</f>
        <v>0</v>
      </c>
      <c r="BF215" s="206">
        <f>IF(N215="snížená",J215,0)</f>
        <v>0</v>
      </c>
      <c r="BG215" s="206">
        <f>IF(N215="zákl. přenesená",J215,0)</f>
        <v>0</v>
      </c>
      <c r="BH215" s="206">
        <f>IF(N215="sníž. přenesená",J215,0)</f>
        <v>0</v>
      </c>
      <c r="BI215" s="206">
        <f>IF(N215="nulová",J215,0)</f>
        <v>0</v>
      </c>
      <c r="BJ215" s="18" t="s">
        <v>81</v>
      </c>
      <c r="BK215" s="206">
        <f>ROUND(I215*H215,2)</f>
        <v>0</v>
      </c>
      <c r="BL215" s="18" t="s">
        <v>341</v>
      </c>
      <c r="BM215" s="205" t="s">
        <v>879</v>
      </c>
    </row>
    <row r="216" spans="1:65" s="13" customFormat="1" ht="11.25">
      <c r="B216" s="207"/>
      <c r="C216" s="208"/>
      <c r="D216" s="209" t="s">
        <v>156</v>
      </c>
      <c r="E216" s="210" t="s">
        <v>1</v>
      </c>
      <c r="F216" s="211" t="s">
        <v>182</v>
      </c>
      <c r="G216" s="208"/>
      <c r="H216" s="212">
        <v>2</v>
      </c>
      <c r="I216" s="213"/>
      <c r="J216" s="208"/>
      <c r="K216" s="208"/>
      <c r="L216" s="214"/>
      <c r="M216" s="215"/>
      <c r="N216" s="216"/>
      <c r="O216" s="216"/>
      <c r="P216" s="216"/>
      <c r="Q216" s="216"/>
      <c r="R216" s="216"/>
      <c r="S216" s="216"/>
      <c r="T216" s="217"/>
      <c r="AT216" s="218" t="s">
        <v>156</v>
      </c>
      <c r="AU216" s="218" t="s">
        <v>81</v>
      </c>
      <c r="AV216" s="13" t="s">
        <v>83</v>
      </c>
      <c r="AW216" s="13" t="s">
        <v>30</v>
      </c>
      <c r="AX216" s="13" t="s">
        <v>73</v>
      </c>
      <c r="AY216" s="218" t="s">
        <v>144</v>
      </c>
    </row>
    <row r="217" spans="1:65" s="14" customFormat="1" ht="11.25">
      <c r="B217" s="219"/>
      <c r="C217" s="220"/>
      <c r="D217" s="209" t="s">
        <v>156</v>
      </c>
      <c r="E217" s="221" t="s">
        <v>1</v>
      </c>
      <c r="F217" s="222" t="s">
        <v>158</v>
      </c>
      <c r="G217" s="220"/>
      <c r="H217" s="223">
        <v>2</v>
      </c>
      <c r="I217" s="224"/>
      <c r="J217" s="220"/>
      <c r="K217" s="220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156</v>
      </c>
      <c r="AU217" s="229" t="s">
        <v>81</v>
      </c>
      <c r="AV217" s="14" t="s">
        <v>154</v>
      </c>
      <c r="AW217" s="14" t="s">
        <v>30</v>
      </c>
      <c r="AX217" s="14" t="s">
        <v>81</v>
      </c>
      <c r="AY217" s="229" t="s">
        <v>144</v>
      </c>
    </row>
    <row r="218" spans="1:65" s="2" customFormat="1" ht="24.2" customHeight="1">
      <c r="A218" s="35"/>
      <c r="B218" s="36"/>
      <c r="C218" s="193" t="s">
        <v>328</v>
      </c>
      <c r="D218" s="193" t="s">
        <v>149</v>
      </c>
      <c r="E218" s="194" t="s">
        <v>394</v>
      </c>
      <c r="F218" s="195" t="s">
        <v>395</v>
      </c>
      <c r="G218" s="196" t="s">
        <v>251</v>
      </c>
      <c r="H218" s="197">
        <v>1</v>
      </c>
      <c r="I218" s="198"/>
      <c r="J218" s="199">
        <f>ROUND(I218*H218,2)</f>
        <v>0</v>
      </c>
      <c r="K218" s="200"/>
      <c r="L218" s="40"/>
      <c r="M218" s="201" t="s">
        <v>1</v>
      </c>
      <c r="N218" s="202" t="s">
        <v>38</v>
      </c>
      <c r="O218" s="72"/>
      <c r="P218" s="203">
        <f>O218*H218</f>
        <v>0</v>
      </c>
      <c r="Q218" s="203">
        <v>0</v>
      </c>
      <c r="R218" s="203">
        <f>Q218*H218</f>
        <v>0</v>
      </c>
      <c r="S218" s="203">
        <v>0</v>
      </c>
      <c r="T218" s="20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5" t="s">
        <v>341</v>
      </c>
      <c r="AT218" s="205" t="s">
        <v>149</v>
      </c>
      <c r="AU218" s="205" t="s">
        <v>81</v>
      </c>
      <c r="AY218" s="18" t="s">
        <v>144</v>
      </c>
      <c r="BE218" s="206">
        <f>IF(N218="základní",J218,0)</f>
        <v>0</v>
      </c>
      <c r="BF218" s="206">
        <f>IF(N218="snížená",J218,0)</f>
        <v>0</v>
      </c>
      <c r="BG218" s="206">
        <f>IF(N218="zákl. přenesená",J218,0)</f>
        <v>0</v>
      </c>
      <c r="BH218" s="206">
        <f>IF(N218="sníž. přenesená",J218,0)</f>
        <v>0</v>
      </c>
      <c r="BI218" s="206">
        <f>IF(N218="nulová",J218,0)</f>
        <v>0</v>
      </c>
      <c r="BJ218" s="18" t="s">
        <v>81</v>
      </c>
      <c r="BK218" s="206">
        <f>ROUND(I218*H218,2)</f>
        <v>0</v>
      </c>
      <c r="BL218" s="18" t="s">
        <v>341</v>
      </c>
      <c r="BM218" s="205" t="s">
        <v>880</v>
      </c>
    </row>
    <row r="219" spans="1:65" s="13" customFormat="1" ht="11.25">
      <c r="B219" s="207"/>
      <c r="C219" s="208"/>
      <c r="D219" s="209" t="s">
        <v>156</v>
      </c>
      <c r="E219" s="210" t="s">
        <v>1</v>
      </c>
      <c r="F219" s="211" t="s">
        <v>81</v>
      </c>
      <c r="G219" s="208"/>
      <c r="H219" s="212">
        <v>1</v>
      </c>
      <c r="I219" s="213"/>
      <c r="J219" s="208"/>
      <c r="K219" s="208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156</v>
      </c>
      <c r="AU219" s="218" t="s">
        <v>81</v>
      </c>
      <c r="AV219" s="13" t="s">
        <v>83</v>
      </c>
      <c r="AW219" s="13" t="s">
        <v>30</v>
      </c>
      <c r="AX219" s="13" t="s">
        <v>73</v>
      </c>
      <c r="AY219" s="218" t="s">
        <v>144</v>
      </c>
    </row>
    <row r="220" spans="1:65" s="14" customFormat="1" ht="11.25">
      <c r="B220" s="219"/>
      <c r="C220" s="220"/>
      <c r="D220" s="209" t="s">
        <v>156</v>
      </c>
      <c r="E220" s="221" t="s">
        <v>1</v>
      </c>
      <c r="F220" s="222" t="s">
        <v>158</v>
      </c>
      <c r="G220" s="220"/>
      <c r="H220" s="223">
        <v>1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156</v>
      </c>
      <c r="AU220" s="229" t="s">
        <v>81</v>
      </c>
      <c r="AV220" s="14" t="s">
        <v>154</v>
      </c>
      <c r="AW220" s="14" t="s">
        <v>30</v>
      </c>
      <c r="AX220" s="14" t="s">
        <v>81</v>
      </c>
      <c r="AY220" s="229" t="s">
        <v>144</v>
      </c>
    </row>
    <row r="221" spans="1:65" s="2" customFormat="1" ht="24.2" customHeight="1">
      <c r="A221" s="35"/>
      <c r="B221" s="36"/>
      <c r="C221" s="193" t="s">
        <v>338</v>
      </c>
      <c r="D221" s="193" t="s">
        <v>149</v>
      </c>
      <c r="E221" s="194" t="s">
        <v>398</v>
      </c>
      <c r="F221" s="195" t="s">
        <v>399</v>
      </c>
      <c r="G221" s="196" t="s">
        <v>251</v>
      </c>
      <c r="H221" s="197">
        <v>2</v>
      </c>
      <c r="I221" s="198"/>
      <c r="J221" s="199">
        <f>ROUND(I221*H221,2)</f>
        <v>0</v>
      </c>
      <c r="K221" s="200"/>
      <c r="L221" s="40"/>
      <c r="M221" s="201" t="s">
        <v>1</v>
      </c>
      <c r="N221" s="202" t="s">
        <v>38</v>
      </c>
      <c r="O221" s="72"/>
      <c r="P221" s="203">
        <f>O221*H221</f>
        <v>0</v>
      </c>
      <c r="Q221" s="203">
        <v>0</v>
      </c>
      <c r="R221" s="203">
        <f>Q221*H221</f>
        <v>0</v>
      </c>
      <c r="S221" s="203">
        <v>0</v>
      </c>
      <c r="T221" s="20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5" t="s">
        <v>341</v>
      </c>
      <c r="AT221" s="205" t="s">
        <v>149</v>
      </c>
      <c r="AU221" s="205" t="s">
        <v>81</v>
      </c>
      <c r="AY221" s="18" t="s">
        <v>144</v>
      </c>
      <c r="BE221" s="206">
        <f>IF(N221="základní",J221,0)</f>
        <v>0</v>
      </c>
      <c r="BF221" s="206">
        <f>IF(N221="snížená",J221,0)</f>
        <v>0</v>
      </c>
      <c r="BG221" s="206">
        <f>IF(N221="zákl. přenesená",J221,0)</f>
        <v>0</v>
      </c>
      <c r="BH221" s="206">
        <f>IF(N221="sníž. přenesená",J221,0)</f>
        <v>0</v>
      </c>
      <c r="BI221" s="206">
        <f>IF(N221="nulová",J221,0)</f>
        <v>0</v>
      </c>
      <c r="BJ221" s="18" t="s">
        <v>81</v>
      </c>
      <c r="BK221" s="206">
        <f>ROUND(I221*H221,2)</f>
        <v>0</v>
      </c>
      <c r="BL221" s="18" t="s">
        <v>341</v>
      </c>
      <c r="BM221" s="205" t="s">
        <v>881</v>
      </c>
    </row>
    <row r="222" spans="1:65" s="13" customFormat="1" ht="11.25">
      <c r="B222" s="207"/>
      <c r="C222" s="208"/>
      <c r="D222" s="209" t="s">
        <v>156</v>
      </c>
      <c r="E222" s="210" t="s">
        <v>1</v>
      </c>
      <c r="F222" s="211" t="s">
        <v>182</v>
      </c>
      <c r="G222" s="208"/>
      <c r="H222" s="212">
        <v>2</v>
      </c>
      <c r="I222" s="213"/>
      <c r="J222" s="208"/>
      <c r="K222" s="208"/>
      <c r="L222" s="214"/>
      <c r="M222" s="215"/>
      <c r="N222" s="216"/>
      <c r="O222" s="216"/>
      <c r="P222" s="216"/>
      <c r="Q222" s="216"/>
      <c r="R222" s="216"/>
      <c r="S222" s="216"/>
      <c r="T222" s="217"/>
      <c r="AT222" s="218" t="s">
        <v>156</v>
      </c>
      <c r="AU222" s="218" t="s">
        <v>81</v>
      </c>
      <c r="AV222" s="13" t="s">
        <v>83</v>
      </c>
      <c r="AW222" s="13" t="s">
        <v>30</v>
      </c>
      <c r="AX222" s="13" t="s">
        <v>73</v>
      </c>
      <c r="AY222" s="218" t="s">
        <v>144</v>
      </c>
    </row>
    <row r="223" spans="1:65" s="14" customFormat="1" ht="11.25">
      <c r="B223" s="219"/>
      <c r="C223" s="220"/>
      <c r="D223" s="209" t="s">
        <v>156</v>
      </c>
      <c r="E223" s="221" t="s">
        <v>1</v>
      </c>
      <c r="F223" s="222" t="s">
        <v>158</v>
      </c>
      <c r="G223" s="220"/>
      <c r="H223" s="223">
        <v>2</v>
      </c>
      <c r="I223" s="224"/>
      <c r="J223" s="220"/>
      <c r="K223" s="220"/>
      <c r="L223" s="225"/>
      <c r="M223" s="226"/>
      <c r="N223" s="227"/>
      <c r="O223" s="227"/>
      <c r="P223" s="227"/>
      <c r="Q223" s="227"/>
      <c r="R223" s="227"/>
      <c r="S223" s="227"/>
      <c r="T223" s="228"/>
      <c r="AT223" s="229" t="s">
        <v>156</v>
      </c>
      <c r="AU223" s="229" t="s">
        <v>81</v>
      </c>
      <c r="AV223" s="14" t="s">
        <v>154</v>
      </c>
      <c r="AW223" s="14" t="s">
        <v>30</v>
      </c>
      <c r="AX223" s="14" t="s">
        <v>81</v>
      </c>
      <c r="AY223" s="229" t="s">
        <v>144</v>
      </c>
    </row>
    <row r="224" spans="1:65" s="2" customFormat="1" ht="37.9" customHeight="1">
      <c r="A224" s="35"/>
      <c r="B224" s="36"/>
      <c r="C224" s="193" t="s">
        <v>343</v>
      </c>
      <c r="D224" s="193" t="s">
        <v>149</v>
      </c>
      <c r="E224" s="194" t="s">
        <v>402</v>
      </c>
      <c r="F224" s="195" t="s">
        <v>403</v>
      </c>
      <c r="G224" s="196" t="s">
        <v>251</v>
      </c>
      <c r="H224" s="197">
        <v>2</v>
      </c>
      <c r="I224" s="198"/>
      <c r="J224" s="199">
        <f>ROUND(I224*H224,2)</f>
        <v>0</v>
      </c>
      <c r="K224" s="200"/>
      <c r="L224" s="40"/>
      <c r="M224" s="201" t="s">
        <v>1</v>
      </c>
      <c r="N224" s="202" t="s">
        <v>38</v>
      </c>
      <c r="O224" s="72"/>
      <c r="P224" s="203">
        <f>O224*H224</f>
        <v>0</v>
      </c>
      <c r="Q224" s="203">
        <v>0</v>
      </c>
      <c r="R224" s="203">
        <f>Q224*H224</f>
        <v>0</v>
      </c>
      <c r="S224" s="203">
        <v>0</v>
      </c>
      <c r="T224" s="20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5" t="s">
        <v>341</v>
      </c>
      <c r="AT224" s="205" t="s">
        <v>149</v>
      </c>
      <c r="AU224" s="205" t="s">
        <v>81</v>
      </c>
      <c r="AY224" s="18" t="s">
        <v>144</v>
      </c>
      <c r="BE224" s="206">
        <f>IF(N224="základní",J224,0)</f>
        <v>0</v>
      </c>
      <c r="BF224" s="206">
        <f>IF(N224="snížená",J224,0)</f>
        <v>0</v>
      </c>
      <c r="BG224" s="206">
        <f>IF(N224="zákl. přenesená",J224,0)</f>
        <v>0</v>
      </c>
      <c r="BH224" s="206">
        <f>IF(N224="sníž. přenesená",J224,0)</f>
        <v>0</v>
      </c>
      <c r="BI224" s="206">
        <f>IF(N224="nulová",J224,0)</f>
        <v>0</v>
      </c>
      <c r="BJ224" s="18" t="s">
        <v>81</v>
      </c>
      <c r="BK224" s="206">
        <f>ROUND(I224*H224,2)</f>
        <v>0</v>
      </c>
      <c r="BL224" s="18" t="s">
        <v>341</v>
      </c>
      <c r="BM224" s="205" t="s">
        <v>882</v>
      </c>
    </row>
    <row r="225" spans="1:65" s="13" customFormat="1" ht="11.25">
      <c r="B225" s="207"/>
      <c r="C225" s="208"/>
      <c r="D225" s="209" t="s">
        <v>156</v>
      </c>
      <c r="E225" s="210" t="s">
        <v>1</v>
      </c>
      <c r="F225" s="211" t="s">
        <v>182</v>
      </c>
      <c r="G225" s="208"/>
      <c r="H225" s="212">
        <v>2</v>
      </c>
      <c r="I225" s="213"/>
      <c r="J225" s="208"/>
      <c r="K225" s="208"/>
      <c r="L225" s="214"/>
      <c r="M225" s="215"/>
      <c r="N225" s="216"/>
      <c r="O225" s="216"/>
      <c r="P225" s="216"/>
      <c r="Q225" s="216"/>
      <c r="R225" s="216"/>
      <c r="S225" s="216"/>
      <c r="T225" s="217"/>
      <c r="AT225" s="218" t="s">
        <v>156</v>
      </c>
      <c r="AU225" s="218" t="s">
        <v>81</v>
      </c>
      <c r="AV225" s="13" t="s">
        <v>83</v>
      </c>
      <c r="AW225" s="13" t="s">
        <v>30</v>
      </c>
      <c r="AX225" s="13" t="s">
        <v>73</v>
      </c>
      <c r="AY225" s="218" t="s">
        <v>144</v>
      </c>
    </row>
    <row r="226" spans="1:65" s="14" customFormat="1" ht="11.25">
      <c r="B226" s="219"/>
      <c r="C226" s="220"/>
      <c r="D226" s="209" t="s">
        <v>156</v>
      </c>
      <c r="E226" s="221" t="s">
        <v>1</v>
      </c>
      <c r="F226" s="222" t="s">
        <v>158</v>
      </c>
      <c r="G226" s="220"/>
      <c r="H226" s="223">
        <v>2</v>
      </c>
      <c r="I226" s="224"/>
      <c r="J226" s="220"/>
      <c r="K226" s="220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156</v>
      </c>
      <c r="AU226" s="229" t="s">
        <v>81</v>
      </c>
      <c r="AV226" s="14" t="s">
        <v>154</v>
      </c>
      <c r="AW226" s="14" t="s">
        <v>30</v>
      </c>
      <c r="AX226" s="14" t="s">
        <v>81</v>
      </c>
      <c r="AY226" s="229" t="s">
        <v>144</v>
      </c>
    </row>
    <row r="227" spans="1:65" s="12" customFormat="1" ht="25.9" customHeight="1">
      <c r="B227" s="177"/>
      <c r="C227" s="178"/>
      <c r="D227" s="179" t="s">
        <v>72</v>
      </c>
      <c r="E227" s="180" t="s">
        <v>405</v>
      </c>
      <c r="F227" s="180" t="s">
        <v>406</v>
      </c>
      <c r="G227" s="178"/>
      <c r="H227" s="178"/>
      <c r="I227" s="181"/>
      <c r="J227" s="182">
        <f>BK227</f>
        <v>0</v>
      </c>
      <c r="K227" s="178"/>
      <c r="L227" s="183"/>
      <c r="M227" s="184"/>
      <c r="N227" s="185"/>
      <c r="O227" s="185"/>
      <c r="P227" s="186">
        <f>P228</f>
        <v>0</v>
      </c>
      <c r="Q227" s="185"/>
      <c r="R227" s="186">
        <f>R228</f>
        <v>0</v>
      </c>
      <c r="S227" s="185"/>
      <c r="T227" s="187">
        <f>T228</f>
        <v>0</v>
      </c>
      <c r="AR227" s="188" t="s">
        <v>176</v>
      </c>
      <c r="AT227" s="189" t="s">
        <v>72</v>
      </c>
      <c r="AU227" s="189" t="s">
        <v>73</v>
      </c>
      <c r="AY227" s="188" t="s">
        <v>144</v>
      </c>
      <c r="BK227" s="190">
        <f>BK228</f>
        <v>0</v>
      </c>
    </row>
    <row r="228" spans="1:65" s="12" customFormat="1" ht="22.9" customHeight="1">
      <c r="B228" s="177"/>
      <c r="C228" s="178"/>
      <c r="D228" s="179" t="s">
        <v>72</v>
      </c>
      <c r="E228" s="191" t="s">
        <v>407</v>
      </c>
      <c r="F228" s="191" t="s">
        <v>408</v>
      </c>
      <c r="G228" s="178"/>
      <c r="H228" s="178"/>
      <c r="I228" s="181"/>
      <c r="J228" s="192">
        <f>BK228</f>
        <v>0</v>
      </c>
      <c r="K228" s="178"/>
      <c r="L228" s="183"/>
      <c r="M228" s="184"/>
      <c r="N228" s="185"/>
      <c r="O228" s="185"/>
      <c r="P228" s="186">
        <f>SUM(P229:P230)</f>
        <v>0</v>
      </c>
      <c r="Q228" s="185"/>
      <c r="R228" s="186">
        <f>SUM(R229:R230)</f>
        <v>0</v>
      </c>
      <c r="S228" s="185"/>
      <c r="T228" s="187">
        <f>SUM(T229:T230)</f>
        <v>0</v>
      </c>
      <c r="AR228" s="188" t="s">
        <v>176</v>
      </c>
      <c r="AT228" s="189" t="s">
        <v>72</v>
      </c>
      <c r="AU228" s="189" t="s">
        <v>81</v>
      </c>
      <c r="AY228" s="188" t="s">
        <v>144</v>
      </c>
      <c r="BK228" s="190">
        <f>SUM(BK229:BK230)</f>
        <v>0</v>
      </c>
    </row>
    <row r="229" spans="1:65" s="2" customFormat="1" ht="24.2" customHeight="1">
      <c r="A229" s="35"/>
      <c r="B229" s="36"/>
      <c r="C229" s="193" t="s">
        <v>349</v>
      </c>
      <c r="D229" s="193" t="s">
        <v>149</v>
      </c>
      <c r="E229" s="194" t="s">
        <v>410</v>
      </c>
      <c r="F229" s="195" t="s">
        <v>411</v>
      </c>
      <c r="G229" s="196" t="s">
        <v>251</v>
      </c>
      <c r="H229" s="197">
        <v>1</v>
      </c>
      <c r="I229" s="198"/>
      <c r="J229" s="199">
        <f>ROUND(I229*H229,2)</f>
        <v>0</v>
      </c>
      <c r="K229" s="200"/>
      <c r="L229" s="40"/>
      <c r="M229" s="201" t="s">
        <v>1</v>
      </c>
      <c r="N229" s="202" t="s">
        <v>38</v>
      </c>
      <c r="O229" s="72"/>
      <c r="P229" s="203">
        <f>O229*H229</f>
        <v>0</v>
      </c>
      <c r="Q229" s="203">
        <v>0</v>
      </c>
      <c r="R229" s="203">
        <f>Q229*H229</f>
        <v>0</v>
      </c>
      <c r="S229" s="203">
        <v>0</v>
      </c>
      <c r="T229" s="20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5" t="s">
        <v>412</v>
      </c>
      <c r="AT229" s="205" t="s">
        <v>149</v>
      </c>
      <c r="AU229" s="205" t="s">
        <v>83</v>
      </c>
      <c r="AY229" s="18" t="s">
        <v>144</v>
      </c>
      <c r="BE229" s="206">
        <f>IF(N229="základní",J229,0)</f>
        <v>0</v>
      </c>
      <c r="BF229" s="206">
        <f>IF(N229="snížená",J229,0)</f>
        <v>0</v>
      </c>
      <c r="BG229" s="206">
        <f>IF(N229="zákl. přenesená",J229,0)</f>
        <v>0</v>
      </c>
      <c r="BH229" s="206">
        <f>IF(N229="sníž. přenesená",J229,0)</f>
        <v>0</v>
      </c>
      <c r="BI229" s="206">
        <f>IF(N229="nulová",J229,0)</f>
        <v>0</v>
      </c>
      <c r="BJ229" s="18" t="s">
        <v>81</v>
      </c>
      <c r="BK229" s="206">
        <f>ROUND(I229*H229,2)</f>
        <v>0</v>
      </c>
      <c r="BL229" s="18" t="s">
        <v>412</v>
      </c>
      <c r="BM229" s="205" t="s">
        <v>883</v>
      </c>
    </row>
    <row r="230" spans="1:65" s="13" customFormat="1" ht="11.25">
      <c r="B230" s="207"/>
      <c r="C230" s="208"/>
      <c r="D230" s="209" t="s">
        <v>156</v>
      </c>
      <c r="E230" s="210" t="s">
        <v>1</v>
      </c>
      <c r="F230" s="211" t="s">
        <v>81</v>
      </c>
      <c r="G230" s="208"/>
      <c r="H230" s="212">
        <v>1</v>
      </c>
      <c r="I230" s="213"/>
      <c r="J230" s="208"/>
      <c r="K230" s="208"/>
      <c r="L230" s="214"/>
      <c r="M230" s="262"/>
      <c r="N230" s="263"/>
      <c r="O230" s="263"/>
      <c r="P230" s="263"/>
      <c r="Q230" s="263"/>
      <c r="R230" s="263"/>
      <c r="S230" s="263"/>
      <c r="T230" s="264"/>
      <c r="AT230" s="218" t="s">
        <v>156</v>
      </c>
      <c r="AU230" s="218" t="s">
        <v>83</v>
      </c>
      <c r="AV230" s="13" t="s">
        <v>83</v>
      </c>
      <c r="AW230" s="13" t="s">
        <v>30</v>
      </c>
      <c r="AX230" s="13" t="s">
        <v>81</v>
      </c>
      <c r="AY230" s="218" t="s">
        <v>144</v>
      </c>
    </row>
    <row r="231" spans="1:65" s="2" customFormat="1" ht="6.95" customHeight="1">
      <c r="A231" s="35"/>
      <c r="B231" s="55"/>
      <c r="C231" s="56"/>
      <c r="D231" s="56"/>
      <c r="E231" s="56"/>
      <c r="F231" s="56"/>
      <c r="G231" s="56"/>
      <c r="H231" s="56"/>
      <c r="I231" s="56"/>
      <c r="J231" s="56"/>
      <c r="K231" s="56"/>
      <c r="L231" s="40"/>
      <c r="M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</row>
  </sheetData>
  <sheetProtection algorithmName="SHA-512" hashValue="nGqwnvAjEJ4lhDwtmWxXZj9VeuQ8GGoYcAW3UTz6R2f84JjDqOvQAQNcRx1EhNC5V7aA89LMB88lomUt8As6Gw==" saltValue="h5vmX6u+BhB7qjPr6pG3LrtDNYY7UMmUTXM0tXeBeaUQESZR1BphdgS6mlgn6x3FFfrveHvqj/yJBOCAf/5k+w==" spinCount="100000" sheet="1" objects="1" scenarios="1" formatColumns="0" formatRows="0" autoFilter="0"/>
  <autoFilter ref="C128:K230" xr:uid="{00000000-0009-0000-0000-000007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23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AT2" s="18" t="s">
        <v>106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83</v>
      </c>
    </row>
    <row r="4" spans="1:46" s="1" customFormat="1" ht="24.95" customHeight="1">
      <c r="B4" s="21"/>
      <c r="D4" s="118" t="s">
        <v>107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10" t="str">
        <f>'Rekapitulace stavby'!K6</f>
        <v>Instalace zařízení pro výběr poplatků za použití WC - OŘ Ostrava</v>
      </c>
      <c r="F7" s="311"/>
      <c r="G7" s="311"/>
      <c r="H7" s="311"/>
      <c r="L7" s="21"/>
    </row>
    <row r="8" spans="1:46" s="2" customFormat="1" ht="12" customHeight="1">
      <c r="A8" s="35"/>
      <c r="B8" s="40"/>
      <c r="C8" s="35"/>
      <c r="D8" s="120" t="s">
        <v>108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2" t="s">
        <v>884</v>
      </c>
      <c r="F9" s="313"/>
      <c r="G9" s="313"/>
      <c r="H9" s="313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0" t="s">
        <v>18</v>
      </c>
      <c r="E11" s="35"/>
      <c r="F11" s="111" t="s">
        <v>1</v>
      </c>
      <c r="G11" s="35"/>
      <c r="H11" s="35"/>
      <c r="I11" s="120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20</v>
      </c>
      <c r="E12" s="35"/>
      <c r="F12" s="111" t="s">
        <v>21</v>
      </c>
      <c r="G12" s="35"/>
      <c r="H12" s="35"/>
      <c r="I12" s="120" t="s">
        <v>22</v>
      </c>
      <c r="J12" s="121" t="str">
        <f>'Rekapitulace stavby'!AN8</f>
        <v>25. 6. 2020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24</v>
      </c>
      <c r="E14" s="35"/>
      <c r="F14" s="35"/>
      <c r="G14" s="35"/>
      <c r="H14" s="35"/>
      <c r="I14" s="120" t="s">
        <v>25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21</v>
      </c>
      <c r="F15" s="35"/>
      <c r="G15" s="35"/>
      <c r="H15" s="35"/>
      <c r="I15" s="120" t="s">
        <v>26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0" t="s">
        <v>27</v>
      </c>
      <c r="E17" s="35"/>
      <c r="F17" s="35"/>
      <c r="G17" s="35"/>
      <c r="H17" s="35"/>
      <c r="I17" s="120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4" t="str">
        <f>'Rekapitulace stavby'!E14</f>
        <v>Vyplň údaj</v>
      </c>
      <c r="F18" s="315"/>
      <c r="G18" s="315"/>
      <c r="H18" s="315"/>
      <c r="I18" s="120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0" t="s">
        <v>29</v>
      </c>
      <c r="E20" s="35"/>
      <c r="F20" s="35"/>
      <c r="G20" s="35"/>
      <c r="H20" s="35"/>
      <c r="I20" s="120" t="s">
        <v>25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21</v>
      </c>
      <c r="F21" s="35"/>
      <c r="G21" s="35"/>
      <c r="H21" s="35"/>
      <c r="I21" s="120" t="s">
        <v>26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0" t="s">
        <v>31</v>
      </c>
      <c r="E23" s="35"/>
      <c r="F23" s="35"/>
      <c r="G23" s="35"/>
      <c r="H23" s="35"/>
      <c r="I23" s="120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21</v>
      </c>
      <c r="F24" s="35"/>
      <c r="G24" s="35"/>
      <c r="H24" s="35"/>
      <c r="I24" s="120" t="s">
        <v>26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0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2"/>
      <c r="B27" s="123"/>
      <c r="C27" s="122"/>
      <c r="D27" s="122"/>
      <c r="E27" s="316" t="s">
        <v>1</v>
      </c>
      <c r="F27" s="316"/>
      <c r="G27" s="316"/>
      <c r="H27" s="31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5"/>
      <c r="E29" s="125"/>
      <c r="F29" s="125"/>
      <c r="G29" s="125"/>
      <c r="H29" s="125"/>
      <c r="I29" s="125"/>
      <c r="J29" s="125"/>
      <c r="K29" s="12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33</v>
      </c>
      <c r="E30" s="35"/>
      <c r="F30" s="35"/>
      <c r="G30" s="35"/>
      <c r="H30" s="35"/>
      <c r="I30" s="35"/>
      <c r="J30" s="127">
        <f>ROUND(J130,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35</v>
      </c>
      <c r="G32" s="35"/>
      <c r="H32" s="35"/>
      <c r="I32" s="128" t="s">
        <v>34</v>
      </c>
      <c r="J32" s="128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9" t="s">
        <v>37</v>
      </c>
      <c r="E33" s="120" t="s">
        <v>38</v>
      </c>
      <c r="F33" s="130">
        <f>ROUND((SUM(BE130:BE235)),  2)</f>
        <v>0</v>
      </c>
      <c r="G33" s="35"/>
      <c r="H33" s="35"/>
      <c r="I33" s="131">
        <v>0.21</v>
      </c>
      <c r="J33" s="130">
        <f>ROUND(((SUM(BE130:BE235))*I33),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0" t="s">
        <v>39</v>
      </c>
      <c r="F34" s="130">
        <f>ROUND((SUM(BF130:BF235)),  2)</f>
        <v>0</v>
      </c>
      <c r="G34" s="35"/>
      <c r="H34" s="35"/>
      <c r="I34" s="131">
        <v>0.15</v>
      </c>
      <c r="J34" s="130">
        <f>ROUND(((SUM(BF130:BF235))*I34),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0" t="s">
        <v>40</v>
      </c>
      <c r="F35" s="130">
        <f>ROUND((SUM(BG130:BG235)),  2)</f>
        <v>0</v>
      </c>
      <c r="G35" s="35"/>
      <c r="H35" s="35"/>
      <c r="I35" s="131">
        <v>0.21</v>
      </c>
      <c r="J35" s="13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0" t="s">
        <v>41</v>
      </c>
      <c r="F36" s="130">
        <f>ROUND((SUM(BH130:BH235)),  2)</f>
        <v>0</v>
      </c>
      <c r="G36" s="35"/>
      <c r="H36" s="35"/>
      <c r="I36" s="131">
        <v>0.15</v>
      </c>
      <c r="J36" s="13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42</v>
      </c>
      <c r="F37" s="130">
        <f>ROUND((SUM(BI130:BI235)),  2)</f>
        <v>0</v>
      </c>
      <c r="G37" s="35"/>
      <c r="H37" s="35"/>
      <c r="I37" s="131">
        <v>0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4"/>
      <c r="J39" s="137">
        <f>SUM(J30:J37)</f>
        <v>0</v>
      </c>
      <c r="K39" s="13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110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7" t="str">
        <f>E7</f>
        <v>Instalace zařízení pro výběr poplatků za použití WC - OŘ Ostrava</v>
      </c>
      <c r="F85" s="318"/>
      <c r="G85" s="318"/>
      <c r="H85" s="31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108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5" t="str">
        <f>E9</f>
        <v>07 - Frýdlant nad Ostravicí</v>
      </c>
      <c r="F87" s="319"/>
      <c r="G87" s="319"/>
      <c r="H87" s="31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25. 6. 2020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0" t="s">
        <v>111</v>
      </c>
      <c r="D94" s="151"/>
      <c r="E94" s="151"/>
      <c r="F94" s="151"/>
      <c r="G94" s="151"/>
      <c r="H94" s="151"/>
      <c r="I94" s="151"/>
      <c r="J94" s="152" t="s">
        <v>112</v>
      </c>
      <c r="K94" s="15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3" t="s">
        <v>113</v>
      </c>
      <c r="D96" s="37"/>
      <c r="E96" s="37"/>
      <c r="F96" s="37"/>
      <c r="G96" s="37"/>
      <c r="H96" s="37"/>
      <c r="I96" s="37"/>
      <c r="J96" s="85">
        <f>J130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114</v>
      </c>
    </row>
    <row r="97" spans="1:31" s="9" customFormat="1" ht="24.95" customHeight="1">
      <c r="B97" s="154"/>
      <c r="C97" s="155"/>
      <c r="D97" s="156" t="s">
        <v>115</v>
      </c>
      <c r="E97" s="157"/>
      <c r="F97" s="157"/>
      <c r="G97" s="157"/>
      <c r="H97" s="157"/>
      <c r="I97" s="157"/>
      <c r="J97" s="158">
        <f>J131</f>
        <v>0</v>
      </c>
      <c r="K97" s="155"/>
      <c r="L97" s="159"/>
    </row>
    <row r="98" spans="1:31" s="10" customFormat="1" ht="19.899999999999999" customHeight="1">
      <c r="B98" s="160"/>
      <c r="C98" s="105"/>
      <c r="D98" s="161" t="s">
        <v>514</v>
      </c>
      <c r="E98" s="162"/>
      <c r="F98" s="162"/>
      <c r="G98" s="162"/>
      <c r="H98" s="162"/>
      <c r="I98" s="162"/>
      <c r="J98" s="163">
        <f>J132</f>
        <v>0</v>
      </c>
      <c r="K98" s="105"/>
      <c r="L98" s="164"/>
    </row>
    <row r="99" spans="1:31" s="10" customFormat="1" ht="19.899999999999999" customHeight="1">
      <c r="B99" s="160"/>
      <c r="C99" s="105"/>
      <c r="D99" s="161" t="s">
        <v>116</v>
      </c>
      <c r="E99" s="162"/>
      <c r="F99" s="162"/>
      <c r="G99" s="162"/>
      <c r="H99" s="162"/>
      <c r="I99" s="162"/>
      <c r="J99" s="163">
        <f>J133</f>
        <v>0</v>
      </c>
      <c r="K99" s="105"/>
      <c r="L99" s="164"/>
    </row>
    <row r="100" spans="1:31" s="10" customFormat="1" ht="14.85" customHeight="1">
      <c r="B100" s="160"/>
      <c r="C100" s="105"/>
      <c r="D100" s="161" t="s">
        <v>117</v>
      </c>
      <c r="E100" s="162"/>
      <c r="F100" s="162"/>
      <c r="G100" s="162"/>
      <c r="H100" s="162"/>
      <c r="I100" s="162"/>
      <c r="J100" s="163">
        <f>J134</f>
        <v>0</v>
      </c>
      <c r="K100" s="105"/>
      <c r="L100" s="164"/>
    </row>
    <row r="101" spans="1:31" s="10" customFormat="1" ht="19.899999999999999" customHeight="1">
      <c r="B101" s="160"/>
      <c r="C101" s="105"/>
      <c r="D101" s="161" t="s">
        <v>118</v>
      </c>
      <c r="E101" s="162"/>
      <c r="F101" s="162"/>
      <c r="G101" s="162"/>
      <c r="H101" s="162"/>
      <c r="I101" s="162"/>
      <c r="J101" s="163">
        <f>J136</f>
        <v>0</v>
      </c>
      <c r="K101" s="105"/>
      <c r="L101" s="164"/>
    </row>
    <row r="102" spans="1:31" s="9" customFormat="1" ht="24.95" customHeight="1">
      <c r="B102" s="154"/>
      <c r="C102" s="155"/>
      <c r="D102" s="156" t="s">
        <v>119</v>
      </c>
      <c r="E102" s="157"/>
      <c r="F102" s="157"/>
      <c r="G102" s="157"/>
      <c r="H102" s="157"/>
      <c r="I102" s="157"/>
      <c r="J102" s="158">
        <f>J141</f>
        <v>0</v>
      </c>
      <c r="K102" s="155"/>
      <c r="L102" s="159"/>
    </row>
    <row r="103" spans="1:31" s="10" customFormat="1" ht="19.899999999999999" customHeight="1">
      <c r="B103" s="160"/>
      <c r="C103" s="105"/>
      <c r="D103" s="161" t="s">
        <v>121</v>
      </c>
      <c r="E103" s="162"/>
      <c r="F103" s="162"/>
      <c r="G103" s="162"/>
      <c r="H103" s="162"/>
      <c r="I103" s="162"/>
      <c r="J103" s="163">
        <f>J142</f>
        <v>0</v>
      </c>
      <c r="K103" s="105"/>
      <c r="L103" s="164"/>
    </row>
    <row r="104" spans="1:31" s="10" customFormat="1" ht="19.899999999999999" customHeight="1">
      <c r="B104" s="160"/>
      <c r="C104" s="105"/>
      <c r="D104" s="161" t="s">
        <v>122</v>
      </c>
      <c r="E104" s="162"/>
      <c r="F104" s="162"/>
      <c r="G104" s="162"/>
      <c r="H104" s="162"/>
      <c r="I104" s="162"/>
      <c r="J104" s="163">
        <f>J173</f>
        <v>0</v>
      </c>
      <c r="K104" s="105"/>
      <c r="L104" s="164"/>
    </row>
    <row r="105" spans="1:31" s="10" customFormat="1" ht="19.899999999999999" customHeight="1">
      <c r="B105" s="160"/>
      <c r="C105" s="105"/>
      <c r="D105" s="161" t="s">
        <v>123</v>
      </c>
      <c r="E105" s="162"/>
      <c r="F105" s="162"/>
      <c r="G105" s="162"/>
      <c r="H105" s="162"/>
      <c r="I105" s="162"/>
      <c r="J105" s="163">
        <f>J176</f>
        <v>0</v>
      </c>
      <c r="K105" s="105"/>
      <c r="L105" s="164"/>
    </row>
    <row r="106" spans="1:31" s="9" customFormat="1" ht="24.95" customHeight="1">
      <c r="B106" s="154"/>
      <c r="C106" s="155"/>
      <c r="D106" s="156" t="s">
        <v>124</v>
      </c>
      <c r="E106" s="157"/>
      <c r="F106" s="157"/>
      <c r="G106" s="157"/>
      <c r="H106" s="157"/>
      <c r="I106" s="157"/>
      <c r="J106" s="158">
        <f>J186</f>
        <v>0</v>
      </c>
      <c r="K106" s="155"/>
      <c r="L106" s="159"/>
    </row>
    <row r="107" spans="1:31" s="9" customFormat="1" ht="24.95" customHeight="1">
      <c r="B107" s="154"/>
      <c r="C107" s="155"/>
      <c r="D107" s="156" t="s">
        <v>125</v>
      </c>
      <c r="E107" s="157"/>
      <c r="F107" s="157"/>
      <c r="G107" s="157"/>
      <c r="H107" s="157"/>
      <c r="I107" s="157"/>
      <c r="J107" s="158">
        <f>J192</f>
        <v>0</v>
      </c>
      <c r="K107" s="155"/>
      <c r="L107" s="159"/>
    </row>
    <row r="108" spans="1:31" s="9" customFormat="1" ht="24.95" customHeight="1">
      <c r="B108" s="154"/>
      <c r="C108" s="155"/>
      <c r="D108" s="156" t="s">
        <v>126</v>
      </c>
      <c r="E108" s="157"/>
      <c r="F108" s="157"/>
      <c r="G108" s="157"/>
      <c r="H108" s="157"/>
      <c r="I108" s="157"/>
      <c r="J108" s="158">
        <f>J197</f>
        <v>0</v>
      </c>
      <c r="K108" s="155"/>
      <c r="L108" s="159"/>
    </row>
    <row r="109" spans="1:31" s="9" customFormat="1" ht="24.95" customHeight="1">
      <c r="B109" s="154"/>
      <c r="C109" s="155"/>
      <c r="D109" s="156" t="s">
        <v>127</v>
      </c>
      <c r="E109" s="157"/>
      <c r="F109" s="157"/>
      <c r="G109" s="157"/>
      <c r="H109" s="157"/>
      <c r="I109" s="157"/>
      <c r="J109" s="158">
        <f>J232</f>
        <v>0</v>
      </c>
      <c r="K109" s="155"/>
      <c r="L109" s="159"/>
    </row>
    <row r="110" spans="1:31" s="10" customFormat="1" ht="19.899999999999999" customHeight="1">
      <c r="B110" s="160"/>
      <c r="C110" s="105"/>
      <c r="D110" s="161" t="s">
        <v>128</v>
      </c>
      <c r="E110" s="162"/>
      <c r="F110" s="162"/>
      <c r="G110" s="162"/>
      <c r="H110" s="162"/>
      <c r="I110" s="162"/>
      <c r="J110" s="163">
        <f>J233</f>
        <v>0</v>
      </c>
      <c r="K110" s="105"/>
      <c r="L110" s="164"/>
    </row>
    <row r="111" spans="1:31" s="2" customFormat="1" ht="21.7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pans="1:31" s="2" customFormat="1" ht="6.95" customHeight="1">
      <c r="A116" s="35"/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24.95" customHeight="1">
      <c r="A117" s="35"/>
      <c r="B117" s="36"/>
      <c r="C117" s="24" t="s">
        <v>129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12" customHeight="1">
      <c r="A119" s="35"/>
      <c r="B119" s="36"/>
      <c r="C119" s="30" t="s">
        <v>16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6.5" customHeight="1">
      <c r="A120" s="35"/>
      <c r="B120" s="36"/>
      <c r="C120" s="37"/>
      <c r="D120" s="37"/>
      <c r="E120" s="317" t="str">
        <f>E7</f>
        <v>Instalace zařízení pro výběr poplatků za použití WC - OŘ Ostrava</v>
      </c>
      <c r="F120" s="318"/>
      <c r="G120" s="318"/>
      <c r="H120" s="318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108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265" t="str">
        <f>E9</f>
        <v>07 - Frýdlant nad Ostravicí</v>
      </c>
      <c r="F122" s="319"/>
      <c r="G122" s="319"/>
      <c r="H122" s="319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20</v>
      </c>
      <c r="D124" s="37"/>
      <c r="E124" s="37"/>
      <c r="F124" s="28" t="str">
        <f>F12</f>
        <v xml:space="preserve"> </v>
      </c>
      <c r="G124" s="37"/>
      <c r="H124" s="37"/>
      <c r="I124" s="30" t="s">
        <v>22</v>
      </c>
      <c r="J124" s="67" t="str">
        <f>IF(J12="","",J12)</f>
        <v>25. 6. 2020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24</v>
      </c>
      <c r="D126" s="37"/>
      <c r="E126" s="37"/>
      <c r="F126" s="28" t="str">
        <f>E15</f>
        <v xml:space="preserve"> </v>
      </c>
      <c r="G126" s="37"/>
      <c r="H126" s="37"/>
      <c r="I126" s="30" t="s">
        <v>29</v>
      </c>
      <c r="J126" s="33" t="str">
        <f>E21</f>
        <v xml:space="preserve"> 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30" t="s">
        <v>27</v>
      </c>
      <c r="D127" s="37"/>
      <c r="E127" s="37"/>
      <c r="F127" s="28" t="str">
        <f>IF(E18="","",E18)</f>
        <v>Vyplň údaj</v>
      </c>
      <c r="G127" s="37"/>
      <c r="H127" s="37"/>
      <c r="I127" s="30" t="s">
        <v>31</v>
      </c>
      <c r="J127" s="33" t="str">
        <f>E24</f>
        <v xml:space="preserve"> 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3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1" customFormat="1" ht="29.25" customHeight="1">
      <c r="A129" s="165"/>
      <c r="B129" s="166"/>
      <c r="C129" s="167" t="s">
        <v>130</v>
      </c>
      <c r="D129" s="168" t="s">
        <v>58</v>
      </c>
      <c r="E129" s="168" t="s">
        <v>54</v>
      </c>
      <c r="F129" s="168" t="s">
        <v>55</v>
      </c>
      <c r="G129" s="168" t="s">
        <v>131</v>
      </c>
      <c r="H129" s="168" t="s">
        <v>132</v>
      </c>
      <c r="I129" s="168" t="s">
        <v>133</v>
      </c>
      <c r="J129" s="169" t="s">
        <v>112</v>
      </c>
      <c r="K129" s="170" t="s">
        <v>134</v>
      </c>
      <c r="L129" s="171"/>
      <c r="M129" s="76" t="s">
        <v>1</v>
      </c>
      <c r="N129" s="77" t="s">
        <v>37</v>
      </c>
      <c r="O129" s="77" t="s">
        <v>135</v>
      </c>
      <c r="P129" s="77" t="s">
        <v>136</v>
      </c>
      <c r="Q129" s="77" t="s">
        <v>137</v>
      </c>
      <c r="R129" s="77" t="s">
        <v>138</v>
      </c>
      <c r="S129" s="77" t="s">
        <v>139</v>
      </c>
      <c r="T129" s="78" t="s">
        <v>140</v>
      </c>
      <c r="U129" s="165"/>
      <c r="V129" s="165"/>
      <c r="W129" s="165"/>
      <c r="X129" s="165"/>
      <c r="Y129" s="165"/>
      <c r="Z129" s="165"/>
      <c r="AA129" s="165"/>
      <c r="AB129" s="165"/>
      <c r="AC129" s="165"/>
      <c r="AD129" s="165"/>
      <c r="AE129" s="165"/>
    </row>
    <row r="130" spans="1:65" s="2" customFormat="1" ht="22.9" customHeight="1">
      <c r="A130" s="35"/>
      <c r="B130" s="36"/>
      <c r="C130" s="83" t="s">
        <v>141</v>
      </c>
      <c r="D130" s="37"/>
      <c r="E130" s="37"/>
      <c r="F130" s="37"/>
      <c r="G130" s="37"/>
      <c r="H130" s="37"/>
      <c r="I130" s="37"/>
      <c r="J130" s="172">
        <f>BK130</f>
        <v>0</v>
      </c>
      <c r="K130" s="37"/>
      <c r="L130" s="40"/>
      <c r="M130" s="79"/>
      <c r="N130" s="173"/>
      <c r="O130" s="80"/>
      <c r="P130" s="174">
        <f>P131+P141+P186+P192+P197+P232</f>
        <v>0</v>
      </c>
      <c r="Q130" s="80"/>
      <c r="R130" s="174">
        <f>R131+R141+R186+R192+R197+R232</f>
        <v>0.24647999999999998</v>
      </c>
      <c r="S130" s="80"/>
      <c r="T130" s="175">
        <f>T131+T141+T186+T192+T197+T232</f>
        <v>6.8000000000000005E-2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72</v>
      </c>
      <c r="AU130" s="18" t="s">
        <v>114</v>
      </c>
      <c r="BK130" s="176">
        <f>BK131+BK141+BK186+BK192+BK197+BK232</f>
        <v>0</v>
      </c>
    </row>
    <row r="131" spans="1:65" s="12" customFormat="1" ht="25.9" customHeight="1">
      <c r="B131" s="177"/>
      <c r="C131" s="178"/>
      <c r="D131" s="179" t="s">
        <v>72</v>
      </c>
      <c r="E131" s="180" t="s">
        <v>142</v>
      </c>
      <c r="F131" s="180" t="s">
        <v>143</v>
      </c>
      <c r="G131" s="178"/>
      <c r="H131" s="178"/>
      <c r="I131" s="181"/>
      <c r="J131" s="182">
        <f>BK131</f>
        <v>0</v>
      </c>
      <c r="K131" s="178"/>
      <c r="L131" s="183"/>
      <c r="M131" s="184"/>
      <c r="N131" s="185"/>
      <c r="O131" s="185"/>
      <c r="P131" s="186">
        <f>P132+P133+P136</f>
        <v>0</v>
      </c>
      <c r="Q131" s="185"/>
      <c r="R131" s="186">
        <f>R132+R133+R136</f>
        <v>0</v>
      </c>
      <c r="S131" s="185"/>
      <c r="T131" s="187">
        <f>T132+T133+T136</f>
        <v>6.8000000000000005E-2</v>
      </c>
      <c r="AR131" s="188" t="s">
        <v>81</v>
      </c>
      <c r="AT131" s="189" t="s">
        <v>72</v>
      </c>
      <c r="AU131" s="189" t="s">
        <v>73</v>
      </c>
      <c r="AY131" s="188" t="s">
        <v>144</v>
      </c>
      <c r="BK131" s="190">
        <f>BK132+BK133+BK136</f>
        <v>0</v>
      </c>
    </row>
    <row r="132" spans="1:65" s="12" customFormat="1" ht="22.9" customHeight="1">
      <c r="B132" s="177"/>
      <c r="C132" s="178"/>
      <c r="D132" s="179" t="s">
        <v>72</v>
      </c>
      <c r="E132" s="191" t="s">
        <v>183</v>
      </c>
      <c r="F132" s="191" t="s">
        <v>517</v>
      </c>
      <c r="G132" s="178"/>
      <c r="H132" s="178"/>
      <c r="I132" s="181"/>
      <c r="J132" s="192">
        <f>BK132</f>
        <v>0</v>
      </c>
      <c r="K132" s="178"/>
      <c r="L132" s="183"/>
      <c r="M132" s="184"/>
      <c r="N132" s="185"/>
      <c r="O132" s="185"/>
      <c r="P132" s="186">
        <v>0</v>
      </c>
      <c r="Q132" s="185"/>
      <c r="R132" s="186">
        <v>0</v>
      </c>
      <c r="S132" s="185"/>
      <c r="T132" s="187">
        <v>0</v>
      </c>
      <c r="AR132" s="188" t="s">
        <v>81</v>
      </c>
      <c r="AT132" s="189" t="s">
        <v>72</v>
      </c>
      <c r="AU132" s="189" t="s">
        <v>81</v>
      </c>
      <c r="AY132" s="188" t="s">
        <v>144</v>
      </c>
      <c r="BK132" s="190">
        <v>0</v>
      </c>
    </row>
    <row r="133" spans="1:65" s="12" customFormat="1" ht="22.9" customHeight="1">
      <c r="B133" s="177"/>
      <c r="C133" s="178"/>
      <c r="D133" s="179" t="s">
        <v>72</v>
      </c>
      <c r="E133" s="191" t="s">
        <v>145</v>
      </c>
      <c r="F133" s="191" t="s">
        <v>146</v>
      </c>
      <c r="G133" s="178"/>
      <c r="H133" s="178"/>
      <c r="I133" s="181"/>
      <c r="J133" s="192">
        <f>BK133</f>
        <v>0</v>
      </c>
      <c r="K133" s="178"/>
      <c r="L133" s="183"/>
      <c r="M133" s="184"/>
      <c r="N133" s="185"/>
      <c r="O133" s="185"/>
      <c r="P133" s="186">
        <f>P134</f>
        <v>0</v>
      </c>
      <c r="Q133" s="185"/>
      <c r="R133" s="186">
        <f>R134</f>
        <v>0</v>
      </c>
      <c r="S133" s="185"/>
      <c r="T133" s="187">
        <f>T134</f>
        <v>6.8000000000000005E-2</v>
      </c>
      <c r="AR133" s="188" t="s">
        <v>81</v>
      </c>
      <c r="AT133" s="189" t="s">
        <v>72</v>
      </c>
      <c r="AU133" s="189" t="s">
        <v>81</v>
      </c>
      <c r="AY133" s="188" t="s">
        <v>144</v>
      </c>
      <c r="BK133" s="190">
        <f>BK134</f>
        <v>0</v>
      </c>
    </row>
    <row r="134" spans="1:65" s="12" customFormat="1" ht="20.85" customHeight="1">
      <c r="B134" s="177"/>
      <c r="C134" s="178"/>
      <c r="D134" s="179" t="s">
        <v>72</v>
      </c>
      <c r="E134" s="191" t="s">
        <v>147</v>
      </c>
      <c r="F134" s="191" t="s">
        <v>148</v>
      </c>
      <c r="G134" s="178"/>
      <c r="H134" s="178"/>
      <c r="I134" s="181"/>
      <c r="J134" s="192">
        <f>BK134</f>
        <v>0</v>
      </c>
      <c r="K134" s="178"/>
      <c r="L134" s="183"/>
      <c r="M134" s="184"/>
      <c r="N134" s="185"/>
      <c r="O134" s="185"/>
      <c r="P134" s="186">
        <f>P135</f>
        <v>0</v>
      </c>
      <c r="Q134" s="185"/>
      <c r="R134" s="186">
        <f>R135</f>
        <v>0</v>
      </c>
      <c r="S134" s="185"/>
      <c r="T134" s="187">
        <f>T135</f>
        <v>6.8000000000000005E-2</v>
      </c>
      <c r="AR134" s="188" t="s">
        <v>81</v>
      </c>
      <c r="AT134" s="189" t="s">
        <v>72</v>
      </c>
      <c r="AU134" s="189" t="s">
        <v>83</v>
      </c>
      <c r="AY134" s="188" t="s">
        <v>144</v>
      </c>
      <c r="BK134" s="190">
        <f>BK135</f>
        <v>0</v>
      </c>
    </row>
    <row r="135" spans="1:65" s="2" customFormat="1" ht="24.2" customHeight="1">
      <c r="A135" s="35"/>
      <c r="B135" s="36"/>
      <c r="C135" s="193" t="s">
        <v>81</v>
      </c>
      <c r="D135" s="193" t="s">
        <v>149</v>
      </c>
      <c r="E135" s="194" t="s">
        <v>150</v>
      </c>
      <c r="F135" s="195" t="s">
        <v>151</v>
      </c>
      <c r="G135" s="196" t="s">
        <v>152</v>
      </c>
      <c r="H135" s="197">
        <v>1</v>
      </c>
      <c r="I135" s="198"/>
      <c r="J135" s="199">
        <f>ROUND(I135*H135,2)</f>
        <v>0</v>
      </c>
      <c r="K135" s="200"/>
      <c r="L135" s="40"/>
      <c r="M135" s="201" t="s">
        <v>1</v>
      </c>
      <c r="N135" s="202" t="s">
        <v>38</v>
      </c>
      <c r="O135" s="72"/>
      <c r="P135" s="203">
        <f>O135*H135</f>
        <v>0</v>
      </c>
      <c r="Q135" s="203">
        <v>0</v>
      </c>
      <c r="R135" s="203">
        <f>Q135*H135</f>
        <v>0</v>
      </c>
      <c r="S135" s="203">
        <v>6.8000000000000005E-2</v>
      </c>
      <c r="T135" s="204">
        <f>S135*H135</f>
        <v>6.8000000000000005E-2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5" t="s">
        <v>153</v>
      </c>
      <c r="AT135" s="205" t="s">
        <v>149</v>
      </c>
      <c r="AU135" s="205" t="s">
        <v>154</v>
      </c>
      <c r="AY135" s="18" t="s">
        <v>144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8" t="s">
        <v>81</v>
      </c>
      <c r="BK135" s="206">
        <f>ROUND(I135*H135,2)</f>
        <v>0</v>
      </c>
      <c r="BL135" s="18" t="s">
        <v>153</v>
      </c>
      <c r="BM135" s="205" t="s">
        <v>885</v>
      </c>
    </row>
    <row r="136" spans="1:65" s="12" customFormat="1" ht="22.9" customHeight="1">
      <c r="B136" s="177"/>
      <c r="C136" s="178"/>
      <c r="D136" s="179" t="s">
        <v>72</v>
      </c>
      <c r="E136" s="191" t="s">
        <v>159</v>
      </c>
      <c r="F136" s="191" t="s">
        <v>160</v>
      </c>
      <c r="G136" s="178"/>
      <c r="H136" s="178"/>
      <c r="I136" s="181"/>
      <c r="J136" s="192">
        <f>BK136</f>
        <v>0</v>
      </c>
      <c r="K136" s="178"/>
      <c r="L136" s="183"/>
      <c r="M136" s="184"/>
      <c r="N136" s="185"/>
      <c r="O136" s="185"/>
      <c r="P136" s="186">
        <f>SUM(P137:P140)</f>
        <v>0</v>
      </c>
      <c r="Q136" s="185"/>
      <c r="R136" s="186">
        <f>SUM(R137:R140)</f>
        <v>0</v>
      </c>
      <c r="S136" s="185"/>
      <c r="T136" s="187">
        <f>SUM(T137:T140)</f>
        <v>0</v>
      </c>
      <c r="AR136" s="188" t="s">
        <v>81</v>
      </c>
      <c r="AT136" s="189" t="s">
        <v>72</v>
      </c>
      <c r="AU136" s="189" t="s">
        <v>81</v>
      </c>
      <c r="AY136" s="188" t="s">
        <v>144</v>
      </c>
      <c r="BK136" s="190">
        <f>SUM(BK137:BK140)</f>
        <v>0</v>
      </c>
    </row>
    <row r="137" spans="1:65" s="2" customFormat="1" ht="24.2" customHeight="1">
      <c r="A137" s="35"/>
      <c r="B137" s="36"/>
      <c r="C137" s="193" t="s">
        <v>83</v>
      </c>
      <c r="D137" s="193" t="s">
        <v>149</v>
      </c>
      <c r="E137" s="194" t="s">
        <v>161</v>
      </c>
      <c r="F137" s="195" t="s">
        <v>162</v>
      </c>
      <c r="G137" s="196" t="s">
        <v>163</v>
      </c>
      <c r="H137" s="197">
        <v>6.8000000000000005E-2</v>
      </c>
      <c r="I137" s="198"/>
      <c r="J137" s="199">
        <f>ROUND(I137*H137,2)</f>
        <v>0</v>
      </c>
      <c r="K137" s="200"/>
      <c r="L137" s="40"/>
      <c r="M137" s="201" t="s">
        <v>1</v>
      </c>
      <c r="N137" s="202" t="s">
        <v>38</v>
      </c>
      <c r="O137" s="72"/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5" t="s">
        <v>153</v>
      </c>
      <c r="AT137" s="205" t="s">
        <v>149</v>
      </c>
      <c r="AU137" s="205" t="s">
        <v>83</v>
      </c>
      <c r="AY137" s="18" t="s">
        <v>144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8" t="s">
        <v>81</v>
      </c>
      <c r="BK137" s="206">
        <f>ROUND(I137*H137,2)</f>
        <v>0</v>
      </c>
      <c r="BL137" s="18" t="s">
        <v>153</v>
      </c>
      <c r="BM137" s="205" t="s">
        <v>886</v>
      </c>
    </row>
    <row r="138" spans="1:65" s="2" customFormat="1" ht="24.2" customHeight="1">
      <c r="A138" s="35"/>
      <c r="B138" s="36"/>
      <c r="C138" s="193" t="s">
        <v>154</v>
      </c>
      <c r="D138" s="193" t="s">
        <v>149</v>
      </c>
      <c r="E138" s="194" t="s">
        <v>165</v>
      </c>
      <c r="F138" s="195" t="s">
        <v>166</v>
      </c>
      <c r="G138" s="196" t="s">
        <v>163</v>
      </c>
      <c r="H138" s="197">
        <v>0.68</v>
      </c>
      <c r="I138" s="198"/>
      <c r="J138" s="199">
        <f>ROUND(I138*H138,2)</f>
        <v>0</v>
      </c>
      <c r="K138" s="200"/>
      <c r="L138" s="40"/>
      <c r="M138" s="201" t="s">
        <v>1</v>
      </c>
      <c r="N138" s="202" t="s">
        <v>38</v>
      </c>
      <c r="O138" s="72"/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5" t="s">
        <v>153</v>
      </c>
      <c r="AT138" s="205" t="s">
        <v>149</v>
      </c>
      <c r="AU138" s="205" t="s">
        <v>83</v>
      </c>
      <c r="AY138" s="18" t="s">
        <v>144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8" t="s">
        <v>81</v>
      </c>
      <c r="BK138" s="206">
        <f>ROUND(I138*H138,2)</f>
        <v>0</v>
      </c>
      <c r="BL138" s="18" t="s">
        <v>153</v>
      </c>
      <c r="BM138" s="205" t="s">
        <v>887</v>
      </c>
    </row>
    <row r="139" spans="1:65" s="13" customFormat="1" ht="11.25">
      <c r="B139" s="207"/>
      <c r="C139" s="208"/>
      <c r="D139" s="209" t="s">
        <v>156</v>
      </c>
      <c r="E139" s="210" t="s">
        <v>1</v>
      </c>
      <c r="F139" s="211" t="s">
        <v>888</v>
      </c>
      <c r="G139" s="208"/>
      <c r="H139" s="212">
        <v>0.68</v>
      </c>
      <c r="I139" s="213"/>
      <c r="J139" s="208"/>
      <c r="K139" s="208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156</v>
      </c>
      <c r="AU139" s="218" t="s">
        <v>83</v>
      </c>
      <c r="AV139" s="13" t="s">
        <v>83</v>
      </c>
      <c r="AW139" s="13" t="s">
        <v>30</v>
      </c>
      <c r="AX139" s="13" t="s">
        <v>81</v>
      </c>
      <c r="AY139" s="218" t="s">
        <v>144</v>
      </c>
    </row>
    <row r="140" spans="1:65" s="2" customFormat="1" ht="24.2" customHeight="1">
      <c r="A140" s="35"/>
      <c r="B140" s="36"/>
      <c r="C140" s="193" t="s">
        <v>153</v>
      </c>
      <c r="D140" s="193" t="s">
        <v>149</v>
      </c>
      <c r="E140" s="194" t="s">
        <v>169</v>
      </c>
      <c r="F140" s="195" t="s">
        <v>170</v>
      </c>
      <c r="G140" s="196" t="s">
        <v>163</v>
      </c>
      <c r="H140" s="197">
        <v>6.8000000000000005E-2</v>
      </c>
      <c r="I140" s="198"/>
      <c r="J140" s="199">
        <f>ROUND(I140*H140,2)</f>
        <v>0</v>
      </c>
      <c r="K140" s="200"/>
      <c r="L140" s="40"/>
      <c r="M140" s="201" t="s">
        <v>1</v>
      </c>
      <c r="N140" s="202" t="s">
        <v>38</v>
      </c>
      <c r="O140" s="72"/>
      <c r="P140" s="203">
        <f>O140*H140</f>
        <v>0</v>
      </c>
      <c r="Q140" s="203">
        <v>0</v>
      </c>
      <c r="R140" s="203">
        <f>Q140*H140</f>
        <v>0</v>
      </c>
      <c r="S140" s="203">
        <v>0</v>
      </c>
      <c r="T140" s="20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5" t="s">
        <v>153</v>
      </c>
      <c r="AT140" s="205" t="s">
        <v>149</v>
      </c>
      <c r="AU140" s="205" t="s">
        <v>83</v>
      </c>
      <c r="AY140" s="18" t="s">
        <v>144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8" t="s">
        <v>81</v>
      </c>
      <c r="BK140" s="206">
        <f>ROUND(I140*H140,2)</f>
        <v>0</v>
      </c>
      <c r="BL140" s="18" t="s">
        <v>153</v>
      </c>
      <c r="BM140" s="205" t="s">
        <v>889</v>
      </c>
    </row>
    <row r="141" spans="1:65" s="12" customFormat="1" ht="25.9" customHeight="1">
      <c r="B141" s="177"/>
      <c r="C141" s="178"/>
      <c r="D141" s="179" t="s">
        <v>72</v>
      </c>
      <c r="E141" s="180" t="s">
        <v>172</v>
      </c>
      <c r="F141" s="180" t="s">
        <v>173</v>
      </c>
      <c r="G141" s="178"/>
      <c r="H141" s="178"/>
      <c r="I141" s="181"/>
      <c r="J141" s="182">
        <f>BK141</f>
        <v>0</v>
      </c>
      <c r="K141" s="178"/>
      <c r="L141" s="183"/>
      <c r="M141" s="184"/>
      <c r="N141" s="185"/>
      <c r="O141" s="185"/>
      <c r="P141" s="186">
        <f>P142+P173+P176</f>
        <v>0</v>
      </c>
      <c r="Q141" s="185"/>
      <c r="R141" s="186">
        <f>R142+R173+R176</f>
        <v>0.24647999999999998</v>
      </c>
      <c r="S141" s="185"/>
      <c r="T141" s="187">
        <f>T142+T173+T176</f>
        <v>0</v>
      </c>
      <c r="AR141" s="188" t="s">
        <v>83</v>
      </c>
      <c r="AT141" s="189" t="s">
        <v>72</v>
      </c>
      <c r="AU141" s="189" t="s">
        <v>73</v>
      </c>
      <c r="AY141" s="188" t="s">
        <v>144</v>
      </c>
      <c r="BK141" s="190">
        <f>BK142+BK173+BK176</f>
        <v>0</v>
      </c>
    </row>
    <row r="142" spans="1:65" s="12" customFormat="1" ht="22.9" customHeight="1">
      <c r="B142" s="177"/>
      <c r="C142" s="178"/>
      <c r="D142" s="179" t="s">
        <v>72</v>
      </c>
      <c r="E142" s="191" t="s">
        <v>204</v>
      </c>
      <c r="F142" s="191" t="s">
        <v>205</v>
      </c>
      <c r="G142" s="178"/>
      <c r="H142" s="178"/>
      <c r="I142" s="181"/>
      <c r="J142" s="192">
        <f>BK142</f>
        <v>0</v>
      </c>
      <c r="K142" s="178"/>
      <c r="L142" s="183"/>
      <c r="M142" s="184"/>
      <c r="N142" s="185"/>
      <c r="O142" s="185"/>
      <c r="P142" s="186">
        <f>SUM(P143:P172)</f>
        <v>0</v>
      </c>
      <c r="Q142" s="185"/>
      <c r="R142" s="186">
        <f>SUM(R143:R172)</f>
        <v>0</v>
      </c>
      <c r="S142" s="185"/>
      <c r="T142" s="187">
        <f>SUM(T143:T172)</f>
        <v>0</v>
      </c>
      <c r="AR142" s="188" t="s">
        <v>83</v>
      </c>
      <c r="AT142" s="189" t="s">
        <v>72</v>
      </c>
      <c r="AU142" s="189" t="s">
        <v>81</v>
      </c>
      <c r="AY142" s="188" t="s">
        <v>144</v>
      </c>
      <c r="BK142" s="190">
        <f>SUM(BK143:BK172)</f>
        <v>0</v>
      </c>
    </row>
    <row r="143" spans="1:65" s="2" customFormat="1" ht="14.45" customHeight="1">
      <c r="A143" s="35"/>
      <c r="B143" s="36"/>
      <c r="C143" s="193" t="s">
        <v>176</v>
      </c>
      <c r="D143" s="193" t="s">
        <v>149</v>
      </c>
      <c r="E143" s="194" t="s">
        <v>207</v>
      </c>
      <c r="F143" s="195" t="s">
        <v>208</v>
      </c>
      <c r="G143" s="196" t="s">
        <v>209</v>
      </c>
      <c r="H143" s="197">
        <v>6</v>
      </c>
      <c r="I143" s="198"/>
      <c r="J143" s="199">
        <f>ROUND(I143*H143,2)</f>
        <v>0</v>
      </c>
      <c r="K143" s="200"/>
      <c r="L143" s="40"/>
      <c r="M143" s="201" t="s">
        <v>1</v>
      </c>
      <c r="N143" s="202" t="s">
        <v>38</v>
      </c>
      <c r="O143" s="72"/>
      <c r="P143" s="203">
        <f>O143*H143</f>
        <v>0</v>
      </c>
      <c r="Q143" s="203">
        <v>0</v>
      </c>
      <c r="R143" s="203">
        <f>Q143*H143</f>
        <v>0</v>
      </c>
      <c r="S143" s="203">
        <v>0</v>
      </c>
      <c r="T143" s="20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5" t="s">
        <v>180</v>
      </c>
      <c r="AT143" s="205" t="s">
        <v>149</v>
      </c>
      <c r="AU143" s="205" t="s">
        <v>83</v>
      </c>
      <c r="AY143" s="18" t="s">
        <v>144</v>
      </c>
      <c r="BE143" s="206">
        <f>IF(N143="základní",J143,0)</f>
        <v>0</v>
      </c>
      <c r="BF143" s="206">
        <f>IF(N143="snížená",J143,0)</f>
        <v>0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8" t="s">
        <v>81</v>
      </c>
      <c r="BK143" s="206">
        <f>ROUND(I143*H143,2)</f>
        <v>0</v>
      </c>
      <c r="BL143" s="18" t="s">
        <v>180</v>
      </c>
      <c r="BM143" s="205" t="s">
        <v>890</v>
      </c>
    </row>
    <row r="144" spans="1:65" s="13" customFormat="1" ht="11.25">
      <c r="B144" s="207"/>
      <c r="C144" s="208"/>
      <c r="D144" s="209" t="s">
        <v>156</v>
      </c>
      <c r="E144" s="210" t="s">
        <v>1</v>
      </c>
      <c r="F144" s="211" t="s">
        <v>183</v>
      </c>
      <c r="G144" s="208"/>
      <c r="H144" s="212">
        <v>6</v>
      </c>
      <c r="I144" s="213"/>
      <c r="J144" s="208"/>
      <c r="K144" s="208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156</v>
      </c>
      <c r="AU144" s="218" t="s">
        <v>83</v>
      </c>
      <c r="AV144" s="13" t="s">
        <v>83</v>
      </c>
      <c r="AW144" s="13" t="s">
        <v>30</v>
      </c>
      <c r="AX144" s="13" t="s">
        <v>81</v>
      </c>
      <c r="AY144" s="218" t="s">
        <v>144</v>
      </c>
    </row>
    <row r="145" spans="1:65" s="2" customFormat="1" ht="14.45" customHeight="1">
      <c r="A145" s="35"/>
      <c r="B145" s="36"/>
      <c r="C145" s="193" t="s">
        <v>183</v>
      </c>
      <c r="D145" s="193" t="s">
        <v>149</v>
      </c>
      <c r="E145" s="194" t="s">
        <v>212</v>
      </c>
      <c r="F145" s="195" t="s">
        <v>213</v>
      </c>
      <c r="G145" s="196" t="s">
        <v>209</v>
      </c>
      <c r="H145" s="197">
        <v>25</v>
      </c>
      <c r="I145" s="198"/>
      <c r="J145" s="199">
        <f>ROUND(I145*H145,2)</f>
        <v>0</v>
      </c>
      <c r="K145" s="200"/>
      <c r="L145" s="40"/>
      <c r="M145" s="201" t="s">
        <v>1</v>
      </c>
      <c r="N145" s="202" t="s">
        <v>38</v>
      </c>
      <c r="O145" s="72"/>
      <c r="P145" s="203">
        <f>O145*H145</f>
        <v>0</v>
      </c>
      <c r="Q145" s="203">
        <v>0</v>
      </c>
      <c r="R145" s="203">
        <f>Q145*H145</f>
        <v>0</v>
      </c>
      <c r="S145" s="203">
        <v>0</v>
      </c>
      <c r="T145" s="20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5" t="s">
        <v>180</v>
      </c>
      <c r="AT145" s="205" t="s">
        <v>149</v>
      </c>
      <c r="AU145" s="205" t="s">
        <v>83</v>
      </c>
      <c r="AY145" s="18" t="s">
        <v>144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8" t="s">
        <v>81</v>
      </c>
      <c r="BK145" s="206">
        <f>ROUND(I145*H145,2)</f>
        <v>0</v>
      </c>
      <c r="BL145" s="18" t="s">
        <v>180</v>
      </c>
      <c r="BM145" s="205" t="s">
        <v>891</v>
      </c>
    </row>
    <row r="146" spans="1:65" s="13" customFormat="1" ht="11.25">
      <c r="B146" s="207"/>
      <c r="C146" s="208"/>
      <c r="D146" s="209" t="s">
        <v>156</v>
      </c>
      <c r="E146" s="210" t="s">
        <v>1</v>
      </c>
      <c r="F146" s="211" t="s">
        <v>241</v>
      </c>
      <c r="G146" s="208"/>
      <c r="H146" s="212">
        <v>25</v>
      </c>
      <c r="I146" s="213"/>
      <c r="J146" s="208"/>
      <c r="K146" s="208"/>
      <c r="L146" s="214"/>
      <c r="M146" s="215"/>
      <c r="N146" s="216"/>
      <c r="O146" s="216"/>
      <c r="P146" s="216"/>
      <c r="Q146" s="216"/>
      <c r="R146" s="216"/>
      <c r="S146" s="216"/>
      <c r="T146" s="217"/>
      <c r="AT146" s="218" t="s">
        <v>156</v>
      </c>
      <c r="AU146" s="218" t="s">
        <v>83</v>
      </c>
      <c r="AV146" s="13" t="s">
        <v>83</v>
      </c>
      <c r="AW146" s="13" t="s">
        <v>30</v>
      </c>
      <c r="AX146" s="13" t="s">
        <v>81</v>
      </c>
      <c r="AY146" s="218" t="s">
        <v>144</v>
      </c>
    </row>
    <row r="147" spans="1:65" s="2" customFormat="1" ht="14.45" customHeight="1">
      <c r="A147" s="35"/>
      <c r="B147" s="36"/>
      <c r="C147" s="193" t="s">
        <v>188</v>
      </c>
      <c r="D147" s="193" t="s">
        <v>149</v>
      </c>
      <c r="E147" s="194" t="s">
        <v>217</v>
      </c>
      <c r="F147" s="195" t="s">
        <v>218</v>
      </c>
      <c r="G147" s="196" t="s">
        <v>209</v>
      </c>
      <c r="H147" s="197">
        <v>6</v>
      </c>
      <c r="I147" s="198"/>
      <c r="J147" s="199">
        <f>ROUND(I147*H147,2)</f>
        <v>0</v>
      </c>
      <c r="K147" s="200"/>
      <c r="L147" s="40"/>
      <c r="M147" s="201" t="s">
        <v>1</v>
      </c>
      <c r="N147" s="202" t="s">
        <v>38</v>
      </c>
      <c r="O147" s="72"/>
      <c r="P147" s="203">
        <f>O147*H147</f>
        <v>0</v>
      </c>
      <c r="Q147" s="203">
        <v>0</v>
      </c>
      <c r="R147" s="203">
        <f>Q147*H147</f>
        <v>0</v>
      </c>
      <c r="S147" s="203">
        <v>0</v>
      </c>
      <c r="T147" s="20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5" t="s">
        <v>180</v>
      </c>
      <c r="AT147" s="205" t="s">
        <v>149</v>
      </c>
      <c r="AU147" s="205" t="s">
        <v>83</v>
      </c>
      <c r="AY147" s="18" t="s">
        <v>144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8" t="s">
        <v>81</v>
      </c>
      <c r="BK147" s="206">
        <f>ROUND(I147*H147,2)</f>
        <v>0</v>
      </c>
      <c r="BL147" s="18" t="s">
        <v>180</v>
      </c>
      <c r="BM147" s="205" t="s">
        <v>892</v>
      </c>
    </row>
    <row r="148" spans="1:65" s="13" customFormat="1" ht="11.25">
      <c r="B148" s="207"/>
      <c r="C148" s="208"/>
      <c r="D148" s="209" t="s">
        <v>156</v>
      </c>
      <c r="E148" s="210" t="s">
        <v>1</v>
      </c>
      <c r="F148" s="211" t="s">
        <v>183</v>
      </c>
      <c r="G148" s="208"/>
      <c r="H148" s="212">
        <v>6</v>
      </c>
      <c r="I148" s="213"/>
      <c r="J148" s="208"/>
      <c r="K148" s="208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156</v>
      </c>
      <c r="AU148" s="218" t="s">
        <v>83</v>
      </c>
      <c r="AV148" s="13" t="s">
        <v>83</v>
      </c>
      <c r="AW148" s="13" t="s">
        <v>30</v>
      </c>
      <c r="AX148" s="13" t="s">
        <v>81</v>
      </c>
      <c r="AY148" s="218" t="s">
        <v>144</v>
      </c>
    </row>
    <row r="149" spans="1:65" s="2" customFormat="1" ht="14.45" customHeight="1">
      <c r="A149" s="35"/>
      <c r="B149" s="36"/>
      <c r="C149" s="193" t="s">
        <v>192</v>
      </c>
      <c r="D149" s="193" t="s">
        <v>149</v>
      </c>
      <c r="E149" s="194" t="s">
        <v>238</v>
      </c>
      <c r="F149" s="195" t="s">
        <v>239</v>
      </c>
      <c r="G149" s="196" t="s">
        <v>209</v>
      </c>
      <c r="H149" s="197">
        <v>12</v>
      </c>
      <c r="I149" s="198"/>
      <c r="J149" s="199">
        <f>ROUND(I149*H149,2)</f>
        <v>0</v>
      </c>
      <c r="K149" s="200"/>
      <c r="L149" s="40"/>
      <c r="M149" s="201" t="s">
        <v>1</v>
      </c>
      <c r="N149" s="202" t="s">
        <v>38</v>
      </c>
      <c r="O149" s="72"/>
      <c r="P149" s="203">
        <f>O149*H149</f>
        <v>0</v>
      </c>
      <c r="Q149" s="203">
        <v>0</v>
      </c>
      <c r="R149" s="203">
        <f>Q149*H149</f>
        <v>0</v>
      </c>
      <c r="S149" s="203">
        <v>0</v>
      </c>
      <c r="T149" s="20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5" t="s">
        <v>180</v>
      </c>
      <c r="AT149" s="205" t="s">
        <v>149</v>
      </c>
      <c r="AU149" s="205" t="s">
        <v>83</v>
      </c>
      <c r="AY149" s="18" t="s">
        <v>144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8" t="s">
        <v>81</v>
      </c>
      <c r="BK149" s="206">
        <f>ROUND(I149*H149,2)</f>
        <v>0</v>
      </c>
      <c r="BL149" s="18" t="s">
        <v>180</v>
      </c>
      <c r="BM149" s="205" t="s">
        <v>893</v>
      </c>
    </row>
    <row r="150" spans="1:65" s="13" customFormat="1" ht="11.25">
      <c r="B150" s="207"/>
      <c r="C150" s="208"/>
      <c r="D150" s="209" t="s">
        <v>156</v>
      </c>
      <c r="E150" s="210" t="s">
        <v>1</v>
      </c>
      <c r="F150" s="211" t="s">
        <v>211</v>
      </c>
      <c r="G150" s="208"/>
      <c r="H150" s="212">
        <v>12</v>
      </c>
      <c r="I150" s="213"/>
      <c r="J150" s="208"/>
      <c r="K150" s="208"/>
      <c r="L150" s="214"/>
      <c r="M150" s="215"/>
      <c r="N150" s="216"/>
      <c r="O150" s="216"/>
      <c r="P150" s="216"/>
      <c r="Q150" s="216"/>
      <c r="R150" s="216"/>
      <c r="S150" s="216"/>
      <c r="T150" s="217"/>
      <c r="AT150" s="218" t="s">
        <v>156</v>
      </c>
      <c r="AU150" s="218" t="s">
        <v>83</v>
      </c>
      <c r="AV150" s="13" t="s">
        <v>83</v>
      </c>
      <c r="AW150" s="13" t="s">
        <v>30</v>
      </c>
      <c r="AX150" s="13" t="s">
        <v>81</v>
      </c>
      <c r="AY150" s="218" t="s">
        <v>144</v>
      </c>
    </row>
    <row r="151" spans="1:65" s="2" customFormat="1" ht="14.45" customHeight="1">
      <c r="A151" s="35"/>
      <c r="B151" s="36"/>
      <c r="C151" s="193" t="s">
        <v>145</v>
      </c>
      <c r="D151" s="193" t="s">
        <v>149</v>
      </c>
      <c r="E151" s="194" t="s">
        <v>243</v>
      </c>
      <c r="F151" s="195" t="s">
        <v>244</v>
      </c>
      <c r="G151" s="196" t="s">
        <v>209</v>
      </c>
      <c r="H151" s="197">
        <v>16</v>
      </c>
      <c r="I151" s="198"/>
      <c r="J151" s="199">
        <f>ROUND(I151*H151,2)</f>
        <v>0</v>
      </c>
      <c r="K151" s="200"/>
      <c r="L151" s="40"/>
      <c r="M151" s="201" t="s">
        <v>1</v>
      </c>
      <c r="N151" s="202" t="s">
        <v>38</v>
      </c>
      <c r="O151" s="72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5" t="s">
        <v>180</v>
      </c>
      <c r="AT151" s="205" t="s">
        <v>149</v>
      </c>
      <c r="AU151" s="205" t="s">
        <v>83</v>
      </c>
      <c r="AY151" s="18" t="s">
        <v>144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8" t="s">
        <v>81</v>
      </c>
      <c r="BK151" s="206">
        <f>ROUND(I151*H151,2)</f>
        <v>0</v>
      </c>
      <c r="BL151" s="18" t="s">
        <v>180</v>
      </c>
      <c r="BM151" s="205" t="s">
        <v>894</v>
      </c>
    </row>
    <row r="152" spans="1:65" s="13" customFormat="1" ht="11.25">
      <c r="B152" s="207"/>
      <c r="C152" s="208"/>
      <c r="D152" s="209" t="s">
        <v>156</v>
      </c>
      <c r="E152" s="210" t="s">
        <v>1</v>
      </c>
      <c r="F152" s="211" t="s">
        <v>180</v>
      </c>
      <c r="G152" s="208"/>
      <c r="H152" s="212">
        <v>16</v>
      </c>
      <c r="I152" s="213"/>
      <c r="J152" s="208"/>
      <c r="K152" s="208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156</v>
      </c>
      <c r="AU152" s="218" t="s">
        <v>83</v>
      </c>
      <c r="AV152" s="13" t="s">
        <v>83</v>
      </c>
      <c r="AW152" s="13" t="s">
        <v>30</v>
      </c>
      <c r="AX152" s="13" t="s">
        <v>81</v>
      </c>
      <c r="AY152" s="218" t="s">
        <v>144</v>
      </c>
    </row>
    <row r="153" spans="1:65" s="2" customFormat="1" ht="14.45" customHeight="1">
      <c r="A153" s="35"/>
      <c r="B153" s="36"/>
      <c r="C153" s="193" t="s">
        <v>200</v>
      </c>
      <c r="D153" s="193" t="s">
        <v>149</v>
      </c>
      <c r="E153" s="194" t="s">
        <v>246</v>
      </c>
      <c r="F153" s="195" t="s">
        <v>247</v>
      </c>
      <c r="G153" s="196" t="s">
        <v>209</v>
      </c>
      <c r="H153" s="197">
        <v>12</v>
      </c>
      <c r="I153" s="198"/>
      <c r="J153" s="199">
        <f>ROUND(I153*H153,2)</f>
        <v>0</v>
      </c>
      <c r="K153" s="200"/>
      <c r="L153" s="40"/>
      <c r="M153" s="201" t="s">
        <v>1</v>
      </c>
      <c r="N153" s="202" t="s">
        <v>38</v>
      </c>
      <c r="O153" s="72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5" t="s">
        <v>180</v>
      </c>
      <c r="AT153" s="205" t="s">
        <v>149</v>
      </c>
      <c r="AU153" s="205" t="s">
        <v>83</v>
      </c>
      <c r="AY153" s="18" t="s">
        <v>144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8" t="s">
        <v>81</v>
      </c>
      <c r="BK153" s="206">
        <f>ROUND(I153*H153,2)</f>
        <v>0</v>
      </c>
      <c r="BL153" s="18" t="s">
        <v>180</v>
      </c>
      <c r="BM153" s="205" t="s">
        <v>895</v>
      </c>
    </row>
    <row r="154" spans="1:65" s="13" customFormat="1" ht="11.25">
      <c r="B154" s="207"/>
      <c r="C154" s="208"/>
      <c r="D154" s="209" t="s">
        <v>156</v>
      </c>
      <c r="E154" s="210" t="s">
        <v>1</v>
      </c>
      <c r="F154" s="211" t="s">
        <v>211</v>
      </c>
      <c r="G154" s="208"/>
      <c r="H154" s="212">
        <v>12</v>
      </c>
      <c r="I154" s="213"/>
      <c r="J154" s="208"/>
      <c r="K154" s="208"/>
      <c r="L154" s="214"/>
      <c r="M154" s="215"/>
      <c r="N154" s="216"/>
      <c r="O154" s="216"/>
      <c r="P154" s="216"/>
      <c r="Q154" s="216"/>
      <c r="R154" s="216"/>
      <c r="S154" s="216"/>
      <c r="T154" s="217"/>
      <c r="AT154" s="218" t="s">
        <v>156</v>
      </c>
      <c r="AU154" s="218" t="s">
        <v>83</v>
      </c>
      <c r="AV154" s="13" t="s">
        <v>83</v>
      </c>
      <c r="AW154" s="13" t="s">
        <v>30</v>
      </c>
      <c r="AX154" s="13" t="s">
        <v>81</v>
      </c>
      <c r="AY154" s="218" t="s">
        <v>144</v>
      </c>
    </row>
    <row r="155" spans="1:65" s="2" customFormat="1" ht="14.45" customHeight="1">
      <c r="A155" s="35"/>
      <c r="B155" s="36"/>
      <c r="C155" s="193" t="s">
        <v>206</v>
      </c>
      <c r="D155" s="193" t="s">
        <v>149</v>
      </c>
      <c r="E155" s="194" t="s">
        <v>233</v>
      </c>
      <c r="F155" s="195" t="s">
        <v>234</v>
      </c>
      <c r="G155" s="196" t="s">
        <v>209</v>
      </c>
      <c r="H155" s="197">
        <v>65</v>
      </c>
      <c r="I155" s="198"/>
      <c r="J155" s="199">
        <f>ROUND(I155*H155,2)</f>
        <v>0</v>
      </c>
      <c r="K155" s="200"/>
      <c r="L155" s="40"/>
      <c r="M155" s="201" t="s">
        <v>1</v>
      </c>
      <c r="N155" s="202" t="s">
        <v>38</v>
      </c>
      <c r="O155" s="72"/>
      <c r="P155" s="203">
        <f>O155*H155</f>
        <v>0</v>
      </c>
      <c r="Q155" s="203">
        <v>0</v>
      </c>
      <c r="R155" s="203">
        <f>Q155*H155</f>
        <v>0</v>
      </c>
      <c r="S155" s="203">
        <v>0</v>
      </c>
      <c r="T155" s="20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5" t="s">
        <v>180</v>
      </c>
      <c r="AT155" s="205" t="s">
        <v>149</v>
      </c>
      <c r="AU155" s="205" t="s">
        <v>83</v>
      </c>
      <c r="AY155" s="18" t="s">
        <v>144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8" t="s">
        <v>81</v>
      </c>
      <c r="BK155" s="206">
        <f>ROUND(I155*H155,2)</f>
        <v>0</v>
      </c>
      <c r="BL155" s="18" t="s">
        <v>180</v>
      </c>
      <c r="BM155" s="205" t="s">
        <v>896</v>
      </c>
    </row>
    <row r="156" spans="1:65" s="13" customFormat="1" ht="11.25">
      <c r="B156" s="207"/>
      <c r="C156" s="208"/>
      <c r="D156" s="209" t="s">
        <v>156</v>
      </c>
      <c r="E156" s="210" t="s">
        <v>1</v>
      </c>
      <c r="F156" s="211" t="s">
        <v>542</v>
      </c>
      <c r="G156" s="208"/>
      <c r="H156" s="212">
        <v>65</v>
      </c>
      <c r="I156" s="213"/>
      <c r="J156" s="208"/>
      <c r="K156" s="208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156</v>
      </c>
      <c r="AU156" s="218" t="s">
        <v>83</v>
      </c>
      <c r="AV156" s="13" t="s">
        <v>83</v>
      </c>
      <c r="AW156" s="13" t="s">
        <v>30</v>
      </c>
      <c r="AX156" s="13" t="s">
        <v>81</v>
      </c>
      <c r="AY156" s="218" t="s">
        <v>144</v>
      </c>
    </row>
    <row r="157" spans="1:65" s="2" customFormat="1" ht="14.45" customHeight="1">
      <c r="A157" s="35"/>
      <c r="B157" s="36"/>
      <c r="C157" s="193" t="s">
        <v>211</v>
      </c>
      <c r="D157" s="193" t="s">
        <v>149</v>
      </c>
      <c r="E157" s="194" t="s">
        <v>254</v>
      </c>
      <c r="F157" s="195" t="s">
        <v>255</v>
      </c>
      <c r="G157" s="196" t="s">
        <v>251</v>
      </c>
      <c r="H157" s="197">
        <v>1</v>
      </c>
      <c r="I157" s="198"/>
      <c r="J157" s="199">
        <f>ROUND(I157*H157,2)</f>
        <v>0</v>
      </c>
      <c r="K157" s="200"/>
      <c r="L157" s="40"/>
      <c r="M157" s="201" t="s">
        <v>1</v>
      </c>
      <c r="N157" s="202" t="s">
        <v>38</v>
      </c>
      <c r="O157" s="72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5" t="s">
        <v>180</v>
      </c>
      <c r="AT157" s="205" t="s">
        <v>149</v>
      </c>
      <c r="AU157" s="205" t="s">
        <v>83</v>
      </c>
      <c r="AY157" s="18" t="s">
        <v>144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8" t="s">
        <v>81</v>
      </c>
      <c r="BK157" s="206">
        <f>ROUND(I157*H157,2)</f>
        <v>0</v>
      </c>
      <c r="BL157" s="18" t="s">
        <v>180</v>
      </c>
      <c r="BM157" s="205" t="s">
        <v>897</v>
      </c>
    </row>
    <row r="158" spans="1:65" s="13" customFormat="1" ht="11.25">
      <c r="B158" s="207"/>
      <c r="C158" s="208"/>
      <c r="D158" s="209" t="s">
        <v>156</v>
      </c>
      <c r="E158" s="210" t="s">
        <v>1</v>
      </c>
      <c r="F158" s="211" t="s">
        <v>81</v>
      </c>
      <c r="G158" s="208"/>
      <c r="H158" s="212">
        <v>1</v>
      </c>
      <c r="I158" s="213"/>
      <c r="J158" s="208"/>
      <c r="K158" s="208"/>
      <c r="L158" s="214"/>
      <c r="M158" s="215"/>
      <c r="N158" s="216"/>
      <c r="O158" s="216"/>
      <c r="P158" s="216"/>
      <c r="Q158" s="216"/>
      <c r="R158" s="216"/>
      <c r="S158" s="216"/>
      <c r="T158" s="217"/>
      <c r="AT158" s="218" t="s">
        <v>156</v>
      </c>
      <c r="AU158" s="218" t="s">
        <v>83</v>
      </c>
      <c r="AV158" s="13" t="s">
        <v>83</v>
      </c>
      <c r="AW158" s="13" t="s">
        <v>30</v>
      </c>
      <c r="AX158" s="13" t="s">
        <v>81</v>
      </c>
      <c r="AY158" s="218" t="s">
        <v>144</v>
      </c>
    </row>
    <row r="159" spans="1:65" s="2" customFormat="1" ht="14.45" customHeight="1">
      <c r="A159" s="35"/>
      <c r="B159" s="36"/>
      <c r="C159" s="193" t="s">
        <v>216</v>
      </c>
      <c r="D159" s="193" t="s">
        <v>149</v>
      </c>
      <c r="E159" s="194" t="s">
        <v>249</v>
      </c>
      <c r="F159" s="195" t="s">
        <v>250</v>
      </c>
      <c r="G159" s="196" t="s">
        <v>251</v>
      </c>
      <c r="H159" s="197">
        <v>1</v>
      </c>
      <c r="I159" s="198"/>
      <c r="J159" s="199">
        <f>ROUND(I159*H159,2)</f>
        <v>0</v>
      </c>
      <c r="K159" s="200"/>
      <c r="L159" s="40"/>
      <c r="M159" s="201" t="s">
        <v>1</v>
      </c>
      <c r="N159" s="202" t="s">
        <v>38</v>
      </c>
      <c r="O159" s="72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5" t="s">
        <v>180</v>
      </c>
      <c r="AT159" s="205" t="s">
        <v>149</v>
      </c>
      <c r="AU159" s="205" t="s">
        <v>83</v>
      </c>
      <c r="AY159" s="18" t="s">
        <v>144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8" t="s">
        <v>81</v>
      </c>
      <c r="BK159" s="206">
        <f>ROUND(I159*H159,2)</f>
        <v>0</v>
      </c>
      <c r="BL159" s="18" t="s">
        <v>180</v>
      </c>
      <c r="BM159" s="205" t="s">
        <v>898</v>
      </c>
    </row>
    <row r="160" spans="1:65" s="13" customFormat="1" ht="11.25">
      <c r="B160" s="207"/>
      <c r="C160" s="208"/>
      <c r="D160" s="209" t="s">
        <v>156</v>
      </c>
      <c r="E160" s="210" t="s">
        <v>1</v>
      </c>
      <c r="F160" s="211" t="s">
        <v>81</v>
      </c>
      <c r="G160" s="208"/>
      <c r="H160" s="212">
        <v>1</v>
      </c>
      <c r="I160" s="213"/>
      <c r="J160" s="208"/>
      <c r="K160" s="208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156</v>
      </c>
      <c r="AU160" s="218" t="s">
        <v>83</v>
      </c>
      <c r="AV160" s="13" t="s">
        <v>83</v>
      </c>
      <c r="AW160" s="13" t="s">
        <v>30</v>
      </c>
      <c r="AX160" s="13" t="s">
        <v>81</v>
      </c>
      <c r="AY160" s="218" t="s">
        <v>144</v>
      </c>
    </row>
    <row r="161" spans="1:65" s="2" customFormat="1" ht="14.45" customHeight="1">
      <c r="A161" s="35"/>
      <c r="B161" s="36"/>
      <c r="C161" s="193" t="s">
        <v>221</v>
      </c>
      <c r="D161" s="193" t="s">
        <v>149</v>
      </c>
      <c r="E161" s="194" t="s">
        <v>226</v>
      </c>
      <c r="F161" s="195" t="s">
        <v>227</v>
      </c>
      <c r="G161" s="196" t="s">
        <v>209</v>
      </c>
      <c r="H161" s="197">
        <v>8</v>
      </c>
      <c r="I161" s="198"/>
      <c r="J161" s="199">
        <f>ROUND(I161*H161,2)</f>
        <v>0</v>
      </c>
      <c r="K161" s="200"/>
      <c r="L161" s="40"/>
      <c r="M161" s="201" t="s">
        <v>1</v>
      </c>
      <c r="N161" s="202" t="s">
        <v>38</v>
      </c>
      <c r="O161" s="72"/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5" t="s">
        <v>180</v>
      </c>
      <c r="AT161" s="205" t="s">
        <v>149</v>
      </c>
      <c r="AU161" s="205" t="s">
        <v>83</v>
      </c>
      <c r="AY161" s="18" t="s">
        <v>144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8" t="s">
        <v>81</v>
      </c>
      <c r="BK161" s="206">
        <f>ROUND(I161*H161,2)</f>
        <v>0</v>
      </c>
      <c r="BL161" s="18" t="s">
        <v>180</v>
      </c>
      <c r="BM161" s="205" t="s">
        <v>899</v>
      </c>
    </row>
    <row r="162" spans="1:65" s="13" customFormat="1" ht="11.25">
      <c r="B162" s="207"/>
      <c r="C162" s="208"/>
      <c r="D162" s="209" t="s">
        <v>156</v>
      </c>
      <c r="E162" s="210" t="s">
        <v>1</v>
      </c>
      <c r="F162" s="211" t="s">
        <v>192</v>
      </c>
      <c r="G162" s="208"/>
      <c r="H162" s="212">
        <v>8</v>
      </c>
      <c r="I162" s="213"/>
      <c r="J162" s="208"/>
      <c r="K162" s="208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156</v>
      </c>
      <c r="AU162" s="218" t="s">
        <v>83</v>
      </c>
      <c r="AV162" s="13" t="s">
        <v>83</v>
      </c>
      <c r="AW162" s="13" t="s">
        <v>30</v>
      </c>
      <c r="AX162" s="13" t="s">
        <v>81</v>
      </c>
      <c r="AY162" s="218" t="s">
        <v>144</v>
      </c>
    </row>
    <row r="163" spans="1:65" s="2" customFormat="1" ht="14.45" customHeight="1">
      <c r="A163" s="35"/>
      <c r="B163" s="36"/>
      <c r="C163" s="193" t="s">
        <v>8</v>
      </c>
      <c r="D163" s="193" t="s">
        <v>149</v>
      </c>
      <c r="E163" s="194" t="s">
        <v>854</v>
      </c>
      <c r="F163" s="195" t="s">
        <v>900</v>
      </c>
      <c r="G163" s="196" t="s">
        <v>251</v>
      </c>
      <c r="H163" s="197">
        <v>1</v>
      </c>
      <c r="I163" s="198"/>
      <c r="J163" s="199">
        <f>ROUND(I163*H163,2)</f>
        <v>0</v>
      </c>
      <c r="K163" s="200"/>
      <c r="L163" s="40"/>
      <c r="M163" s="201" t="s">
        <v>1</v>
      </c>
      <c r="N163" s="202" t="s">
        <v>38</v>
      </c>
      <c r="O163" s="72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5" t="s">
        <v>180</v>
      </c>
      <c r="AT163" s="205" t="s">
        <v>149</v>
      </c>
      <c r="AU163" s="205" t="s">
        <v>83</v>
      </c>
      <c r="AY163" s="18" t="s">
        <v>144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8" t="s">
        <v>81</v>
      </c>
      <c r="BK163" s="206">
        <f>ROUND(I163*H163,2)</f>
        <v>0</v>
      </c>
      <c r="BL163" s="18" t="s">
        <v>180</v>
      </c>
      <c r="BM163" s="205" t="s">
        <v>901</v>
      </c>
    </row>
    <row r="164" spans="1:65" s="13" customFormat="1" ht="11.25">
      <c r="B164" s="207"/>
      <c r="C164" s="208"/>
      <c r="D164" s="209" t="s">
        <v>156</v>
      </c>
      <c r="E164" s="210" t="s">
        <v>1</v>
      </c>
      <c r="F164" s="211" t="s">
        <v>81</v>
      </c>
      <c r="G164" s="208"/>
      <c r="H164" s="212">
        <v>1</v>
      </c>
      <c r="I164" s="213"/>
      <c r="J164" s="208"/>
      <c r="K164" s="208"/>
      <c r="L164" s="214"/>
      <c r="M164" s="215"/>
      <c r="N164" s="216"/>
      <c r="O164" s="216"/>
      <c r="P164" s="216"/>
      <c r="Q164" s="216"/>
      <c r="R164" s="216"/>
      <c r="S164" s="216"/>
      <c r="T164" s="217"/>
      <c r="AT164" s="218" t="s">
        <v>156</v>
      </c>
      <c r="AU164" s="218" t="s">
        <v>83</v>
      </c>
      <c r="AV164" s="13" t="s">
        <v>83</v>
      </c>
      <c r="AW164" s="13" t="s">
        <v>30</v>
      </c>
      <c r="AX164" s="13" t="s">
        <v>81</v>
      </c>
      <c r="AY164" s="218" t="s">
        <v>144</v>
      </c>
    </row>
    <row r="165" spans="1:65" s="2" customFormat="1" ht="14.45" customHeight="1">
      <c r="A165" s="35"/>
      <c r="B165" s="36"/>
      <c r="C165" s="193" t="s">
        <v>180</v>
      </c>
      <c r="D165" s="193" t="s">
        <v>149</v>
      </c>
      <c r="E165" s="194" t="s">
        <v>262</v>
      </c>
      <c r="F165" s="195" t="s">
        <v>263</v>
      </c>
      <c r="G165" s="196" t="s">
        <v>251</v>
      </c>
      <c r="H165" s="197">
        <v>1</v>
      </c>
      <c r="I165" s="198"/>
      <c r="J165" s="199">
        <f>ROUND(I165*H165,2)</f>
        <v>0</v>
      </c>
      <c r="K165" s="200"/>
      <c r="L165" s="40"/>
      <c r="M165" s="201" t="s">
        <v>1</v>
      </c>
      <c r="N165" s="202" t="s">
        <v>38</v>
      </c>
      <c r="O165" s="72"/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5" t="s">
        <v>180</v>
      </c>
      <c r="AT165" s="205" t="s">
        <v>149</v>
      </c>
      <c r="AU165" s="205" t="s">
        <v>83</v>
      </c>
      <c r="AY165" s="18" t="s">
        <v>144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8" t="s">
        <v>81</v>
      </c>
      <c r="BK165" s="206">
        <f>ROUND(I165*H165,2)</f>
        <v>0</v>
      </c>
      <c r="BL165" s="18" t="s">
        <v>180</v>
      </c>
      <c r="BM165" s="205" t="s">
        <v>902</v>
      </c>
    </row>
    <row r="166" spans="1:65" s="13" customFormat="1" ht="11.25">
      <c r="B166" s="207"/>
      <c r="C166" s="208"/>
      <c r="D166" s="209" t="s">
        <v>156</v>
      </c>
      <c r="E166" s="210" t="s">
        <v>1</v>
      </c>
      <c r="F166" s="211" t="s">
        <v>81</v>
      </c>
      <c r="G166" s="208"/>
      <c r="H166" s="212">
        <v>1</v>
      </c>
      <c r="I166" s="213"/>
      <c r="J166" s="208"/>
      <c r="K166" s="208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156</v>
      </c>
      <c r="AU166" s="218" t="s">
        <v>83</v>
      </c>
      <c r="AV166" s="13" t="s">
        <v>83</v>
      </c>
      <c r="AW166" s="13" t="s">
        <v>30</v>
      </c>
      <c r="AX166" s="13" t="s">
        <v>81</v>
      </c>
      <c r="AY166" s="218" t="s">
        <v>144</v>
      </c>
    </row>
    <row r="167" spans="1:65" s="2" customFormat="1" ht="24.2" customHeight="1">
      <c r="A167" s="35"/>
      <c r="B167" s="36"/>
      <c r="C167" s="193" t="s">
        <v>232</v>
      </c>
      <c r="D167" s="193" t="s">
        <v>149</v>
      </c>
      <c r="E167" s="194" t="s">
        <v>269</v>
      </c>
      <c r="F167" s="195" t="s">
        <v>270</v>
      </c>
      <c r="G167" s="196" t="s">
        <v>251</v>
      </c>
      <c r="H167" s="197">
        <v>1</v>
      </c>
      <c r="I167" s="198"/>
      <c r="J167" s="199">
        <f>ROUND(I167*H167,2)</f>
        <v>0</v>
      </c>
      <c r="K167" s="200"/>
      <c r="L167" s="40"/>
      <c r="M167" s="201" t="s">
        <v>1</v>
      </c>
      <c r="N167" s="202" t="s">
        <v>38</v>
      </c>
      <c r="O167" s="72"/>
      <c r="P167" s="203">
        <f>O167*H167</f>
        <v>0</v>
      </c>
      <c r="Q167" s="203">
        <v>0</v>
      </c>
      <c r="R167" s="203">
        <f>Q167*H167</f>
        <v>0</v>
      </c>
      <c r="S167" s="203">
        <v>0</v>
      </c>
      <c r="T167" s="20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5" t="s">
        <v>180</v>
      </c>
      <c r="AT167" s="205" t="s">
        <v>149</v>
      </c>
      <c r="AU167" s="205" t="s">
        <v>83</v>
      </c>
      <c r="AY167" s="18" t="s">
        <v>144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8" t="s">
        <v>81</v>
      </c>
      <c r="BK167" s="206">
        <f>ROUND(I167*H167,2)</f>
        <v>0</v>
      </c>
      <c r="BL167" s="18" t="s">
        <v>180</v>
      </c>
      <c r="BM167" s="205" t="s">
        <v>903</v>
      </c>
    </row>
    <row r="168" spans="1:65" s="13" customFormat="1" ht="11.25">
      <c r="B168" s="207"/>
      <c r="C168" s="208"/>
      <c r="D168" s="209" t="s">
        <v>156</v>
      </c>
      <c r="E168" s="210" t="s">
        <v>1</v>
      </c>
      <c r="F168" s="211" t="s">
        <v>81</v>
      </c>
      <c r="G168" s="208"/>
      <c r="H168" s="212">
        <v>1</v>
      </c>
      <c r="I168" s="213"/>
      <c r="J168" s="208"/>
      <c r="K168" s="208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156</v>
      </c>
      <c r="AU168" s="218" t="s">
        <v>83</v>
      </c>
      <c r="AV168" s="13" t="s">
        <v>83</v>
      </c>
      <c r="AW168" s="13" t="s">
        <v>30</v>
      </c>
      <c r="AX168" s="13" t="s">
        <v>81</v>
      </c>
      <c r="AY168" s="218" t="s">
        <v>144</v>
      </c>
    </row>
    <row r="169" spans="1:65" s="2" customFormat="1" ht="24.2" customHeight="1">
      <c r="A169" s="35"/>
      <c r="B169" s="36"/>
      <c r="C169" s="193" t="s">
        <v>237</v>
      </c>
      <c r="D169" s="193" t="s">
        <v>149</v>
      </c>
      <c r="E169" s="194" t="s">
        <v>265</v>
      </c>
      <c r="F169" s="195" t="s">
        <v>266</v>
      </c>
      <c r="G169" s="196" t="s">
        <v>251</v>
      </c>
      <c r="H169" s="197">
        <v>1</v>
      </c>
      <c r="I169" s="198"/>
      <c r="J169" s="199">
        <f>ROUND(I169*H169,2)</f>
        <v>0</v>
      </c>
      <c r="K169" s="200"/>
      <c r="L169" s="40"/>
      <c r="M169" s="201" t="s">
        <v>1</v>
      </c>
      <c r="N169" s="202" t="s">
        <v>38</v>
      </c>
      <c r="O169" s="72"/>
      <c r="P169" s="203">
        <f>O169*H169</f>
        <v>0</v>
      </c>
      <c r="Q169" s="203">
        <v>0</v>
      </c>
      <c r="R169" s="203">
        <f>Q169*H169</f>
        <v>0</v>
      </c>
      <c r="S169" s="203">
        <v>0</v>
      </c>
      <c r="T169" s="20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5" t="s">
        <v>180</v>
      </c>
      <c r="AT169" s="205" t="s">
        <v>149</v>
      </c>
      <c r="AU169" s="205" t="s">
        <v>83</v>
      </c>
      <c r="AY169" s="18" t="s">
        <v>144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8" t="s">
        <v>81</v>
      </c>
      <c r="BK169" s="206">
        <f>ROUND(I169*H169,2)</f>
        <v>0</v>
      </c>
      <c r="BL169" s="18" t="s">
        <v>180</v>
      </c>
      <c r="BM169" s="205" t="s">
        <v>904</v>
      </c>
    </row>
    <row r="170" spans="1:65" s="13" customFormat="1" ht="11.25">
      <c r="B170" s="207"/>
      <c r="C170" s="208"/>
      <c r="D170" s="209" t="s">
        <v>156</v>
      </c>
      <c r="E170" s="210" t="s">
        <v>1</v>
      </c>
      <c r="F170" s="211" t="s">
        <v>81</v>
      </c>
      <c r="G170" s="208"/>
      <c r="H170" s="212">
        <v>1</v>
      </c>
      <c r="I170" s="213"/>
      <c r="J170" s="208"/>
      <c r="K170" s="208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156</v>
      </c>
      <c r="AU170" s="218" t="s">
        <v>83</v>
      </c>
      <c r="AV170" s="13" t="s">
        <v>83</v>
      </c>
      <c r="AW170" s="13" t="s">
        <v>30</v>
      </c>
      <c r="AX170" s="13" t="s">
        <v>81</v>
      </c>
      <c r="AY170" s="218" t="s">
        <v>144</v>
      </c>
    </row>
    <row r="171" spans="1:65" s="2" customFormat="1" ht="14.45" customHeight="1">
      <c r="A171" s="35"/>
      <c r="B171" s="36"/>
      <c r="C171" s="193" t="s">
        <v>242</v>
      </c>
      <c r="D171" s="193" t="s">
        <v>149</v>
      </c>
      <c r="E171" s="194" t="s">
        <v>273</v>
      </c>
      <c r="F171" s="195" t="s">
        <v>274</v>
      </c>
      <c r="G171" s="196" t="s">
        <v>251</v>
      </c>
      <c r="H171" s="197">
        <v>1</v>
      </c>
      <c r="I171" s="198"/>
      <c r="J171" s="199">
        <f>ROUND(I171*H171,2)</f>
        <v>0</v>
      </c>
      <c r="K171" s="200"/>
      <c r="L171" s="40"/>
      <c r="M171" s="201" t="s">
        <v>1</v>
      </c>
      <c r="N171" s="202" t="s">
        <v>38</v>
      </c>
      <c r="O171" s="72"/>
      <c r="P171" s="203">
        <f>O171*H171</f>
        <v>0</v>
      </c>
      <c r="Q171" s="203">
        <v>0</v>
      </c>
      <c r="R171" s="203">
        <f>Q171*H171</f>
        <v>0</v>
      </c>
      <c r="S171" s="203">
        <v>0</v>
      </c>
      <c r="T171" s="20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5" t="s">
        <v>180</v>
      </c>
      <c r="AT171" s="205" t="s">
        <v>149</v>
      </c>
      <c r="AU171" s="205" t="s">
        <v>83</v>
      </c>
      <c r="AY171" s="18" t="s">
        <v>144</v>
      </c>
      <c r="BE171" s="206">
        <f>IF(N171="základní",J171,0)</f>
        <v>0</v>
      </c>
      <c r="BF171" s="206">
        <f>IF(N171="snížená",J171,0)</f>
        <v>0</v>
      </c>
      <c r="BG171" s="206">
        <f>IF(N171="zákl. přenesená",J171,0)</f>
        <v>0</v>
      </c>
      <c r="BH171" s="206">
        <f>IF(N171="sníž. přenesená",J171,0)</f>
        <v>0</v>
      </c>
      <c r="BI171" s="206">
        <f>IF(N171="nulová",J171,0)</f>
        <v>0</v>
      </c>
      <c r="BJ171" s="18" t="s">
        <v>81</v>
      </c>
      <c r="BK171" s="206">
        <f>ROUND(I171*H171,2)</f>
        <v>0</v>
      </c>
      <c r="BL171" s="18" t="s">
        <v>180</v>
      </c>
      <c r="BM171" s="205" t="s">
        <v>905</v>
      </c>
    </row>
    <row r="172" spans="1:65" s="13" customFormat="1" ht="11.25">
      <c r="B172" s="207"/>
      <c r="C172" s="208"/>
      <c r="D172" s="209" t="s">
        <v>156</v>
      </c>
      <c r="E172" s="210" t="s">
        <v>1</v>
      </c>
      <c r="F172" s="211" t="s">
        <v>81</v>
      </c>
      <c r="G172" s="208"/>
      <c r="H172" s="212">
        <v>1</v>
      </c>
      <c r="I172" s="213"/>
      <c r="J172" s="208"/>
      <c r="K172" s="208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156</v>
      </c>
      <c r="AU172" s="218" t="s">
        <v>83</v>
      </c>
      <c r="AV172" s="13" t="s">
        <v>83</v>
      </c>
      <c r="AW172" s="13" t="s">
        <v>30</v>
      </c>
      <c r="AX172" s="13" t="s">
        <v>81</v>
      </c>
      <c r="AY172" s="218" t="s">
        <v>144</v>
      </c>
    </row>
    <row r="173" spans="1:65" s="12" customFormat="1" ht="22.9" customHeight="1">
      <c r="B173" s="177"/>
      <c r="C173" s="178"/>
      <c r="D173" s="179" t="s">
        <v>72</v>
      </c>
      <c r="E173" s="191" t="s">
        <v>276</v>
      </c>
      <c r="F173" s="191" t="s">
        <v>277</v>
      </c>
      <c r="G173" s="178"/>
      <c r="H173" s="178"/>
      <c r="I173" s="181"/>
      <c r="J173" s="192">
        <f>BK173</f>
        <v>0</v>
      </c>
      <c r="K173" s="178"/>
      <c r="L173" s="183"/>
      <c r="M173" s="184"/>
      <c r="N173" s="185"/>
      <c r="O173" s="185"/>
      <c r="P173" s="186">
        <f>SUM(P174:P175)</f>
        <v>0</v>
      </c>
      <c r="Q173" s="185"/>
      <c r="R173" s="186">
        <f>SUM(R174:R175)</f>
        <v>0</v>
      </c>
      <c r="S173" s="185"/>
      <c r="T173" s="187">
        <f>SUM(T174:T175)</f>
        <v>0</v>
      </c>
      <c r="AR173" s="188" t="s">
        <v>83</v>
      </c>
      <c r="AT173" s="189" t="s">
        <v>72</v>
      </c>
      <c r="AU173" s="189" t="s">
        <v>81</v>
      </c>
      <c r="AY173" s="188" t="s">
        <v>144</v>
      </c>
      <c r="BK173" s="190">
        <f>SUM(BK174:BK175)</f>
        <v>0</v>
      </c>
    </row>
    <row r="174" spans="1:65" s="2" customFormat="1" ht="24.2" customHeight="1">
      <c r="A174" s="35"/>
      <c r="B174" s="36"/>
      <c r="C174" s="193" t="s">
        <v>220</v>
      </c>
      <c r="D174" s="193" t="s">
        <v>149</v>
      </c>
      <c r="E174" s="194" t="s">
        <v>550</v>
      </c>
      <c r="F174" s="195" t="s">
        <v>551</v>
      </c>
      <c r="G174" s="196" t="s">
        <v>198</v>
      </c>
      <c r="H174" s="197">
        <v>2</v>
      </c>
      <c r="I174" s="198"/>
      <c r="J174" s="199">
        <f>ROUND(I174*H174,2)</f>
        <v>0</v>
      </c>
      <c r="K174" s="200"/>
      <c r="L174" s="40"/>
      <c r="M174" s="201" t="s">
        <v>1</v>
      </c>
      <c r="N174" s="202" t="s">
        <v>38</v>
      </c>
      <c r="O174" s="72"/>
      <c r="P174" s="203">
        <f>O174*H174</f>
        <v>0</v>
      </c>
      <c r="Q174" s="203">
        <v>0</v>
      </c>
      <c r="R174" s="203">
        <f>Q174*H174</f>
        <v>0</v>
      </c>
      <c r="S174" s="203">
        <v>0</v>
      </c>
      <c r="T174" s="20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5" t="s">
        <v>180</v>
      </c>
      <c r="AT174" s="205" t="s">
        <v>149</v>
      </c>
      <c r="AU174" s="205" t="s">
        <v>83</v>
      </c>
      <c r="AY174" s="18" t="s">
        <v>144</v>
      </c>
      <c r="BE174" s="206">
        <f>IF(N174="základní",J174,0)</f>
        <v>0</v>
      </c>
      <c r="BF174" s="206">
        <f>IF(N174="snížená",J174,0)</f>
        <v>0</v>
      </c>
      <c r="BG174" s="206">
        <f>IF(N174="zákl. přenesená",J174,0)</f>
        <v>0</v>
      </c>
      <c r="BH174" s="206">
        <f>IF(N174="sníž. přenesená",J174,0)</f>
        <v>0</v>
      </c>
      <c r="BI174" s="206">
        <f>IF(N174="nulová",J174,0)</f>
        <v>0</v>
      </c>
      <c r="BJ174" s="18" t="s">
        <v>81</v>
      </c>
      <c r="BK174" s="206">
        <f>ROUND(I174*H174,2)</f>
        <v>0</v>
      </c>
      <c r="BL174" s="18" t="s">
        <v>180</v>
      </c>
      <c r="BM174" s="205" t="s">
        <v>906</v>
      </c>
    </row>
    <row r="175" spans="1:65" s="13" customFormat="1" ht="11.25">
      <c r="B175" s="207"/>
      <c r="C175" s="208"/>
      <c r="D175" s="209" t="s">
        <v>156</v>
      </c>
      <c r="E175" s="210" t="s">
        <v>1</v>
      </c>
      <c r="F175" s="211" t="s">
        <v>83</v>
      </c>
      <c r="G175" s="208"/>
      <c r="H175" s="212">
        <v>2</v>
      </c>
      <c r="I175" s="213"/>
      <c r="J175" s="208"/>
      <c r="K175" s="208"/>
      <c r="L175" s="214"/>
      <c r="M175" s="215"/>
      <c r="N175" s="216"/>
      <c r="O175" s="216"/>
      <c r="P175" s="216"/>
      <c r="Q175" s="216"/>
      <c r="R175" s="216"/>
      <c r="S175" s="216"/>
      <c r="T175" s="217"/>
      <c r="AT175" s="218" t="s">
        <v>156</v>
      </c>
      <c r="AU175" s="218" t="s">
        <v>83</v>
      </c>
      <c r="AV175" s="13" t="s">
        <v>83</v>
      </c>
      <c r="AW175" s="13" t="s">
        <v>30</v>
      </c>
      <c r="AX175" s="13" t="s">
        <v>81</v>
      </c>
      <c r="AY175" s="218" t="s">
        <v>144</v>
      </c>
    </row>
    <row r="176" spans="1:65" s="12" customFormat="1" ht="22.9" customHeight="1">
      <c r="B176" s="177"/>
      <c r="C176" s="178"/>
      <c r="D176" s="179" t="s">
        <v>72</v>
      </c>
      <c r="E176" s="191" t="s">
        <v>293</v>
      </c>
      <c r="F176" s="191" t="s">
        <v>294</v>
      </c>
      <c r="G176" s="178"/>
      <c r="H176" s="178"/>
      <c r="I176" s="181"/>
      <c r="J176" s="192">
        <f>BK176</f>
        <v>0</v>
      </c>
      <c r="K176" s="178"/>
      <c r="L176" s="183"/>
      <c r="M176" s="184"/>
      <c r="N176" s="185"/>
      <c r="O176" s="185"/>
      <c r="P176" s="186">
        <f>SUM(P177:P185)</f>
        <v>0</v>
      </c>
      <c r="Q176" s="185"/>
      <c r="R176" s="186">
        <f>SUM(R177:R185)</f>
        <v>0.24647999999999998</v>
      </c>
      <c r="S176" s="185"/>
      <c r="T176" s="187">
        <f>SUM(T177:T185)</f>
        <v>0</v>
      </c>
      <c r="AR176" s="188" t="s">
        <v>83</v>
      </c>
      <c r="AT176" s="189" t="s">
        <v>72</v>
      </c>
      <c r="AU176" s="189" t="s">
        <v>81</v>
      </c>
      <c r="AY176" s="188" t="s">
        <v>144</v>
      </c>
      <c r="BK176" s="190">
        <f>SUM(BK177:BK185)</f>
        <v>0</v>
      </c>
    </row>
    <row r="177" spans="1:65" s="2" customFormat="1" ht="14.45" customHeight="1">
      <c r="A177" s="35"/>
      <c r="B177" s="36"/>
      <c r="C177" s="193" t="s">
        <v>7</v>
      </c>
      <c r="D177" s="193" t="s">
        <v>149</v>
      </c>
      <c r="E177" s="194" t="s">
        <v>296</v>
      </c>
      <c r="F177" s="195" t="s">
        <v>297</v>
      </c>
      <c r="G177" s="196" t="s">
        <v>152</v>
      </c>
      <c r="H177" s="197">
        <v>12</v>
      </c>
      <c r="I177" s="198"/>
      <c r="J177" s="199">
        <f>ROUND(I177*H177,2)</f>
        <v>0</v>
      </c>
      <c r="K177" s="200"/>
      <c r="L177" s="40"/>
      <c r="M177" s="201" t="s">
        <v>1</v>
      </c>
      <c r="N177" s="202" t="s">
        <v>38</v>
      </c>
      <c r="O177" s="72"/>
      <c r="P177" s="203">
        <f>O177*H177</f>
        <v>0</v>
      </c>
      <c r="Q177" s="203">
        <v>0</v>
      </c>
      <c r="R177" s="203">
        <f>Q177*H177</f>
        <v>0</v>
      </c>
      <c r="S177" s="203">
        <v>0</v>
      </c>
      <c r="T177" s="20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5" t="s">
        <v>180</v>
      </c>
      <c r="AT177" s="205" t="s">
        <v>149</v>
      </c>
      <c r="AU177" s="205" t="s">
        <v>83</v>
      </c>
      <c r="AY177" s="18" t="s">
        <v>144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8" t="s">
        <v>81</v>
      </c>
      <c r="BK177" s="206">
        <f>ROUND(I177*H177,2)</f>
        <v>0</v>
      </c>
      <c r="BL177" s="18" t="s">
        <v>180</v>
      </c>
      <c r="BM177" s="205" t="s">
        <v>907</v>
      </c>
    </row>
    <row r="178" spans="1:65" s="13" customFormat="1" ht="11.25">
      <c r="B178" s="207"/>
      <c r="C178" s="208"/>
      <c r="D178" s="209" t="s">
        <v>156</v>
      </c>
      <c r="E178" s="210" t="s">
        <v>1</v>
      </c>
      <c r="F178" s="211" t="s">
        <v>211</v>
      </c>
      <c r="G178" s="208"/>
      <c r="H178" s="212">
        <v>12</v>
      </c>
      <c r="I178" s="213"/>
      <c r="J178" s="208"/>
      <c r="K178" s="208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156</v>
      </c>
      <c r="AU178" s="218" t="s">
        <v>83</v>
      </c>
      <c r="AV178" s="13" t="s">
        <v>83</v>
      </c>
      <c r="AW178" s="13" t="s">
        <v>30</v>
      </c>
      <c r="AX178" s="13" t="s">
        <v>81</v>
      </c>
      <c r="AY178" s="218" t="s">
        <v>144</v>
      </c>
    </row>
    <row r="179" spans="1:65" s="2" customFormat="1" ht="14.45" customHeight="1">
      <c r="A179" s="35"/>
      <c r="B179" s="36"/>
      <c r="C179" s="193" t="s">
        <v>253</v>
      </c>
      <c r="D179" s="193" t="s">
        <v>149</v>
      </c>
      <c r="E179" s="194" t="s">
        <v>299</v>
      </c>
      <c r="F179" s="195" t="s">
        <v>300</v>
      </c>
      <c r="G179" s="196" t="s">
        <v>152</v>
      </c>
      <c r="H179" s="197">
        <v>12</v>
      </c>
      <c r="I179" s="198"/>
      <c r="J179" s="199">
        <f>ROUND(I179*H179,2)</f>
        <v>0</v>
      </c>
      <c r="K179" s="200"/>
      <c r="L179" s="40"/>
      <c r="M179" s="201" t="s">
        <v>1</v>
      </c>
      <c r="N179" s="202" t="s">
        <v>38</v>
      </c>
      <c r="O179" s="72"/>
      <c r="P179" s="203">
        <f>O179*H179</f>
        <v>0</v>
      </c>
      <c r="Q179" s="203">
        <v>2.9999999999999997E-4</v>
      </c>
      <c r="R179" s="203">
        <f>Q179*H179</f>
        <v>3.5999999999999999E-3</v>
      </c>
      <c r="S179" s="203">
        <v>0</v>
      </c>
      <c r="T179" s="20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5" t="s">
        <v>180</v>
      </c>
      <c r="AT179" s="205" t="s">
        <v>149</v>
      </c>
      <c r="AU179" s="205" t="s">
        <v>83</v>
      </c>
      <c r="AY179" s="18" t="s">
        <v>144</v>
      </c>
      <c r="BE179" s="206">
        <f>IF(N179="základní",J179,0)</f>
        <v>0</v>
      </c>
      <c r="BF179" s="206">
        <f>IF(N179="snížená",J179,0)</f>
        <v>0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18" t="s">
        <v>81</v>
      </c>
      <c r="BK179" s="206">
        <f>ROUND(I179*H179,2)</f>
        <v>0</v>
      </c>
      <c r="BL179" s="18" t="s">
        <v>180</v>
      </c>
      <c r="BM179" s="205" t="s">
        <v>908</v>
      </c>
    </row>
    <row r="180" spans="1:65" s="13" customFormat="1" ht="11.25">
      <c r="B180" s="207"/>
      <c r="C180" s="208"/>
      <c r="D180" s="209" t="s">
        <v>156</v>
      </c>
      <c r="E180" s="210" t="s">
        <v>1</v>
      </c>
      <c r="F180" s="211" t="s">
        <v>211</v>
      </c>
      <c r="G180" s="208"/>
      <c r="H180" s="212">
        <v>12</v>
      </c>
      <c r="I180" s="213"/>
      <c r="J180" s="208"/>
      <c r="K180" s="208"/>
      <c r="L180" s="214"/>
      <c r="M180" s="215"/>
      <c r="N180" s="216"/>
      <c r="O180" s="216"/>
      <c r="P180" s="216"/>
      <c r="Q180" s="216"/>
      <c r="R180" s="216"/>
      <c r="S180" s="216"/>
      <c r="T180" s="217"/>
      <c r="AT180" s="218" t="s">
        <v>156</v>
      </c>
      <c r="AU180" s="218" t="s">
        <v>83</v>
      </c>
      <c r="AV180" s="13" t="s">
        <v>83</v>
      </c>
      <c r="AW180" s="13" t="s">
        <v>30</v>
      </c>
      <c r="AX180" s="13" t="s">
        <v>81</v>
      </c>
      <c r="AY180" s="218" t="s">
        <v>144</v>
      </c>
    </row>
    <row r="181" spans="1:65" s="2" customFormat="1" ht="24.2" customHeight="1">
      <c r="A181" s="35"/>
      <c r="B181" s="36"/>
      <c r="C181" s="193" t="s">
        <v>257</v>
      </c>
      <c r="D181" s="193" t="s">
        <v>149</v>
      </c>
      <c r="E181" s="194" t="s">
        <v>909</v>
      </c>
      <c r="F181" s="195" t="s">
        <v>910</v>
      </c>
      <c r="G181" s="196" t="s">
        <v>152</v>
      </c>
      <c r="H181" s="197">
        <v>12</v>
      </c>
      <c r="I181" s="198"/>
      <c r="J181" s="199">
        <f>ROUND(I181*H181,2)</f>
        <v>0</v>
      </c>
      <c r="K181" s="200"/>
      <c r="L181" s="40"/>
      <c r="M181" s="201" t="s">
        <v>1</v>
      </c>
      <c r="N181" s="202" t="s">
        <v>38</v>
      </c>
      <c r="O181" s="72"/>
      <c r="P181" s="203">
        <f>O181*H181</f>
        <v>0</v>
      </c>
      <c r="Q181" s="203">
        <v>6.0499999999999998E-3</v>
      </c>
      <c r="R181" s="203">
        <f>Q181*H181</f>
        <v>7.2599999999999998E-2</v>
      </c>
      <c r="S181" s="203">
        <v>0</v>
      </c>
      <c r="T181" s="20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5" t="s">
        <v>180</v>
      </c>
      <c r="AT181" s="205" t="s">
        <v>149</v>
      </c>
      <c r="AU181" s="205" t="s">
        <v>83</v>
      </c>
      <c r="AY181" s="18" t="s">
        <v>144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8" t="s">
        <v>81</v>
      </c>
      <c r="BK181" s="206">
        <f>ROUND(I181*H181,2)</f>
        <v>0</v>
      </c>
      <c r="BL181" s="18" t="s">
        <v>180</v>
      </c>
      <c r="BM181" s="205" t="s">
        <v>911</v>
      </c>
    </row>
    <row r="182" spans="1:65" s="13" customFormat="1" ht="11.25">
      <c r="B182" s="207"/>
      <c r="C182" s="208"/>
      <c r="D182" s="209" t="s">
        <v>156</v>
      </c>
      <c r="E182" s="210" t="s">
        <v>1</v>
      </c>
      <c r="F182" s="211" t="s">
        <v>211</v>
      </c>
      <c r="G182" s="208"/>
      <c r="H182" s="212">
        <v>12</v>
      </c>
      <c r="I182" s="213"/>
      <c r="J182" s="208"/>
      <c r="K182" s="208"/>
      <c r="L182" s="214"/>
      <c r="M182" s="215"/>
      <c r="N182" s="216"/>
      <c r="O182" s="216"/>
      <c r="P182" s="216"/>
      <c r="Q182" s="216"/>
      <c r="R182" s="216"/>
      <c r="S182" s="216"/>
      <c r="T182" s="217"/>
      <c r="AT182" s="218" t="s">
        <v>156</v>
      </c>
      <c r="AU182" s="218" t="s">
        <v>83</v>
      </c>
      <c r="AV182" s="13" t="s">
        <v>83</v>
      </c>
      <c r="AW182" s="13" t="s">
        <v>30</v>
      </c>
      <c r="AX182" s="13" t="s">
        <v>81</v>
      </c>
      <c r="AY182" s="218" t="s">
        <v>144</v>
      </c>
    </row>
    <row r="183" spans="1:65" s="2" customFormat="1" ht="14.45" customHeight="1">
      <c r="A183" s="35"/>
      <c r="B183" s="36"/>
      <c r="C183" s="230" t="s">
        <v>261</v>
      </c>
      <c r="D183" s="230" t="s">
        <v>284</v>
      </c>
      <c r="E183" s="231" t="s">
        <v>912</v>
      </c>
      <c r="F183" s="232" t="s">
        <v>913</v>
      </c>
      <c r="G183" s="233" t="s">
        <v>152</v>
      </c>
      <c r="H183" s="234">
        <v>13.2</v>
      </c>
      <c r="I183" s="235"/>
      <c r="J183" s="236">
        <f>ROUND(I183*H183,2)</f>
        <v>0</v>
      </c>
      <c r="K183" s="237"/>
      <c r="L183" s="238"/>
      <c r="M183" s="239" t="s">
        <v>1</v>
      </c>
      <c r="N183" s="240" t="s">
        <v>38</v>
      </c>
      <c r="O183" s="72"/>
      <c r="P183" s="203">
        <f>O183*H183</f>
        <v>0</v>
      </c>
      <c r="Q183" s="203">
        <v>1.29E-2</v>
      </c>
      <c r="R183" s="203">
        <f>Q183*H183</f>
        <v>0.17027999999999999</v>
      </c>
      <c r="S183" s="203">
        <v>0</v>
      </c>
      <c r="T183" s="20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5" t="s">
        <v>287</v>
      </c>
      <c r="AT183" s="205" t="s">
        <v>284</v>
      </c>
      <c r="AU183" s="205" t="s">
        <v>83</v>
      </c>
      <c r="AY183" s="18" t="s">
        <v>144</v>
      </c>
      <c r="BE183" s="206">
        <f>IF(N183="základní",J183,0)</f>
        <v>0</v>
      </c>
      <c r="BF183" s="206">
        <f>IF(N183="snížená",J183,0)</f>
        <v>0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18" t="s">
        <v>81</v>
      </c>
      <c r="BK183" s="206">
        <f>ROUND(I183*H183,2)</f>
        <v>0</v>
      </c>
      <c r="BL183" s="18" t="s">
        <v>180</v>
      </c>
      <c r="BM183" s="205" t="s">
        <v>914</v>
      </c>
    </row>
    <row r="184" spans="1:65" s="13" customFormat="1" ht="11.25">
      <c r="B184" s="207"/>
      <c r="C184" s="208"/>
      <c r="D184" s="209" t="s">
        <v>156</v>
      </c>
      <c r="E184" s="210" t="s">
        <v>1</v>
      </c>
      <c r="F184" s="211" t="s">
        <v>915</v>
      </c>
      <c r="G184" s="208"/>
      <c r="H184" s="212">
        <v>13.2</v>
      </c>
      <c r="I184" s="213"/>
      <c r="J184" s="208"/>
      <c r="K184" s="208"/>
      <c r="L184" s="214"/>
      <c r="M184" s="215"/>
      <c r="N184" s="216"/>
      <c r="O184" s="216"/>
      <c r="P184" s="216"/>
      <c r="Q184" s="216"/>
      <c r="R184" s="216"/>
      <c r="S184" s="216"/>
      <c r="T184" s="217"/>
      <c r="AT184" s="218" t="s">
        <v>156</v>
      </c>
      <c r="AU184" s="218" t="s">
        <v>83</v>
      </c>
      <c r="AV184" s="13" t="s">
        <v>83</v>
      </c>
      <c r="AW184" s="13" t="s">
        <v>30</v>
      </c>
      <c r="AX184" s="13" t="s">
        <v>81</v>
      </c>
      <c r="AY184" s="218" t="s">
        <v>144</v>
      </c>
    </row>
    <row r="185" spans="1:65" s="2" customFormat="1" ht="24.2" customHeight="1">
      <c r="A185" s="35"/>
      <c r="B185" s="36"/>
      <c r="C185" s="193" t="s">
        <v>241</v>
      </c>
      <c r="D185" s="193" t="s">
        <v>149</v>
      </c>
      <c r="E185" s="194" t="s">
        <v>441</v>
      </c>
      <c r="F185" s="195" t="s">
        <v>442</v>
      </c>
      <c r="G185" s="196" t="s">
        <v>163</v>
      </c>
      <c r="H185" s="197">
        <v>0.246</v>
      </c>
      <c r="I185" s="198"/>
      <c r="J185" s="199">
        <f>ROUND(I185*H185,2)</f>
        <v>0</v>
      </c>
      <c r="K185" s="200"/>
      <c r="L185" s="40"/>
      <c r="M185" s="201" t="s">
        <v>1</v>
      </c>
      <c r="N185" s="202" t="s">
        <v>38</v>
      </c>
      <c r="O185" s="72"/>
      <c r="P185" s="203">
        <f>O185*H185</f>
        <v>0</v>
      </c>
      <c r="Q185" s="203">
        <v>0</v>
      </c>
      <c r="R185" s="203">
        <f>Q185*H185</f>
        <v>0</v>
      </c>
      <c r="S185" s="203">
        <v>0</v>
      </c>
      <c r="T185" s="20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5" t="s">
        <v>180</v>
      </c>
      <c r="AT185" s="205" t="s">
        <v>149</v>
      </c>
      <c r="AU185" s="205" t="s">
        <v>83</v>
      </c>
      <c r="AY185" s="18" t="s">
        <v>144</v>
      </c>
      <c r="BE185" s="206">
        <f>IF(N185="základní",J185,0)</f>
        <v>0</v>
      </c>
      <c r="BF185" s="206">
        <f>IF(N185="snížená",J185,0)</f>
        <v>0</v>
      </c>
      <c r="BG185" s="206">
        <f>IF(N185="zákl. přenesená",J185,0)</f>
        <v>0</v>
      </c>
      <c r="BH185" s="206">
        <f>IF(N185="sníž. přenesená",J185,0)</f>
        <v>0</v>
      </c>
      <c r="BI185" s="206">
        <f>IF(N185="nulová",J185,0)</f>
        <v>0</v>
      </c>
      <c r="BJ185" s="18" t="s">
        <v>81</v>
      </c>
      <c r="BK185" s="206">
        <f>ROUND(I185*H185,2)</f>
        <v>0</v>
      </c>
      <c r="BL185" s="18" t="s">
        <v>180</v>
      </c>
      <c r="BM185" s="205" t="s">
        <v>916</v>
      </c>
    </row>
    <row r="186" spans="1:65" s="12" customFormat="1" ht="25.9" customHeight="1">
      <c r="B186" s="177"/>
      <c r="C186" s="178"/>
      <c r="D186" s="179" t="s">
        <v>72</v>
      </c>
      <c r="E186" s="180" t="s">
        <v>315</v>
      </c>
      <c r="F186" s="180" t="s">
        <v>316</v>
      </c>
      <c r="G186" s="178"/>
      <c r="H186" s="178"/>
      <c r="I186" s="181"/>
      <c r="J186" s="182">
        <f>BK186</f>
        <v>0</v>
      </c>
      <c r="K186" s="178"/>
      <c r="L186" s="183"/>
      <c r="M186" s="184"/>
      <c r="N186" s="185"/>
      <c r="O186" s="185"/>
      <c r="P186" s="186">
        <f>SUM(P187:P191)</f>
        <v>0</v>
      </c>
      <c r="Q186" s="185"/>
      <c r="R186" s="186">
        <f>SUM(R187:R191)</f>
        <v>0</v>
      </c>
      <c r="S186" s="185"/>
      <c r="T186" s="187">
        <f>SUM(T187:T191)</f>
        <v>0</v>
      </c>
      <c r="AR186" s="188" t="s">
        <v>153</v>
      </c>
      <c r="AT186" s="189" t="s">
        <v>72</v>
      </c>
      <c r="AU186" s="189" t="s">
        <v>73</v>
      </c>
      <c r="AY186" s="188" t="s">
        <v>144</v>
      </c>
      <c r="BK186" s="190">
        <f>SUM(BK187:BK191)</f>
        <v>0</v>
      </c>
    </row>
    <row r="187" spans="1:65" s="2" customFormat="1" ht="14.45" customHeight="1">
      <c r="A187" s="35"/>
      <c r="B187" s="36"/>
      <c r="C187" s="193" t="s">
        <v>268</v>
      </c>
      <c r="D187" s="193" t="s">
        <v>149</v>
      </c>
      <c r="E187" s="194" t="s">
        <v>329</v>
      </c>
      <c r="F187" s="195" t="s">
        <v>330</v>
      </c>
      <c r="G187" s="196" t="s">
        <v>320</v>
      </c>
      <c r="H187" s="197">
        <v>7.5</v>
      </c>
      <c r="I187" s="198"/>
      <c r="J187" s="199">
        <f>ROUND(I187*H187,2)</f>
        <v>0</v>
      </c>
      <c r="K187" s="200"/>
      <c r="L187" s="40"/>
      <c r="M187" s="201" t="s">
        <v>1</v>
      </c>
      <c r="N187" s="202" t="s">
        <v>38</v>
      </c>
      <c r="O187" s="72"/>
      <c r="P187" s="203">
        <f>O187*H187</f>
        <v>0</v>
      </c>
      <c r="Q187" s="203">
        <v>0</v>
      </c>
      <c r="R187" s="203">
        <f>Q187*H187</f>
        <v>0</v>
      </c>
      <c r="S187" s="203">
        <v>0</v>
      </c>
      <c r="T187" s="20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5" t="s">
        <v>321</v>
      </c>
      <c r="AT187" s="205" t="s">
        <v>149</v>
      </c>
      <c r="AU187" s="205" t="s">
        <v>81</v>
      </c>
      <c r="AY187" s="18" t="s">
        <v>144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8" t="s">
        <v>81</v>
      </c>
      <c r="BK187" s="206">
        <f>ROUND(I187*H187,2)</f>
        <v>0</v>
      </c>
      <c r="BL187" s="18" t="s">
        <v>321</v>
      </c>
      <c r="BM187" s="205" t="s">
        <v>917</v>
      </c>
    </row>
    <row r="188" spans="1:65" s="15" customFormat="1" ht="33.75">
      <c r="B188" s="241"/>
      <c r="C188" s="242"/>
      <c r="D188" s="209" t="s">
        <v>156</v>
      </c>
      <c r="E188" s="243" t="s">
        <v>1</v>
      </c>
      <c r="F188" s="244" t="s">
        <v>445</v>
      </c>
      <c r="G188" s="242"/>
      <c r="H188" s="243" t="s">
        <v>1</v>
      </c>
      <c r="I188" s="245"/>
      <c r="J188" s="242"/>
      <c r="K188" s="242"/>
      <c r="L188" s="246"/>
      <c r="M188" s="247"/>
      <c r="N188" s="248"/>
      <c r="O188" s="248"/>
      <c r="P188" s="248"/>
      <c r="Q188" s="248"/>
      <c r="R188" s="248"/>
      <c r="S188" s="248"/>
      <c r="T188" s="249"/>
      <c r="AT188" s="250" t="s">
        <v>156</v>
      </c>
      <c r="AU188" s="250" t="s">
        <v>81</v>
      </c>
      <c r="AV188" s="15" t="s">
        <v>81</v>
      </c>
      <c r="AW188" s="15" t="s">
        <v>30</v>
      </c>
      <c r="AX188" s="15" t="s">
        <v>73</v>
      </c>
      <c r="AY188" s="250" t="s">
        <v>144</v>
      </c>
    </row>
    <row r="189" spans="1:65" s="13" customFormat="1" ht="11.25">
      <c r="B189" s="207"/>
      <c r="C189" s="208"/>
      <c r="D189" s="209" t="s">
        <v>156</v>
      </c>
      <c r="E189" s="210" t="s">
        <v>1</v>
      </c>
      <c r="F189" s="211" t="s">
        <v>334</v>
      </c>
      <c r="G189" s="208"/>
      <c r="H189" s="212">
        <v>7.5</v>
      </c>
      <c r="I189" s="213"/>
      <c r="J189" s="208"/>
      <c r="K189" s="208"/>
      <c r="L189" s="214"/>
      <c r="M189" s="215"/>
      <c r="N189" s="216"/>
      <c r="O189" s="216"/>
      <c r="P189" s="216"/>
      <c r="Q189" s="216"/>
      <c r="R189" s="216"/>
      <c r="S189" s="216"/>
      <c r="T189" s="217"/>
      <c r="AT189" s="218" t="s">
        <v>156</v>
      </c>
      <c r="AU189" s="218" t="s">
        <v>81</v>
      </c>
      <c r="AV189" s="13" t="s">
        <v>83</v>
      </c>
      <c r="AW189" s="13" t="s">
        <v>30</v>
      </c>
      <c r="AX189" s="13" t="s">
        <v>73</v>
      </c>
      <c r="AY189" s="218" t="s">
        <v>144</v>
      </c>
    </row>
    <row r="190" spans="1:65" s="14" customFormat="1" ht="11.25">
      <c r="B190" s="219"/>
      <c r="C190" s="220"/>
      <c r="D190" s="209" t="s">
        <v>156</v>
      </c>
      <c r="E190" s="221" t="s">
        <v>1</v>
      </c>
      <c r="F190" s="222" t="s">
        <v>158</v>
      </c>
      <c r="G190" s="220"/>
      <c r="H190" s="223">
        <v>7.5</v>
      </c>
      <c r="I190" s="224"/>
      <c r="J190" s="220"/>
      <c r="K190" s="220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156</v>
      </c>
      <c r="AU190" s="229" t="s">
        <v>81</v>
      </c>
      <c r="AV190" s="14" t="s">
        <v>154</v>
      </c>
      <c r="AW190" s="14" t="s">
        <v>30</v>
      </c>
      <c r="AX190" s="14" t="s">
        <v>73</v>
      </c>
      <c r="AY190" s="229" t="s">
        <v>144</v>
      </c>
    </row>
    <row r="191" spans="1:65" s="16" customFormat="1" ht="11.25">
      <c r="B191" s="251"/>
      <c r="C191" s="252"/>
      <c r="D191" s="209" t="s">
        <v>156</v>
      </c>
      <c r="E191" s="253" t="s">
        <v>1</v>
      </c>
      <c r="F191" s="254" t="s">
        <v>335</v>
      </c>
      <c r="G191" s="252"/>
      <c r="H191" s="255">
        <v>7.5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AT191" s="261" t="s">
        <v>156</v>
      </c>
      <c r="AU191" s="261" t="s">
        <v>81</v>
      </c>
      <c r="AV191" s="16" t="s">
        <v>153</v>
      </c>
      <c r="AW191" s="16" t="s">
        <v>30</v>
      </c>
      <c r="AX191" s="16" t="s">
        <v>81</v>
      </c>
      <c r="AY191" s="261" t="s">
        <v>144</v>
      </c>
    </row>
    <row r="192" spans="1:65" s="12" customFormat="1" ht="25.9" customHeight="1">
      <c r="B192" s="177"/>
      <c r="C192" s="178"/>
      <c r="D192" s="179" t="s">
        <v>72</v>
      </c>
      <c r="E192" s="180" t="s">
        <v>336</v>
      </c>
      <c r="F192" s="180" t="s">
        <v>337</v>
      </c>
      <c r="G192" s="178"/>
      <c r="H192" s="178"/>
      <c r="I192" s="181"/>
      <c r="J192" s="182">
        <f>BK192</f>
        <v>0</v>
      </c>
      <c r="K192" s="178"/>
      <c r="L192" s="183"/>
      <c r="M192" s="184"/>
      <c r="N192" s="185"/>
      <c r="O192" s="185"/>
      <c r="P192" s="186">
        <f>SUM(P193:P196)</f>
        <v>0</v>
      </c>
      <c r="Q192" s="185"/>
      <c r="R192" s="186">
        <f>SUM(R193:R196)</f>
        <v>0</v>
      </c>
      <c r="S192" s="185"/>
      <c r="T192" s="187">
        <f>SUM(T193:T196)</f>
        <v>0</v>
      </c>
      <c r="AR192" s="188" t="s">
        <v>153</v>
      </c>
      <c r="AT192" s="189" t="s">
        <v>72</v>
      </c>
      <c r="AU192" s="189" t="s">
        <v>73</v>
      </c>
      <c r="AY192" s="188" t="s">
        <v>144</v>
      </c>
      <c r="BK192" s="190">
        <f>SUM(BK193:BK196)</f>
        <v>0</v>
      </c>
    </row>
    <row r="193" spans="1:65" s="2" customFormat="1" ht="14.45" customHeight="1">
      <c r="A193" s="35"/>
      <c r="B193" s="36"/>
      <c r="C193" s="193" t="s">
        <v>272</v>
      </c>
      <c r="D193" s="193" t="s">
        <v>149</v>
      </c>
      <c r="E193" s="194" t="s">
        <v>339</v>
      </c>
      <c r="F193" s="195" t="s">
        <v>340</v>
      </c>
      <c r="G193" s="196" t="s">
        <v>251</v>
      </c>
      <c r="H193" s="197">
        <v>1</v>
      </c>
      <c r="I193" s="198"/>
      <c r="J193" s="199">
        <f>ROUND(I193*H193,2)</f>
        <v>0</v>
      </c>
      <c r="K193" s="200"/>
      <c r="L193" s="40"/>
      <c r="M193" s="201" t="s">
        <v>1</v>
      </c>
      <c r="N193" s="202" t="s">
        <v>38</v>
      </c>
      <c r="O193" s="72"/>
      <c r="P193" s="203">
        <f>O193*H193</f>
        <v>0</v>
      </c>
      <c r="Q193" s="203">
        <v>0</v>
      </c>
      <c r="R193" s="203">
        <f>Q193*H193</f>
        <v>0</v>
      </c>
      <c r="S193" s="203">
        <v>0</v>
      </c>
      <c r="T193" s="20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5" t="s">
        <v>341</v>
      </c>
      <c r="AT193" s="205" t="s">
        <v>149</v>
      </c>
      <c r="AU193" s="205" t="s">
        <v>81</v>
      </c>
      <c r="AY193" s="18" t="s">
        <v>144</v>
      </c>
      <c r="BE193" s="206">
        <f>IF(N193="základní",J193,0)</f>
        <v>0</v>
      </c>
      <c r="BF193" s="206">
        <f>IF(N193="snížená",J193,0)</f>
        <v>0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18" t="s">
        <v>81</v>
      </c>
      <c r="BK193" s="206">
        <f>ROUND(I193*H193,2)</f>
        <v>0</v>
      </c>
      <c r="BL193" s="18" t="s">
        <v>341</v>
      </c>
      <c r="BM193" s="205" t="s">
        <v>918</v>
      </c>
    </row>
    <row r="194" spans="1:65" s="13" customFormat="1" ht="11.25">
      <c r="B194" s="207"/>
      <c r="C194" s="208"/>
      <c r="D194" s="209" t="s">
        <v>156</v>
      </c>
      <c r="E194" s="210" t="s">
        <v>1</v>
      </c>
      <c r="F194" s="211" t="s">
        <v>81</v>
      </c>
      <c r="G194" s="208"/>
      <c r="H194" s="212">
        <v>1</v>
      </c>
      <c r="I194" s="213"/>
      <c r="J194" s="208"/>
      <c r="K194" s="208"/>
      <c r="L194" s="214"/>
      <c r="M194" s="215"/>
      <c r="N194" s="216"/>
      <c r="O194" s="216"/>
      <c r="P194" s="216"/>
      <c r="Q194" s="216"/>
      <c r="R194" s="216"/>
      <c r="S194" s="216"/>
      <c r="T194" s="217"/>
      <c r="AT194" s="218" t="s">
        <v>156</v>
      </c>
      <c r="AU194" s="218" t="s">
        <v>81</v>
      </c>
      <c r="AV194" s="13" t="s">
        <v>83</v>
      </c>
      <c r="AW194" s="13" t="s">
        <v>30</v>
      </c>
      <c r="AX194" s="13" t="s">
        <v>81</v>
      </c>
      <c r="AY194" s="218" t="s">
        <v>144</v>
      </c>
    </row>
    <row r="195" spans="1:65" s="2" customFormat="1" ht="14.45" customHeight="1">
      <c r="A195" s="35"/>
      <c r="B195" s="36"/>
      <c r="C195" s="193" t="s">
        <v>278</v>
      </c>
      <c r="D195" s="193" t="s">
        <v>149</v>
      </c>
      <c r="E195" s="194" t="s">
        <v>344</v>
      </c>
      <c r="F195" s="195" t="s">
        <v>345</v>
      </c>
      <c r="G195" s="196" t="s">
        <v>251</v>
      </c>
      <c r="H195" s="197">
        <v>1</v>
      </c>
      <c r="I195" s="198"/>
      <c r="J195" s="199">
        <f>ROUND(I195*H195,2)</f>
        <v>0</v>
      </c>
      <c r="K195" s="200"/>
      <c r="L195" s="40"/>
      <c r="M195" s="201" t="s">
        <v>1</v>
      </c>
      <c r="N195" s="202" t="s">
        <v>38</v>
      </c>
      <c r="O195" s="72"/>
      <c r="P195" s="203">
        <f>O195*H195</f>
        <v>0</v>
      </c>
      <c r="Q195" s="203">
        <v>0</v>
      </c>
      <c r="R195" s="203">
        <f>Q195*H195</f>
        <v>0</v>
      </c>
      <c r="S195" s="203">
        <v>0</v>
      </c>
      <c r="T195" s="20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5" t="s">
        <v>341</v>
      </c>
      <c r="AT195" s="205" t="s">
        <v>149</v>
      </c>
      <c r="AU195" s="205" t="s">
        <v>81</v>
      </c>
      <c r="AY195" s="18" t="s">
        <v>144</v>
      </c>
      <c r="BE195" s="206">
        <f>IF(N195="základní",J195,0)</f>
        <v>0</v>
      </c>
      <c r="BF195" s="206">
        <f>IF(N195="snížená",J195,0)</f>
        <v>0</v>
      </c>
      <c r="BG195" s="206">
        <f>IF(N195="zákl. přenesená",J195,0)</f>
        <v>0</v>
      </c>
      <c r="BH195" s="206">
        <f>IF(N195="sníž. přenesená",J195,0)</f>
        <v>0</v>
      </c>
      <c r="BI195" s="206">
        <f>IF(N195="nulová",J195,0)</f>
        <v>0</v>
      </c>
      <c r="BJ195" s="18" t="s">
        <v>81</v>
      </c>
      <c r="BK195" s="206">
        <f>ROUND(I195*H195,2)</f>
        <v>0</v>
      </c>
      <c r="BL195" s="18" t="s">
        <v>341</v>
      </c>
      <c r="BM195" s="205" t="s">
        <v>919</v>
      </c>
    </row>
    <row r="196" spans="1:65" s="13" customFormat="1" ht="11.25">
      <c r="B196" s="207"/>
      <c r="C196" s="208"/>
      <c r="D196" s="209" t="s">
        <v>156</v>
      </c>
      <c r="E196" s="210" t="s">
        <v>1</v>
      </c>
      <c r="F196" s="211" t="s">
        <v>81</v>
      </c>
      <c r="G196" s="208"/>
      <c r="H196" s="212">
        <v>1</v>
      </c>
      <c r="I196" s="213"/>
      <c r="J196" s="208"/>
      <c r="K196" s="208"/>
      <c r="L196" s="214"/>
      <c r="M196" s="215"/>
      <c r="N196" s="216"/>
      <c r="O196" s="216"/>
      <c r="P196" s="216"/>
      <c r="Q196" s="216"/>
      <c r="R196" s="216"/>
      <c r="S196" s="216"/>
      <c r="T196" s="217"/>
      <c r="AT196" s="218" t="s">
        <v>156</v>
      </c>
      <c r="AU196" s="218" t="s">
        <v>81</v>
      </c>
      <c r="AV196" s="13" t="s">
        <v>83</v>
      </c>
      <c r="AW196" s="13" t="s">
        <v>30</v>
      </c>
      <c r="AX196" s="13" t="s">
        <v>81</v>
      </c>
      <c r="AY196" s="218" t="s">
        <v>144</v>
      </c>
    </row>
    <row r="197" spans="1:65" s="12" customFormat="1" ht="25.9" customHeight="1">
      <c r="B197" s="177"/>
      <c r="C197" s="178"/>
      <c r="D197" s="179" t="s">
        <v>72</v>
      </c>
      <c r="E197" s="180" t="s">
        <v>347</v>
      </c>
      <c r="F197" s="180" t="s">
        <v>348</v>
      </c>
      <c r="G197" s="178"/>
      <c r="H197" s="178"/>
      <c r="I197" s="181"/>
      <c r="J197" s="182">
        <f>BK197</f>
        <v>0</v>
      </c>
      <c r="K197" s="178"/>
      <c r="L197" s="183"/>
      <c r="M197" s="184"/>
      <c r="N197" s="185"/>
      <c r="O197" s="185"/>
      <c r="P197" s="186">
        <f>SUM(P198:P231)</f>
        <v>0</v>
      </c>
      <c r="Q197" s="185"/>
      <c r="R197" s="186">
        <f>SUM(R198:R231)</f>
        <v>0</v>
      </c>
      <c r="S197" s="185"/>
      <c r="T197" s="187">
        <f>SUM(T198:T231)</f>
        <v>0</v>
      </c>
      <c r="AR197" s="188" t="s">
        <v>153</v>
      </c>
      <c r="AT197" s="189" t="s">
        <v>72</v>
      </c>
      <c r="AU197" s="189" t="s">
        <v>73</v>
      </c>
      <c r="AY197" s="188" t="s">
        <v>144</v>
      </c>
      <c r="BK197" s="190">
        <f>SUM(BK198:BK231)</f>
        <v>0</v>
      </c>
    </row>
    <row r="198" spans="1:65" s="2" customFormat="1" ht="24.2" customHeight="1">
      <c r="A198" s="35"/>
      <c r="B198" s="36"/>
      <c r="C198" s="230" t="s">
        <v>283</v>
      </c>
      <c r="D198" s="230" t="s">
        <v>284</v>
      </c>
      <c r="E198" s="231" t="s">
        <v>350</v>
      </c>
      <c r="F198" s="232" t="s">
        <v>351</v>
      </c>
      <c r="G198" s="233" t="s">
        <v>251</v>
      </c>
      <c r="H198" s="234">
        <v>1</v>
      </c>
      <c r="I198" s="235"/>
      <c r="J198" s="236">
        <f>ROUND(I198*H198,2)</f>
        <v>0</v>
      </c>
      <c r="K198" s="237"/>
      <c r="L198" s="238"/>
      <c r="M198" s="239" t="s">
        <v>1</v>
      </c>
      <c r="N198" s="240" t="s">
        <v>38</v>
      </c>
      <c r="O198" s="72"/>
      <c r="P198" s="203">
        <f>O198*H198</f>
        <v>0</v>
      </c>
      <c r="Q198" s="203">
        <v>0</v>
      </c>
      <c r="R198" s="203">
        <f>Q198*H198</f>
        <v>0</v>
      </c>
      <c r="S198" s="203">
        <v>0</v>
      </c>
      <c r="T198" s="20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5" t="s">
        <v>341</v>
      </c>
      <c r="AT198" s="205" t="s">
        <v>284</v>
      </c>
      <c r="AU198" s="205" t="s">
        <v>81</v>
      </c>
      <c r="AY198" s="18" t="s">
        <v>144</v>
      </c>
      <c r="BE198" s="206">
        <f>IF(N198="základní",J198,0)</f>
        <v>0</v>
      </c>
      <c r="BF198" s="206">
        <f>IF(N198="snížená",J198,0)</f>
        <v>0</v>
      </c>
      <c r="BG198" s="206">
        <f>IF(N198="zákl. přenesená",J198,0)</f>
        <v>0</v>
      </c>
      <c r="BH198" s="206">
        <f>IF(N198="sníž. přenesená",J198,0)</f>
        <v>0</v>
      </c>
      <c r="BI198" s="206">
        <f>IF(N198="nulová",J198,0)</f>
        <v>0</v>
      </c>
      <c r="BJ198" s="18" t="s">
        <v>81</v>
      </c>
      <c r="BK198" s="206">
        <f>ROUND(I198*H198,2)</f>
        <v>0</v>
      </c>
      <c r="BL198" s="18" t="s">
        <v>341</v>
      </c>
      <c r="BM198" s="205" t="s">
        <v>920</v>
      </c>
    </row>
    <row r="199" spans="1:65" s="13" customFormat="1" ht="11.25">
      <c r="B199" s="207"/>
      <c r="C199" s="208"/>
      <c r="D199" s="209" t="s">
        <v>156</v>
      </c>
      <c r="E199" s="210" t="s">
        <v>1</v>
      </c>
      <c r="F199" s="211" t="s">
        <v>81</v>
      </c>
      <c r="G199" s="208"/>
      <c r="H199" s="212">
        <v>1</v>
      </c>
      <c r="I199" s="213"/>
      <c r="J199" s="208"/>
      <c r="K199" s="208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156</v>
      </c>
      <c r="AU199" s="218" t="s">
        <v>81</v>
      </c>
      <c r="AV199" s="13" t="s">
        <v>83</v>
      </c>
      <c r="AW199" s="13" t="s">
        <v>30</v>
      </c>
      <c r="AX199" s="13" t="s">
        <v>73</v>
      </c>
      <c r="AY199" s="218" t="s">
        <v>144</v>
      </c>
    </row>
    <row r="200" spans="1:65" s="14" customFormat="1" ht="11.25">
      <c r="B200" s="219"/>
      <c r="C200" s="220"/>
      <c r="D200" s="209" t="s">
        <v>156</v>
      </c>
      <c r="E200" s="221" t="s">
        <v>1</v>
      </c>
      <c r="F200" s="222" t="s">
        <v>158</v>
      </c>
      <c r="G200" s="220"/>
      <c r="H200" s="223">
        <v>1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156</v>
      </c>
      <c r="AU200" s="229" t="s">
        <v>81</v>
      </c>
      <c r="AV200" s="14" t="s">
        <v>154</v>
      </c>
      <c r="AW200" s="14" t="s">
        <v>30</v>
      </c>
      <c r="AX200" s="14" t="s">
        <v>81</v>
      </c>
      <c r="AY200" s="229" t="s">
        <v>144</v>
      </c>
    </row>
    <row r="201" spans="1:65" s="2" customFormat="1" ht="14.45" customHeight="1">
      <c r="A201" s="35"/>
      <c r="B201" s="36"/>
      <c r="C201" s="230" t="s">
        <v>289</v>
      </c>
      <c r="D201" s="230" t="s">
        <v>284</v>
      </c>
      <c r="E201" s="231" t="s">
        <v>354</v>
      </c>
      <c r="F201" s="232" t="s">
        <v>355</v>
      </c>
      <c r="G201" s="233" t="s">
        <v>251</v>
      </c>
      <c r="H201" s="234">
        <v>1</v>
      </c>
      <c r="I201" s="235"/>
      <c r="J201" s="236">
        <f>ROUND(I201*H201,2)</f>
        <v>0</v>
      </c>
      <c r="K201" s="237"/>
      <c r="L201" s="238"/>
      <c r="M201" s="239" t="s">
        <v>1</v>
      </c>
      <c r="N201" s="240" t="s">
        <v>38</v>
      </c>
      <c r="O201" s="72"/>
      <c r="P201" s="203">
        <f>O201*H201</f>
        <v>0</v>
      </c>
      <c r="Q201" s="203">
        <v>0</v>
      </c>
      <c r="R201" s="203">
        <f>Q201*H201</f>
        <v>0</v>
      </c>
      <c r="S201" s="203">
        <v>0</v>
      </c>
      <c r="T201" s="20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5" t="s">
        <v>341</v>
      </c>
      <c r="AT201" s="205" t="s">
        <v>284</v>
      </c>
      <c r="AU201" s="205" t="s">
        <v>81</v>
      </c>
      <c r="AY201" s="18" t="s">
        <v>144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8" t="s">
        <v>81</v>
      </c>
      <c r="BK201" s="206">
        <f>ROUND(I201*H201,2)</f>
        <v>0</v>
      </c>
      <c r="BL201" s="18" t="s">
        <v>341</v>
      </c>
      <c r="BM201" s="205" t="s">
        <v>921</v>
      </c>
    </row>
    <row r="202" spans="1:65" s="13" customFormat="1" ht="11.25">
      <c r="B202" s="207"/>
      <c r="C202" s="208"/>
      <c r="D202" s="209" t="s">
        <v>156</v>
      </c>
      <c r="E202" s="210" t="s">
        <v>1</v>
      </c>
      <c r="F202" s="211" t="s">
        <v>81</v>
      </c>
      <c r="G202" s="208"/>
      <c r="H202" s="212">
        <v>1</v>
      </c>
      <c r="I202" s="213"/>
      <c r="J202" s="208"/>
      <c r="K202" s="208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156</v>
      </c>
      <c r="AU202" s="218" t="s">
        <v>81</v>
      </c>
      <c r="AV202" s="13" t="s">
        <v>83</v>
      </c>
      <c r="AW202" s="13" t="s">
        <v>30</v>
      </c>
      <c r="AX202" s="13" t="s">
        <v>81</v>
      </c>
      <c r="AY202" s="218" t="s">
        <v>144</v>
      </c>
    </row>
    <row r="203" spans="1:65" s="2" customFormat="1" ht="24.2" customHeight="1">
      <c r="A203" s="35"/>
      <c r="B203" s="36"/>
      <c r="C203" s="230" t="s">
        <v>295</v>
      </c>
      <c r="D203" s="230" t="s">
        <v>284</v>
      </c>
      <c r="E203" s="231" t="s">
        <v>378</v>
      </c>
      <c r="F203" s="232" t="s">
        <v>379</v>
      </c>
      <c r="G203" s="233" t="s">
        <v>251</v>
      </c>
      <c r="H203" s="234">
        <v>1</v>
      </c>
      <c r="I203" s="235"/>
      <c r="J203" s="236">
        <f>ROUND(I203*H203,2)</f>
        <v>0</v>
      </c>
      <c r="K203" s="237"/>
      <c r="L203" s="238"/>
      <c r="M203" s="239" t="s">
        <v>1</v>
      </c>
      <c r="N203" s="240" t="s">
        <v>38</v>
      </c>
      <c r="O203" s="72"/>
      <c r="P203" s="203">
        <f>O203*H203</f>
        <v>0</v>
      </c>
      <c r="Q203" s="203">
        <v>0</v>
      </c>
      <c r="R203" s="203">
        <f>Q203*H203</f>
        <v>0</v>
      </c>
      <c r="S203" s="203">
        <v>0</v>
      </c>
      <c r="T203" s="20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5" t="s">
        <v>341</v>
      </c>
      <c r="AT203" s="205" t="s">
        <v>284</v>
      </c>
      <c r="AU203" s="205" t="s">
        <v>81</v>
      </c>
      <c r="AY203" s="18" t="s">
        <v>144</v>
      </c>
      <c r="BE203" s="206">
        <f>IF(N203="základní",J203,0)</f>
        <v>0</v>
      </c>
      <c r="BF203" s="206">
        <f>IF(N203="snížená",J203,0)</f>
        <v>0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18" t="s">
        <v>81</v>
      </c>
      <c r="BK203" s="206">
        <f>ROUND(I203*H203,2)</f>
        <v>0</v>
      </c>
      <c r="BL203" s="18" t="s">
        <v>341</v>
      </c>
      <c r="BM203" s="205" t="s">
        <v>922</v>
      </c>
    </row>
    <row r="204" spans="1:65" s="13" customFormat="1" ht="11.25">
      <c r="B204" s="207"/>
      <c r="C204" s="208"/>
      <c r="D204" s="209" t="s">
        <v>156</v>
      </c>
      <c r="E204" s="210" t="s">
        <v>1</v>
      </c>
      <c r="F204" s="211" t="s">
        <v>81</v>
      </c>
      <c r="G204" s="208"/>
      <c r="H204" s="212">
        <v>1</v>
      </c>
      <c r="I204" s="213"/>
      <c r="J204" s="208"/>
      <c r="K204" s="208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156</v>
      </c>
      <c r="AU204" s="218" t="s">
        <v>81</v>
      </c>
      <c r="AV204" s="13" t="s">
        <v>83</v>
      </c>
      <c r="AW204" s="13" t="s">
        <v>30</v>
      </c>
      <c r="AX204" s="13" t="s">
        <v>81</v>
      </c>
      <c r="AY204" s="218" t="s">
        <v>144</v>
      </c>
    </row>
    <row r="205" spans="1:65" s="2" customFormat="1" ht="24.2" customHeight="1">
      <c r="A205" s="35"/>
      <c r="B205" s="36"/>
      <c r="C205" s="230" t="s">
        <v>287</v>
      </c>
      <c r="D205" s="230" t="s">
        <v>284</v>
      </c>
      <c r="E205" s="231" t="s">
        <v>362</v>
      </c>
      <c r="F205" s="232" t="s">
        <v>363</v>
      </c>
      <c r="G205" s="233" t="s">
        <v>251</v>
      </c>
      <c r="H205" s="234">
        <v>2</v>
      </c>
      <c r="I205" s="235"/>
      <c r="J205" s="236">
        <f>ROUND(I205*H205,2)</f>
        <v>0</v>
      </c>
      <c r="K205" s="237"/>
      <c r="L205" s="238"/>
      <c r="M205" s="239" t="s">
        <v>1</v>
      </c>
      <c r="N205" s="240" t="s">
        <v>38</v>
      </c>
      <c r="O205" s="72"/>
      <c r="P205" s="203">
        <f>O205*H205</f>
        <v>0</v>
      </c>
      <c r="Q205" s="203">
        <v>0</v>
      </c>
      <c r="R205" s="203">
        <f>Q205*H205</f>
        <v>0</v>
      </c>
      <c r="S205" s="203">
        <v>0</v>
      </c>
      <c r="T205" s="20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5" t="s">
        <v>341</v>
      </c>
      <c r="AT205" s="205" t="s">
        <v>284</v>
      </c>
      <c r="AU205" s="205" t="s">
        <v>81</v>
      </c>
      <c r="AY205" s="18" t="s">
        <v>144</v>
      </c>
      <c r="BE205" s="206">
        <f>IF(N205="základní",J205,0)</f>
        <v>0</v>
      </c>
      <c r="BF205" s="206">
        <f>IF(N205="snížená",J205,0)</f>
        <v>0</v>
      </c>
      <c r="BG205" s="206">
        <f>IF(N205="zákl. přenesená",J205,0)</f>
        <v>0</v>
      </c>
      <c r="BH205" s="206">
        <f>IF(N205="sníž. přenesená",J205,0)</f>
        <v>0</v>
      </c>
      <c r="BI205" s="206">
        <f>IF(N205="nulová",J205,0)</f>
        <v>0</v>
      </c>
      <c r="BJ205" s="18" t="s">
        <v>81</v>
      </c>
      <c r="BK205" s="206">
        <f>ROUND(I205*H205,2)</f>
        <v>0</v>
      </c>
      <c r="BL205" s="18" t="s">
        <v>341</v>
      </c>
      <c r="BM205" s="205" t="s">
        <v>923</v>
      </c>
    </row>
    <row r="206" spans="1:65" s="13" customFormat="1" ht="11.25">
      <c r="B206" s="207"/>
      <c r="C206" s="208"/>
      <c r="D206" s="209" t="s">
        <v>156</v>
      </c>
      <c r="E206" s="210" t="s">
        <v>1</v>
      </c>
      <c r="F206" s="211" t="s">
        <v>182</v>
      </c>
      <c r="G206" s="208"/>
      <c r="H206" s="212">
        <v>2</v>
      </c>
      <c r="I206" s="213"/>
      <c r="J206" s="208"/>
      <c r="K206" s="208"/>
      <c r="L206" s="214"/>
      <c r="M206" s="215"/>
      <c r="N206" s="216"/>
      <c r="O206" s="216"/>
      <c r="P206" s="216"/>
      <c r="Q206" s="216"/>
      <c r="R206" s="216"/>
      <c r="S206" s="216"/>
      <c r="T206" s="217"/>
      <c r="AT206" s="218" t="s">
        <v>156</v>
      </c>
      <c r="AU206" s="218" t="s">
        <v>81</v>
      </c>
      <c r="AV206" s="13" t="s">
        <v>83</v>
      </c>
      <c r="AW206" s="13" t="s">
        <v>30</v>
      </c>
      <c r="AX206" s="13" t="s">
        <v>73</v>
      </c>
      <c r="AY206" s="218" t="s">
        <v>144</v>
      </c>
    </row>
    <row r="207" spans="1:65" s="14" customFormat="1" ht="11.25">
      <c r="B207" s="219"/>
      <c r="C207" s="220"/>
      <c r="D207" s="209" t="s">
        <v>156</v>
      </c>
      <c r="E207" s="221" t="s">
        <v>1</v>
      </c>
      <c r="F207" s="222" t="s">
        <v>158</v>
      </c>
      <c r="G207" s="220"/>
      <c r="H207" s="223">
        <v>2</v>
      </c>
      <c r="I207" s="224"/>
      <c r="J207" s="220"/>
      <c r="K207" s="220"/>
      <c r="L207" s="225"/>
      <c r="M207" s="226"/>
      <c r="N207" s="227"/>
      <c r="O207" s="227"/>
      <c r="P207" s="227"/>
      <c r="Q207" s="227"/>
      <c r="R207" s="227"/>
      <c r="S207" s="227"/>
      <c r="T207" s="228"/>
      <c r="AT207" s="229" t="s">
        <v>156</v>
      </c>
      <c r="AU207" s="229" t="s">
        <v>81</v>
      </c>
      <c r="AV207" s="14" t="s">
        <v>154</v>
      </c>
      <c r="AW207" s="14" t="s">
        <v>30</v>
      </c>
      <c r="AX207" s="14" t="s">
        <v>81</v>
      </c>
      <c r="AY207" s="229" t="s">
        <v>144</v>
      </c>
    </row>
    <row r="208" spans="1:65" s="2" customFormat="1" ht="14.45" customHeight="1">
      <c r="A208" s="35"/>
      <c r="B208" s="36"/>
      <c r="C208" s="230" t="s">
        <v>302</v>
      </c>
      <c r="D208" s="230" t="s">
        <v>284</v>
      </c>
      <c r="E208" s="231" t="s">
        <v>374</v>
      </c>
      <c r="F208" s="232" t="s">
        <v>375</v>
      </c>
      <c r="G208" s="233" t="s">
        <v>251</v>
      </c>
      <c r="H208" s="234">
        <v>1</v>
      </c>
      <c r="I208" s="235"/>
      <c r="J208" s="236">
        <f>ROUND(I208*H208,2)</f>
        <v>0</v>
      </c>
      <c r="K208" s="237"/>
      <c r="L208" s="238"/>
      <c r="M208" s="239" t="s">
        <v>1</v>
      </c>
      <c r="N208" s="240" t="s">
        <v>38</v>
      </c>
      <c r="O208" s="72"/>
      <c r="P208" s="203">
        <f>O208*H208</f>
        <v>0</v>
      </c>
      <c r="Q208" s="203">
        <v>0</v>
      </c>
      <c r="R208" s="203">
        <f>Q208*H208</f>
        <v>0</v>
      </c>
      <c r="S208" s="203">
        <v>0</v>
      </c>
      <c r="T208" s="20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5" t="s">
        <v>341</v>
      </c>
      <c r="AT208" s="205" t="s">
        <v>284</v>
      </c>
      <c r="AU208" s="205" t="s">
        <v>81</v>
      </c>
      <c r="AY208" s="18" t="s">
        <v>144</v>
      </c>
      <c r="BE208" s="206">
        <f>IF(N208="základní",J208,0)</f>
        <v>0</v>
      </c>
      <c r="BF208" s="206">
        <f>IF(N208="snížená",J208,0)</f>
        <v>0</v>
      </c>
      <c r="BG208" s="206">
        <f>IF(N208="zákl. přenesená",J208,0)</f>
        <v>0</v>
      </c>
      <c r="BH208" s="206">
        <f>IF(N208="sníž. přenesená",J208,0)</f>
        <v>0</v>
      </c>
      <c r="BI208" s="206">
        <f>IF(N208="nulová",J208,0)</f>
        <v>0</v>
      </c>
      <c r="BJ208" s="18" t="s">
        <v>81</v>
      </c>
      <c r="BK208" s="206">
        <f>ROUND(I208*H208,2)</f>
        <v>0</v>
      </c>
      <c r="BL208" s="18" t="s">
        <v>341</v>
      </c>
      <c r="BM208" s="205" t="s">
        <v>924</v>
      </c>
    </row>
    <row r="209" spans="1:65" s="13" customFormat="1" ht="11.25">
      <c r="B209" s="207"/>
      <c r="C209" s="208"/>
      <c r="D209" s="209" t="s">
        <v>156</v>
      </c>
      <c r="E209" s="210" t="s">
        <v>1</v>
      </c>
      <c r="F209" s="211" t="s">
        <v>81</v>
      </c>
      <c r="G209" s="208"/>
      <c r="H209" s="212">
        <v>1</v>
      </c>
      <c r="I209" s="213"/>
      <c r="J209" s="208"/>
      <c r="K209" s="208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156</v>
      </c>
      <c r="AU209" s="218" t="s">
        <v>81</v>
      </c>
      <c r="AV209" s="13" t="s">
        <v>83</v>
      </c>
      <c r="AW209" s="13" t="s">
        <v>30</v>
      </c>
      <c r="AX209" s="13" t="s">
        <v>81</v>
      </c>
      <c r="AY209" s="218" t="s">
        <v>144</v>
      </c>
    </row>
    <row r="210" spans="1:65" s="2" customFormat="1" ht="14.45" customHeight="1">
      <c r="A210" s="35"/>
      <c r="B210" s="36"/>
      <c r="C210" s="230" t="s">
        <v>306</v>
      </c>
      <c r="D210" s="230" t="s">
        <v>284</v>
      </c>
      <c r="E210" s="231" t="s">
        <v>382</v>
      </c>
      <c r="F210" s="232" t="s">
        <v>383</v>
      </c>
      <c r="G210" s="233" t="s">
        <v>251</v>
      </c>
      <c r="H210" s="234">
        <v>1</v>
      </c>
      <c r="I210" s="235"/>
      <c r="J210" s="236">
        <f>ROUND(I210*H210,2)</f>
        <v>0</v>
      </c>
      <c r="K210" s="237"/>
      <c r="L210" s="238"/>
      <c r="M210" s="239" t="s">
        <v>1</v>
      </c>
      <c r="N210" s="240" t="s">
        <v>38</v>
      </c>
      <c r="O210" s="72"/>
      <c r="P210" s="203">
        <f>O210*H210</f>
        <v>0</v>
      </c>
      <c r="Q210" s="203">
        <v>0</v>
      </c>
      <c r="R210" s="203">
        <f>Q210*H210</f>
        <v>0</v>
      </c>
      <c r="S210" s="203">
        <v>0</v>
      </c>
      <c r="T210" s="20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5" t="s">
        <v>341</v>
      </c>
      <c r="AT210" s="205" t="s">
        <v>284</v>
      </c>
      <c r="AU210" s="205" t="s">
        <v>81</v>
      </c>
      <c r="AY210" s="18" t="s">
        <v>144</v>
      </c>
      <c r="BE210" s="206">
        <f>IF(N210="základní",J210,0)</f>
        <v>0</v>
      </c>
      <c r="BF210" s="206">
        <f>IF(N210="snížená",J210,0)</f>
        <v>0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8" t="s">
        <v>81</v>
      </c>
      <c r="BK210" s="206">
        <f>ROUND(I210*H210,2)</f>
        <v>0</v>
      </c>
      <c r="BL210" s="18" t="s">
        <v>341</v>
      </c>
      <c r="BM210" s="205" t="s">
        <v>925</v>
      </c>
    </row>
    <row r="211" spans="1:65" s="13" customFormat="1" ht="11.25">
      <c r="B211" s="207"/>
      <c r="C211" s="208"/>
      <c r="D211" s="209" t="s">
        <v>156</v>
      </c>
      <c r="E211" s="210" t="s">
        <v>1</v>
      </c>
      <c r="F211" s="211" t="s">
        <v>81</v>
      </c>
      <c r="G211" s="208"/>
      <c r="H211" s="212">
        <v>1</v>
      </c>
      <c r="I211" s="213"/>
      <c r="J211" s="208"/>
      <c r="K211" s="208"/>
      <c r="L211" s="214"/>
      <c r="M211" s="215"/>
      <c r="N211" s="216"/>
      <c r="O211" s="216"/>
      <c r="P211" s="216"/>
      <c r="Q211" s="216"/>
      <c r="R211" s="216"/>
      <c r="S211" s="216"/>
      <c r="T211" s="217"/>
      <c r="AT211" s="218" t="s">
        <v>156</v>
      </c>
      <c r="AU211" s="218" t="s">
        <v>81</v>
      </c>
      <c r="AV211" s="13" t="s">
        <v>83</v>
      </c>
      <c r="AW211" s="13" t="s">
        <v>30</v>
      </c>
      <c r="AX211" s="13" t="s">
        <v>81</v>
      </c>
      <c r="AY211" s="218" t="s">
        <v>144</v>
      </c>
    </row>
    <row r="212" spans="1:65" s="2" customFormat="1" ht="14.45" customHeight="1">
      <c r="A212" s="35"/>
      <c r="B212" s="36"/>
      <c r="C212" s="230" t="s">
        <v>311</v>
      </c>
      <c r="D212" s="230" t="s">
        <v>284</v>
      </c>
      <c r="E212" s="231" t="s">
        <v>386</v>
      </c>
      <c r="F212" s="232" t="s">
        <v>387</v>
      </c>
      <c r="G212" s="233" t="s">
        <v>251</v>
      </c>
      <c r="H212" s="234">
        <v>1</v>
      </c>
      <c r="I212" s="235"/>
      <c r="J212" s="236">
        <f>ROUND(I212*H212,2)</f>
        <v>0</v>
      </c>
      <c r="K212" s="237"/>
      <c r="L212" s="238"/>
      <c r="M212" s="239" t="s">
        <v>1</v>
      </c>
      <c r="N212" s="240" t="s">
        <v>38</v>
      </c>
      <c r="O212" s="72"/>
      <c r="P212" s="203">
        <f>O212*H212</f>
        <v>0</v>
      </c>
      <c r="Q212" s="203">
        <v>0</v>
      </c>
      <c r="R212" s="203">
        <f>Q212*H212</f>
        <v>0</v>
      </c>
      <c r="S212" s="203">
        <v>0</v>
      </c>
      <c r="T212" s="20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5" t="s">
        <v>341</v>
      </c>
      <c r="AT212" s="205" t="s">
        <v>284</v>
      </c>
      <c r="AU212" s="205" t="s">
        <v>81</v>
      </c>
      <c r="AY212" s="18" t="s">
        <v>144</v>
      </c>
      <c r="BE212" s="206">
        <f>IF(N212="základní",J212,0)</f>
        <v>0</v>
      </c>
      <c r="BF212" s="206">
        <f>IF(N212="snížená",J212,0)</f>
        <v>0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18" t="s">
        <v>81</v>
      </c>
      <c r="BK212" s="206">
        <f>ROUND(I212*H212,2)</f>
        <v>0</v>
      </c>
      <c r="BL212" s="18" t="s">
        <v>341</v>
      </c>
      <c r="BM212" s="205" t="s">
        <v>926</v>
      </c>
    </row>
    <row r="213" spans="1:65" s="13" customFormat="1" ht="11.25">
      <c r="B213" s="207"/>
      <c r="C213" s="208"/>
      <c r="D213" s="209" t="s">
        <v>156</v>
      </c>
      <c r="E213" s="210" t="s">
        <v>1</v>
      </c>
      <c r="F213" s="211" t="s">
        <v>81</v>
      </c>
      <c r="G213" s="208"/>
      <c r="H213" s="212">
        <v>1</v>
      </c>
      <c r="I213" s="213"/>
      <c r="J213" s="208"/>
      <c r="K213" s="208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156</v>
      </c>
      <c r="AU213" s="218" t="s">
        <v>81</v>
      </c>
      <c r="AV213" s="13" t="s">
        <v>83</v>
      </c>
      <c r="AW213" s="13" t="s">
        <v>30</v>
      </c>
      <c r="AX213" s="13" t="s">
        <v>81</v>
      </c>
      <c r="AY213" s="218" t="s">
        <v>144</v>
      </c>
    </row>
    <row r="214" spans="1:65" s="2" customFormat="1" ht="14.45" customHeight="1">
      <c r="A214" s="35"/>
      <c r="B214" s="36"/>
      <c r="C214" s="193" t="s">
        <v>317</v>
      </c>
      <c r="D214" s="193" t="s">
        <v>149</v>
      </c>
      <c r="E214" s="194" t="s">
        <v>390</v>
      </c>
      <c r="F214" s="195" t="s">
        <v>391</v>
      </c>
      <c r="G214" s="196" t="s">
        <v>251</v>
      </c>
      <c r="H214" s="197">
        <v>1</v>
      </c>
      <c r="I214" s="198"/>
      <c r="J214" s="199">
        <f>ROUND(I214*H214,2)</f>
        <v>0</v>
      </c>
      <c r="K214" s="200"/>
      <c r="L214" s="40"/>
      <c r="M214" s="201" t="s">
        <v>1</v>
      </c>
      <c r="N214" s="202" t="s">
        <v>38</v>
      </c>
      <c r="O214" s="72"/>
      <c r="P214" s="203">
        <f>O214*H214</f>
        <v>0</v>
      </c>
      <c r="Q214" s="203">
        <v>0</v>
      </c>
      <c r="R214" s="203">
        <f>Q214*H214</f>
        <v>0</v>
      </c>
      <c r="S214" s="203">
        <v>0</v>
      </c>
      <c r="T214" s="20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5" t="s">
        <v>341</v>
      </c>
      <c r="AT214" s="205" t="s">
        <v>149</v>
      </c>
      <c r="AU214" s="205" t="s">
        <v>81</v>
      </c>
      <c r="AY214" s="18" t="s">
        <v>144</v>
      </c>
      <c r="BE214" s="206">
        <f>IF(N214="základní",J214,0)</f>
        <v>0</v>
      </c>
      <c r="BF214" s="206">
        <f>IF(N214="snížená",J214,0)</f>
        <v>0</v>
      </c>
      <c r="BG214" s="206">
        <f>IF(N214="zákl. přenesená",J214,0)</f>
        <v>0</v>
      </c>
      <c r="BH214" s="206">
        <f>IF(N214="sníž. přenesená",J214,0)</f>
        <v>0</v>
      </c>
      <c r="BI214" s="206">
        <f>IF(N214="nulová",J214,0)</f>
        <v>0</v>
      </c>
      <c r="BJ214" s="18" t="s">
        <v>81</v>
      </c>
      <c r="BK214" s="206">
        <f>ROUND(I214*H214,2)</f>
        <v>0</v>
      </c>
      <c r="BL214" s="18" t="s">
        <v>341</v>
      </c>
      <c r="BM214" s="205" t="s">
        <v>927</v>
      </c>
    </row>
    <row r="215" spans="1:65" s="13" customFormat="1" ht="11.25">
      <c r="B215" s="207"/>
      <c r="C215" s="208"/>
      <c r="D215" s="209" t="s">
        <v>156</v>
      </c>
      <c r="E215" s="210" t="s">
        <v>1</v>
      </c>
      <c r="F215" s="211" t="s">
        <v>81</v>
      </c>
      <c r="G215" s="208"/>
      <c r="H215" s="212">
        <v>1</v>
      </c>
      <c r="I215" s="213"/>
      <c r="J215" s="208"/>
      <c r="K215" s="208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156</v>
      </c>
      <c r="AU215" s="218" t="s">
        <v>81</v>
      </c>
      <c r="AV215" s="13" t="s">
        <v>83</v>
      </c>
      <c r="AW215" s="13" t="s">
        <v>30</v>
      </c>
      <c r="AX215" s="13" t="s">
        <v>73</v>
      </c>
      <c r="AY215" s="218" t="s">
        <v>144</v>
      </c>
    </row>
    <row r="216" spans="1:65" s="14" customFormat="1" ht="11.25">
      <c r="B216" s="219"/>
      <c r="C216" s="220"/>
      <c r="D216" s="209" t="s">
        <v>156</v>
      </c>
      <c r="E216" s="221" t="s">
        <v>1</v>
      </c>
      <c r="F216" s="222" t="s">
        <v>158</v>
      </c>
      <c r="G216" s="220"/>
      <c r="H216" s="223">
        <v>1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156</v>
      </c>
      <c r="AU216" s="229" t="s">
        <v>81</v>
      </c>
      <c r="AV216" s="14" t="s">
        <v>154</v>
      </c>
      <c r="AW216" s="14" t="s">
        <v>30</v>
      </c>
      <c r="AX216" s="14" t="s">
        <v>81</v>
      </c>
      <c r="AY216" s="229" t="s">
        <v>144</v>
      </c>
    </row>
    <row r="217" spans="1:65" s="2" customFormat="1" ht="37.9" customHeight="1">
      <c r="A217" s="35"/>
      <c r="B217" s="36"/>
      <c r="C217" s="193" t="s">
        <v>324</v>
      </c>
      <c r="D217" s="193" t="s">
        <v>149</v>
      </c>
      <c r="E217" s="194" t="s">
        <v>506</v>
      </c>
      <c r="F217" s="195" t="s">
        <v>507</v>
      </c>
      <c r="G217" s="196" t="s">
        <v>251</v>
      </c>
      <c r="H217" s="197">
        <v>2</v>
      </c>
      <c r="I217" s="198"/>
      <c r="J217" s="199">
        <f>ROUND(I217*H217,2)</f>
        <v>0</v>
      </c>
      <c r="K217" s="200"/>
      <c r="L217" s="40"/>
      <c r="M217" s="201" t="s">
        <v>1</v>
      </c>
      <c r="N217" s="202" t="s">
        <v>38</v>
      </c>
      <c r="O217" s="72"/>
      <c r="P217" s="203">
        <f>O217*H217</f>
        <v>0</v>
      </c>
      <c r="Q217" s="203">
        <v>0</v>
      </c>
      <c r="R217" s="203">
        <f>Q217*H217</f>
        <v>0</v>
      </c>
      <c r="S217" s="203">
        <v>0</v>
      </c>
      <c r="T217" s="20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5" t="s">
        <v>341</v>
      </c>
      <c r="AT217" s="205" t="s">
        <v>149</v>
      </c>
      <c r="AU217" s="205" t="s">
        <v>81</v>
      </c>
      <c r="AY217" s="18" t="s">
        <v>144</v>
      </c>
      <c r="BE217" s="206">
        <f>IF(N217="základní",J217,0)</f>
        <v>0</v>
      </c>
      <c r="BF217" s="206">
        <f>IF(N217="snížená",J217,0)</f>
        <v>0</v>
      </c>
      <c r="BG217" s="206">
        <f>IF(N217="zákl. přenesená",J217,0)</f>
        <v>0</v>
      </c>
      <c r="BH217" s="206">
        <f>IF(N217="sníž. přenesená",J217,0)</f>
        <v>0</v>
      </c>
      <c r="BI217" s="206">
        <f>IF(N217="nulová",J217,0)</f>
        <v>0</v>
      </c>
      <c r="BJ217" s="18" t="s">
        <v>81</v>
      </c>
      <c r="BK217" s="206">
        <f>ROUND(I217*H217,2)</f>
        <v>0</v>
      </c>
      <c r="BL217" s="18" t="s">
        <v>341</v>
      </c>
      <c r="BM217" s="205" t="s">
        <v>928</v>
      </c>
    </row>
    <row r="218" spans="1:65" s="13" customFormat="1" ht="11.25">
      <c r="B218" s="207"/>
      <c r="C218" s="208"/>
      <c r="D218" s="209" t="s">
        <v>156</v>
      </c>
      <c r="E218" s="210" t="s">
        <v>1</v>
      </c>
      <c r="F218" s="211" t="s">
        <v>182</v>
      </c>
      <c r="G218" s="208"/>
      <c r="H218" s="212">
        <v>2</v>
      </c>
      <c r="I218" s="213"/>
      <c r="J218" s="208"/>
      <c r="K218" s="208"/>
      <c r="L218" s="214"/>
      <c r="M218" s="215"/>
      <c r="N218" s="216"/>
      <c r="O218" s="216"/>
      <c r="P218" s="216"/>
      <c r="Q218" s="216"/>
      <c r="R218" s="216"/>
      <c r="S218" s="216"/>
      <c r="T218" s="217"/>
      <c r="AT218" s="218" t="s">
        <v>156</v>
      </c>
      <c r="AU218" s="218" t="s">
        <v>81</v>
      </c>
      <c r="AV218" s="13" t="s">
        <v>83</v>
      </c>
      <c r="AW218" s="13" t="s">
        <v>30</v>
      </c>
      <c r="AX218" s="13" t="s">
        <v>73</v>
      </c>
      <c r="AY218" s="218" t="s">
        <v>144</v>
      </c>
    </row>
    <row r="219" spans="1:65" s="14" customFormat="1" ht="11.25">
      <c r="B219" s="219"/>
      <c r="C219" s="220"/>
      <c r="D219" s="209" t="s">
        <v>156</v>
      </c>
      <c r="E219" s="221" t="s">
        <v>1</v>
      </c>
      <c r="F219" s="222" t="s">
        <v>158</v>
      </c>
      <c r="G219" s="220"/>
      <c r="H219" s="223">
        <v>2</v>
      </c>
      <c r="I219" s="224"/>
      <c r="J219" s="220"/>
      <c r="K219" s="220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156</v>
      </c>
      <c r="AU219" s="229" t="s">
        <v>81</v>
      </c>
      <c r="AV219" s="14" t="s">
        <v>154</v>
      </c>
      <c r="AW219" s="14" t="s">
        <v>30</v>
      </c>
      <c r="AX219" s="14" t="s">
        <v>81</v>
      </c>
      <c r="AY219" s="229" t="s">
        <v>144</v>
      </c>
    </row>
    <row r="220" spans="1:65" s="2" customFormat="1" ht="24.2" customHeight="1">
      <c r="A220" s="35"/>
      <c r="B220" s="36"/>
      <c r="C220" s="193" t="s">
        <v>328</v>
      </c>
      <c r="D220" s="193" t="s">
        <v>149</v>
      </c>
      <c r="E220" s="194" t="s">
        <v>394</v>
      </c>
      <c r="F220" s="195" t="s">
        <v>395</v>
      </c>
      <c r="G220" s="196" t="s">
        <v>251</v>
      </c>
      <c r="H220" s="197">
        <v>1</v>
      </c>
      <c r="I220" s="198"/>
      <c r="J220" s="199">
        <f>ROUND(I220*H220,2)</f>
        <v>0</v>
      </c>
      <c r="K220" s="200"/>
      <c r="L220" s="40"/>
      <c r="M220" s="201" t="s">
        <v>1</v>
      </c>
      <c r="N220" s="202" t="s">
        <v>38</v>
      </c>
      <c r="O220" s="72"/>
      <c r="P220" s="203">
        <f>O220*H220</f>
        <v>0</v>
      </c>
      <c r="Q220" s="203">
        <v>0</v>
      </c>
      <c r="R220" s="203">
        <f>Q220*H220</f>
        <v>0</v>
      </c>
      <c r="S220" s="203">
        <v>0</v>
      </c>
      <c r="T220" s="20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5" t="s">
        <v>341</v>
      </c>
      <c r="AT220" s="205" t="s">
        <v>149</v>
      </c>
      <c r="AU220" s="205" t="s">
        <v>81</v>
      </c>
      <c r="AY220" s="18" t="s">
        <v>144</v>
      </c>
      <c r="BE220" s="206">
        <f>IF(N220="základní",J220,0)</f>
        <v>0</v>
      </c>
      <c r="BF220" s="206">
        <f>IF(N220="snížená",J220,0)</f>
        <v>0</v>
      </c>
      <c r="BG220" s="206">
        <f>IF(N220="zákl. přenesená",J220,0)</f>
        <v>0</v>
      </c>
      <c r="BH220" s="206">
        <f>IF(N220="sníž. přenesená",J220,0)</f>
        <v>0</v>
      </c>
      <c r="BI220" s="206">
        <f>IF(N220="nulová",J220,0)</f>
        <v>0</v>
      </c>
      <c r="BJ220" s="18" t="s">
        <v>81</v>
      </c>
      <c r="BK220" s="206">
        <f>ROUND(I220*H220,2)</f>
        <v>0</v>
      </c>
      <c r="BL220" s="18" t="s">
        <v>341</v>
      </c>
      <c r="BM220" s="205" t="s">
        <v>929</v>
      </c>
    </row>
    <row r="221" spans="1:65" s="13" customFormat="1" ht="11.25">
      <c r="B221" s="207"/>
      <c r="C221" s="208"/>
      <c r="D221" s="209" t="s">
        <v>156</v>
      </c>
      <c r="E221" s="210" t="s">
        <v>1</v>
      </c>
      <c r="F221" s="211" t="s">
        <v>81</v>
      </c>
      <c r="G221" s="208"/>
      <c r="H221" s="212">
        <v>1</v>
      </c>
      <c r="I221" s="213"/>
      <c r="J221" s="208"/>
      <c r="K221" s="208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156</v>
      </c>
      <c r="AU221" s="218" t="s">
        <v>81</v>
      </c>
      <c r="AV221" s="13" t="s">
        <v>83</v>
      </c>
      <c r="AW221" s="13" t="s">
        <v>30</v>
      </c>
      <c r="AX221" s="13" t="s">
        <v>73</v>
      </c>
      <c r="AY221" s="218" t="s">
        <v>144</v>
      </c>
    </row>
    <row r="222" spans="1:65" s="14" customFormat="1" ht="11.25">
      <c r="B222" s="219"/>
      <c r="C222" s="220"/>
      <c r="D222" s="209" t="s">
        <v>156</v>
      </c>
      <c r="E222" s="221" t="s">
        <v>1</v>
      </c>
      <c r="F222" s="222" t="s">
        <v>158</v>
      </c>
      <c r="G222" s="220"/>
      <c r="H222" s="223">
        <v>1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156</v>
      </c>
      <c r="AU222" s="229" t="s">
        <v>81</v>
      </c>
      <c r="AV222" s="14" t="s">
        <v>154</v>
      </c>
      <c r="AW222" s="14" t="s">
        <v>30</v>
      </c>
      <c r="AX222" s="14" t="s">
        <v>81</v>
      </c>
      <c r="AY222" s="229" t="s">
        <v>144</v>
      </c>
    </row>
    <row r="223" spans="1:65" s="2" customFormat="1" ht="24.2" customHeight="1">
      <c r="A223" s="35"/>
      <c r="B223" s="36"/>
      <c r="C223" s="193" t="s">
        <v>338</v>
      </c>
      <c r="D223" s="193" t="s">
        <v>149</v>
      </c>
      <c r="E223" s="194" t="s">
        <v>398</v>
      </c>
      <c r="F223" s="195" t="s">
        <v>399</v>
      </c>
      <c r="G223" s="196" t="s">
        <v>251</v>
      </c>
      <c r="H223" s="197">
        <v>2</v>
      </c>
      <c r="I223" s="198"/>
      <c r="J223" s="199">
        <f>ROUND(I223*H223,2)</f>
        <v>0</v>
      </c>
      <c r="K223" s="200"/>
      <c r="L223" s="40"/>
      <c r="M223" s="201" t="s">
        <v>1</v>
      </c>
      <c r="N223" s="202" t="s">
        <v>38</v>
      </c>
      <c r="O223" s="72"/>
      <c r="P223" s="203">
        <f>O223*H223</f>
        <v>0</v>
      </c>
      <c r="Q223" s="203">
        <v>0</v>
      </c>
      <c r="R223" s="203">
        <f>Q223*H223</f>
        <v>0</v>
      </c>
      <c r="S223" s="203">
        <v>0</v>
      </c>
      <c r="T223" s="20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5" t="s">
        <v>341</v>
      </c>
      <c r="AT223" s="205" t="s">
        <v>149</v>
      </c>
      <c r="AU223" s="205" t="s">
        <v>81</v>
      </c>
      <c r="AY223" s="18" t="s">
        <v>144</v>
      </c>
      <c r="BE223" s="206">
        <f>IF(N223="základní",J223,0)</f>
        <v>0</v>
      </c>
      <c r="BF223" s="206">
        <f>IF(N223="snížená",J223,0)</f>
        <v>0</v>
      </c>
      <c r="BG223" s="206">
        <f>IF(N223="zákl. přenesená",J223,0)</f>
        <v>0</v>
      </c>
      <c r="BH223" s="206">
        <f>IF(N223="sníž. přenesená",J223,0)</f>
        <v>0</v>
      </c>
      <c r="BI223" s="206">
        <f>IF(N223="nulová",J223,0)</f>
        <v>0</v>
      </c>
      <c r="BJ223" s="18" t="s">
        <v>81</v>
      </c>
      <c r="BK223" s="206">
        <f>ROUND(I223*H223,2)</f>
        <v>0</v>
      </c>
      <c r="BL223" s="18" t="s">
        <v>341</v>
      </c>
      <c r="BM223" s="205" t="s">
        <v>930</v>
      </c>
    </row>
    <row r="224" spans="1:65" s="13" customFormat="1" ht="11.25">
      <c r="B224" s="207"/>
      <c r="C224" s="208"/>
      <c r="D224" s="209" t="s">
        <v>156</v>
      </c>
      <c r="E224" s="210" t="s">
        <v>1</v>
      </c>
      <c r="F224" s="211" t="s">
        <v>182</v>
      </c>
      <c r="G224" s="208"/>
      <c r="H224" s="212">
        <v>2</v>
      </c>
      <c r="I224" s="213"/>
      <c r="J224" s="208"/>
      <c r="K224" s="208"/>
      <c r="L224" s="214"/>
      <c r="M224" s="215"/>
      <c r="N224" s="216"/>
      <c r="O224" s="216"/>
      <c r="P224" s="216"/>
      <c r="Q224" s="216"/>
      <c r="R224" s="216"/>
      <c r="S224" s="216"/>
      <c r="T224" s="217"/>
      <c r="AT224" s="218" t="s">
        <v>156</v>
      </c>
      <c r="AU224" s="218" t="s">
        <v>81</v>
      </c>
      <c r="AV224" s="13" t="s">
        <v>83</v>
      </c>
      <c r="AW224" s="13" t="s">
        <v>30</v>
      </c>
      <c r="AX224" s="13" t="s">
        <v>73</v>
      </c>
      <c r="AY224" s="218" t="s">
        <v>144</v>
      </c>
    </row>
    <row r="225" spans="1:65" s="14" customFormat="1" ht="11.25">
      <c r="B225" s="219"/>
      <c r="C225" s="220"/>
      <c r="D225" s="209" t="s">
        <v>156</v>
      </c>
      <c r="E225" s="221" t="s">
        <v>1</v>
      </c>
      <c r="F225" s="222" t="s">
        <v>158</v>
      </c>
      <c r="G225" s="220"/>
      <c r="H225" s="223">
        <v>2</v>
      </c>
      <c r="I225" s="224"/>
      <c r="J225" s="220"/>
      <c r="K225" s="220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156</v>
      </c>
      <c r="AU225" s="229" t="s">
        <v>81</v>
      </c>
      <c r="AV225" s="14" t="s">
        <v>154</v>
      </c>
      <c r="AW225" s="14" t="s">
        <v>30</v>
      </c>
      <c r="AX225" s="14" t="s">
        <v>81</v>
      </c>
      <c r="AY225" s="229" t="s">
        <v>144</v>
      </c>
    </row>
    <row r="226" spans="1:65" s="2" customFormat="1" ht="37.9" customHeight="1">
      <c r="A226" s="35"/>
      <c r="B226" s="36"/>
      <c r="C226" s="193" t="s">
        <v>343</v>
      </c>
      <c r="D226" s="193" t="s">
        <v>149</v>
      </c>
      <c r="E226" s="194" t="s">
        <v>402</v>
      </c>
      <c r="F226" s="195" t="s">
        <v>403</v>
      </c>
      <c r="G226" s="196" t="s">
        <v>251</v>
      </c>
      <c r="H226" s="197">
        <v>2</v>
      </c>
      <c r="I226" s="198"/>
      <c r="J226" s="199">
        <f>ROUND(I226*H226,2)</f>
        <v>0</v>
      </c>
      <c r="K226" s="200"/>
      <c r="L226" s="40"/>
      <c r="M226" s="201" t="s">
        <v>1</v>
      </c>
      <c r="N226" s="202" t="s">
        <v>38</v>
      </c>
      <c r="O226" s="72"/>
      <c r="P226" s="203">
        <f>O226*H226</f>
        <v>0</v>
      </c>
      <c r="Q226" s="203">
        <v>0</v>
      </c>
      <c r="R226" s="203">
        <f>Q226*H226</f>
        <v>0</v>
      </c>
      <c r="S226" s="203">
        <v>0</v>
      </c>
      <c r="T226" s="20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5" t="s">
        <v>341</v>
      </c>
      <c r="AT226" s="205" t="s">
        <v>149</v>
      </c>
      <c r="AU226" s="205" t="s">
        <v>81</v>
      </c>
      <c r="AY226" s="18" t="s">
        <v>144</v>
      </c>
      <c r="BE226" s="206">
        <f>IF(N226="základní",J226,0)</f>
        <v>0</v>
      </c>
      <c r="BF226" s="206">
        <f>IF(N226="snížená",J226,0)</f>
        <v>0</v>
      </c>
      <c r="BG226" s="206">
        <f>IF(N226="zákl. přenesená",J226,0)</f>
        <v>0</v>
      </c>
      <c r="BH226" s="206">
        <f>IF(N226="sníž. přenesená",J226,0)</f>
        <v>0</v>
      </c>
      <c r="BI226" s="206">
        <f>IF(N226="nulová",J226,0)</f>
        <v>0</v>
      </c>
      <c r="BJ226" s="18" t="s">
        <v>81</v>
      </c>
      <c r="BK226" s="206">
        <f>ROUND(I226*H226,2)</f>
        <v>0</v>
      </c>
      <c r="BL226" s="18" t="s">
        <v>341</v>
      </c>
      <c r="BM226" s="205" t="s">
        <v>931</v>
      </c>
    </row>
    <row r="227" spans="1:65" s="13" customFormat="1" ht="11.25">
      <c r="B227" s="207"/>
      <c r="C227" s="208"/>
      <c r="D227" s="209" t="s">
        <v>156</v>
      </c>
      <c r="E227" s="210" t="s">
        <v>1</v>
      </c>
      <c r="F227" s="211" t="s">
        <v>182</v>
      </c>
      <c r="G227" s="208"/>
      <c r="H227" s="212">
        <v>2</v>
      </c>
      <c r="I227" s="213"/>
      <c r="J227" s="208"/>
      <c r="K227" s="208"/>
      <c r="L227" s="214"/>
      <c r="M227" s="215"/>
      <c r="N227" s="216"/>
      <c r="O227" s="216"/>
      <c r="P227" s="216"/>
      <c r="Q227" s="216"/>
      <c r="R227" s="216"/>
      <c r="S227" s="216"/>
      <c r="T227" s="217"/>
      <c r="AT227" s="218" t="s">
        <v>156</v>
      </c>
      <c r="AU227" s="218" t="s">
        <v>81</v>
      </c>
      <c r="AV227" s="13" t="s">
        <v>83</v>
      </c>
      <c r="AW227" s="13" t="s">
        <v>30</v>
      </c>
      <c r="AX227" s="13" t="s">
        <v>73</v>
      </c>
      <c r="AY227" s="218" t="s">
        <v>144</v>
      </c>
    </row>
    <row r="228" spans="1:65" s="14" customFormat="1" ht="11.25">
      <c r="B228" s="219"/>
      <c r="C228" s="220"/>
      <c r="D228" s="209" t="s">
        <v>156</v>
      </c>
      <c r="E228" s="221" t="s">
        <v>1</v>
      </c>
      <c r="F228" s="222" t="s">
        <v>158</v>
      </c>
      <c r="G228" s="220"/>
      <c r="H228" s="223">
        <v>2</v>
      </c>
      <c r="I228" s="224"/>
      <c r="J228" s="220"/>
      <c r="K228" s="220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156</v>
      </c>
      <c r="AU228" s="229" t="s">
        <v>81</v>
      </c>
      <c r="AV228" s="14" t="s">
        <v>154</v>
      </c>
      <c r="AW228" s="14" t="s">
        <v>30</v>
      </c>
      <c r="AX228" s="14" t="s">
        <v>81</v>
      </c>
      <c r="AY228" s="229" t="s">
        <v>144</v>
      </c>
    </row>
    <row r="229" spans="1:65" s="2" customFormat="1" ht="24.2" customHeight="1">
      <c r="A229" s="35"/>
      <c r="B229" s="36"/>
      <c r="C229" s="193" t="s">
        <v>349</v>
      </c>
      <c r="D229" s="193" t="s">
        <v>149</v>
      </c>
      <c r="E229" s="194" t="s">
        <v>932</v>
      </c>
      <c r="F229" s="195" t="s">
        <v>933</v>
      </c>
      <c r="G229" s="196" t="s">
        <v>251</v>
      </c>
      <c r="H229" s="197">
        <v>1</v>
      </c>
      <c r="I229" s="198"/>
      <c r="J229" s="199">
        <f>ROUND(I229*H229,2)</f>
        <v>0</v>
      </c>
      <c r="K229" s="200"/>
      <c r="L229" s="40"/>
      <c r="M229" s="201" t="s">
        <v>1</v>
      </c>
      <c r="N229" s="202" t="s">
        <v>38</v>
      </c>
      <c r="O229" s="72"/>
      <c r="P229" s="203">
        <f>O229*H229</f>
        <v>0</v>
      </c>
      <c r="Q229" s="203">
        <v>0</v>
      </c>
      <c r="R229" s="203">
        <f>Q229*H229</f>
        <v>0</v>
      </c>
      <c r="S229" s="203">
        <v>0</v>
      </c>
      <c r="T229" s="20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5" t="s">
        <v>341</v>
      </c>
      <c r="AT229" s="205" t="s">
        <v>149</v>
      </c>
      <c r="AU229" s="205" t="s">
        <v>81</v>
      </c>
      <c r="AY229" s="18" t="s">
        <v>144</v>
      </c>
      <c r="BE229" s="206">
        <f>IF(N229="základní",J229,0)</f>
        <v>0</v>
      </c>
      <c r="BF229" s="206">
        <f>IF(N229="snížená",J229,0)</f>
        <v>0</v>
      </c>
      <c r="BG229" s="206">
        <f>IF(N229="zákl. přenesená",J229,0)</f>
        <v>0</v>
      </c>
      <c r="BH229" s="206">
        <f>IF(N229="sníž. přenesená",J229,0)</f>
        <v>0</v>
      </c>
      <c r="BI229" s="206">
        <f>IF(N229="nulová",J229,0)</f>
        <v>0</v>
      </c>
      <c r="BJ229" s="18" t="s">
        <v>81</v>
      </c>
      <c r="BK229" s="206">
        <f>ROUND(I229*H229,2)</f>
        <v>0</v>
      </c>
      <c r="BL229" s="18" t="s">
        <v>341</v>
      </c>
      <c r="BM229" s="205" t="s">
        <v>934</v>
      </c>
    </row>
    <row r="230" spans="1:65" s="13" customFormat="1" ht="11.25">
      <c r="B230" s="207"/>
      <c r="C230" s="208"/>
      <c r="D230" s="209" t="s">
        <v>156</v>
      </c>
      <c r="E230" s="210" t="s">
        <v>1</v>
      </c>
      <c r="F230" s="211" t="s">
        <v>81</v>
      </c>
      <c r="G230" s="208"/>
      <c r="H230" s="212">
        <v>1</v>
      </c>
      <c r="I230" s="213"/>
      <c r="J230" s="208"/>
      <c r="K230" s="208"/>
      <c r="L230" s="214"/>
      <c r="M230" s="215"/>
      <c r="N230" s="216"/>
      <c r="O230" s="216"/>
      <c r="P230" s="216"/>
      <c r="Q230" s="216"/>
      <c r="R230" s="216"/>
      <c r="S230" s="216"/>
      <c r="T230" s="217"/>
      <c r="AT230" s="218" t="s">
        <v>156</v>
      </c>
      <c r="AU230" s="218" t="s">
        <v>81</v>
      </c>
      <c r="AV230" s="13" t="s">
        <v>83</v>
      </c>
      <c r="AW230" s="13" t="s">
        <v>30</v>
      </c>
      <c r="AX230" s="13" t="s">
        <v>73</v>
      </c>
      <c r="AY230" s="218" t="s">
        <v>144</v>
      </c>
    </row>
    <row r="231" spans="1:65" s="14" customFormat="1" ht="11.25">
      <c r="B231" s="219"/>
      <c r="C231" s="220"/>
      <c r="D231" s="209" t="s">
        <v>156</v>
      </c>
      <c r="E231" s="221" t="s">
        <v>1</v>
      </c>
      <c r="F231" s="222" t="s">
        <v>158</v>
      </c>
      <c r="G231" s="220"/>
      <c r="H231" s="223">
        <v>1</v>
      </c>
      <c r="I231" s="224"/>
      <c r="J231" s="220"/>
      <c r="K231" s="220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156</v>
      </c>
      <c r="AU231" s="229" t="s">
        <v>81</v>
      </c>
      <c r="AV231" s="14" t="s">
        <v>154</v>
      </c>
      <c r="AW231" s="14" t="s">
        <v>30</v>
      </c>
      <c r="AX231" s="14" t="s">
        <v>81</v>
      </c>
      <c r="AY231" s="229" t="s">
        <v>144</v>
      </c>
    </row>
    <row r="232" spans="1:65" s="12" customFormat="1" ht="25.9" customHeight="1">
      <c r="B232" s="177"/>
      <c r="C232" s="178"/>
      <c r="D232" s="179" t="s">
        <v>72</v>
      </c>
      <c r="E232" s="180" t="s">
        <v>405</v>
      </c>
      <c r="F232" s="180" t="s">
        <v>406</v>
      </c>
      <c r="G232" s="178"/>
      <c r="H232" s="178"/>
      <c r="I232" s="181"/>
      <c r="J232" s="182">
        <f>BK232</f>
        <v>0</v>
      </c>
      <c r="K232" s="178"/>
      <c r="L232" s="183"/>
      <c r="M232" s="184"/>
      <c r="N232" s="185"/>
      <c r="O232" s="185"/>
      <c r="P232" s="186">
        <f>P233</f>
        <v>0</v>
      </c>
      <c r="Q232" s="185"/>
      <c r="R232" s="186">
        <f>R233</f>
        <v>0</v>
      </c>
      <c r="S232" s="185"/>
      <c r="T232" s="187">
        <f>T233</f>
        <v>0</v>
      </c>
      <c r="AR232" s="188" t="s">
        <v>176</v>
      </c>
      <c r="AT232" s="189" t="s">
        <v>72</v>
      </c>
      <c r="AU232" s="189" t="s">
        <v>73</v>
      </c>
      <c r="AY232" s="188" t="s">
        <v>144</v>
      </c>
      <c r="BK232" s="190">
        <f>BK233</f>
        <v>0</v>
      </c>
    </row>
    <row r="233" spans="1:65" s="12" customFormat="1" ht="22.9" customHeight="1">
      <c r="B233" s="177"/>
      <c r="C233" s="178"/>
      <c r="D233" s="179" t="s">
        <v>72</v>
      </c>
      <c r="E233" s="191" t="s">
        <v>407</v>
      </c>
      <c r="F233" s="191" t="s">
        <v>408</v>
      </c>
      <c r="G233" s="178"/>
      <c r="H233" s="178"/>
      <c r="I233" s="181"/>
      <c r="J233" s="192">
        <f>BK233</f>
        <v>0</v>
      </c>
      <c r="K233" s="178"/>
      <c r="L233" s="183"/>
      <c r="M233" s="184"/>
      <c r="N233" s="185"/>
      <c r="O233" s="185"/>
      <c r="P233" s="186">
        <f>SUM(P234:P235)</f>
        <v>0</v>
      </c>
      <c r="Q233" s="185"/>
      <c r="R233" s="186">
        <f>SUM(R234:R235)</f>
        <v>0</v>
      </c>
      <c r="S233" s="185"/>
      <c r="T233" s="187">
        <f>SUM(T234:T235)</f>
        <v>0</v>
      </c>
      <c r="AR233" s="188" t="s">
        <v>176</v>
      </c>
      <c r="AT233" s="189" t="s">
        <v>72</v>
      </c>
      <c r="AU233" s="189" t="s">
        <v>81</v>
      </c>
      <c r="AY233" s="188" t="s">
        <v>144</v>
      </c>
      <c r="BK233" s="190">
        <f>SUM(BK234:BK235)</f>
        <v>0</v>
      </c>
    </row>
    <row r="234" spans="1:65" s="2" customFormat="1" ht="24.2" customHeight="1">
      <c r="A234" s="35"/>
      <c r="B234" s="36"/>
      <c r="C234" s="193" t="s">
        <v>353</v>
      </c>
      <c r="D234" s="193" t="s">
        <v>149</v>
      </c>
      <c r="E234" s="194" t="s">
        <v>410</v>
      </c>
      <c r="F234" s="195" t="s">
        <v>411</v>
      </c>
      <c r="G234" s="196" t="s">
        <v>251</v>
      </c>
      <c r="H234" s="197">
        <v>1</v>
      </c>
      <c r="I234" s="198"/>
      <c r="J234" s="199">
        <f>ROUND(I234*H234,2)</f>
        <v>0</v>
      </c>
      <c r="K234" s="200"/>
      <c r="L234" s="40"/>
      <c r="M234" s="201" t="s">
        <v>1</v>
      </c>
      <c r="N234" s="202" t="s">
        <v>38</v>
      </c>
      <c r="O234" s="72"/>
      <c r="P234" s="203">
        <f>O234*H234</f>
        <v>0</v>
      </c>
      <c r="Q234" s="203">
        <v>0</v>
      </c>
      <c r="R234" s="203">
        <f>Q234*H234</f>
        <v>0</v>
      </c>
      <c r="S234" s="203">
        <v>0</v>
      </c>
      <c r="T234" s="204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5" t="s">
        <v>412</v>
      </c>
      <c r="AT234" s="205" t="s">
        <v>149</v>
      </c>
      <c r="AU234" s="205" t="s">
        <v>83</v>
      </c>
      <c r="AY234" s="18" t="s">
        <v>144</v>
      </c>
      <c r="BE234" s="206">
        <f>IF(N234="základní",J234,0)</f>
        <v>0</v>
      </c>
      <c r="BF234" s="206">
        <f>IF(N234="snížená",J234,0)</f>
        <v>0</v>
      </c>
      <c r="BG234" s="206">
        <f>IF(N234="zákl. přenesená",J234,0)</f>
        <v>0</v>
      </c>
      <c r="BH234" s="206">
        <f>IF(N234="sníž. přenesená",J234,0)</f>
        <v>0</v>
      </c>
      <c r="BI234" s="206">
        <f>IF(N234="nulová",J234,0)</f>
        <v>0</v>
      </c>
      <c r="BJ234" s="18" t="s">
        <v>81</v>
      </c>
      <c r="BK234" s="206">
        <f>ROUND(I234*H234,2)</f>
        <v>0</v>
      </c>
      <c r="BL234" s="18" t="s">
        <v>412</v>
      </c>
      <c r="BM234" s="205" t="s">
        <v>935</v>
      </c>
    </row>
    <row r="235" spans="1:65" s="13" customFormat="1" ht="11.25">
      <c r="B235" s="207"/>
      <c r="C235" s="208"/>
      <c r="D235" s="209" t="s">
        <v>156</v>
      </c>
      <c r="E235" s="210" t="s">
        <v>1</v>
      </c>
      <c r="F235" s="211" t="s">
        <v>81</v>
      </c>
      <c r="G235" s="208"/>
      <c r="H235" s="212">
        <v>1</v>
      </c>
      <c r="I235" s="213"/>
      <c r="J235" s="208"/>
      <c r="K235" s="208"/>
      <c r="L235" s="214"/>
      <c r="M235" s="262"/>
      <c r="N235" s="263"/>
      <c r="O235" s="263"/>
      <c r="P235" s="263"/>
      <c r="Q235" s="263"/>
      <c r="R235" s="263"/>
      <c r="S235" s="263"/>
      <c r="T235" s="264"/>
      <c r="AT235" s="218" t="s">
        <v>156</v>
      </c>
      <c r="AU235" s="218" t="s">
        <v>83</v>
      </c>
      <c r="AV235" s="13" t="s">
        <v>83</v>
      </c>
      <c r="AW235" s="13" t="s">
        <v>30</v>
      </c>
      <c r="AX235" s="13" t="s">
        <v>81</v>
      </c>
      <c r="AY235" s="218" t="s">
        <v>144</v>
      </c>
    </row>
    <row r="236" spans="1:65" s="2" customFormat="1" ht="6.95" customHeight="1">
      <c r="A236" s="35"/>
      <c r="B236" s="55"/>
      <c r="C236" s="56"/>
      <c r="D236" s="56"/>
      <c r="E236" s="56"/>
      <c r="F236" s="56"/>
      <c r="G236" s="56"/>
      <c r="H236" s="56"/>
      <c r="I236" s="56"/>
      <c r="J236" s="56"/>
      <c r="K236" s="56"/>
      <c r="L236" s="40"/>
      <c r="M236" s="35"/>
      <c r="O236" s="35"/>
      <c r="P236" s="35"/>
      <c r="Q236" s="35"/>
      <c r="R236" s="35"/>
      <c r="S236" s="35"/>
      <c r="T236" s="35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</row>
  </sheetData>
  <sheetProtection algorithmName="SHA-512" hashValue="/XKVXiVCIWpAPvc/fFsXAKRo81bczF07+02uWG/yLdqJI1Z/F/ebtxF7iv5XoJZPHpBqgsVdU8CTaefb0y673w==" saltValue="+J2FVondVZ220uON2E5WHOc89vu9HMprpfKzSVtbk1LrCluIrJx+GdXIxq8gj+v/dsb4ypepXqPeMK4HS5uM4w==" spinCount="100000" sheet="1" objects="1" scenarios="1" formatColumns="0" formatRows="0" autoFilter="0"/>
  <autoFilter ref="C129:K235" xr:uid="{00000000-0009-0000-0000-000008000000}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01 - Výpravní budova Ostr...</vt:lpstr>
      <vt:lpstr>02 - Výpravní budova Ostr...</vt:lpstr>
      <vt:lpstr>03 - Výpravní budova Bohumín</vt:lpstr>
      <vt:lpstr>04 - Opava - východ</vt:lpstr>
      <vt:lpstr>05 - Český Těšín</vt:lpstr>
      <vt:lpstr>05.1 - ND WC_rekonstrukce...</vt:lpstr>
      <vt:lpstr>06 - Frýdek Místek</vt:lpstr>
      <vt:lpstr>07 - Frýdlant nad Ostravicí</vt:lpstr>
      <vt:lpstr>'01 - Výpravní budova Ostr...'!Názvy_tisku</vt:lpstr>
      <vt:lpstr>'02 - Výpravní budova Ostr...'!Názvy_tisku</vt:lpstr>
      <vt:lpstr>'03 - Výpravní budova Bohumín'!Názvy_tisku</vt:lpstr>
      <vt:lpstr>'04 - Opava - východ'!Názvy_tisku</vt:lpstr>
      <vt:lpstr>'05 - Český Těšín'!Názvy_tisku</vt:lpstr>
      <vt:lpstr>'05.1 - ND WC_rekonstrukce...'!Názvy_tisku</vt:lpstr>
      <vt:lpstr>'06 - Frýdek Místek'!Názvy_tisku</vt:lpstr>
      <vt:lpstr>'07 - Frýdlant nad Ostravicí'!Názvy_tisku</vt:lpstr>
      <vt:lpstr>'Rekapitulace stavby'!Názvy_tisku</vt:lpstr>
      <vt:lpstr>'01 - Výpravní budova Ostr...'!Oblast_tisku</vt:lpstr>
      <vt:lpstr>'02 - Výpravní budova Ostr...'!Oblast_tisku</vt:lpstr>
      <vt:lpstr>'03 - Výpravní budova Bohumín'!Oblast_tisku</vt:lpstr>
      <vt:lpstr>'04 - Opava - východ'!Oblast_tisku</vt:lpstr>
      <vt:lpstr>'05 - Český Těšín'!Oblast_tisku</vt:lpstr>
      <vt:lpstr>'05.1 - ND WC_rekonstrukce...'!Oblast_tisku</vt:lpstr>
      <vt:lpstr>'06 - Frýdek Místek'!Oblast_tisku</vt:lpstr>
      <vt:lpstr>'07 - Frýdlant nad Ostravicí'!Oblast_tisku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Křemínský Petr, Ing.</dc:creator>
  <cp:lastModifiedBy>Pazlar Miroslav, Ing.</cp:lastModifiedBy>
  <dcterms:created xsi:type="dcterms:W3CDTF">2020-10-15T18:59:37Z</dcterms:created>
  <dcterms:modified xsi:type="dcterms:W3CDTF">2020-10-16T06:02:47Z</dcterms:modified>
</cp:coreProperties>
</file>