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plusData\Export\"/>
    </mc:Choice>
  </mc:AlternateContent>
  <bookViews>
    <workbookView xWindow="0" yWindow="0" windowWidth="0" windowHeight="0"/>
  </bookViews>
  <sheets>
    <sheet name="Rekapitulace stavby" sheetId="1" r:id="rId1"/>
    <sheet name="PS 01 - Oprava měničů BZY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'PS 01 - Oprava měničů BZY'!$C$117:$L$171</definedName>
    <definedName name="_xlnm.Print_Area" localSheetId="1">'PS 01 - Oprava měničů BZY'!$C$4:$K$76,'PS 01 - Oprava měničů BZY'!$C$82:$K$99,'PS 01 - Oprava měničů BZY'!$C$105:$K$171</definedName>
    <definedName name="_xlnm.Print_Titles" localSheetId="1">'PS 01 - Oprava měničů BZY'!$117:$117</definedName>
  </definedNames>
  <calcPr/>
</workbook>
</file>

<file path=xl/calcChain.xml><?xml version="1.0" encoding="utf-8"?>
<calcChain xmlns="http://schemas.openxmlformats.org/spreadsheetml/2006/main">
  <c i="2" l="1" r="K39"/>
  <c r="K38"/>
  <c i="1" r="BA95"/>
  <c i="2" r="K37"/>
  <c i="1" r="AZ95"/>
  <c i="2" r="BI170"/>
  <c r="BH170"/>
  <c r="BG170"/>
  <c r="BF170"/>
  <c r="X170"/>
  <c r="V170"/>
  <c r="T170"/>
  <c r="P170"/>
  <c r="BI167"/>
  <c r="BH167"/>
  <c r="BG167"/>
  <c r="BF167"/>
  <c r="X167"/>
  <c r="V167"/>
  <c r="T167"/>
  <c r="P167"/>
  <c r="BI164"/>
  <c r="BH164"/>
  <c r="BG164"/>
  <c r="BF164"/>
  <c r="X164"/>
  <c r="V164"/>
  <c r="T164"/>
  <c r="P164"/>
  <c r="BI160"/>
  <c r="BH160"/>
  <c r="BG160"/>
  <c r="BF160"/>
  <c r="X160"/>
  <c r="V160"/>
  <c r="T160"/>
  <c r="P160"/>
  <c r="BI158"/>
  <c r="BH158"/>
  <c r="BG158"/>
  <c r="BF158"/>
  <c r="X158"/>
  <c r="V158"/>
  <c r="T158"/>
  <c r="P158"/>
  <c r="BI156"/>
  <c r="BH156"/>
  <c r="BG156"/>
  <c r="BF156"/>
  <c r="X156"/>
  <c r="V156"/>
  <c r="T156"/>
  <c r="P156"/>
  <c r="BI154"/>
  <c r="BH154"/>
  <c r="BG154"/>
  <c r="BF154"/>
  <c r="X154"/>
  <c r="V154"/>
  <c r="T154"/>
  <c r="P154"/>
  <c r="BI152"/>
  <c r="BH152"/>
  <c r="BG152"/>
  <c r="BF152"/>
  <c r="X152"/>
  <c r="V152"/>
  <c r="T152"/>
  <c r="P152"/>
  <c r="BI150"/>
  <c r="BH150"/>
  <c r="BG150"/>
  <c r="BF150"/>
  <c r="X150"/>
  <c r="V150"/>
  <c r="T150"/>
  <c r="P150"/>
  <c r="BI148"/>
  <c r="BH148"/>
  <c r="BG148"/>
  <c r="BF148"/>
  <c r="X148"/>
  <c r="V148"/>
  <c r="T148"/>
  <c r="P148"/>
  <c r="BI146"/>
  <c r="BH146"/>
  <c r="BG146"/>
  <c r="BF146"/>
  <c r="X146"/>
  <c r="V146"/>
  <c r="T146"/>
  <c r="P146"/>
  <c r="BI144"/>
  <c r="BH144"/>
  <c r="BG144"/>
  <c r="BF144"/>
  <c r="X144"/>
  <c r="V144"/>
  <c r="T144"/>
  <c r="P144"/>
  <c r="BI142"/>
  <c r="BH142"/>
  <c r="BG142"/>
  <c r="BF142"/>
  <c r="X142"/>
  <c r="V142"/>
  <c r="T142"/>
  <c r="P142"/>
  <c r="BI140"/>
  <c r="BH140"/>
  <c r="BG140"/>
  <c r="BF140"/>
  <c r="X140"/>
  <c r="V140"/>
  <c r="T140"/>
  <c r="P140"/>
  <c r="BI138"/>
  <c r="BH138"/>
  <c r="BG138"/>
  <c r="BF138"/>
  <c r="X138"/>
  <c r="V138"/>
  <c r="T138"/>
  <c r="P138"/>
  <c r="BI136"/>
  <c r="BH136"/>
  <c r="BG136"/>
  <c r="BF136"/>
  <c r="X136"/>
  <c r="V136"/>
  <c r="T136"/>
  <c r="P136"/>
  <c r="BI134"/>
  <c r="BH134"/>
  <c r="BG134"/>
  <c r="BF134"/>
  <c r="X134"/>
  <c r="V134"/>
  <c r="T134"/>
  <c r="P134"/>
  <c r="BI131"/>
  <c r="BH131"/>
  <c r="BG131"/>
  <c r="BF131"/>
  <c r="X131"/>
  <c r="V131"/>
  <c r="T131"/>
  <c r="P131"/>
  <c r="BI129"/>
  <c r="BH129"/>
  <c r="BG129"/>
  <c r="BF129"/>
  <c r="X129"/>
  <c r="V129"/>
  <c r="T129"/>
  <c r="P129"/>
  <c r="BI127"/>
  <c r="BH127"/>
  <c r="BG127"/>
  <c r="BF127"/>
  <c r="X127"/>
  <c r="V127"/>
  <c r="T127"/>
  <c r="P127"/>
  <c r="BI125"/>
  <c r="BH125"/>
  <c r="BG125"/>
  <c r="BF125"/>
  <c r="X125"/>
  <c r="V125"/>
  <c r="T125"/>
  <c r="P125"/>
  <c r="BI123"/>
  <c r="BH123"/>
  <c r="BG123"/>
  <c r="BF123"/>
  <c r="X123"/>
  <c r="V123"/>
  <c r="T123"/>
  <c r="P123"/>
  <c r="BI121"/>
  <c r="BH121"/>
  <c r="BG121"/>
  <c r="BF121"/>
  <c r="X121"/>
  <c r="V121"/>
  <c r="T121"/>
  <c r="P121"/>
  <c r="BI119"/>
  <c r="BH119"/>
  <c r="BG119"/>
  <c r="BF119"/>
  <c r="X119"/>
  <c r="V119"/>
  <c r="T119"/>
  <c r="P119"/>
  <c r="F112"/>
  <c r="E110"/>
  <c r="F89"/>
  <c r="E87"/>
  <c r="J24"/>
  <c r="E24"/>
  <c r="J115"/>
  <c r="J23"/>
  <c r="J21"/>
  <c r="E21"/>
  <c r="J114"/>
  <c r="J20"/>
  <c r="J18"/>
  <c r="E18"/>
  <c r="F115"/>
  <c r="J17"/>
  <c r="J15"/>
  <c r="E15"/>
  <c r="F114"/>
  <c r="J14"/>
  <c r="J12"/>
  <c r="J112"/>
  <c r="E7"/>
  <c r="E85"/>
  <c i="1" r="L90"/>
  <c r="AM90"/>
  <c r="AM89"/>
  <c r="L89"/>
  <c r="AM87"/>
  <c r="L87"/>
  <c r="L85"/>
  <c r="L84"/>
  <c i="2" r="R170"/>
  <c r="Q170"/>
  <c r="R167"/>
  <c r="Q167"/>
  <c r="R164"/>
  <c r="Q164"/>
  <c r="R160"/>
  <c r="Q160"/>
  <c r="Q158"/>
  <c r="Q156"/>
  <c r="R150"/>
  <c r="Q150"/>
  <c r="R142"/>
  <c r="Q142"/>
  <c r="R140"/>
  <c r="R138"/>
  <c r="Q138"/>
  <c r="R136"/>
  <c r="Q134"/>
  <c r="R131"/>
  <c r="Q131"/>
  <c r="R129"/>
  <c r="R127"/>
  <c r="R125"/>
  <c r="R123"/>
  <c r="Q121"/>
  <c r="Q119"/>
  <c i="1" r="AU94"/>
  <c i="2" r="R158"/>
  <c r="R156"/>
  <c r="R154"/>
  <c r="Q154"/>
  <c r="R152"/>
  <c r="Q152"/>
  <c r="R148"/>
  <c r="Q148"/>
  <c r="R146"/>
  <c r="Q146"/>
  <c r="R144"/>
  <c r="Q144"/>
  <c r="Q140"/>
  <c r="Q136"/>
  <c r="R134"/>
  <c r="Q129"/>
  <c r="Q127"/>
  <c r="Q125"/>
  <c r="Q123"/>
  <c r="R121"/>
  <c r="R119"/>
  <c r="BK170"/>
  <c r="BK167"/>
  <c r="BK164"/>
  <c r="BK160"/>
  <c r="BK158"/>
  <c r="K156"/>
  <c r="BE156"/>
  <c r="K150"/>
  <c r="BE150"/>
  <c r="K148"/>
  <c r="BE148"/>
  <c r="K146"/>
  <c r="BE146"/>
  <c r="BK134"/>
  <c r="BK131"/>
  <c r="BK125"/>
  <c r="K123"/>
  <c r="BE123"/>
  <c r="BK119"/>
  <c r="BK154"/>
  <c r="BK152"/>
  <c r="BK144"/>
  <c r="BK142"/>
  <c r="BK140"/>
  <c r="BK138"/>
  <c r="K136"/>
  <c r="BE136"/>
  <c r="BK129"/>
  <c r="K127"/>
  <c r="BE127"/>
  <c r="K121"/>
  <c r="BE121"/>
  <c l="1" r="T133"/>
  <c r="T118"/>
  <c i="1" r="AW95"/>
  <c i="2" r="V133"/>
  <c r="X133"/>
  <c r="X118"/>
  <c r="Q133"/>
  <c r="I97"/>
  <c r="R133"/>
  <c r="J97"/>
  <c r="BK163"/>
  <c r="K163"/>
  <c r="K98"/>
  <c r="T163"/>
  <c r="V163"/>
  <c r="V118"/>
  <c r="X163"/>
  <c r="Q163"/>
  <c r="I98"/>
  <c r="R163"/>
  <c r="J98"/>
  <c r="J89"/>
  <c r="F91"/>
  <c r="F92"/>
  <c r="E108"/>
  <c r="J91"/>
  <c r="J92"/>
  <c r="Q118"/>
  <c r="I96"/>
  <c r="K30"/>
  <c i="1" r="AS95"/>
  <c i="2" r="R118"/>
  <c r="J96"/>
  <c r="K31"/>
  <c i="1" r="AT95"/>
  <c i="2" r="BK123"/>
  <c r="K129"/>
  <c r="BE129"/>
  <c r="K134"/>
  <c r="BE134"/>
  <c r="K138"/>
  <c r="BE138"/>
  <c r="K142"/>
  <c r="BE142"/>
  <c r="BK146"/>
  <c r="BK150"/>
  <c r="BK156"/>
  <c r="K119"/>
  <c r="BE119"/>
  <c r="K154"/>
  <c r="BE154"/>
  <c r="K160"/>
  <c r="BE160"/>
  <c r="K164"/>
  <c r="BE164"/>
  <c r="K170"/>
  <c r="BE170"/>
  <c i="1" r="AT94"/>
  <c i="2" r="F38"/>
  <c i="1" r="BE95"/>
  <c r="BE94"/>
  <c r="BA94"/>
  <c i="2" r="F36"/>
  <c i="1" r="BC95"/>
  <c r="BC94"/>
  <c r="AY94"/>
  <c r="AK30"/>
  <c i="2" r="K36"/>
  <c i="1" r="AY95"/>
  <c i="2" r="F37"/>
  <c i="1" r="BD95"/>
  <c r="BD94"/>
  <c r="W31"/>
  <c i="2" r="F39"/>
  <c i="1" r="BF95"/>
  <c r="BF94"/>
  <c r="W33"/>
  <c i="2" r="BK121"/>
  <c r="BK127"/>
  <c r="K131"/>
  <c r="BE131"/>
  <c r="BK136"/>
  <c r="K140"/>
  <c r="BE140"/>
  <c r="K144"/>
  <c r="BE144"/>
  <c r="BK148"/>
  <c r="K152"/>
  <c r="BE152"/>
  <c r="K125"/>
  <c r="BE125"/>
  <c r="K158"/>
  <c r="BE158"/>
  <c r="K167"/>
  <c r="BE167"/>
  <c i="1" r="AS94"/>
  <c r="AW94"/>
  <c i="2" l="1" r="BK133"/>
  <c r="K133"/>
  <c r="K97"/>
  <c r="BK118"/>
  <c r="K118"/>
  <c r="K96"/>
  <c i="1" r="AZ94"/>
  <c r="W30"/>
  <c r="W32"/>
  <c i="2" r="K35"/>
  <c i="1" r="AX95"/>
  <c r="AV95"/>
  <c i="2" r="F35"/>
  <c i="1" r="BB95"/>
  <c r="BB94"/>
  <c r="W29"/>
  <c l="1" r="AX94"/>
  <c r="AK29"/>
  <c i="2" r="K32"/>
  <c i="1" r="AG95"/>
  <c r="AG94"/>
  <c r="AK26"/>
  <c l="1" r="AN95"/>
  <c i="2" r="K41"/>
  <c i="1" r="AK35"/>
  <c r="AV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<sst xmlns="http://schemas.openxmlformats.org/spreadsheetml/2006/main">
  <si>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</si>
  <si>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</si>
  <si>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</si>
  <si>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</si>
  <si>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</si>
  <si>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True</t>
  </si>
  <si>
    <t>{ff386d72-3e0e-42f4-adda-7483aa5ee31c}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</si>
  <si>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</si>
  <si>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</si>
  <si>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</si>
  <si>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</si>
  <si>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</si>
  <si>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</si>
  <si>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</si>
  <si>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</si>
  <si>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633200029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</si>
  <si>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</si>
  <si>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</si>
  <si>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zabezpečovacího zařízení na trati Horní Lideč st.hr. - Hranice na M.</t>
  </si>
  <si>
    <t>KSO:</t>
  </si>
  <si>
    <t>CC-CZ:</t>
  </si>
  <si>
    <t>Místo:</t>
  </si>
  <si>
    <t>Horní Lideč - Hranice na Moravě</t>
  </si>
  <si>
    <t>Datum:</t>
  </si>
  <si>
    <t>11. 9. 2020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</si>
  <si>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</si>
  <si>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</si>
  <si>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</si>
  <si>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</si>
  <si>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</si>
  <si>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</si>
  <si>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</si>
  <si>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</si>
  <si>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</si>
  <si>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</si>
  <si>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</si>
  <si>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</si>
  <si>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</si>
  <si>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</si>
  <si>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</si>
  <si>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</si>
  <si>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</si>
  <si>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</si>
  <si>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</si>
  <si>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</si>
  <si>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</si>
  <si>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</si>
  <si>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</si>
  <si>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</si>
  <si>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</si>
  <si>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</si>
  <si>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</si>
  <si>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</si>
  <si>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</si>
  <si>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</si>
  <si>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</si>
  <si>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</si>
  <si>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</si>
  <si>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</si>
  <si>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</si>
  <si>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Materiál [CZK]</t>
  </si>
  <si>
    <t>z toho Montáž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</si>
  <si>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</si>
  <si>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</si>
  <si>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</si>
  <si>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</si>
  <si>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</si>
  <si>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</si>
  <si>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</si>
  <si>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</si>
  <si>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</si>
  <si>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</si>
  <si>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</si>
  <si>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</si>
  <si>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</si>
  <si>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</si>
  <si>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</si>
  <si>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</si>
  <si>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</si>
  <si>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</si>
  <si>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</si>
  <si>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PS 01</t>
  </si>
  <si>
    <t>Oprava měničů BZY</t>
  </si>
  <si>
    <t>PRO</t>
  </si>
  <si>
    <t>1</t>
  </si>
  <si>
    <t>{915dea70-a781-4a23-9706-3cb5c517d2d8}</t>
  </si>
  <si>
    <t>2</t>
  </si>
  <si>
    <t>KRYCÍ LIST SOUPISU PRACÍ</t>
  </si>
  <si>
    <t>Objekt:</t>
  </si>
  <si>
    <t>PS 01 - Oprava měničů BZY</t>
  </si>
  <si>
    <t>Materiál</t>
  </si>
  <si>
    <t>Montáž</t>
  </si>
  <si>
    <t>REKAPITULACE ČLENĚNÍ SOUPISU PRACÍ</t>
  </si>
  <si>
    <t>Kód dílu - Popis</t>
  </si>
  <si>
    <t>Materiál [CZK]</t>
  </si>
  <si>
    <t>Montáž [CZK]</t>
  </si>
  <si>
    <t>Cena celkem [CZK]</t>
  </si>
  <si>
    <t>Náklady ze soupisu prací</t>
  </si>
  <si>
    <t>-1</t>
  </si>
  <si>
    <t>OST - Ostatní</t>
  </si>
  <si>
    <t>VRN - Vedlejší rozpočtové náklady</t>
  </si>
  <si>
    <t>SOUPIS PRACÍ</t>
  </si>
  <si>
    <t>PČ</t>
  </si>
  <si>
    <t>MJ</t>
  </si>
  <si>
    <t>Množství</t>
  </si>
  <si>
    <t>J. materiál [CZK]</t>
  </si>
  <si>
    <t>J. montáž [CZK]</t>
  </si>
  <si>
    <t>Cenová soustava</t>
  </si>
  <si>
    <t>J.cena [CZK]</t>
  </si>
  <si>
    <t>Materiál celkem [CZK]</t>
  </si>
  <si>
    <t>Montáž celkem [CZK]</t>
  </si>
  <si>
    <t>J. Nh [h]</t>
  </si>
  <si>
    <t>Nh celkem [h]</t>
  </si>
  <si>
    <t>J. hmotnost [t]</t>
  </si>
  <si>
    <t>Hmotnost celkem [t]</t>
  </si>
  <si>
    <t>J. suť [t]</t>
  </si>
  <si>
    <t>Suť Celkem [t]</t>
  </si>
  <si>
    <t>Dodavatel</t>
  </si>
  <si>
    <t>Náklady soupisu celkem</t>
  </si>
  <si>
    <t>M</t>
  </si>
  <si>
    <t>7593100100</t>
  </si>
  <si>
    <t>Měniče Zdroj elektron.EZ1/75-SA 1x0,9kVa (HM0404229990126)</t>
  </si>
  <si>
    <t>kus</t>
  </si>
  <si>
    <t>ROZPOCET</t>
  </si>
  <si>
    <t>-1557743011</t>
  </si>
  <si>
    <t>PP</t>
  </si>
  <si>
    <t>24</t>
  </si>
  <si>
    <t>7592820760</t>
  </si>
  <si>
    <t>Součásti výstražníku Trafo výstupní A VTA (HM0404229990136)</t>
  </si>
  <si>
    <t>627646469</t>
  </si>
  <si>
    <t>7593100110</t>
  </si>
  <si>
    <t>Měniče Zdroj elektron.EZ1/75-SZ 1x0,9kVA (HM0404229990127)</t>
  </si>
  <si>
    <t>-446112270</t>
  </si>
  <si>
    <t>3</t>
  </si>
  <si>
    <t>7494003500</t>
  </si>
  <si>
    <t>Modulární přístroje Jističe do 80 A; 10 kA 3+N-pólové In 10 A, Ue AC 230/400 V / DC 216 V, charakteristika C, 3+N-pól, Icn 10 kA</t>
  </si>
  <si>
    <t>-637529319</t>
  </si>
  <si>
    <t>4</t>
  </si>
  <si>
    <t>7494003696</t>
  </si>
  <si>
    <t>Modulární přístroje Jističe Příslušenství Vypínací cívka</t>
  </si>
  <si>
    <t>-1253167572</t>
  </si>
  <si>
    <t>5</t>
  </si>
  <si>
    <t>7492500160</t>
  </si>
  <si>
    <t>Kabely, vodiče, šňůry Cu - nn Vodič jednožílový Cu, plastová izolace H07V-U 10 černý (CY)</t>
  </si>
  <si>
    <t>m</t>
  </si>
  <si>
    <t>864350401</t>
  </si>
  <si>
    <t>6</t>
  </si>
  <si>
    <t>7494005521</t>
  </si>
  <si>
    <t>Kompaktní jističe Kompaktní jističe Jističe Připojovací sady Připojovací sada</t>
  </si>
  <si>
    <t>sada</t>
  </si>
  <si>
    <t>380205769</t>
  </si>
  <si>
    <t xml:space="preserve">Kompaktní jističe Kompaktní jističe Jističe Připojovací sady Připojovací sada </t>
  </si>
  <si>
    <t>OST</t>
  </si>
  <si>
    <t>Ostatní</t>
  </si>
  <si>
    <t>7</t>
  </si>
  <si>
    <t>K</t>
  </si>
  <si>
    <t>7494351040</t>
  </si>
  <si>
    <t>Montáž jističů (do 10 kA) tři+N pólových do 20 A</t>
  </si>
  <si>
    <t>278045610</t>
  </si>
  <si>
    <t>8</t>
  </si>
  <si>
    <t>7494351080</t>
  </si>
  <si>
    <t xml:space="preserve">Montáž jističů (do 10 kA) přídavných zařízení k instalačním jističům </t>
  </si>
  <si>
    <t>979543144</t>
  </si>
  <si>
    <t>Montáž jističů (do 10 kA) přídavných zařízení k instalačním jističům</t>
  </si>
  <si>
    <t>9</t>
  </si>
  <si>
    <t>7494353075</t>
  </si>
  <si>
    <t>Montáž příslušenství pro jističe připojovací sady</t>
  </si>
  <si>
    <t>1518793350</t>
  </si>
  <si>
    <t xml:space="preserve">Montáž příslušenství pro jističe připojovací sady
</t>
  </si>
  <si>
    <t>10</t>
  </si>
  <si>
    <t>7593105012</t>
  </si>
  <si>
    <t>Montáž měniče (zdroje) statického řady EZ1, EZ2 a BZS1-R96</t>
  </si>
  <si>
    <t>-888575901</t>
  </si>
  <si>
    <t>Montáž měniče (zdroje) statického řady EZ1, EZ2 a BZS1-R96 - včetně připojení vodičů elektrické sítě ss rozvodu a uzemnění, přezkoušení funkce</t>
  </si>
  <si>
    <t>11</t>
  </si>
  <si>
    <t>7593107012</t>
  </si>
  <si>
    <t>Demontáž měniče statického řady EZ1, EZ2 a BZS1-R96</t>
  </si>
  <si>
    <t>-1123739488</t>
  </si>
  <si>
    <t>12</t>
  </si>
  <si>
    <t>7593315425</t>
  </si>
  <si>
    <t>Zhotovení jednoho zapojení při volné vazbě</t>
  </si>
  <si>
    <t>-1667740787</t>
  </si>
  <si>
    <t>Zhotovení jednoho zapojení při volné vazbě - naměření vodiče, zatažení a připojení</t>
  </si>
  <si>
    <t>13</t>
  </si>
  <si>
    <t>7593317010</t>
  </si>
  <si>
    <t>Zrušení jednoho zapojení při volné vazbě</t>
  </si>
  <si>
    <t>-257700364</t>
  </si>
  <si>
    <t>Zrušení jednoho zapojení při volné vazbě - odpojení vodiče a jeho vytažení</t>
  </si>
  <si>
    <t>14</t>
  </si>
  <si>
    <t>7598095080</t>
  </si>
  <si>
    <t>Přezkoušení a regulace kolejových obvodů izolovaných</t>
  </si>
  <si>
    <t>-892206370</t>
  </si>
  <si>
    <t>Přezkoušení a regulace kolejových obvodů izolovaných - přeměření napětí na svorkách proudového zdroje a kolejového relé, regulování kolejových obvodů pří šuntováni předepsaným odporem, přezkoušení polarity bez šuntování</t>
  </si>
  <si>
    <t>7598095115</t>
  </si>
  <si>
    <t>Přezkoušení a regulace měniče frekvence</t>
  </si>
  <si>
    <t>-621604725</t>
  </si>
  <si>
    <t>Přezkoušení a regulace měniče frekvence - přezkoušení funkce měniče a odpovídající části rozvaděče (zařízení)</t>
  </si>
  <si>
    <t>16</t>
  </si>
  <si>
    <t>7598095546</t>
  </si>
  <si>
    <t>Vyhotovení protokolu UTZ pro SZZ reléové a elektronické do 10 výhybkových jednotek</t>
  </si>
  <si>
    <t>1834077535</t>
  </si>
  <si>
    <t>Vyhotovení protokolu UTZ pro SZZ reléové a elektronické do 10 výhybkových jednotek - vykonání prohlídky a zkoušky včetně vyhotovení protokolu podle vyhl. 100/1995 Sb., Výhybkovou jednotkou (VJ) je jednoduchá výhybka bez rozlišení počtu přestavníků, spojka jsou 2 VJ, křižovatková výhybka 2 VJ, křižovatková s PHS 4 VJ, výkolejka s motorem 1 VJ.</t>
  </si>
  <si>
    <t>17</t>
  </si>
  <si>
    <t>7598095585</t>
  </si>
  <si>
    <t>Vyhotovení protokolu UTZ pro TZZ AB3, AB a ABE pro jednu kolej</t>
  </si>
  <si>
    <t>1353820136</t>
  </si>
  <si>
    <t>Vyhotovení protokolu UTZ pro TZZ AB3, AB a ABE pro jednu kolej - vykonání prohlídky a zkoušky včetně vyhotovení protokolu podle vyhl. 100/1995 Sb.</t>
  </si>
  <si>
    <t>18</t>
  </si>
  <si>
    <t>7598095620</t>
  </si>
  <si>
    <t>Vyhotovení revizní správy SZZ reléové do 10 přestavníků</t>
  </si>
  <si>
    <t>1562998950</t>
  </si>
  <si>
    <t>Vyhotovení revizní správy SZZ reléové do 10 přestavníků - vykonání prohlídky a zkoušky pro napájení elektrického zařízení včetně vyhotovení revizní zprávy podle vyhl. 100/1995 Sb. a norem ČSN</t>
  </si>
  <si>
    <t>19</t>
  </si>
  <si>
    <t>7598095640</t>
  </si>
  <si>
    <t>Vyhotovení revizní zprávy TZZ</t>
  </si>
  <si>
    <t>-1750359469</t>
  </si>
  <si>
    <t>Vyhotovení revizní zprávy TZZ - vykonání prohlídky a zkoušky pro napájení elektrického zařízení včetně vyhotovení revizní zprávy podle vyhl. 100/1995 Sb. a norem ČSN</t>
  </si>
  <si>
    <t>20</t>
  </si>
  <si>
    <t>9901001100</t>
  </si>
  <si>
    <t>Doprava obousměrná (např. dodávek z vlastních zásob zhotovitele nebo objednatele nebo výzisku) mechanizací o nosnosti do 3,5 t elektrosoučástek, montážního materiálu, kameniva, písku, dlažebních kostek, suti, atd. do 300 km</t>
  </si>
  <si>
    <t>1634128281</t>
  </si>
  <si>
    <t>Doprava obousměrná (např. dodávek z vlastních zásob zhotovitele nebo objednatele nebo výzisku) mechanizací o nosnosti do 3,5 t elektrosoučástek, montážního materiálu, kameniva, písku, dlažebních kostek, suti, atd. do 300 km.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prostředku.3.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</si>
  <si>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PSC</t>
  </si>
  <si>
    <t>Poznámka k souboru cen:_x000d_
1. Ceny jsou určeny pro dopravu silničními i kolejovými vozidly. 2. V cenách obousměrné dopravy jsou započteny náklady na přepravu materiálu na místo určení včetně složení, poplatku za použití dopravní cesty a zpáteční cesty nenaloženého dopravního prostředku. 3.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</si>
  <si>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VRN</t>
  </si>
  <si>
    <t>Vedlejší rozpočtové náklady</t>
  </si>
  <si>
    <t>023122001</t>
  </si>
  <si>
    <t>Projektové práce Projektová dokumentace - přípravné práce Projekt opravy zabezpečovacích, sdělovacích, elektrických zařízení</t>
  </si>
  <si>
    <t>%</t>
  </si>
  <si>
    <t>2134688710</t>
  </si>
  <si>
    <t>Projektové práce Projektová dokumentace - přípravné práce Projekt opravy zabezpečovacích, sdělovacích, elektrických zařízení - V sazbě jsou započteny náklady na vyhotovení projektové dokumentace podle vyhlášky číslo 499/2006 Sb., a vyhlášky 146/2008 Sb., v rozsahu pro povolení stavby podle požadavku objednatele.</t>
  </si>
  <si>
    <t>Poznámka k souboru cen:_x000d_
V sazbě jsou započteny náklady na vyhotovení projektové dokumentace podle vyhlášky číslo 499/2006 Sb., a vyhlášky 146/2008 Sb., v rozsahu pro povolení stavby podle požadavku objednatele.</t>
  </si>
  <si>
    <t>22</t>
  </si>
  <si>
    <t>023131011</t>
  </si>
  <si>
    <t>Projektové práce Dokumentace skutečného provedení zabezpečovacích, sdělovacích, elektrických zařízení</t>
  </si>
  <si>
    <t>-1244365101</t>
  </si>
  <si>
    <t>Projektové práce Dokumentace skutečného provedení zabezpečovacích, sdělovacích, elektrických zařízení - V sazbě jsou obsaženy náklady na zaměření a vyhotovení dokumentace skutečného provedení elektrických zařízení dle vyhlášky 146/2008 Sb. včetně zpracování dat v digitální podobě v otevřené formě a její předání objednateli</t>
  </si>
  <si>
    <t>Poznámka k souboru cen:_x000d_
V sazbě jsou obsaženy náklady na zaměření a vyhotovení dokumentace skutečného provedení elektrických zařízení dle vyhlášky 146/2008 Sb. včetně zpracování dat v digitální podobě v otevřené formě a její předání objednateli</t>
  </si>
  <si>
    <t>23</t>
  </si>
  <si>
    <t>033121021</t>
  </si>
  <si>
    <t>Provozní vlivy Rušení prací železničním provozem širá trať nebo dopravny s kolejovým rozvětvením s počtem vlaků za směnu 8,5 hod. přes 50 do 100</t>
  </si>
  <si>
    <t>-1797942261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</si>
</sst>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4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3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3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4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5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7" fillId="0" borderId="14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8" fillId="4" borderId="7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right" vertical="center"/>
    </xf>
    <xf numFmtId="0" fontId="18" fillId="4" borderId="8" xfId="0" applyFont="1" applyFill="1" applyBorder="1" applyAlignment="1" applyProtection="1">
      <alignment horizontal="left" vertical="center"/>
    </xf>
    <xf numFmtId="0" fontId="18" fillId="4" borderId="0" xfId="0" applyFont="1" applyFill="1" applyAlignment="1" applyProtection="1">
      <alignment horizontal="center" vertical="center"/>
    </xf>
    <xf numFmtId="0" fontId="19" fillId="0" borderId="16" xfId="0" applyFont="1" applyBorder="1" applyAlignment="1" applyProtection="1">
      <alignment horizontal="center" vertical="center" wrapText="1"/>
    </xf>
    <xf numFmtId="0" fontId="19" fillId="0" borderId="17" xfId="0" applyFont="1" applyBorder="1" applyAlignment="1" applyProtection="1">
      <alignment horizontal="center" vertical="center" wrapText="1"/>
    </xf>
    <xf numFmtId="0" fontId="19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1" fillId="0" borderId="14" xfId="0" applyNumberFormat="1" applyFont="1" applyBorder="1" applyAlignment="1" applyProtection="1">
      <alignment horizontal="right" vertical="center"/>
    </xf>
    <xf numFmtId="4" fontId="11" fillId="0" borderId="0" xfId="0" applyNumberFormat="1" applyFont="1" applyBorder="1" applyAlignment="1" applyProtection="1">
      <alignment horizontal="right" vertical="center"/>
    </xf>
    <xf numFmtId="4" fontId="16" fillId="0" borderId="0" xfId="0" applyNumberFormat="1" applyFont="1" applyBorder="1" applyAlignment="1" applyProtection="1">
      <alignment vertical="center"/>
    </xf>
    <xf numFmtId="166" fontId="16" fillId="0" borderId="0" xfId="0" applyNumberFormat="1" applyFont="1" applyBorder="1" applyAlignment="1" applyProtection="1">
      <alignment vertical="center"/>
    </xf>
    <xf numFmtId="4" fontId="1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9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8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8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8" fillId="4" borderId="16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</xf>
    <xf numFmtId="0" fontId="18" fillId="4" borderId="18" xfId="0" applyFont="1" applyFill="1" applyBorder="1" applyAlignment="1" applyProtection="1">
      <alignment horizontal="center" vertical="center" wrapText="1"/>
    </xf>
    <xf numFmtId="0" fontId="18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0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4" fontId="28" fillId="0" borderId="12" xfId="0" applyNumberFormat="1" applyFont="1" applyBorder="1" applyAlignment="1" applyProtection="1"/>
    <xf numFmtId="166" fontId="28" fillId="0" borderId="12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4" fontId="30" fillId="2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</xf>
    <xf numFmtId="4" fontId="30" fillId="0" borderId="22" xfId="0" applyNumberFormat="1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center"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0" fontId="19" fillId="0" borderId="15" xfId="0" applyFont="1" applyBorder="1" applyAlignment="1" applyProtection="1">
      <alignment horizontal="left"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4" fontId="7" fillId="0" borderId="0" xfId="0" applyNumberFormat="1" applyFont="1" applyBorder="1" applyAlignment="1" applyProtection="1"/>
    <xf numFmtId="166" fontId="7" fillId="0" borderId="0" xfId="0" applyNumberFormat="1" applyFont="1" applyBorder="1" applyAlignment="1" applyProtection="1"/>
    <xf numFmtId="0" fontId="7" fillId="0" borderId="15" xfId="0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18" fillId="0" borderId="22" xfId="0" applyFont="1" applyBorder="1" applyAlignment="1" applyProtection="1">
      <alignment horizontal="center" vertical="center"/>
    </xf>
    <xf numFmtId="49" fontId="18" fillId="0" borderId="22" xfId="0" applyNumberFormat="1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167" fontId="18" fillId="0" borderId="22" xfId="0" applyNumberFormat="1" applyFont="1" applyBorder="1" applyAlignment="1" applyProtection="1">
      <alignment vertical="center"/>
    </xf>
    <xf numFmtId="4" fontId="18" fillId="2" borderId="22" xfId="0" applyNumberFormat="1" applyFont="1" applyFill="1" applyBorder="1" applyAlignment="1" applyProtection="1">
      <alignment vertical="center"/>
      <protection locked="0"/>
    </xf>
    <xf numFmtId="4" fontId="18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9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 applyProtection="1">
      <alignment vertical="center" wrapText="1"/>
    </xf>
    <xf numFmtId="167" fontId="18" fillId="2" borderId="22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5.83203" style="1" hidden="1" customWidth="1"/>
    <col min="49" max="49" width="25.83203" style="1" hidden="1" customWidth="1"/>
    <col min="50" max="50" width="21.66016" style="1" hidden="1" customWidth="1"/>
    <col min="51" max="51" width="21.66016" style="1" hidden="1" customWidth="1"/>
    <col min="52" max="52" width="25" style="1" hidden="1" customWidth="1"/>
    <col min="53" max="53" width="25" style="1" hidden="1" customWidth="1"/>
    <col min="54" max="54" width="21.66016" style="1" hidden="1" customWidth="1"/>
    <col min="55" max="55" width="19.16016" style="1" hidden="1" customWidth="1"/>
    <col min="56" max="56" width="25" style="1" hidden="1" customWidth="1"/>
    <col min="57" max="57" width="21.66016" style="1" hidden="1" customWidth="1"/>
    <col min="58" max="58" width="19.16016" style="1" hidden="1" customWidth="1"/>
    <col min="59" max="59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5</v>
      </c>
      <c r="BV1" s="12" t="s">
        <v>6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S2" s="13" t="s">
        <v>7</v>
      </c>
      <c r="BT2" s="13" t="s">
        <v>8</v>
      </c>
    </row>
    <row r="3" s="1" customFormat="1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7</v>
      </c>
      <c r="BT3" s="13" t="s">
        <v>9</v>
      </c>
    </row>
    <row r="4" s="1" customFormat="1" ht="24.96" customHeight="1">
      <c r="B4" s="17"/>
      <c r="C4" s="18"/>
      <c r="D4" s="19" t="s">
        <v>10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11</v>
      </c>
      <c r="BG4" s="21" t="s">
        <v>12</v>
      </c>
      <c r="BS4" s="13" t="s">
        <v>13</v>
      </c>
    </row>
    <row r="5" s="1" customFormat="1" ht="12" customHeight="1">
      <c r="B5" s="17"/>
      <c r="C5" s="18"/>
      <c r="D5" s="22" t="s">
        <v>14</v>
      </c>
      <c r="E5" s="18"/>
      <c r="F5" s="18"/>
      <c r="G5" s="18"/>
      <c r="H5" s="18"/>
      <c r="I5" s="18"/>
      <c r="J5" s="18"/>
      <c r="K5" s="23" t="s">
        <v>15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G5" s="24" t="s">
        <v>16</v>
      </c>
      <c r="BS5" s="13" t="s">
        <v>7</v>
      </c>
    </row>
    <row r="6" s="1" customFormat="1" ht="36.96" customHeight="1">
      <c r="B6" s="17"/>
      <c r="C6" s="18"/>
      <c r="D6" s="25" t="s">
        <v>17</v>
      </c>
      <c r="E6" s="18"/>
      <c r="F6" s="18"/>
      <c r="G6" s="18"/>
      <c r="H6" s="18"/>
      <c r="I6" s="18"/>
      <c r="J6" s="18"/>
      <c r="K6" s="26" t="s">
        <v>18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G6" s="27"/>
      <c r="BS6" s="13" t="s">
        <v>7</v>
      </c>
    </row>
    <row r="7" s="1" customFormat="1" ht="12" customHeight="1">
      <c r="B7" s="17"/>
      <c r="C7" s="18"/>
      <c r="D7" s="28" t="s">
        <v>19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20</v>
      </c>
      <c r="AL7" s="18"/>
      <c r="AM7" s="18"/>
      <c r="AN7" s="23" t="s">
        <v>1</v>
      </c>
      <c r="AO7" s="18"/>
      <c r="AP7" s="18"/>
      <c r="AQ7" s="18"/>
      <c r="AR7" s="16"/>
      <c r="BG7" s="27"/>
      <c r="BS7" s="13" t="s">
        <v>7</v>
      </c>
    </row>
    <row r="8" s="1" customFormat="1" ht="12" customHeight="1">
      <c r="B8" s="17"/>
      <c r="C8" s="18"/>
      <c r="D8" s="28" t="s">
        <v>21</v>
      </c>
      <c r="E8" s="18"/>
      <c r="F8" s="18"/>
      <c r="G8" s="18"/>
      <c r="H8" s="18"/>
      <c r="I8" s="18"/>
      <c r="J8" s="18"/>
      <c r="K8" s="23" t="s">
        <v>22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23</v>
      </c>
      <c r="AL8" s="18"/>
      <c r="AM8" s="18"/>
      <c r="AN8" s="29" t="s">
        <v>24</v>
      </c>
      <c r="AO8" s="18"/>
      <c r="AP8" s="18"/>
      <c r="AQ8" s="18"/>
      <c r="AR8" s="16"/>
      <c r="BG8" s="27"/>
      <c r="BS8" s="13" t="s">
        <v>7</v>
      </c>
    </row>
    <row r="9" s="1" customFormat="1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G9" s="27"/>
      <c r="BS9" s="13" t="s">
        <v>7</v>
      </c>
    </row>
    <row r="10" s="1" customFormat="1" ht="12" customHeight="1">
      <c r="B10" s="17"/>
      <c r="C10" s="18"/>
      <c r="D10" s="28" t="s">
        <v>25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26</v>
      </c>
      <c r="AL10" s="18"/>
      <c r="AM10" s="18"/>
      <c r="AN10" s="23" t="s">
        <v>1</v>
      </c>
      <c r="AO10" s="18"/>
      <c r="AP10" s="18"/>
      <c r="AQ10" s="18"/>
      <c r="AR10" s="16"/>
      <c r="BG10" s="27"/>
      <c r="BS10" s="13" t="s">
        <v>7</v>
      </c>
    </row>
    <row r="11" s="1" customFormat="1" ht="18.48" customHeight="1">
      <c r="B11" s="17"/>
      <c r="C11" s="18"/>
      <c r="D11" s="18"/>
      <c r="E11" s="23" t="s">
        <v>27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28</v>
      </c>
      <c r="AL11" s="18"/>
      <c r="AM11" s="18"/>
      <c r="AN11" s="23" t="s">
        <v>1</v>
      </c>
      <c r="AO11" s="18"/>
      <c r="AP11" s="18"/>
      <c r="AQ11" s="18"/>
      <c r="AR11" s="16"/>
      <c r="BG11" s="27"/>
      <c r="BS11" s="13" t="s">
        <v>7</v>
      </c>
    </row>
    <row r="12" s="1" customFormat="1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G12" s="27"/>
      <c r="BS12" s="13" t="s">
        <v>7</v>
      </c>
    </row>
    <row r="13" s="1" customFormat="1" ht="12" customHeight="1">
      <c r="B13" s="17"/>
      <c r="C13" s="18"/>
      <c r="D13" s="28" t="s">
        <v>29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26</v>
      </c>
      <c r="AL13" s="18"/>
      <c r="AM13" s="18"/>
      <c r="AN13" s="30" t="s">
        <v>30</v>
      </c>
      <c r="AO13" s="18"/>
      <c r="AP13" s="18"/>
      <c r="AQ13" s="18"/>
      <c r="AR13" s="16"/>
      <c r="BG13" s="27"/>
      <c r="BS13" s="13" t="s">
        <v>7</v>
      </c>
    </row>
    <row r="14">
      <c r="B14" s="17"/>
      <c r="C14" s="18"/>
      <c r="D14" s="18"/>
      <c r="E14" s="30" t="s">
        <v>30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28</v>
      </c>
      <c r="AL14" s="18"/>
      <c r="AM14" s="18"/>
      <c r="AN14" s="30" t="s">
        <v>30</v>
      </c>
      <c r="AO14" s="18"/>
      <c r="AP14" s="18"/>
      <c r="AQ14" s="18"/>
      <c r="AR14" s="16"/>
      <c r="BG14" s="27"/>
      <c r="BS14" s="13" t="s">
        <v>7</v>
      </c>
    </row>
    <row r="15" s="1" customFormat="1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G15" s="27"/>
      <c r="BS15" s="13" t="s">
        <v>4</v>
      </c>
    </row>
    <row r="16" s="1" customFormat="1" ht="12" customHeight="1">
      <c r="B16" s="17"/>
      <c r="C16" s="18"/>
      <c r="D16" s="28" t="s">
        <v>31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26</v>
      </c>
      <c r="AL16" s="18"/>
      <c r="AM16" s="18"/>
      <c r="AN16" s="23" t="s">
        <v>1</v>
      </c>
      <c r="AO16" s="18"/>
      <c r="AP16" s="18"/>
      <c r="AQ16" s="18"/>
      <c r="AR16" s="16"/>
      <c r="BG16" s="27"/>
      <c r="BS16" s="13" t="s">
        <v>4</v>
      </c>
    </row>
    <row r="17" s="1" customFormat="1" ht="18.48" customHeight="1">
      <c r="B17" s="17"/>
      <c r="C17" s="18"/>
      <c r="D17" s="18"/>
      <c r="E17" s="23" t="s">
        <v>27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28</v>
      </c>
      <c r="AL17" s="18"/>
      <c r="AM17" s="18"/>
      <c r="AN17" s="23" t="s">
        <v>1</v>
      </c>
      <c r="AO17" s="18"/>
      <c r="AP17" s="18"/>
      <c r="AQ17" s="18"/>
      <c r="AR17" s="16"/>
      <c r="BG17" s="27"/>
      <c r="BS17" s="13" t="s">
        <v>5</v>
      </c>
    </row>
    <row r="18" s="1" customFormat="1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G18" s="27"/>
      <c r="BS18" s="13" t="s">
        <v>7</v>
      </c>
    </row>
    <row r="19" s="1" customFormat="1" ht="12" customHeight="1">
      <c r="B19" s="17"/>
      <c r="C19" s="18"/>
      <c r="D19" s="28" t="s">
        <v>32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26</v>
      </c>
      <c r="AL19" s="18"/>
      <c r="AM19" s="18"/>
      <c r="AN19" s="23" t="s">
        <v>1</v>
      </c>
      <c r="AO19" s="18"/>
      <c r="AP19" s="18"/>
      <c r="AQ19" s="18"/>
      <c r="AR19" s="16"/>
      <c r="BG19" s="27"/>
      <c r="BS19" s="13" t="s">
        <v>7</v>
      </c>
    </row>
    <row r="20" s="1" customFormat="1" ht="18.48" customHeight="1">
      <c r="B20" s="17"/>
      <c r="C20" s="18"/>
      <c r="D20" s="18"/>
      <c r="E20" s="23" t="s">
        <v>27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28</v>
      </c>
      <c r="AL20" s="18"/>
      <c r="AM20" s="18"/>
      <c r="AN20" s="23" t="s">
        <v>1</v>
      </c>
      <c r="AO20" s="18"/>
      <c r="AP20" s="18"/>
      <c r="AQ20" s="18"/>
      <c r="AR20" s="16"/>
      <c r="BG20" s="27"/>
      <c r="BS20" s="13" t="s">
        <v>5</v>
      </c>
    </row>
    <row r="21" s="1" customFormat="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G21" s="27"/>
    </row>
    <row r="22" s="1" customFormat="1" ht="12" customHeight="1">
      <c r="B22" s="17"/>
      <c r="C22" s="18"/>
      <c r="D22" s="28" t="s">
        <v>33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G22" s="27"/>
    </row>
    <row r="23" s="1" customFormat="1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G23" s="27"/>
    </row>
    <row r="24" s="1" customFormat="1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G24" s="27"/>
    </row>
    <row r="25" s="1" customFormat="1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G25" s="27"/>
    </row>
    <row r="26" s="2" customFormat="1" ht="25.92" customHeight="1">
      <c r="A26" s="34"/>
      <c r="B26" s="35"/>
      <c r="C26" s="36"/>
      <c r="D26" s="37" t="s">
        <v>34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6"/>
      <c r="AQ26" s="36"/>
      <c r="AR26" s="40"/>
      <c r="BG26" s="27"/>
    </row>
    <row r="27" s="2" customFormat="1" ht="6.96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G27" s="27"/>
    </row>
    <row r="28" s="2" customFormat="1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35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36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37</v>
      </c>
      <c r="AL28" s="41"/>
      <c r="AM28" s="41"/>
      <c r="AN28" s="41"/>
      <c r="AO28" s="41"/>
      <c r="AP28" s="36"/>
      <c r="AQ28" s="36"/>
      <c r="AR28" s="40"/>
      <c r="BG28" s="27"/>
    </row>
    <row r="29" s="3" customFormat="1" ht="14.4" customHeight="1">
      <c r="A29" s="3"/>
      <c r="B29" s="42"/>
      <c r="C29" s="43"/>
      <c r="D29" s="28" t="s">
        <v>38</v>
      </c>
      <c r="E29" s="43"/>
      <c r="F29" s="28" t="s">
        <v>39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ROUND(BB94,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ROUND(AX94, 2)</f>
        <v>0</v>
      </c>
      <c r="AL29" s="43"/>
      <c r="AM29" s="43"/>
      <c r="AN29" s="43"/>
      <c r="AO29" s="43"/>
      <c r="AP29" s="43"/>
      <c r="AQ29" s="43"/>
      <c r="AR29" s="46"/>
      <c r="BG29" s="47"/>
    </row>
    <row r="30" s="3" customFormat="1" ht="14.4" customHeight="1">
      <c r="A30" s="3"/>
      <c r="B30" s="42"/>
      <c r="C30" s="43"/>
      <c r="D30" s="43"/>
      <c r="E30" s="43"/>
      <c r="F30" s="28" t="s">
        <v>40</v>
      </c>
      <c r="G30" s="43"/>
      <c r="H30" s="43"/>
      <c r="I30" s="43"/>
      <c r="J30" s="43"/>
      <c r="K30" s="43"/>
      <c r="L30" s="44">
        <v>0.14999999999999999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ROUND(BC94,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ROUND(AY94, 2)</f>
        <v>0</v>
      </c>
      <c r="AL30" s="43"/>
      <c r="AM30" s="43"/>
      <c r="AN30" s="43"/>
      <c r="AO30" s="43"/>
      <c r="AP30" s="43"/>
      <c r="AQ30" s="43"/>
      <c r="AR30" s="46"/>
      <c r="BG30" s="47"/>
    </row>
    <row r="31" hidden="1" s="3" customFormat="1" ht="14.4" customHeight="1">
      <c r="A31" s="3"/>
      <c r="B31" s="42"/>
      <c r="C31" s="43"/>
      <c r="D31" s="43"/>
      <c r="E31" s="43"/>
      <c r="F31" s="28" t="s">
        <v>41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ROUND(BD94,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G31" s="47"/>
    </row>
    <row r="32" hidden="1" s="3" customFormat="1" ht="14.4" customHeight="1">
      <c r="A32" s="3"/>
      <c r="B32" s="42"/>
      <c r="C32" s="43"/>
      <c r="D32" s="43"/>
      <c r="E32" s="43"/>
      <c r="F32" s="28" t="s">
        <v>42</v>
      </c>
      <c r="G32" s="43"/>
      <c r="H32" s="43"/>
      <c r="I32" s="43"/>
      <c r="J32" s="43"/>
      <c r="K32" s="43"/>
      <c r="L32" s="44">
        <v>0.14999999999999999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ROUND(BE94,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G32" s="47"/>
    </row>
    <row r="33" hidden="1" s="3" customFormat="1" ht="14.4" customHeight="1">
      <c r="A33" s="3"/>
      <c r="B33" s="42"/>
      <c r="C33" s="43"/>
      <c r="D33" s="43"/>
      <c r="E33" s="43"/>
      <c r="F33" s="28" t="s">
        <v>43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ROUND(BF94,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G33" s="47"/>
    </row>
    <row r="34" s="2" customFormat="1" ht="6.96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G34" s="27"/>
    </row>
    <row r="35" s="2" customFormat="1" ht="25.92" customHeight="1">
      <c r="A35" s="34"/>
      <c r="B35" s="35"/>
      <c r="C35" s="48"/>
      <c r="D35" s="49" t="s">
        <v>44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45</v>
      </c>
      <c r="U35" s="50"/>
      <c r="V35" s="50"/>
      <c r="W35" s="50"/>
      <c r="X35" s="52" t="s">
        <v>46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0"/>
      <c r="BG35" s="34"/>
    </row>
    <row r="36" s="2" customFormat="1" ht="6.96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  <c r="BG36" s="34"/>
    </row>
    <row r="37" s="2" customFormat="1" ht="14.4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40"/>
      <c r="BG37" s="34"/>
    </row>
    <row r="38" s="1" customFormat="1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="1" customFormat="1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="1" customFormat="1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="1" customFormat="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="1" customFormat="1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="1" customFormat="1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="1" customFormat="1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="1" customFormat="1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="1" customFormat="1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="1" customFormat="1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="1" customFormat="1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2" customFormat="1" ht="14.4" customHeight="1">
      <c r="B49" s="55"/>
      <c r="C49" s="56"/>
      <c r="D49" s="57" t="s">
        <v>47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48</v>
      </c>
      <c r="AI49" s="58"/>
      <c r="AJ49" s="58"/>
      <c r="AK49" s="58"/>
      <c r="AL49" s="58"/>
      <c r="AM49" s="58"/>
      <c r="AN49" s="58"/>
      <c r="AO49" s="58"/>
      <c r="AP49" s="56"/>
      <c r="AQ49" s="56"/>
      <c r="AR49" s="5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2" customFormat="1">
      <c r="A60" s="34"/>
      <c r="B60" s="35"/>
      <c r="C60" s="36"/>
      <c r="D60" s="60" t="s">
        <v>49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60" t="s">
        <v>50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60" t="s">
        <v>49</v>
      </c>
      <c r="AI60" s="38"/>
      <c r="AJ60" s="38"/>
      <c r="AK60" s="38"/>
      <c r="AL60" s="38"/>
      <c r="AM60" s="60" t="s">
        <v>50</v>
      </c>
      <c r="AN60" s="38"/>
      <c r="AO60" s="38"/>
      <c r="AP60" s="36"/>
      <c r="AQ60" s="36"/>
      <c r="AR60" s="40"/>
      <c r="BG60" s="34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2" customFormat="1">
      <c r="A64" s="34"/>
      <c r="B64" s="35"/>
      <c r="C64" s="36"/>
      <c r="D64" s="57" t="s">
        <v>51</v>
      </c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57" t="s">
        <v>52</v>
      </c>
      <c r="AI64" s="61"/>
      <c r="AJ64" s="61"/>
      <c r="AK64" s="61"/>
      <c r="AL64" s="61"/>
      <c r="AM64" s="61"/>
      <c r="AN64" s="61"/>
      <c r="AO64" s="61"/>
      <c r="AP64" s="36"/>
      <c r="AQ64" s="36"/>
      <c r="AR64" s="40"/>
      <c r="BG64" s="34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2" customFormat="1">
      <c r="A75" s="34"/>
      <c r="B75" s="35"/>
      <c r="C75" s="36"/>
      <c r="D75" s="60" t="s">
        <v>49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60" t="s">
        <v>50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60" t="s">
        <v>49</v>
      </c>
      <c r="AI75" s="38"/>
      <c r="AJ75" s="38"/>
      <c r="AK75" s="38"/>
      <c r="AL75" s="38"/>
      <c r="AM75" s="60" t="s">
        <v>50</v>
      </c>
      <c r="AN75" s="38"/>
      <c r="AO75" s="38"/>
      <c r="AP75" s="36"/>
      <c r="AQ75" s="36"/>
      <c r="AR75" s="40"/>
      <c r="BG75" s="34"/>
    </row>
    <row r="76" s="2" customFormat="1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40"/>
      <c r="BG76" s="34"/>
    </row>
    <row r="77" s="2" customFormat="1" ht="6.96" customHeight="1">
      <c r="A77" s="34"/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40"/>
      <c r="BG77" s="34"/>
    </row>
    <row r="81" s="2" customFormat="1" ht="6.96" customHeight="1">
      <c r="A81" s="34"/>
      <c r="B81" s="64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40"/>
      <c r="BG81" s="34"/>
    </row>
    <row r="82" s="2" customFormat="1" ht="24.96" customHeight="1">
      <c r="A82" s="34"/>
      <c r="B82" s="35"/>
      <c r="C82" s="19" t="s">
        <v>53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40"/>
      <c r="BG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40"/>
      <c r="BG83" s="34"/>
    </row>
    <row r="84" s="4" customFormat="1" ht="12" customHeight="1">
      <c r="A84" s="4"/>
      <c r="B84" s="66"/>
      <c r="C84" s="28" t="s">
        <v>14</v>
      </c>
      <c r="D84" s="67"/>
      <c r="E84" s="67"/>
      <c r="F84" s="67"/>
      <c r="G84" s="67"/>
      <c r="H84" s="67"/>
      <c r="I84" s="67"/>
      <c r="J84" s="67"/>
      <c r="K84" s="67"/>
      <c r="L84" s="67" t="str">
        <f>K5</f>
        <v>633200029</v>
      </c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8"/>
      <c r="BG84" s="4"/>
    </row>
    <row r="85" s="5" customFormat="1" ht="36.96" customHeight="1">
      <c r="A85" s="5"/>
      <c r="B85" s="69"/>
      <c r="C85" s="70" t="s">
        <v>17</v>
      </c>
      <c r="D85" s="71"/>
      <c r="E85" s="71"/>
      <c r="F85" s="71"/>
      <c r="G85" s="71"/>
      <c r="H85" s="71"/>
      <c r="I85" s="71"/>
      <c r="J85" s="71"/>
      <c r="K85" s="71"/>
      <c r="L85" s="72" t="str">
        <f>K6</f>
        <v>Oprava zabezpečovacího zařízení na trati Horní Lideč st.hr. - Hranice na M.</v>
      </c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3"/>
      <c r="BG85" s="5"/>
    </row>
    <row r="86" s="2" customFormat="1" ht="6.96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40"/>
      <c r="BG86" s="34"/>
    </row>
    <row r="87" s="2" customFormat="1" ht="12" customHeight="1">
      <c r="A87" s="34"/>
      <c r="B87" s="35"/>
      <c r="C87" s="28" t="s">
        <v>21</v>
      </c>
      <c r="D87" s="36"/>
      <c r="E87" s="36"/>
      <c r="F87" s="36"/>
      <c r="G87" s="36"/>
      <c r="H87" s="36"/>
      <c r="I87" s="36"/>
      <c r="J87" s="36"/>
      <c r="K87" s="36"/>
      <c r="L87" s="74" t="str">
        <f>IF(K8="","",K8)</f>
        <v>Horní Lideč - Hranice na Moravě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8" t="s">
        <v>23</v>
      </c>
      <c r="AJ87" s="36"/>
      <c r="AK87" s="36"/>
      <c r="AL87" s="36"/>
      <c r="AM87" s="75" t="str">
        <f>IF(AN8= "","",AN8)</f>
        <v>11. 9. 2020</v>
      </c>
      <c r="AN87" s="75"/>
      <c r="AO87" s="36"/>
      <c r="AP87" s="36"/>
      <c r="AQ87" s="36"/>
      <c r="AR87" s="40"/>
      <c r="BG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40"/>
      <c r="BG88" s="34"/>
    </row>
    <row r="89" s="2" customFormat="1" ht="15.15" customHeight="1">
      <c r="A89" s="34"/>
      <c r="B89" s="35"/>
      <c r="C89" s="28" t="s">
        <v>25</v>
      </c>
      <c r="D89" s="36"/>
      <c r="E89" s="36"/>
      <c r="F89" s="36"/>
      <c r="G89" s="36"/>
      <c r="H89" s="36"/>
      <c r="I89" s="36"/>
      <c r="J89" s="36"/>
      <c r="K89" s="36"/>
      <c r="L89" s="67" t="str">
        <f>IF(E11= "","",E11)</f>
        <v xml:space="preserve"> 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8" t="s">
        <v>31</v>
      </c>
      <c r="AJ89" s="36"/>
      <c r="AK89" s="36"/>
      <c r="AL89" s="36"/>
      <c r="AM89" s="76" t="str">
        <f>IF(E17="","",E17)</f>
        <v xml:space="preserve"> </v>
      </c>
      <c r="AN89" s="67"/>
      <c r="AO89" s="67"/>
      <c r="AP89" s="67"/>
      <c r="AQ89" s="36"/>
      <c r="AR89" s="40"/>
      <c r="AS89" s="77" t="s">
        <v>54</v>
      </c>
      <c r="AT89" s="78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80"/>
      <c r="BG89" s="34"/>
    </row>
    <row r="90" s="2" customFormat="1" ht="15.15" customHeight="1">
      <c r="A90" s="34"/>
      <c r="B90" s="35"/>
      <c r="C90" s="28" t="s">
        <v>29</v>
      </c>
      <c r="D90" s="36"/>
      <c r="E90" s="36"/>
      <c r="F90" s="36"/>
      <c r="G90" s="36"/>
      <c r="H90" s="36"/>
      <c r="I90" s="36"/>
      <c r="J90" s="36"/>
      <c r="K90" s="36"/>
      <c r="L90" s="67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8" t="s">
        <v>32</v>
      </c>
      <c r="AJ90" s="36"/>
      <c r="AK90" s="36"/>
      <c r="AL90" s="36"/>
      <c r="AM90" s="76" t="str">
        <f>IF(E20="","",E20)</f>
        <v xml:space="preserve"> </v>
      </c>
      <c r="AN90" s="67"/>
      <c r="AO90" s="67"/>
      <c r="AP90" s="67"/>
      <c r="AQ90" s="36"/>
      <c r="AR90" s="40"/>
      <c r="AS90" s="81"/>
      <c r="AT90" s="82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4"/>
      <c r="BG90" s="34"/>
    </row>
    <row r="91" s="2" customFormat="1" ht="10.8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40"/>
      <c r="AS91" s="85"/>
      <c r="AT91" s="86"/>
      <c r="AU91" s="87"/>
      <c r="AV91" s="87"/>
      <c r="AW91" s="87"/>
      <c r="AX91" s="87"/>
      <c r="AY91" s="87"/>
      <c r="AZ91" s="87"/>
      <c r="BA91" s="87"/>
      <c r="BB91" s="87"/>
      <c r="BC91" s="87"/>
      <c r="BD91" s="87"/>
      <c r="BE91" s="87"/>
      <c r="BF91" s="88"/>
      <c r="BG91" s="34"/>
    </row>
    <row r="92" s="2" customFormat="1" ht="29.28" customHeight="1">
      <c r="A92" s="34"/>
      <c r="B92" s="35"/>
      <c r="C92" s="89" t="s">
        <v>55</v>
      </c>
      <c r="D92" s="90"/>
      <c r="E92" s="90"/>
      <c r="F92" s="90"/>
      <c r="G92" s="90"/>
      <c r="H92" s="91"/>
      <c r="I92" s="92" t="s">
        <v>56</v>
      </c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3" t="s">
        <v>57</v>
      </c>
      <c r="AH92" s="90"/>
      <c r="AI92" s="90"/>
      <c r="AJ92" s="90"/>
      <c r="AK92" s="90"/>
      <c r="AL92" s="90"/>
      <c r="AM92" s="90"/>
      <c r="AN92" s="92" t="s">
        <v>58</v>
      </c>
      <c r="AO92" s="90"/>
      <c r="AP92" s="94"/>
      <c r="AQ92" s="95" t="s">
        <v>59</v>
      </c>
      <c r="AR92" s="40"/>
      <c r="AS92" s="96" t="s">
        <v>60</v>
      </c>
      <c r="AT92" s="97" t="s">
        <v>61</v>
      </c>
      <c r="AU92" s="97" t="s">
        <v>62</v>
      </c>
      <c r="AV92" s="97" t="s">
        <v>63</v>
      </c>
      <c r="AW92" s="97" t="s">
        <v>64</v>
      </c>
      <c r="AX92" s="97" t="s">
        <v>65</v>
      </c>
      <c r="AY92" s="97" t="s">
        <v>66</v>
      </c>
      <c r="AZ92" s="97" t="s">
        <v>67</v>
      </c>
      <c r="BA92" s="97" t="s">
        <v>68</v>
      </c>
      <c r="BB92" s="97" t="s">
        <v>69</v>
      </c>
      <c r="BC92" s="97" t="s">
        <v>70</v>
      </c>
      <c r="BD92" s="97" t="s">
        <v>71</v>
      </c>
      <c r="BE92" s="97" t="s">
        <v>72</v>
      </c>
      <c r="BF92" s="98" t="s">
        <v>73</v>
      </c>
      <c r="BG92" s="34"/>
    </row>
    <row r="93" s="2" customFormat="1" ht="10.8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40"/>
      <c r="AS93" s="99"/>
      <c r="AT93" s="100"/>
      <c r="AU93" s="100"/>
      <c r="AV93" s="100"/>
      <c r="AW93" s="100"/>
      <c r="AX93" s="100"/>
      <c r="AY93" s="100"/>
      <c r="AZ93" s="100"/>
      <c r="BA93" s="100"/>
      <c r="BB93" s="100"/>
      <c r="BC93" s="100"/>
      <c r="BD93" s="100"/>
      <c r="BE93" s="100"/>
      <c r="BF93" s="101"/>
      <c r="BG93" s="34"/>
    </row>
    <row r="94" s="6" customFormat="1" ht="32.4" customHeight="1">
      <c r="A94" s="6"/>
      <c r="B94" s="102"/>
      <c r="C94" s="103" t="s">
        <v>74</v>
      </c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5">
        <f>ROUND(AG95,2)</f>
        <v>0</v>
      </c>
      <c r="AH94" s="105"/>
      <c r="AI94" s="105"/>
      <c r="AJ94" s="105"/>
      <c r="AK94" s="105"/>
      <c r="AL94" s="105"/>
      <c r="AM94" s="105"/>
      <c r="AN94" s="106">
        <f>SUM(AG94,AV94)</f>
        <v>0</v>
      </c>
      <c r="AO94" s="106"/>
      <c r="AP94" s="106"/>
      <c r="AQ94" s="107" t="s">
        <v>1</v>
      </c>
      <c r="AR94" s="108"/>
      <c r="AS94" s="109">
        <f>ROUND(AS95,2)</f>
        <v>0</v>
      </c>
      <c r="AT94" s="110">
        <f>ROUND(AT95,2)</f>
        <v>0</v>
      </c>
      <c r="AU94" s="111">
        <f>ROUND(AU95,2)</f>
        <v>0</v>
      </c>
      <c r="AV94" s="111">
        <f>ROUND(SUM(AX94:AY94),2)</f>
        <v>0</v>
      </c>
      <c r="AW94" s="112">
        <f>ROUND(AW95,5)</f>
        <v>0</v>
      </c>
      <c r="AX94" s="111">
        <f>ROUND(BB94*L29,2)</f>
        <v>0</v>
      </c>
      <c r="AY94" s="111">
        <f>ROUND(BC94*L30,2)</f>
        <v>0</v>
      </c>
      <c r="AZ94" s="111">
        <f>ROUND(BD94*L29,2)</f>
        <v>0</v>
      </c>
      <c r="BA94" s="111">
        <f>ROUND(BE94*L30,2)</f>
        <v>0</v>
      </c>
      <c r="BB94" s="111">
        <f>ROUND(BB95,2)</f>
        <v>0</v>
      </c>
      <c r="BC94" s="111">
        <f>ROUND(BC95,2)</f>
        <v>0</v>
      </c>
      <c r="BD94" s="111">
        <f>ROUND(BD95,2)</f>
        <v>0</v>
      </c>
      <c r="BE94" s="111">
        <f>ROUND(BE95,2)</f>
        <v>0</v>
      </c>
      <c r="BF94" s="113">
        <f>ROUND(BF95,2)</f>
        <v>0</v>
      </c>
      <c r="BG94" s="6"/>
      <c r="BS94" s="114" t="s">
        <v>75</v>
      </c>
      <c r="BT94" s="114" t="s">
        <v>76</v>
      </c>
      <c r="BU94" s="115" t="s">
        <v>77</v>
      </c>
      <c r="BV94" s="114" t="s">
        <v>78</v>
      </c>
      <c r="BW94" s="114" t="s">
        <v>6</v>
      </c>
      <c r="BX94" s="114" t="s">
        <v>79</v>
      </c>
      <c r="CL94" s="114" t="s">
        <v>1</v>
      </c>
    </row>
    <row r="95" s="7" customFormat="1" ht="16.5" customHeight="1">
      <c r="A95" s="116" t="s">
        <v>80</v>
      </c>
      <c r="B95" s="117"/>
      <c r="C95" s="118"/>
      <c r="D95" s="119" t="s">
        <v>81</v>
      </c>
      <c r="E95" s="119"/>
      <c r="F95" s="119"/>
      <c r="G95" s="119"/>
      <c r="H95" s="119"/>
      <c r="I95" s="120"/>
      <c r="J95" s="119" t="s">
        <v>82</v>
      </c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21">
        <f>'PS 01 - Oprava měničů BZY'!K32</f>
        <v>0</v>
      </c>
      <c r="AH95" s="120"/>
      <c r="AI95" s="120"/>
      <c r="AJ95" s="120"/>
      <c r="AK95" s="120"/>
      <c r="AL95" s="120"/>
      <c r="AM95" s="120"/>
      <c r="AN95" s="121">
        <f>SUM(AG95,AV95)</f>
        <v>0</v>
      </c>
      <c r="AO95" s="120"/>
      <c r="AP95" s="120"/>
      <c r="AQ95" s="122" t="s">
        <v>83</v>
      </c>
      <c r="AR95" s="123"/>
      <c r="AS95" s="124">
        <f>'PS 01 - Oprava měničů BZY'!K30</f>
        <v>0</v>
      </c>
      <c r="AT95" s="125">
        <f>'PS 01 - Oprava měničů BZY'!K31</f>
        <v>0</v>
      </c>
      <c r="AU95" s="125">
        <v>0</v>
      </c>
      <c r="AV95" s="125">
        <f>ROUND(SUM(AX95:AY95),2)</f>
        <v>0</v>
      </c>
      <c r="AW95" s="126">
        <f>'PS 01 - Oprava měničů BZY'!T118</f>
        <v>0</v>
      </c>
      <c r="AX95" s="125">
        <f>'PS 01 - Oprava měničů BZY'!K35</f>
        <v>0</v>
      </c>
      <c r="AY95" s="125">
        <f>'PS 01 - Oprava měničů BZY'!K36</f>
        <v>0</v>
      </c>
      <c r="AZ95" s="125">
        <f>'PS 01 - Oprava měničů BZY'!K37</f>
        <v>0</v>
      </c>
      <c r="BA95" s="125">
        <f>'PS 01 - Oprava měničů BZY'!K38</f>
        <v>0</v>
      </c>
      <c r="BB95" s="125">
        <f>'PS 01 - Oprava měničů BZY'!F35</f>
        <v>0</v>
      </c>
      <c r="BC95" s="125">
        <f>'PS 01 - Oprava měničů BZY'!F36</f>
        <v>0</v>
      </c>
      <c r="BD95" s="125">
        <f>'PS 01 - Oprava měničů BZY'!F37</f>
        <v>0</v>
      </c>
      <c r="BE95" s="125">
        <f>'PS 01 - Oprava měničů BZY'!F38</f>
        <v>0</v>
      </c>
      <c r="BF95" s="127">
        <f>'PS 01 - Oprava měničů BZY'!F39</f>
        <v>0</v>
      </c>
      <c r="BG95" s="7"/>
      <c r="BT95" s="128" t="s">
        <v>84</v>
      </c>
      <c r="BV95" s="128" t="s">
        <v>78</v>
      </c>
      <c r="BW95" s="128" t="s">
        <v>85</v>
      </c>
      <c r="BX95" s="128" t="s">
        <v>6</v>
      </c>
      <c r="CL95" s="128" t="s">
        <v>1</v>
      </c>
      <c r="CM95" s="128" t="s">
        <v>86</v>
      </c>
    </row>
    <row r="96" s="2" customFormat="1" ht="30" customHeight="1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40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</row>
    <row r="97" s="2" customFormat="1" ht="6.96" customHeight="1">
      <c r="A97" s="34"/>
      <c r="B97" s="62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40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</row>
  </sheetData>
  <sheetProtection sheet="1" formatColumns="0" formatRows="0" objects="1" scenarios="1" spinCount="100000" saltValue="1HqQeAWijmGkzXpCecTER1yJh5AfXhK7qzd6nE0TcKfgBNABBDMyOWG63MJeZS/fmZFJYNbSXIC3/QNdUol+kA==" hashValue="AAf0iq1RNvT88ZL4MLrGggRlumQ2dYQE/6nG3pylnC4psP67IsAkX98/bBdGA5iATiid3/JhgyErMKOYt/062w==" algorithmName="SHA-512" password="CC35"/>
  <mergeCells count="42">
    <mergeCell ref="BG5:BG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G2"/>
  </mergeCells>
  <hyperlinks>
    <hyperlink ref="A95" location="'PS 01 - Oprava měničů BZY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customWidth="1"/>
    <col min="12" max="12" width="15.5" style="1" hidden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4.16016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3" t="s">
        <v>85</v>
      </c>
    </row>
    <row r="3" s="1" customFormat="1" ht="6.96" customHeight="1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6"/>
      <c r="AT3" s="13" t="s">
        <v>86</v>
      </c>
    </row>
    <row r="4" s="1" customFormat="1" ht="24.96" customHeight="1">
      <c r="B4" s="16"/>
      <c r="D4" s="131" t="s">
        <v>87</v>
      </c>
      <c r="M4" s="16"/>
      <c r="N4" s="132" t="s">
        <v>11</v>
      </c>
      <c r="AT4" s="13" t="s">
        <v>4</v>
      </c>
    </row>
    <row r="5" s="1" customFormat="1" ht="6.96" customHeight="1">
      <c r="B5" s="16"/>
      <c r="M5" s="16"/>
    </row>
    <row r="6" s="1" customFormat="1" ht="12" customHeight="1">
      <c r="B6" s="16"/>
      <c r="D6" s="133" t="s">
        <v>17</v>
      </c>
      <c r="M6" s="16"/>
    </row>
    <row r="7" s="1" customFormat="1" ht="23.25" customHeight="1">
      <c r="B7" s="16"/>
      <c r="E7" s="134" t="str">
        <f>'Rekapitulace stavby'!K6</f>
        <v>Oprava zabezpečovacího zařízení na trati Horní Lideč st.hr. - Hranice na M.</v>
      </c>
      <c r="F7" s="133"/>
      <c r="G7" s="133"/>
      <c r="H7" s="133"/>
      <c r="M7" s="16"/>
    </row>
    <row r="8" s="2" customFormat="1" ht="12" customHeight="1">
      <c r="A8" s="34"/>
      <c r="B8" s="40"/>
      <c r="C8" s="34"/>
      <c r="D8" s="133" t="s">
        <v>88</v>
      </c>
      <c r="E8" s="34"/>
      <c r="F8" s="34"/>
      <c r="G8" s="34"/>
      <c r="H8" s="34"/>
      <c r="I8" s="34"/>
      <c r="J8" s="34"/>
      <c r="K8" s="34"/>
      <c r="L8" s="34"/>
      <c r="M8" s="59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40"/>
      <c r="C9" s="34"/>
      <c r="D9" s="34"/>
      <c r="E9" s="135" t="s">
        <v>89</v>
      </c>
      <c r="F9" s="34"/>
      <c r="G9" s="34"/>
      <c r="H9" s="34"/>
      <c r="I9" s="34"/>
      <c r="J9" s="34"/>
      <c r="K9" s="34"/>
      <c r="L9" s="34"/>
      <c r="M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40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40"/>
      <c r="C11" s="34"/>
      <c r="D11" s="133" t="s">
        <v>19</v>
      </c>
      <c r="E11" s="34"/>
      <c r="F11" s="136" t="s">
        <v>1</v>
      </c>
      <c r="G11" s="34"/>
      <c r="H11" s="34"/>
      <c r="I11" s="133" t="s">
        <v>20</v>
      </c>
      <c r="J11" s="136" t="s">
        <v>1</v>
      </c>
      <c r="K11" s="34"/>
      <c r="L11" s="34"/>
      <c r="M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40"/>
      <c r="C12" s="34"/>
      <c r="D12" s="133" t="s">
        <v>21</v>
      </c>
      <c r="E12" s="34"/>
      <c r="F12" s="136" t="s">
        <v>22</v>
      </c>
      <c r="G12" s="34"/>
      <c r="H12" s="34"/>
      <c r="I12" s="133" t="s">
        <v>23</v>
      </c>
      <c r="J12" s="137" t="str">
        <f>'Rekapitulace stavby'!AN8</f>
        <v>11. 9. 2020</v>
      </c>
      <c r="K12" s="34"/>
      <c r="L12" s="34"/>
      <c r="M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40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40"/>
      <c r="C14" s="34"/>
      <c r="D14" s="133" t="s">
        <v>25</v>
      </c>
      <c r="E14" s="34"/>
      <c r="F14" s="34"/>
      <c r="G14" s="34"/>
      <c r="H14" s="34"/>
      <c r="I14" s="133" t="s">
        <v>26</v>
      </c>
      <c r="J14" s="136" t="str">
        <f>IF('Rekapitulace stavby'!AN10="","",'Rekapitulace stavby'!AN10)</f>
        <v/>
      </c>
      <c r="K14" s="34"/>
      <c r="L14" s="34"/>
      <c r="M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40"/>
      <c r="C15" s="34"/>
      <c r="D15" s="34"/>
      <c r="E15" s="136" t="str">
        <f>IF('Rekapitulace stavby'!E11="","",'Rekapitulace stavby'!E11)</f>
        <v xml:space="preserve"> </v>
      </c>
      <c r="F15" s="34"/>
      <c r="G15" s="34"/>
      <c r="H15" s="34"/>
      <c r="I15" s="133" t="s">
        <v>28</v>
      </c>
      <c r="J15" s="136" t="str">
        <f>IF('Rekapitulace stavby'!AN11="","",'Rekapitulace stavby'!AN11)</f>
        <v/>
      </c>
      <c r="K15" s="34"/>
      <c r="L15" s="34"/>
      <c r="M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40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40"/>
      <c r="C17" s="34"/>
      <c r="D17" s="133" t="s">
        <v>29</v>
      </c>
      <c r="E17" s="34"/>
      <c r="F17" s="34"/>
      <c r="G17" s="34"/>
      <c r="H17" s="34"/>
      <c r="I17" s="133" t="s">
        <v>26</v>
      </c>
      <c r="J17" s="29" t="str">
        <f>'Rekapitulace stavby'!AN13</f>
        <v>Vyplň údaj</v>
      </c>
      <c r="K17" s="34"/>
      <c r="L17" s="34"/>
      <c r="M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40"/>
      <c r="C18" s="34"/>
      <c r="D18" s="34"/>
      <c r="E18" s="29" t="str">
        <f>'Rekapitulace stavby'!E14</f>
        <v>Vyplň údaj</v>
      </c>
      <c r="F18" s="136"/>
      <c r="G18" s="136"/>
      <c r="H18" s="136"/>
      <c r="I18" s="133" t="s">
        <v>28</v>
      </c>
      <c r="J18" s="29" t="str">
        <f>'Rekapitulace stavby'!AN14</f>
        <v>Vyplň údaj</v>
      </c>
      <c r="K18" s="34"/>
      <c r="L18" s="34"/>
      <c r="M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40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40"/>
      <c r="C20" s="34"/>
      <c r="D20" s="133" t="s">
        <v>31</v>
      </c>
      <c r="E20" s="34"/>
      <c r="F20" s="34"/>
      <c r="G20" s="34"/>
      <c r="H20" s="34"/>
      <c r="I20" s="133" t="s">
        <v>26</v>
      </c>
      <c r="J20" s="136" t="str">
        <f>IF('Rekapitulace stavby'!AN16="","",'Rekapitulace stavby'!AN16)</f>
        <v/>
      </c>
      <c r="K20" s="34"/>
      <c r="L20" s="34"/>
      <c r="M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40"/>
      <c r="C21" s="34"/>
      <c r="D21" s="34"/>
      <c r="E21" s="136" t="str">
        <f>IF('Rekapitulace stavby'!E17="","",'Rekapitulace stavby'!E17)</f>
        <v xml:space="preserve"> </v>
      </c>
      <c r="F21" s="34"/>
      <c r="G21" s="34"/>
      <c r="H21" s="34"/>
      <c r="I21" s="133" t="s">
        <v>28</v>
      </c>
      <c r="J21" s="136" t="str">
        <f>IF('Rekapitulace stavby'!AN17="","",'Rekapitulace stavby'!AN17)</f>
        <v/>
      </c>
      <c r="K21" s="34"/>
      <c r="L21" s="34"/>
      <c r="M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40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40"/>
      <c r="C23" s="34"/>
      <c r="D23" s="133" t="s">
        <v>32</v>
      </c>
      <c r="E23" s="34"/>
      <c r="F23" s="34"/>
      <c r="G23" s="34"/>
      <c r="H23" s="34"/>
      <c r="I23" s="133" t="s">
        <v>26</v>
      </c>
      <c r="J23" s="136" t="str">
        <f>IF('Rekapitulace stavby'!AN19="","",'Rekapitulace stavby'!AN19)</f>
        <v/>
      </c>
      <c r="K23" s="34"/>
      <c r="L23" s="34"/>
      <c r="M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40"/>
      <c r="C24" s="34"/>
      <c r="D24" s="34"/>
      <c r="E24" s="136" t="str">
        <f>IF('Rekapitulace stavby'!E20="","",'Rekapitulace stavby'!E20)</f>
        <v xml:space="preserve"> </v>
      </c>
      <c r="F24" s="34"/>
      <c r="G24" s="34"/>
      <c r="H24" s="34"/>
      <c r="I24" s="133" t="s">
        <v>28</v>
      </c>
      <c r="J24" s="136" t="str">
        <f>IF('Rekapitulace stavby'!AN20="","",'Rekapitulace stavby'!AN20)</f>
        <v/>
      </c>
      <c r="K24" s="34"/>
      <c r="L24" s="34"/>
      <c r="M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40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40"/>
      <c r="C26" s="34"/>
      <c r="D26" s="133" t="s">
        <v>33</v>
      </c>
      <c r="E26" s="34"/>
      <c r="F26" s="34"/>
      <c r="G26" s="34"/>
      <c r="H26" s="34"/>
      <c r="I26" s="34"/>
      <c r="J26" s="34"/>
      <c r="K26" s="34"/>
      <c r="L26" s="34"/>
      <c r="M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38"/>
      <c r="B27" s="139"/>
      <c r="C27" s="138"/>
      <c r="D27" s="138"/>
      <c r="E27" s="140" t="s">
        <v>1</v>
      </c>
      <c r="F27" s="140"/>
      <c r="G27" s="140"/>
      <c r="H27" s="140"/>
      <c r="I27" s="138"/>
      <c r="J27" s="138"/>
      <c r="K27" s="138"/>
      <c r="L27" s="138"/>
      <c r="M27" s="141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</row>
    <row r="28" s="2" customFormat="1" ht="6.96" customHeight="1">
      <c r="A28" s="34"/>
      <c r="B28" s="40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40"/>
      <c r="C29" s="34"/>
      <c r="D29" s="142"/>
      <c r="E29" s="142"/>
      <c r="F29" s="142"/>
      <c r="G29" s="142"/>
      <c r="H29" s="142"/>
      <c r="I29" s="142"/>
      <c r="J29" s="142"/>
      <c r="K29" s="142"/>
      <c r="L29" s="142"/>
      <c r="M29" s="59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>
      <c r="A30" s="34"/>
      <c r="B30" s="40"/>
      <c r="C30" s="34"/>
      <c r="D30" s="34"/>
      <c r="E30" s="133" t="s">
        <v>90</v>
      </c>
      <c r="F30" s="34"/>
      <c r="G30" s="34"/>
      <c r="H30" s="34"/>
      <c r="I30" s="34"/>
      <c r="J30" s="34"/>
      <c r="K30" s="143">
        <f>I96</f>
        <v>0</v>
      </c>
      <c r="L30" s="34"/>
      <c r="M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>
      <c r="A31" s="34"/>
      <c r="B31" s="40"/>
      <c r="C31" s="34"/>
      <c r="D31" s="34"/>
      <c r="E31" s="133" t="s">
        <v>91</v>
      </c>
      <c r="F31" s="34"/>
      <c r="G31" s="34"/>
      <c r="H31" s="34"/>
      <c r="I31" s="34"/>
      <c r="J31" s="34"/>
      <c r="K31" s="143">
        <f>J96</f>
        <v>0</v>
      </c>
      <c r="L31" s="34"/>
      <c r="M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40"/>
      <c r="C32" s="34"/>
      <c r="D32" s="144" t="s">
        <v>34</v>
      </c>
      <c r="E32" s="34"/>
      <c r="F32" s="34"/>
      <c r="G32" s="34"/>
      <c r="H32" s="34"/>
      <c r="I32" s="34"/>
      <c r="J32" s="34"/>
      <c r="K32" s="145">
        <f>ROUND(K118, 2)</f>
        <v>0</v>
      </c>
      <c r="L32" s="34"/>
      <c r="M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40"/>
      <c r="C33" s="34"/>
      <c r="D33" s="142"/>
      <c r="E33" s="142"/>
      <c r="F33" s="142"/>
      <c r="G33" s="142"/>
      <c r="H33" s="142"/>
      <c r="I33" s="142"/>
      <c r="J33" s="142"/>
      <c r="K33" s="142"/>
      <c r="L33" s="142"/>
      <c r="M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40"/>
      <c r="C34" s="34"/>
      <c r="D34" s="34"/>
      <c r="E34" s="34"/>
      <c r="F34" s="146" t="s">
        <v>36</v>
      </c>
      <c r="G34" s="34"/>
      <c r="H34" s="34"/>
      <c r="I34" s="146" t="s">
        <v>35</v>
      </c>
      <c r="J34" s="34"/>
      <c r="K34" s="146" t="s">
        <v>37</v>
      </c>
      <c r="L34" s="34"/>
      <c r="M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40"/>
      <c r="C35" s="34"/>
      <c r="D35" s="147" t="s">
        <v>38</v>
      </c>
      <c r="E35" s="133" t="s">
        <v>39</v>
      </c>
      <c r="F35" s="143">
        <f>ROUND((SUM(BE118:BE171)),  2)</f>
        <v>0</v>
      </c>
      <c r="G35" s="34"/>
      <c r="H35" s="34"/>
      <c r="I35" s="148">
        <v>0.20999999999999999</v>
      </c>
      <c r="J35" s="34"/>
      <c r="K35" s="143">
        <f>ROUND(((SUM(BE118:BE171))*I35),  2)</f>
        <v>0</v>
      </c>
      <c r="L35" s="34"/>
      <c r="M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40"/>
      <c r="C36" s="34"/>
      <c r="D36" s="34"/>
      <c r="E36" s="133" t="s">
        <v>40</v>
      </c>
      <c r="F36" s="143">
        <f>ROUND((SUM(BF118:BF171)),  2)</f>
        <v>0</v>
      </c>
      <c r="G36" s="34"/>
      <c r="H36" s="34"/>
      <c r="I36" s="148">
        <v>0.14999999999999999</v>
      </c>
      <c r="J36" s="34"/>
      <c r="K36" s="143">
        <f>ROUND(((SUM(BF118:BF171))*I36),  2)</f>
        <v>0</v>
      </c>
      <c r="L36" s="34"/>
      <c r="M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33" t="s">
        <v>41</v>
      </c>
      <c r="F37" s="143">
        <f>ROUND((SUM(BG118:BG171)),  2)</f>
        <v>0</v>
      </c>
      <c r="G37" s="34"/>
      <c r="H37" s="34"/>
      <c r="I37" s="148">
        <v>0.20999999999999999</v>
      </c>
      <c r="J37" s="34"/>
      <c r="K37" s="143">
        <f>0</f>
        <v>0</v>
      </c>
      <c r="L37" s="34"/>
      <c r="M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40"/>
      <c r="C38" s="34"/>
      <c r="D38" s="34"/>
      <c r="E38" s="133" t="s">
        <v>42</v>
      </c>
      <c r="F38" s="143">
        <f>ROUND((SUM(BH118:BH171)),  2)</f>
        <v>0</v>
      </c>
      <c r="G38" s="34"/>
      <c r="H38" s="34"/>
      <c r="I38" s="148">
        <v>0.14999999999999999</v>
      </c>
      <c r="J38" s="34"/>
      <c r="K38" s="143">
        <f>0</f>
        <v>0</v>
      </c>
      <c r="L38" s="34"/>
      <c r="M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40"/>
      <c r="C39" s="34"/>
      <c r="D39" s="34"/>
      <c r="E39" s="133" t="s">
        <v>43</v>
      </c>
      <c r="F39" s="143">
        <f>ROUND((SUM(BI118:BI171)),  2)</f>
        <v>0</v>
      </c>
      <c r="G39" s="34"/>
      <c r="H39" s="34"/>
      <c r="I39" s="148">
        <v>0</v>
      </c>
      <c r="J39" s="34"/>
      <c r="K39" s="143">
        <f>0</f>
        <v>0</v>
      </c>
      <c r="L39" s="34"/>
      <c r="M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40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40"/>
      <c r="C41" s="149"/>
      <c r="D41" s="150" t="s">
        <v>44</v>
      </c>
      <c r="E41" s="151"/>
      <c r="F41" s="151"/>
      <c r="G41" s="152" t="s">
        <v>45</v>
      </c>
      <c r="H41" s="153" t="s">
        <v>46</v>
      </c>
      <c r="I41" s="151"/>
      <c r="J41" s="151"/>
      <c r="K41" s="154">
        <f>SUM(K32:K39)</f>
        <v>0</v>
      </c>
      <c r="L41" s="155"/>
      <c r="M41" s="59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40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59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6"/>
      <c r="M43" s="16"/>
    </row>
    <row r="44" s="1" customFormat="1" ht="14.4" customHeight="1">
      <c r="B44" s="16"/>
      <c r="M44" s="16"/>
    </row>
    <row r="45" s="1" customFormat="1" ht="14.4" customHeight="1">
      <c r="B45" s="16"/>
      <c r="M45" s="16"/>
    </row>
    <row r="46" s="1" customFormat="1" ht="14.4" customHeight="1">
      <c r="B46" s="16"/>
      <c r="M46" s="16"/>
    </row>
    <row r="47" s="1" customFormat="1" ht="14.4" customHeight="1">
      <c r="B47" s="16"/>
      <c r="M47" s="16"/>
    </row>
    <row r="48" s="1" customFormat="1" ht="14.4" customHeight="1">
      <c r="B48" s="16"/>
      <c r="M48" s="16"/>
    </row>
    <row r="49" s="1" customFormat="1" ht="14.4" customHeight="1">
      <c r="B49" s="16"/>
      <c r="M49" s="16"/>
    </row>
    <row r="50" s="2" customFormat="1" ht="14.4" customHeight="1">
      <c r="B50" s="59"/>
      <c r="D50" s="156" t="s">
        <v>47</v>
      </c>
      <c r="E50" s="157"/>
      <c r="F50" s="157"/>
      <c r="G50" s="156" t="s">
        <v>48</v>
      </c>
      <c r="H50" s="157"/>
      <c r="I50" s="157"/>
      <c r="J50" s="157"/>
      <c r="K50" s="157"/>
      <c r="L50" s="157"/>
      <c r="M50" s="59"/>
    </row>
    <row r="51">
      <c r="B51" s="16"/>
      <c r="M51" s="16"/>
    </row>
    <row r="52">
      <c r="B52" s="16"/>
      <c r="M52" s="16"/>
    </row>
    <row r="53">
      <c r="B53" s="16"/>
      <c r="M53" s="16"/>
    </row>
    <row r="54">
      <c r="B54" s="16"/>
      <c r="M54" s="16"/>
    </row>
    <row r="55">
      <c r="B55" s="16"/>
      <c r="M55" s="16"/>
    </row>
    <row r="56">
      <c r="B56" s="16"/>
      <c r="M56" s="16"/>
    </row>
    <row r="57">
      <c r="B57" s="16"/>
      <c r="M57" s="16"/>
    </row>
    <row r="58">
      <c r="B58" s="16"/>
      <c r="M58" s="16"/>
    </row>
    <row r="59">
      <c r="B59" s="16"/>
      <c r="M59" s="16"/>
    </row>
    <row r="60">
      <c r="B60" s="16"/>
      <c r="M60" s="16"/>
    </row>
    <row r="61" s="2" customFormat="1">
      <c r="A61" s="34"/>
      <c r="B61" s="40"/>
      <c r="C61" s="34"/>
      <c r="D61" s="158" t="s">
        <v>49</v>
      </c>
      <c r="E61" s="159"/>
      <c r="F61" s="160" t="s">
        <v>50</v>
      </c>
      <c r="G61" s="158" t="s">
        <v>49</v>
      </c>
      <c r="H61" s="159"/>
      <c r="I61" s="159"/>
      <c r="J61" s="161" t="s">
        <v>50</v>
      </c>
      <c r="K61" s="159"/>
      <c r="L61" s="159"/>
      <c r="M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6"/>
      <c r="M62" s="16"/>
    </row>
    <row r="63">
      <c r="B63" s="16"/>
      <c r="M63" s="16"/>
    </row>
    <row r="64">
      <c r="B64" s="16"/>
      <c r="M64" s="16"/>
    </row>
    <row r="65" s="2" customFormat="1">
      <c r="A65" s="34"/>
      <c r="B65" s="40"/>
      <c r="C65" s="34"/>
      <c r="D65" s="156" t="s">
        <v>51</v>
      </c>
      <c r="E65" s="162"/>
      <c r="F65" s="162"/>
      <c r="G65" s="156" t="s">
        <v>52</v>
      </c>
      <c r="H65" s="162"/>
      <c r="I65" s="162"/>
      <c r="J65" s="162"/>
      <c r="K65" s="162"/>
      <c r="L65" s="162"/>
      <c r="M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6"/>
      <c r="M66" s="16"/>
    </row>
    <row r="67">
      <c r="B67" s="16"/>
      <c r="M67" s="16"/>
    </row>
    <row r="68">
      <c r="B68" s="16"/>
      <c r="M68" s="16"/>
    </row>
    <row r="69">
      <c r="B69" s="16"/>
      <c r="M69" s="16"/>
    </row>
    <row r="70">
      <c r="B70" s="16"/>
      <c r="M70" s="16"/>
    </row>
    <row r="71">
      <c r="B71" s="16"/>
      <c r="M71" s="16"/>
    </row>
    <row r="72">
      <c r="B72" s="16"/>
      <c r="M72" s="16"/>
    </row>
    <row r="73">
      <c r="B73" s="16"/>
      <c r="M73" s="16"/>
    </row>
    <row r="74">
      <c r="B74" s="16"/>
      <c r="M74" s="16"/>
    </row>
    <row r="75">
      <c r="B75" s="16"/>
      <c r="M75" s="16"/>
    </row>
    <row r="76" s="2" customFormat="1">
      <c r="A76" s="34"/>
      <c r="B76" s="40"/>
      <c r="C76" s="34"/>
      <c r="D76" s="158" t="s">
        <v>49</v>
      </c>
      <c r="E76" s="159"/>
      <c r="F76" s="160" t="s">
        <v>50</v>
      </c>
      <c r="G76" s="158" t="s">
        <v>49</v>
      </c>
      <c r="H76" s="159"/>
      <c r="I76" s="159"/>
      <c r="J76" s="161" t="s">
        <v>50</v>
      </c>
      <c r="K76" s="159"/>
      <c r="L76" s="159"/>
      <c r="M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163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165"/>
      <c r="C81" s="166"/>
      <c r="D81" s="166"/>
      <c r="E81" s="166"/>
      <c r="F81" s="166"/>
      <c r="G81" s="166"/>
      <c r="H81" s="166"/>
      <c r="I81" s="166"/>
      <c r="J81" s="166"/>
      <c r="K81" s="166"/>
      <c r="L81" s="166"/>
      <c r="M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92</v>
      </c>
      <c r="D82" s="36"/>
      <c r="E82" s="36"/>
      <c r="F82" s="36"/>
      <c r="G82" s="36"/>
      <c r="H82" s="36"/>
      <c r="I82" s="36"/>
      <c r="J82" s="36"/>
      <c r="K82" s="36"/>
      <c r="L82" s="36"/>
      <c r="M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17</v>
      </c>
      <c r="D84" s="36"/>
      <c r="E84" s="36"/>
      <c r="F84" s="36"/>
      <c r="G84" s="36"/>
      <c r="H84" s="36"/>
      <c r="I84" s="36"/>
      <c r="J84" s="36"/>
      <c r="K84" s="36"/>
      <c r="L84" s="36"/>
      <c r="M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23.25" customHeight="1">
      <c r="A85" s="34"/>
      <c r="B85" s="35"/>
      <c r="C85" s="36"/>
      <c r="D85" s="36"/>
      <c r="E85" s="167" t="str">
        <f>E7</f>
        <v>Oprava zabezpečovacího zařízení na trati Horní Lideč st.hr. - Hranice na M.</v>
      </c>
      <c r="F85" s="28"/>
      <c r="G85" s="28"/>
      <c r="H85" s="28"/>
      <c r="I85" s="36"/>
      <c r="J85" s="36"/>
      <c r="K85" s="36"/>
      <c r="L85" s="36"/>
      <c r="M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88</v>
      </c>
      <c r="D86" s="36"/>
      <c r="E86" s="36"/>
      <c r="F86" s="36"/>
      <c r="G86" s="36"/>
      <c r="H86" s="36"/>
      <c r="I86" s="36"/>
      <c r="J86" s="36"/>
      <c r="K86" s="36"/>
      <c r="L86" s="36"/>
      <c r="M86" s="59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6"/>
      <c r="D87" s="36"/>
      <c r="E87" s="72" t="str">
        <f>E9</f>
        <v>PS 01 - Oprava měničů BZY</v>
      </c>
      <c r="F87" s="36"/>
      <c r="G87" s="36"/>
      <c r="H87" s="36"/>
      <c r="I87" s="36"/>
      <c r="J87" s="36"/>
      <c r="K87" s="36"/>
      <c r="L87" s="36"/>
      <c r="M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21</v>
      </c>
      <c r="D89" s="36"/>
      <c r="E89" s="36"/>
      <c r="F89" s="23" t="str">
        <f>F12</f>
        <v>Horní Lideč - Hranice na Moravě</v>
      </c>
      <c r="G89" s="36"/>
      <c r="H89" s="36"/>
      <c r="I89" s="28" t="s">
        <v>23</v>
      </c>
      <c r="J89" s="75" t="str">
        <f>IF(J12="","",J12)</f>
        <v>11. 9. 2020</v>
      </c>
      <c r="K89" s="36"/>
      <c r="L89" s="36"/>
      <c r="M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25</v>
      </c>
      <c r="D91" s="36"/>
      <c r="E91" s="36"/>
      <c r="F91" s="23" t="str">
        <f>E15</f>
        <v xml:space="preserve"> </v>
      </c>
      <c r="G91" s="36"/>
      <c r="H91" s="36"/>
      <c r="I91" s="28" t="s">
        <v>31</v>
      </c>
      <c r="J91" s="32" t="str">
        <f>E21</f>
        <v xml:space="preserve"> </v>
      </c>
      <c r="K91" s="36"/>
      <c r="L91" s="36"/>
      <c r="M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29</v>
      </c>
      <c r="D92" s="36"/>
      <c r="E92" s="36"/>
      <c r="F92" s="23" t="str">
        <f>IF(E18="","",E18)</f>
        <v>Vyplň údaj</v>
      </c>
      <c r="G92" s="36"/>
      <c r="H92" s="36"/>
      <c r="I92" s="28" t="s">
        <v>32</v>
      </c>
      <c r="J92" s="32" t="str">
        <f>E24</f>
        <v xml:space="preserve"> </v>
      </c>
      <c r="K92" s="36"/>
      <c r="L92" s="36"/>
      <c r="M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68" t="s">
        <v>93</v>
      </c>
      <c r="D94" s="169"/>
      <c r="E94" s="169"/>
      <c r="F94" s="169"/>
      <c r="G94" s="169"/>
      <c r="H94" s="169"/>
      <c r="I94" s="170" t="s">
        <v>94</v>
      </c>
      <c r="J94" s="170" t="s">
        <v>95</v>
      </c>
      <c r="K94" s="170" t="s">
        <v>96</v>
      </c>
      <c r="L94" s="169"/>
      <c r="M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71" t="s">
        <v>97</v>
      </c>
      <c r="D96" s="36"/>
      <c r="E96" s="36"/>
      <c r="F96" s="36"/>
      <c r="G96" s="36"/>
      <c r="H96" s="36"/>
      <c r="I96" s="106">
        <f>Q118</f>
        <v>0</v>
      </c>
      <c r="J96" s="106">
        <f>R118</f>
        <v>0</v>
      </c>
      <c r="K96" s="106">
        <f>K118</f>
        <v>0</v>
      </c>
      <c r="L96" s="36"/>
      <c r="M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3" t="s">
        <v>98</v>
      </c>
    </row>
    <row r="97" s="9" customFormat="1" ht="24.96" customHeight="1">
      <c r="A97" s="9"/>
      <c r="B97" s="172"/>
      <c r="C97" s="173"/>
      <c r="D97" s="174" t="s">
        <v>99</v>
      </c>
      <c r="E97" s="175"/>
      <c r="F97" s="175"/>
      <c r="G97" s="175"/>
      <c r="H97" s="175"/>
      <c r="I97" s="176">
        <f>Q133</f>
        <v>0</v>
      </c>
      <c r="J97" s="176">
        <f>R133</f>
        <v>0</v>
      </c>
      <c r="K97" s="176">
        <f>K133</f>
        <v>0</v>
      </c>
      <c r="L97" s="173"/>
      <c r="M97" s="177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72"/>
      <c r="C98" s="173"/>
      <c r="D98" s="174" t="s">
        <v>100</v>
      </c>
      <c r="E98" s="175"/>
      <c r="F98" s="175"/>
      <c r="G98" s="175"/>
      <c r="H98" s="175"/>
      <c r="I98" s="176">
        <f>Q163</f>
        <v>0</v>
      </c>
      <c r="J98" s="176">
        <f>R163</f>
        <v>0</v>
      </c>
      <c r="K98" s="176">
        <f>K163</f>
        <v>0</v>
      </c>
      <c r="L98" s="173"/>
      <c r="M98" s="177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2" customFormat="1" ht="21.84" customHeight="1">
      <c r="A99" s="34"/>
      <c r="B99" s="35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59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="2" customFormat="1" ht="6.96" customHeight="1">
      <c r="A100" s="34"/>
      <c r="B100" s="62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59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4" s="2" customFormat="1" ht="6.96" customHeight="1">
      <c r="A104" s="34"/>
      <c r="B104" s="64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4.96" customHeight="1">
      <c r="A105" s="34"/>
      <c r="B105" s="35"/>
      <c r="C105" s="19" t="s">
        <v>101</v>
      </c>
      <c r="D105" s="36"/>
      <c r="E105" s="36"/>
      <c r="F105" s="36"/>
      <c r="G105" s="36"/>
      <c r="H105" s="36"/>
      <c r="I105" s="36"/>
      <c r="J105" s="36"/>
      <c r="K105" s="36"/>
      <c r="L105" s="36"/>
      <c r="M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17</v>
      </c>
      <c r="D107" s="36"/>
      <c r="E107" s="36"/>
      <c r="F107" s="36"/>
      <c r="G107" s="36"/>
      <c r="H107" s="36"/>
      <c r="I107" s="36"/>
      <c r="J107" s="36"/>
      <c r="K107" s="36"/>
      <c r="L107" s="36"/>
      <c r="M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3.25" customHeight="1">
      <c r="A108" s="34"/>
      <c r="B108" s="35"/>
      <c r="C108" s="36"/>
      <c r="D108" s="36"/>
      <c r="E108" s="167" t="str">
        <f>E7</f>
        <v>Oprava zabezpečovacího zařízení na trati Horní Lideč st.hr. - Hranice na M.</v>
      </c>
      <c r="F108" s="28"/>
      <c r="G108" s="28"/>
      <c r="H108" s="28"/>
      <c r="I108" s="36"/>
      <c r="J108" s="36"/>
      <c r="K108" s="36"/>
      <c r="L108" s="36"/>
      <c r="M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88</v>
      </c>
      <c r="D109" s="36"/>
      <c r="E109" s="36"/>
      <c r="F109" s="36"/>
      <c r="G109" s="36"/>
      <c r="H109" s="36"/>
      <c r="I109" s="36"/>
      <c r="J109" s="36"/>
      <c r="K109" s="36"/>
      <c r="L109" s="36"/>
      <c r="M109" s="59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6"/>
      <c r="D110" s="36"/>
      <c r="E110" s="72" t="str">
        <f>E9</f>
        <v>PS 01 - Oprava měničů BZY</v>
      </c>
      <c r="F110" s="36"/>
      <c r="G110" s="36"/>
      <c r="H110" s="36"/>
      <c r="I110" s="36"/>
      <c r="J110" s="36"/>
      <c r="K110" s="36"/>
      <c r="L110" s="36"/>
      <c r="M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21</v>
      </c>
      <c r="D112" s="36"/>
      <c r="E112" s="36"/>
      <c r="F112" s="23" t="str">
        <f>F12</f>
        <v>Horní Lideč - Hranice na Moravě</v>
      </c>
      <c r="G112" s="36"/>
      <c r="H112" s="36"/>
      <c r="I112" s="28" t="s">
        <v>23</v>
      </c>
      <c r="J112" s="75" t="str">
        <f>IF(J12="","",J12)</f>
        <v>11. 9. 2020</v>
      </c>
      <c r="K112" s="36"/>
      <c r="L112" s="36"/>
      <c r="M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5.15" customHeight="1">
      <c r="A114" s="34"/>
      <c r="B114" s="35"/>
      <c r="C114" s="28" t="s">
        <v>25</v>
      </c>
      <c r="D114" s="36"/>
      <c r="E114" s="36"/>
      <c r="F114" s="23" t="str">
        <f>E15</f>
        <v xml:space="preserve"> </v>
      </c>
      <c r="G114" s="36"/>
      <c r="H114" s="36"/>
      <c r="I114" s="28" t="s">
        <v>31</v>
      </c>
      <c r="J114" s="32" t="str">
        <f>E21</f>
        <v xml:space="preserve"> </v>
      </c>
      <c r="K114" s="36"/>
      <c r="L114" s="36"/>
      <c r="M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5.15" customHeight="1">
      <c r="A115" s="34"/>
      <c r="B115" s="35"/>
      <c r="C115" s="28" t="s">
        <v>29</v>
      </c>
      <c r="D115" s="36"/>
      <c r="E115" s="36"/>
      <c r="F115" s="23" t="str">
        <f>IF(E18="","",E18)</f>
        <v>Vyplň údaj</v>
      </c>
      <c r="G115" s="36"/>
      <c r="H115" s="36"/>
      <c r="I115" s="28" t="s">
        <v>32</v>
      </c>
      <c r="J115" s="32" t="str">
        <f>E24</f>
        <v xml:space="preserve"> </v>
      </c>
      <c r="K115" s="36"/>
      <c r="L115" s="36"/>
      <c r="M115" s="59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0.32" customHeight="1">
      <c r="A116" s="34"/>
      <c r="B116" s="35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59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10" customFormat="1" ht="29.28" customHeight="1">
      <c r="A117" s="178"/>
      <c r="B117" s="179"/>
      <c r="C117" s="180" t="s">
        <v>102</v>
      </c>
      <c r="D117" s="181" t="s">
        <v>59</v>
      </c>
      <c r="E117" s="181" t="s">
        <v>55</v>
      </c>
      <c r="F117" s="181" t="s">
        <v>56</v>
      </c>
      <c r="G117" s="181" t="s">
        <v>103</v>
      </c>
      <c r="H117" s="181" t="s">
        <v>104</v>
      </c>
      <c r="I117" s="181" t="s">
        <v>105</v>
      </c>
      <c r="J117" s="181" t="s">
        <v>106</v>
      </c>
      <c r="K117" s="182" t="s">
        <v>96</v>
      </c>
      <c r="L117" s="183" t="s">
        <v>107</v>
      </c>
      <c r="M117" s="184"/>
      <c r="N117" s="96" t="s">
        <v>1</v>
      </c>
      <c r="O117" s="97" t="s">
        <v>38</v>
      </c>
      <c r="P117" s="97" t="s">
        <v>108</v>
      </c>
      <c r="Q117" s="97" t="s">
        <v>109</v>
      </c>
      <c r="R117" s="97" t="s">
        <v>110</v>
      </c>
      <c r="S117" s="97" t="s">
        <v>111</v>
      </c>
      <c r="T117" s="97" t="s">
        <v>112</v>
      </c>
      <c r="U117" s="97" t="s">
        <v>113</v>
      </c>
      <c r="V117" s="97" t="s">
        <v>114</v>
      </c>
      <c r="W117" s="97" t="s">
        <v>115</v>
      </c>
      <c r="X117" s="97" t="s">
        <v>116</v>
      </c>
      <c r="Y117" s="98" t="s">
        <v>117</v>
      </c>
      <c r="Z117" s="178"/>
      <c r="AA117" s="178"/>
      <c r="AB117" s="178"/>
      <c r="AC117" s="178"/>
      <c r="AD117" s="178"/>
      <c r="AE117" s="178"/>
    </row>
    <row r="118" s="2" customFormat="1" ht="22.8" customHeight="1">
      <c r="A118" s="34"/>
      <c r="B118" s="35"/>
      <c r="C118" s="103" t="s">
        <v>118</v>
      </c>
      <c r="D118" s="36"/>
      <c r="E118" s="36"/>
      <c r="F118" s="36"/>
      <c r="G118" s="36"/>
      <c r="H118" s="36"/>
      <c r="I118" s="36"/>
      <c r="J118" s="36"/>
      <c r="K118" s="185">
        <f>BK118</f>
        <v>0</v>
      </c>
      <c r="L118" s="36"/>
      <c r="M118" s="40"/>
      <c r="N118" s="99"/>
      <c r="O118" s="186"/>
      <c r="P118" s="100"/>
      <c r="Q118" s="187">
        <f>Q119+SUM(Q120:Q133)+Q163</f>
        <v>0</v>
      </c>
      <c r="R118" s="187">
        <f>R119+SUM(R120:R133)+R163</f>
        <v>0</v>
      </c>
      <c r="S118" s="100"/>
      <c r="T118" s="188">
        <f>T119+SUM(T120:T133)+T163</f>
        <v>0</v>
      </c>
      <c r="U118" s="100"/>
      <c r="V118" s="188">
        <f>V119+SUM(V120:V133)+V163</f>
        <v>0</v>
      </c>
      <c r="W118" s="100"/>
      <c r="X118" s="188">
        <f>X119+SUM(X120:X133)+X163</f>
        <v>0</v>
      </c>
      <c r="Y118" s="101"/>
      <c r="Z118" s="34"/>
      <c r="AA118" s="34"/>
      <c r="AB118" s="34"/>
      <c r="AC118" s="34"/>
      <c r="AD118" s="34"/>
      <c r="AE118" s="34"/>
      <c r="AT118" s="13" t="s">
        <v>75</v>
      </c>
      <c r="AU118" s="13" t="s">
        <v>98</v>
      </c>
      <c r="BK118" s="189">
        <f>BK119+SUM(BK120:BK133)+BK163</f>
        <v>0</v>
      </c>
    </row>
    <row r="119" s="2" customFormat="1" ht="24.15" customHeight="1">
      <c r="A119" s="34"/>
      <c r="B119" s="35"/>
      <c r="C119" s="190" t="s">
        <v>84</v>
      </c>
      <c r="D119" s="190" t="s">
        <v>119</v>
      </c>
      <c r="E119" s="191" t="s">
        <v>120</v>
      </c>
      <c r="F119" s="192" t="s">
        <v>121</v>
      </c>
      <c r="G119" s="193" t="s">
        <v>122</v>
      </c>
      <c r="H119" s="194">
        <v>10</v>
      </c>
      <c r="I119" s="195"/>
      <c r="J119" s="196"/>
      <c r="K119" s="197">
        <f>ROUND(P119*H119,2)</f>
        <v>0</v>
      </c>
      <c r="L119" s="196"/>
      <c r="M119" s="198"/>
      <c r="N119" s="199" t="s">
        <v>1</v>
      </c>
      <c r="O119" s="200" t="s">
        <v>39</v>
      </c>
      <c r="P119" s="201">
        <f>I119+J119</f>
        <v>0</v>
      </c>
      <c r="Q119" s="201">
        <f>ROUND(I119*H119,2)</f>
        <v>0</v>
      </c>
      <c r="R119" s="201">
        <f>ROUND(J119*H119,2)</f>
        <v>0</v>
      </c>
      <c r="S119" s="87"/>
      <c r="T119" s="202">
        <f>S119*H119</f>
        <v>0</v>
      </c>
      <c r="U119" s="202">
        <v>0</v>
      </c>
      <c r="V119" s="202">
        <f>U119*H119</f>
        <v>0</v>
      </c>
      <c r="W119" s="202">
        <v>0</v>
      </c>
      <c r="X119" s="202">
        <f>W119*H119</f>
        <v>0</v>
      </c>
      <c r="Y119" s="203" t="s">
        <v>1</v>
      </c>
      <c r="Z119" s="34"/>
      <c r="AA119" s="34"/>
      <c r="AB119" s="34"/>
      <c r="AC119" s="34"/>
      <c r="AD119" s="34"/>
      <c r="AE119" s="34"/>
      <c r="AR119" s="204" t="s">
        <v>86</v>
      </c>
      <c r="AT119" s="204" t="s">
        <v>119</v>
      </c>
      <c r="AU119" s="204" t="s">
        <v>76</v>
      </c>
      <c r="AY119" s="13" t="s">
        <v>123</v>
      </c>
      <c r="BE119" s="205">
        <f>IF(O119="základní",K119,0)</f>
        <v>0</v>
      </c>
      <c r="BF119" s="205">
        <f>IF(O119="snížená",K119,0)</f>
        <v>0</v>
      </c>
      <c r="BG119" s="205">
        <f>IF(O119="zákl. přenesená",K119,0)</f>
        <v>0</v>
      </c>
      <c r="BH119" s="205">
        <f>IF(O119="sníž. přenesená",K119,0)</f>
        <v>0</v>
      </c>
      <c r="BI119" s="205">
        <f>IF(O119="nulová",K119,0)</f>
        <v>0</v>
      </c>
      <c r="BJ119" s="13" t="s">
        <v>84</v>
      </c>
      <c r="BK119" s="205">
        <f>ROUND(P119*H119,2)</f>
        <v>0</v>
      </c>
      <c r="BL119" s="13" t="s">
        <v>84</v>
      </c>
      <c r="BM119" s="204" t="s">
        <v>124</v>
      </c>
    </row>
    <row r="120" s="2" customFormat="1">
      <c r="A120" s="34"/>
      <c r="B120" s="35"/>
      <c r="C120" s="36"/>
      <c r="D120" s="206" t="s">
        <v>125</v>
      </c>
      <c r="E120" s="36"/>
      <c r="F120" s="207" t="s">
        <v>121</v>
      </c>
      <c r="G120" s="36"/>
      <c r="H120" s="36"/>
      <c r="I120" s="208"/>
      <c r="J120" s="208"/>
      <c r="K120" s="36"/>
      <c r="L120" s="36"/>
      <c r="M120" s="40"/>
      <c r="N120" s="209"/>
      <c r="O120" s="210"/>
      <c r="P120" s="87"/>
      <c r="Q120" s="87"/>
      <c r="R120" s="87"/>
      <c r="S120" s="87"/>
      <c r="T120" s="87"/>
      <c r="U120" s="87"/>
      <c r="V120" s="87"/>
      <c r="W120" s="87"/>
      <c r="X120" s="87"/>
      <c r="Y120" s="88"/>
      <c r="Z120" s="34"/>
      <c r="AA120" s="34"/>
      <c r="AB120" s="34"/>
      <c r="AC120" s="34"/>
      <c r="AD120" s="34"/>
      <c r="AE120" s="34"/>
      <c r="AT120" s="13" t="s">
        <v>125</v>
      </c>
      <c r="AU120" s="13" t="s">
        <v>76</v>
      </c>
    </row>
    <row r="121" s="2" customFormat="1" ht="24.15" customHeight="1">
      <c r="A121" s="34"/>
      <c r="B121" s="35"/>
      <c r="C121" s="190" t="s">
        <v>126</v>
      </c>
      <c r="D121" s="190" t="s">
        <v>119</v>
      </c>
      <c r="E121" s="191" t="s">
        <v>127</v>
      </c>
      <c r="F121" s="192" t="s">
        <v>128</v>
      </c>
      <c r="G121" s="193" t="s">
        <v>122</v>
      </c>
      <c r="H121" s="194">
        <v>75</v>
      </c>
      <c r="I121" s="195"/>
      <c r="J121" s="196"/>
      <c r="K121" s="197">
        <f>ROUND(P121*H121,2)</f>
        <v>0</v>
      </c>
      <c r="L121" s="196"/>
      <c r="M121" s="198"/>
      <c r="N121" s="199" t="s">
        <v>1</v>
      </c>
      <c r="O121" s="200" t="s">
        <v>39</v>
      </c>
      <c r="P121" s="201">
        <f>I121+J121</f>
        <v>0</v>
      </c>
      <c r="Q121" s="201">
        <f>ROUND(I121*H121,2)</f>
        <v>0</v>
      </c>
      <c r="R121" s="201">
        <f>ROUND(J121*H121,2)</f>
        <v>0</v>
      </c>
      <c r="S121" s="87"/>
      <c r="T121" s="202">
        <f>S121*H121</f>
        <v>0</v>
      </c>
      <c r="U121" s="202">
        <v>0</v>
      </c>
      <c r="V121" s="202">
        <f>U121*H121</f>
        <v>0</v>
      </c>
      <c r="W121" s="202">
        <v>0</v>
      </c>
      <c r="X121" s="202">
        <f>W121*H121</f>
        <v>0</v>
      </c>
      <c r="Y121" s="203" t="s">
        <v>1</v>
      </c>
      <c r="Z121" s="34"/>
      <c r="AA121" s="34"/>
      <c r="AB121" s="34"/>
      <c r="AC121" s="34"/>
      <c r="AD121" s="34"/>
      <c r="AE121" s="34"/>
      <c r="AR121" s="204" t="s">
        <v>86</v>
      </c>
      <c r="AT121" s="204" t="s">
        <v>119</v>
      </c>
      <c r="AU121" s="204" t="s">
        <v>76</v>
      </c>
      <c r="AY121" s="13" t="s">
        <v>123</v>
      </c>
      <c r="BE121" s="205">
        <f>IF(O121="základní",K121,0)</f>
        <v>0</v>
      </c>
      <c r="BF121" s="205">
        <f>IF(O121="snížená",K121,0)</f>
        <v>0</v>
      </c>
      <c r="BG121" s="205">
        <f>IF(O121="zákl. přenesená",K121,0)</f>
        <v>0</v>
      </c>
      <c r="BH121" s="205">
        <f>IF(O121="sníž. přenesená",K121,0)</f>
        <v>0</v>
      </c>
      <c r="BI121" s="205">
        <f>IF(O121="nulová",K121,0)</f>
        <v>0</v>
      </c>
      <c r="BJ121" s="13" t="s">
        <v>84</v>
      </c>
      <c r="BK121" s="205">
        <f>ROUND(P121*H121,2)</f>
        <v>0</v>
      </c>
      <c r="BL121" s="13" t="s">
        <v>84</v>
      </c>
      <c r="BM121" s="204" t="s">
        <v>129</v>
      </c>
    </row>
    <row r="122" s="2" customFormat="1">
      <c r="A122" s="34"/>
      <c r="B122" s="35"/>
      <c r="C122" s="36"/>
      <c r="D122" s="206" t="s">
        <v>125</v>
      </c>
      <c r="E122" s="36"/>
      <c r="F122" s="207" t="s">
        <v>128</v>
      </c>
      <c r="G122" s="36"/>
      <c r="H122" s="36"/>
      <c r="I122" s="208"/>
      <c r="J122" s="208"/>
      <c r="K122" s="36"/>
      <c r="L122" s="36"/>
      <c r="M122" s="40"/>
      <c r="N122" s="209"/>
      <c r="O122" s="210"/>
      <c r="P122" s="87"/>
      <c r="Q122" s="87"/>
      <c r="R122" s="87"/>
      <c r="S122" s="87"/>
      <c r="T122" s="87"/>
      <c r="U122" s="87"/>
      <c r="V122" s="87"/>
      <c r="W122" s="87"/>
      <c r="X122" s="87"/>
      <c r="Y122" s="88"/>
      <c r="Z122" s="34"/>
      <c r="AA122" s="34"/>
      <c r="AB122" s="34"/>
      <c r="AC122" s="34"/>
      <c r="AD122" s="34"/>
      <c r="AE122" s="34"/>
      <c r="AT122" s="13" t="s">
        <v>125</v>
      </c>
      <c r="AU122" s="13" t="s">
        <v>76</v>
      </c>
    </row>
    <row r="123" s="2" customFormat="1" ht="24.15" customHeight="1">
      <c r="A123" s="34"/>
      <c r="B123" s="35"/>
      <c r="C123" s="190" t="s">
        <v>86</v>
      </c>
      <c r="D123" s="190" t="s">
        <v>119</v>
      </c>
      <c r="E123" s="191" t="s">
        <v>130</v>
      </c>
      <c r="F123" s="192" t="s">
        <v>131</v>
      </c>
      <c r="G123" s="193" t="s">
        <v>122</v>
      </c>
      <c r="H123" s="194">
        <v>18</v>
      </c>
      <c r="I123" s="195"/>
      <c r="J123" s="196"/>
      <c r="K123" s="197">
        <f>ROUND(P123*H123,2)</f>
        <v>0</v>
      </c>
      <c r="L123" s="196"/>
      <c r="M123" s="198"/>
      <c r="N123" s="199" t="s">
        <v>1</v>
      </c>
      <c r="O123" s="200" t="s">
        <v>39</v>
      </c>
      <c r="P123" s="201">
        <f>I123+J123</f>
        <v>0</v>
      </c>
      <c r="Q123" s="201">
        <f>ROUND(I123*H123,2)</f>
        <v>0</v>
      </c>
      <c r="R123" s="201">
        <f>ROUND(J123*H123,2)</f>
        <v>0</v>
      </c>
      <c r="S123" s="87"/>
      <c r="T123" s="202">
        <f>S123*H123</f>
        <v>0</v>
      </c>
      <c r="U123" s="202">
        <v>0</v>
      </c>
      <c r="V123" s="202">
        <f>U123*H123</f>
        <v>0</v>
      </c>
      <c r="W123" s="202">
        <v>0</v>
      </c>
      <c r="X123" s="202">
        <f>W123*H123</f>
        <v>0</v>
      </c>
      <c r="Y123" s="203" t="s">
        <v>1</v>
      </c>
      <c r="Z123" s="34"/>
      <c r="AA123" s="34"/>
      <c r="AB123" s="34"/>
      <c r="AC123" s="34"/>
      <c r="AD123" s="34"/>
      <c r="AE123" s="34"/>
      <c r="AR123" s="204" t="s">
        <v>86</v>
      </c>
      <c r="AT123" s="204" t="s">
        <v>119</v>
      </c>
      <c r="AU123" s="204" t="s">
        <v>76</v>
      </c>
      <c r="AY123" s="13" t="s">
        <v>123</v>
      </c>
      <c r="BE123" s="205">
        <f>IF(O123="základní",K123,0)</f>
        <v>0</v>
      </c>
      <c r="BF123" s="205">
        <f>IF(O123="snížená",K123,0)</f>
        <v>0</v>
      </c>
      <c r="BG123" s="205">
        <f>IF(O123="zákl. přenesená",K123,0)</f>
        <v>0</v>
      </c>
      <c r="BH123" s="205">
        <f>IF(O123="sníž. přenesená",K123,0)</f>
        <v>0</v>
      </c>
      <c r="BI123" s="205">
        <f>IF(O123="nulová",K123,0)</f>
        <v>0</v>
      </c>
      <c r="BJ123" s="13" t="s">
        <v>84</v>
      </c>
      <c r="BK123" s="205">
        <f>ROUND(P123*H123,2)</f>
        <v>0</v>
      </c>
      <c r="BL123" s="13" t="s">
        <v>84</v>
      </c>
      <c r="BM123" s="204" t="s">
        <v>132</v>
      </c>
    </row>
    <row r="124" s="2" customFormat="1">
      <c r="A124" s="34"/>
      <c r="B124" s="35"/>
      <c r="C124" s="36"/>
      <c r="D124" s="206" t="s">
        <v>125</v>
      </c>
      <c r="E124" s="36"/>
      <c r="F124" s="207" t="s">
        <v>131</v>
      </c>
      <c r="G124" s="36"/>
      <c r="H124" s="36"/>
      <c r="I124" s="208"/>
      <c r="J124" s="208"/>
      <c r="K124" s="36"/>
      <c r="L124" s="36"/>
      <c r="M124" s="40"/>
      <c r="N124" s="209"/>
      <c r="O124" s="210"/>
      <c r="P124" s="87"/>
      <c r="Q124" s="87"/>
      <c r="R124" s="87"/>
      <c r="S124" s="87"/>
      <c r="T124" s="87"/>
      <c r="U124" s="87"/>
      <c r="V124" s="87"/>
      <c r="W124" s="87"/>
      <c r="X124" s="87"/>
      <c r="Y124" s="88"/>
      <c r="Z124" s="34"/>
      <c r="AA124" s="34"/>
      <c r="AB124" s="34"/>
      <c r="AC124" s="34"/>
      <c r="AD124" s="34"/>
      <c r="AE124" s="34"/>
      <c r="AT124" s="13" t="s">
        <v>125</v>
      </c>
      <c r="AU124" s="13" t="s">
        <v>76</v>
      </c>
    </row>
    <row r="125" s="2" customFormat="1" ht="37.8" customHeight="1">
      <c r="A125" s="34"/>
      <c r="B125" s="35"/>
      <c r="C125" s="190" t="s">
        <v>133</v>
      </c>
      <c r="D125" s="190" t="s">
        <v>119</v>
      </c>
      <c r="E125" s="191" t="s">
        <v>134</v>
      </c>
      <c r="F125" s="192" t="s">
        <v>135</v>
      </c>
      <c r="G125" s="193" t="s">
        <v>122</v>
      </c>
      <c r="H125" s="194">
        <v>13</v>
      </c>
      <c r="I125" s="195"/>
      <c r="J125" s="196"/>
      <c r="K125" s="197">
        <f>ROUND(P125*H125,2)</f>
        <v>0</v>
      </c>
      <c r="L125" s="196"/>
      <c r="M125" s="198"/>
      <c r="N125" s="199" t="s">
        <v>1</v>
      </c>
      <c r="O125" s="200" t="s">
        <v>39</v>
      </c>
      <c r="P125" s="201">
        <f>I125+J125</f>
        <v>0</v>
      </c>
      <c r="Q125" s="201">
        <f>ROUND(I125*H125,2)</f>
        <v>0</v>
      </c>
      <c r="R125" s="201">
        <f>ROUND(J125*H125,2)</f>
        <v>0</v>
      </c>
      <c r="S125" s="87"/>
      <c r="T125" s="202">
        <f>S125*H125</f>
        <v>0</v>
      </c>
      <c r="U125" s="202">
        <v>0</v>
      </c>
      <c r="V125" s="202">
        <f>U125*H125</f>
        <v>0</v>
      </c>
      <c r="W125" s="202">
        <v>0</v>
      </c>
      <c r="X125" s="202">
        <f>W125*H125</f>
        <v>0</v>
      </c>
      <c r="Y125" s="203" t="s">
        <v>1</v>
      </c>
      <c r="Z125" s="34"/>
      <c r="AA125" s="34"/>
      <c r="AB125" s="34"/>
      <c r="AC125" s="34"/>
      <c r="AD125" s="34"/>
      <c r="AE125" s="34"/>
      <c r="AR125" s="204" t="s">
        <v>86</v>
      </c>
      <c r="AT125" s="204" t="s">
        <v>119</v>
      </c>
      <c r="AU125" s="204" t="s">
        <v>76</v>
      </c>
      <c r="AY125" s="13" t="s">
        <v>123</v>
      </c>
      <c r="BE125" s="205">
        <f>IF(O125="základní",K125,0)</f>
        <v>0</v>
      </c>
      <c r="BF125" s="205">
        <f>IF(O125="snížená",K125,0)</f>
        <v>0</v>
      </c>
      <c r="BG125" s="205">
        <f>IF(O125="zákl. přenesená",K125,0)</f>
        <v>0</v>
      </c>
      <c r="BH125" s="205">
        <f>IF(O125="sníž. přenesená",K125,0)</f>
        <v>0</v>
      </c>
      <c r="BI125" s="205">
        <f>IF(O125="nulová",K125,0)</f>
        <v>0</v>
      </c>
      <c r="BJ125" s="13" t="s">
        <v>84</v>
      </c>
      <c r="BK125" s="205">
        <f>ROUND(P125*H125,2)</f>
        <v>0</v>
      </c>
      <c r="BL125" s="13" t="s">
        <v>84</v>
      </c>
      <c r="BM125" s="204" t="s">
        <v>136</v>
      </c>
    </row>
    <row r="126" s="2" customFormat="1">
      <c r="A126" s="34"/>
      <c r="B126" s="35"/>
      <c r="C126" s="36"/>
      <c r="D126" s="206" t="s">
        <v>125</v>
      </c>
      <c r="E126" s="36"/>
      <c r="F126" s="207" t="s">
        <v>135</v>
      </c>
      <c r="G126" s="36"/>
      <c r="H126" s="36"/>
      <c r="I126" s="208"/>
      <c r="J126" s="208"/>
      <c r="K126" s="36"/>
      <c r="L126" s="36"/>
      <c r="M126" s="40"/>
      <c r="N126" s="209"/>
      <c r="O126" s="210"/>
      <c r="P126" s="87"/>
      <c r="Q126" s="87"/>
      <c r="R126" s="87"/>
      <c r="S126" s="87"/>
      <c r="T126" s="87"/>
      <c r="U126" s="87"/>
      <c r="V126" s="87"/>
      <c r="W126" s="87"/>
      <c r="X126" s="87"/>
      <c r="Y126" s="88"/>
      <c r="Z126" s="34"/>
      <c r="AA126" s="34"/>
      <c r="AB126" s="34"/>
      <c r="AC126" s="34"/>
      <c r="AD126" s="34"/>
      <c r="AE126" s="34"/>
      <c r="AT126" s="13" t="s">
        <v>125</v>
      </c>
      <c r="AU126" s="13" t="s">
        <v>76</v>
      </c>
    </row>
    <row r="127" s="2" customFormat="1" ht="14.4" customHeight="1">
      <c r="A127" s="34"/>
      <c r="B127" s="35"/>
      <c r="C127" s="190" t="s">
        <v>137</v>
      </c>
      <c r="D127" s="190" t="s">
        <v>119</v>
      </c>
      <c r="E127" s="191" t="s">
        <v>138</v>
      </c>
      <c r="F127" s="192" t="s">
        <v>139</v>
      </c>
      <c r="G127" s="193" t="s">
        <v>122</v>
      </c>
      <c r="H127" s="194">
        <v>13</v>
      </c>
      <c r="I127" s="195"/>
      <c r="J127" s="196"/>
      <c r="K127" s="197">
        <f>ROUND(P127*H127,2)</f>
        <v>0</v>
      </c>
      <c r="L127" s="196"/>
      <c r="M127" s="198"/>
      <c r="N127" s="199" t="s">
        <v>1</v>
      </c>
      <c r="O127" s="200" t="s">
        <v>39</v>
      </c>
      <c r="P127" s="201">
        <f>I127+J127</f>
        <v>0</v>
      </c>
      <c r="Q127" s="201">
        <f>ROUND(I127*H127,2)</f>
        <v>0</v>
      </c>
      <c r="R127" s="201">
        <f>ROUND(J127*H127,2)</f>
        <v>0</v>
      </c>
      <c r="S127" s="87"/>
      <c r="T127" s="202">
        <f>S127*H127</f>
        <v>0</v>
      </c>
      <c r="U127" s="202">
        <v>0</v>
      </c>
      <c r="V127" s="202">
        <f>U127*H127</f>
        <v>0</v>
      </c>
      <c r="W127" s="202">
        <v>0</v>
      </c>
      <c r="X127" s="202">
        <f>W127*H127</f>
        <v>0</v>
      </c>
      <c r="Y127" s="203" t="s">
        <v>1</v>
      </c>
      <c r="Z127" s="34"/>
      <c r="AA127" s="34"/>
      <c r="AB127" s="34"/>
      <c r="AC127" s="34"/>
      <c r="AD127" s="34"/>
      <c r="AE127" s="34"/>
      <c r="AR127" s="204" t="s">
        <v>86</v>
      </c>
      <c r="AT127" s="204" t="s">
        <v>119</v>
      </c>
      <c r="AU127" s="204" t="s">
        <v>76</v>
      </c>
      <c r="AY127" s="13" t="s">
        <v>123</v>
      </c>
      <c r="BE127" s="205">
        <f>IF(O127="základní",K127,0)</f>
        <v>0</v>
      </c>
      <c r="BF127" s="205">
        <f>IF(O127="snížená",K127,0)</f>
        <v>0</v>
      </c>
      <c r="BG127" s="205">
        <f>IF(O127="zákl. přenesená",K127,0)</f>
        <v>0</v>
      </c>
      <c r="BH127" s="205">
        <f>IF(O127="sníž. přenesená",K127,0)</f>
        <v>0</v>
      </c>
      <c r="BI127" s="205">
        <f>IF(O127="nulová",K127,0)</f>
        <v>0</v>
      </c>
      <c r="BJ127" s="13" t="s">
        <v>84</v>
      </c>
      <c r="BK127" s="205">
        <f>ROUND(P127*H127,2)</f>
        <v>0</v>
      </c>
      <c r="BL127" s="13" t="s">
        <v>84</v>
      </c>
      <c r="BM127" s="204" t="s">
        <v>140</v>
      </c>
    </row>
    <row r="128" s="2" customFormat="1">
      <c r="A128" s="34"/>
      <c r="B128" s="35"/>
      <c r="C128" s="36"/>
      <c r="D128" s="206" t="s">
        <v>125</v>
      </c>
      <c r="E128" s="36"/>
      <c r="F128" s="207" t="s">
        <v>139</v>
      </c>
      <c r="G128" s="36"/>
      <c r="H128" s="36"/>
      <c r="I128" s="208"/>
      <c r="J128" s="208"/>
      <c r="K128" s="36"/>
      <c r="L128" s="36"/>
      <c r="M128" s="40"/>
      <c r="N128" s="209"/>
      <c r="O128" s="210"/>
      <c r="P128" s="87"/>
      <c r="Q128" s="87"/>
      <c r="R128" s="87"/>
      <c r="S128" s="87"/>
      <c r="T128" s="87"/>
      <c r="U128" s="87"/>
      <c r="V128" s="87"/>
      <c r="W128" s="87"/>
      <c r="X128" s="87"/>
      <c r="Y128" s="88"/>
      <c r="Z128" s="34"/>
      <c r="AA128" s="34"/>
      <c r="AB128" s="34"/>
      <c r="AC128" s="34"/>
      <c r="AD128" s="34"/>
      <c r="AE128" s="34"/>
      <c r="AT128" s="13" t="s">
        <v>125</v>
      </c>
      <c r="AU128" s="13" t="s">
        <v>76</v>
      </c>
    </row>
    <row r="129" s="2" customFormat="1" ht="24.15" customHeight="1">
      <c r="A129" s="34"/>
      <c r="B129" s="35"/>
      <c r="C129" s="190" t="s">
        <v>141</v>
      </c>
      <c r="D129" s="190" t="s">
        <v>119</v>
      </c>
      <c r="E129" s="191" t="s">
        <v>142</v>
      </c>
      <c r="F129" s="192" t="s">
        <v>143</v>
      </c>
      <c r="G129" s="193" t="s">
        <v>144</v>
      </c>
      <c r="H129" s="194">
        <v>500</v>
      </c>
      <c r="I129" s="195"/>
      <c r="J129" s="196"/>
      <c r="K129" s="197">
        <f>ROUND(P129*H129,2)</f>
        <v>0</v>
      </c>
      <c r="L129" s="196"/>
      <c r="M129" s="198"/>
      <c r="N129" s="199" t="s">
        <v>1</v>
      </c>
      <c r="O129" s="200" t="s">
        <v>39</v>
      </c>
      <c r="P129" s="201">
        <f>I129+J129</f>
        <v>0</v>
      </c>
      <c r="Q129" s="201">
        <f>ROUND(I129*H129,2)</f>
        <v>0</v>
      </c>
      <c r="R129" s="201">
        <f>ROUND(J129*H129,2)</f>
        <v>0</v>
      </c>
      <c r="S129" s="87"/>
      <c r="T129" s="202">
        <f>S129*H129</f>
        <v>0</v>
      </c>
      <c r="U129" s="202">
        <v>0</v>
      </c>
      <c r="V129" s="202">
        <f>U129*H129</f>
        <v>0</v>
      </c>
      <c r="W129" s="202">
        <v>0</v>
      </c>
      <c r="X129" s="202">
        <f>W129*H129</f>
        <v>0</v>
      </c>
      <c r="Y129" s="203" t="s">
        <v>1</v>
      </c>
      <c r="Z129" s="34"/>
      <c r="AA129" s="34"/>
      <c r="AB129" s="34"/>
      <c r="AC129" s="34"/>
      <c r="AD129" s="34"/>
      <c r="AE129" s="34"/>
      <c r="AR129" s="204" t="s">
        <v>86</v>
      </c>
      <c r="AT129" s="204" t="s">
        <v>119</v>
      </c>
      <c r="AU129" s="204" t="s">
        <v>76</v>
      </c>
      <c r="AY129" s="13" t="s">
        <v>123</v>
      </c>
      <c r="BE129" s="205">
        <f>IF(O129="základní",K129,0)</f>
        <v>0</v>
      </c>
      <c r="BF129" s="205">
        <f>IF(O129="snížená",K129,0)</f>
        <v>0</v>
      </c>
      <c r="BG129" s="205">
        <f>IF(O129="zákl. přenesená",K129,0)</f>
        <v>0</v>
      </c>
      <c r="BH129" s="205">
        <f>IF(O129="sníž. přenesená",K129,0)</f>
        <v>0</v>
      </c>
      <c r="BI129" s="205">
        <f>IF(O129="nulová",K129,0)</f>
        <v>0</v>
      </c>
      <c r="BJ129" s="13" t="s">
        <v>84</v>
      </c>
      <c r="BK129" s="205">
        <f>ROUND(P129*H129,2)</f>
        <v>0</v>
      </c>
      <c r="BL129" s="13" t="s">
        <v>84</v>
      </c>
      <c r="BM129" s="204" t="s">
        <v>145</v>
      </c>
    </row>
    <row r="130" s="2" customFormat="1">
      <c r="A130" s="34"/>
      <c r="B130" s="35"/>
      <c r="C130" s="36"/>
      <c r="D130" s="206" t="s">
        <v>125</v>
      </c>
      <c r="E130" s="36"/>
      <c r="F130" s="207" t="s">
        <v>143</v>
      </c>
      <c r="G130" s="36"/>
      <c r="H130" s="36"/>
      <c r="I130" s="208"/>
      <c r="J130" s="208"/>
      <c r="K130" s="36"/>
      <c r="L130" s="36"/>
      <c r="M130" s="40"/>
      <c r="N130" s="209"/>
      <c r="O130" s="210"/>
      <c r="P130" s="87"/>
      <c r="Q130" s="87"/>
      <c r="R130" s="87"/>
      <c r="S130" s="87"/>
      <c r="T130" s="87"/>
      <c r="U130" s="87"/>
      <c r="V130" s="87"/>
      <c r="W130" s="87"/>
      <c r="X130" s="87"/>
      <c r="Y130" s="88"/>
      <c r="Z130" s="34"/>
      <c r="AA130" s="34"/>
      <c r="AB130" s="34"/>
      <c r="AC130" s="34"/>
      <c r="AD130" s="34"/>
      <c r="AE130" s="34"/>
      <c r="AT130" s="13" t="s">
        <v>125</v>
      </c>
      <c r="AU130" s="13" t="s">
        <v>76</v>
      </c>
    </row>
    <row r="131" s="2" customFormat="1" ht="24.15" customHeight="1">
      <c r="A131" s="34"/>
      <c r="B131" s="35"/>
      <c r="C131" s="190" t="s">
        <v>146</v>
      </c>
      <c r="D131" s="190" t="s">
        <v>119</v>
      </c>
      <c r="E131" s="191" t="s">
        <v>147</v>
      </c>
      <c r="F131" s="192" t="s">
        <v>148</v>
      </c>
      <c r="G131" s="193" t="s">
        <v>149</v>
      </c>
      <c r="H131" s="194">
        <v>13</v>
      </c>
      <c r="I131" s="195"/>
      <c r="J131" s="196"/>
      <c r="K131" s="197">
        <f>ROUND(P131*H131,2)</f>
        <v>0</v>
      </c>
      <c r="L131" s="196"/>
      <c r="M131" s="198"/>
      <c r="N131" s="199" t="s">
        <v>1</v>
      </c>
      <c r="O131" s="200" t="s">
        <v>39</v>
      </c>
      <c r="P131" s="201">
        <f>I131+J131</f>
        <v>0</v>
      </c>
      <c r="Q131" s="201">
        <f>ROUND(I131*H131,2)</f>
        <v>0</v>
      </c>
      <c r="R131" s="201">
        <f>ROUND(J131*H131,2)</f>
        <v>0</v>
      </c>
      <c r="S131" s="87"/>
      <c r="T131" s="202">
        <f>S131*H131</f>
        <v>0</v>
      </c>
      <c r="U131" s="202">
        <v>0</v>
      </c>
      <c r="V131" s="202">
        <f>U131*H131</f>
        <v>0</v>
      </c>
      <c r="W131" s="202">
        <v>0</v>
      </c>
      <c r="X131" s="202">
        <f>W131*H131</f>
        <v>0</v>
      </c>
      <c r="Y131" s="203" t="s">
        <v>1</v>
      </c>
      <c r="Z131" s="34"/>
      <c r="AA131" s="34"/>
      <c r="AB131" s="34"/>
      <c r="AC131" s="34"/>
      <c r="AD131" s="34"/>
      <c r="AE131" s="34"/>
      <c r="AR131" s="204" t="s">
        <v>86</v>
      </c>
      <c r="AT131" s="204" t="s">
        <v>119</v>
      </c>
      <c r="AU131" s="204" t="s">
        <v>76</v>
      </c>
      <c r="AY131" s="13" t="s">
        <v>123</v>
      </c>
      <c r="BE131" s="205">
        <f>IF(O131="základní",K131,0)</f>
        <v>0</v>
      </c>
      <c r="BF131" s="205">
        <f>IF(O131="snížená",K131,0)</f>
        <v>0</v>
      </c>
      <c r="BG131" s="205">
        <f>IF(O131="zákl. přenesená",K131,0)</f>
        <v>0</v>
      </c>
      <c r="BH131" s="205">
        <f>IF(O131="sníž. přenesená",K131,0)</f>
        <v>0</v>
      </c>
      <c r="BI131" s="205">
        <f>IF(O131="nulová",K131,0)</f>
        <v>0</v>
      </c>
      <c r="BJ131" s="13" t="s">
        <v>84</v>
      </c>
      <c r="BK131" s="205">
        <f>ROUND(P131*H131,2)</f>
        <v>0</v>
      </c>
      <c r="BL131" s="13" t="s">
        <v>84</v>
      </c>
      <c r="BM131" s="204" t="s">
        <v>150</v>
      </c>
    </row>
    <row r="132" s="2" customFormat="1">
      <c r="A132" s="34"/>
      <c r="B132" s="35"/>
      <c r="C132" s="36"/>
      <c r="D132" s="206" t="s">
        <v>125</v>
      </c>
      <c r="E132" s="36"/>
      <c r="F132" s="207" t="s">
        <v>151</v>
      </c>
      <c r="G132" s="36"/>
      <c r="H132" s="36"/>
      <c r="I132" s="208"/>
      <c r="J132" s="208"/>
      <c r="K132" s="36"/>
      <c r="L132" s="36"/>
      <c r="M132" s="40"/>
      <c r="N132" s="209"/>
      <c r="O132" s="210"/>
      <c r="P132" s="87"/>
      <c r="Q132" s="87"/>
      <c r="R132" s="87"/>
      <c r="S132" s="87"/>
      <c r="T132" s="87"/>
      <c r="U132" s="87"/>
      <c r="V132" s="87"/>
      <c r="W132" s="87"/>
      <c r="X132" s="87"/>
      <c r="Y132" s="88"/>
      <c r="Z132" s="34"/>
      <c r="AA132" s="34"/>
      <c r="AB132" s="34"/>
      <c r="AC132" s="34"/>
      <c r="AD132" s="34"/>
      <c r="AE132" s="34"/>
      <c r="AT132" s="13" t="s">
        <v>125</v>
      </c>
      <c r="AU132" s="13" t="s">
        <v>76</v>
      </c>
    </row>
    <row r="133" s="11" customFormat="1" ht="25.92" customHeight="1">
      <c r="A133" s="11"/>
      <c r="B133" s="211"/>
      <c r="C133" s="212"/>
      <c r="D133" s="213" t="s">
        <v>75</v>
      </c>
      <c r="E133" s="214" t="s">
        <v>152</v>
      </c>
      <c r="F133" s="214" t="s">
        <v>153</v>
      </c>
      <c r="G133" s="212"/>
      <c r="H133" s="212"/>
      <c r="I133" s="215"/>
      <c r="J133" s="215"/>
      <c r="K133" s="216">
        <f>BK133</f>
        <v>0</v>
      </c>
      <c r="L133" s="212"/>
      <c r="M133" s="217"/>
      <c r="N133" s="218"/>
      <c r="O133" s="219"/>
      <c r="P133" s="219"/>
      <c r="Q133" s="220">
        <f>SUM(Q134:Q162)</f>
        <v>0</v>
      </c>
      <c r="R133" s="220">
        <f>SUM(R134:R162)</f>
        <v>0</v>
      </c>
      <c r="S133" s="219"/>
      <c r="T133" s="221">
        <f>SUM(T134:T162)</f>
        <v>0</v>
      </c>
      <c r="U133" s="219"/>
      <c r="V133" s="221">
        <f>SUM(V134:V162)</f>
        <v>0</v>
      </c>
      <c r="W133" s="219"/>
      <c r="X133" s="221">
        <f>SUM(X134:X162)</f>
        <v>0</v>
      </c>
      <c r="Y133" s="222"/>
      <c r="Z133" s="11"/>
      <c r="AA133" s="11"/>
      <c r="AB133" s="11"/>
      <c r="AC133" s="11"/>
      <c r="AD133" s="11"/>
      <c r="AE133" s="11"/>
      <c r="AR133" s="223" t="s">
        <v>137</v>
      </c>
      <c r="AT133" s="224" t="s">
        <v>75</v>
      </c>
      <c r="AU133" s="224" t="s">
        <v>76</v>
      </c>
      <c r="AY133" s="223" t="s">
        <v>123</v>
      </c>
      <c r="BK133" s="225">
        <f>SUM(BK134:BK162)</f>
        <v>0</v>
      </c>
    </row>
    <row r="134" s="2" customFormat="1" ht="14.4" customHeight="1">
      <c r="A134" s="34"/>
      <c r="B134" s="35"/>
      <c r="C134" s="226" t="s">
        <v>154</v>
      </c>
      <c r="D134" s="226" t="s">
        <v>155</v>
      </c>
      <c r="E134" s="227" t="s">
        <v>156</v>
      </c>
      <c r="F134" s="228" t="s">
        <v>157</v>
      </c>
      <c r="G134" s="229" t="s">
        <v>122</v>
      </c>
      <c r="H134" s="230">
        <v>13</v>
      </c>
      <c r="I134" s="231"/>
      <c r="J134" s="231"/>
      <c r="K134" s="232">
        <f>ROUND(P134*H134,2)</f>
        <v>0</v>
      </c>
      <c r="L134" s="233"/>
      <c r="M134" s="40"/>
      <c r="N134" s="234" t="s">
        <v>1</v>
      </c>
      <c r="O134" s="200" t="s">
        <v>39</v>
      </c>
      <c r="P134" s="201">
        <f>I134+J134</f>
        <v>0</v>
      </c>
      <c r="Q134" s="201">
        <f>ROUND(I134*H134,2)</f>
        <v>0</v>
      </c>
      <c r="R134" s="201">
        <f>ROUND(J134*H134,2)</f>
        <v>0</v>
      </c>
      <c r="S134" s="87"/>
      <c r="T134" s="202">
        <f>S134*H134</f>
        <v>0</v>
      </c>
      <c r="U134" s="202">
        <v>0</v>
      </c>
      <c r="V134" s="202">
        <f>U134*H134</f>
        <v>0</v>
      </c>
      <c r="W134" s="202">
        <v>0</v>
      </c>
      <c r="X134" s="202">
        <f>W134*H134</f>
        <v>0</v>
      </c>
      <c r="Y134" s="203" t="s">
        <v>1</v>
      </c>
      <c r="Z134" s="34"/>
      <c r="AA134" s="34"/>
      <c r="AB134" s="34"/>
      <c r="AC134" s="34"/>
      <c r="AD134" s="34"/>
      <c r="AE134" s="34"/>
      <c r="AR134" s="204" t="s">
        <v>84</v>
      </c>
      <c r="AT134" s="204" t="s">
        <v>155</v>
      </c>
      <c r="AU134" s="204" t="s">
        <v>84</v>
      </c>
      <c r="AY134" s="13" t="s">
        <v>123</v>
      </c>
      <c r="BE134" s="205">
        <f>IF(O134="základní",K134,0)</f>
        <v>0</v>
      </c>
      <c r="BF134" s="205">
        <f>IF(O134="snížená",K134,0)</f>
        <v>0</v>
      </c>
      <c r="BG134" s="205">
        <f>IF(O134="zákl. přenesená",K134,0)</f>
        <v>0</v>
      </c>
      <c r="BH134" s="205">
        <f>IF(O134="sníž. přenesená",K134,0)</f>
        <v>0</v>
      </c>
      <c r="BI134" s="205">
        <f>IF(O134="nulová",K134,0)</f>
        <v>0</v>
      </c>
      <c r="BJ134" s="13" t="s">
        <v>84</v>
      </c>
      <c r="BK134" s="205">
        <f>ROUND(P134*H134,2)</f>
        <v>0</v>
      </c>
      <c r="BL134" s="13" t="s">
        <v>84</v>
      </c>
      <c r="BM134" s="204" t="s">
        <v>158</v>
      </c>
    </row>
    <row r="135" s="2" customFormat="1">
      <c r="A135" s="34"/>
      <c r="B135" s="35"/>
      <c r="C135" s="36"/>
      <c r="D135" s="206" t="s">
        <v>125</v>
      </c>
      <c r="E135" s="36"/>
      <c r="F135" s="207" t="s">
        <v>157</v>
      </c>
      <c r="G135" s="36"/>
      <c r="H135" s="36"/>
      <c r="I135" s="208"/>
      <c r="J135" s="208"/>
      <c r="K135" s="36"/>
      <c r="L135" s="36"/>
      <c r="M135" s="40"/>
      <c r="N135" s="209"/>
      <c r="O135" s="210"/>
      <c r="P135" s="87"/>
      <c r="Q135" s="87"/>
      <c r="R135" s="87"/>
      <c r="S135" s="87"/>
      <c r="T135" s="87"/>
      <c r="U135" s="87"/>
      <c r="V135" s="87"/>
      <c r="W135" s="87"/>
      <c r="X135" s="87"/>
      <c r="Y135" s="88"/>
      <c r="Z135" s="34"/>
      <c r="AA135" s="34"/>
      <c r="AB135" s="34"/>
      <c r="AC135" s="34"/>
      <c r="AD135" s="34"/>
      <c r="AE135" s="34"/>
      <c r="AT135" s="13" t="s">
        <v>125</v>
      </c>
      <c r="AU135" s="13" t="s">
        <v>84</v>
      </c>
    </row>
    <row r="136" s="2" customFormat="1" ht="24.15" customHeight="1">
      <c r="A136" s="34"/>
      <c r="B136" s="35"/>
      <c r="C136" s="226" t="s">
        <v>159</v>
      </c>
      <c r="D136" s="226" t="s">
        <v>155</v>
      </c>
      <c r="E136" s="227" t="s">
        <v>160</v>
      </c>
      <c r="F136" s="228" t="s">
        <v>161</v>
      </c>
      <c r="G136" s="229" t="s">
        <v>122</v>
      </c>
      <c r="H136" s="230">
        <v>12</v>
      </c>
      <c r="I136" s="231"/>
      <c r="J136" s="231"/>
      <c r="K136" s="232">
        <f>ROUND(P136*H136,2)</f>
        <v>0</v>
      </c>
      <c r="L136" s="233"/>
      <c r="M136" s="40"/>
      <c r="N136" s="234" t="s">
        <v>1</v>
      </c>
      <c r="O136" s="200" t="s">
        <v>39</v>
      </c>
      <c r="P136" s="201">
        <f>I136+J136</f>
        <v>0</v>
      </c>
      <c r="Q136" s="201">
        <f>ROUND(I136*H136,2)</f>
        <v>0</v>
      </c>
      <c r="R136" s="201">
        <f>ROUND(J136*H136,2)</f>
        <v>0</v>
      </c>
      <c r="S136" s="87"/>
      <c r="T136" s="202">
        <f>S136*H136</f>
        <v>0</v>
      </c>
      <c r="U136" s="202">
        <v>0</v>
      </c>
      <c r="V136" s="202">
        <f>U136*H136</f>
        <v>0</v>
      </c>
      <c r="W136" s="202">
        <v>0</v>
      </c>
      <c r="X136" s="202">
        <f>W136*H136</f>
        <v>0</v>
      </c>
      <c r="Y136" s="203" t="s">
        <v>1</v>
      </c>
      <c r="Z136" s="34"/>
      <c r="AA136" s="34"/>
      <c r="AB136" s="34"/>
      <c r="AC136" s="34"/>
      <c r="AD136" s="34"/>
      <c r="AE136" s="34"/>
      <c r="AR136" s="204" t="s">
        <v>84</v>
      </c>
      <c r="AT136" s="204" t="s">
        <v>155</v>
      </c>
      <c r="AU136" s="204" t="s">
        <v>84</v>
      </c>
      <c r="AY136" s="13" t="s">
        <v>123</v>
      </c>
      <c r="BE136" s="205">
        <f>IF(O136="základní",K136,0)</f>
        <v>0</v>
      </c>
      <c r="BF136" s="205">
        <f>IF(O136="snížená",K136,0)</f>
        <v>0</v>
      </c>
      <c r="BG136" s="205">
        <f>IF(O136="zákl. přenesená",K136,0)</f>
        <v>0</v>
      </c>
      <c r="BH136" s="205">
        <f>IF(O136="sníž. přenesená",K136,0)</f>
        <v>0</v>
      </c>
      <c r="BI136" s="205">
        <f>IF(O136="nulová",K136,0)</f>
        <v>0</v>
      </c>
      <c r="BJ136" s="13" t="s">
        <v>84</v>
      </c>
      <c r="BK136" s="205">
        <f>ROUND(P136*H136,2)</f>
        <v>0</v>
      </c>
      <c r="BL136" s="13" t="s">
        <v>84</v>
      </c>
      <c r="BM136" s="204" t="s">
        <v>162</v>
      </c>
    </row>
    <row r="137" s="2" customFormat="1">
      <c r="A137" s="34"/>
      <c r="B137" s="35"/>
      <c r="C137" s="36"/>
      <c r="D137" s="206" t="s">
        <v>125</v>
      </c>
      <c r="E137" s="36"/>
      <c r="F137" s="207" t="s">
        <v>163</v>
      </c>
      <c r="G137" s="36"/>
      <c r="H137" s="36"/>
      <c r="I137" s="208"/>
      <c r="J137" s="208"/>
      <c r="K137" s="36"/>
      <c r="L137" s="36"/>
      <c r="M137" s="40"/>
      <c r="N137" s="209"/>
      <c r="O137" s="210"/>
      <c r="P137" s="87"/>
      <c r="Q137" s="87"/>
      <c r="R137" s="87"/>
      <c r="S137" s="87"/>
      <c r="T137" s="87"/>
      <c r="U137" s="87"/>
      <c r="V137" s="87"/>
      <c r="W137" s="87"/>
      <c r="X137" s="87"/>
      <c r="Y137" s="88"/>
      <c r="Z137" s="34"/>
      <c r="AA137" s="34"/>
      <c r="AB137" s="34"/>
      <c r="AC137" s="34"/>
      <c r="AD137" s="34"/>
      <c r="AE137" s="34"/>
      <c r="AT137" s="13" t="s">
        <v>125</v>
      </c>
      <c r="AU137" s="13" t="s">
        <v>84</v>
      </c>
    </row>
    <row r="138" s="2" customFormat="1" ht="14.4" customHeight="1">
      <c r="A138" s="34"/>
      <c r="B138" s="35"/>
      <c r="C138" s="226" t="s">
        <v>164</v>
      </c>
      <c r="D138" s="226" t="s">
        <v>155</v>
      </c>
      <c r="E138" s="227" t="s">
        <v>165</v>
      </c>
      <c r="F138" s="228" t="s">
        <v>166</v>
      </c>
      <c r="G138" s="229" t="s">
        <v>149</v>
      </c>
      <c r="H138" s="230">
        <v>13</v>
      </c>
      <c r="I138" s="231"/>
      <c r="J138" s="231"/>
      <c r="K138" s="232">
        <f>ROUND(P138*H138,2)</f>
        <v>0</v>
      </c>
      <c r="L138" s="233"/>
      <c r="M138" s="40"/>
      <c r="N138" s="234" t="s">
        <v>1</v>
      </c>
      <c r="O138" s="200" t="s">
        <v>39</v>
      </c>
      <c r="P138" s="201">
        <f>I138+J138</f>
        <v>0</v>
      </c>
      <c r="Q138" s="201">
        <f>ROUND(I138*H138,2)</f>
        <v>0</v>
      </c>
      <c r="R138" s="201">
        <f>ROUND(J138*H138,2)</f>
        <v>0</v>
      </c>
      <c r="S138" s="87"/>
      <c r="T138" s="202">
        <f>S138*H138</f>
        <v>0</v>
      </c>
      <c r="U138" s="202">
        <v>0</v>
      </c>
      <c r="V138" s="202">
        <f>U138*H138</f>
        <v>0</v>
      </c>
      <c r="W138" s="202">
        <v>0</v>
      </c>
      <c r="X138" s="202">
        <f>W138*H138</f>
        <v>0</v>
      </c>
      <c r="Y138" s="203" t="s">
        <v>1</v>
      </c>
      <c r="Z138" s="34"/>
      <c r="AA138" s="34"/>
      <c r="AB138" s="34"/>
      <c r="AC138" s="34"/>
      <c r="AD138" s="34"/>
      <c r="AE138" s="34"/>
      <c r="AR138" s="204" t="s">
        <v>84</v>
      </c>
      <c r="AT138" s="204" t="s">
        <v>155</v>
      </c>
      <c r="AU138" s="204" t="s">
        <v>84</v>
      </c>
      <c r="AY138" s="13" t="s">
        <v>123</v>
      </c>
      <c r="BE138" s="205">
        <f>IF(O138="základní",K138,0)</f>
        <v>0</v>
      </c>
      <c r="BF138" s="205">
        <f>IF(O138="snížená",K138,0)</f>
        <v>0</v>
      </c>
      <c r="BG138" s="205">
        <f>IF(O138="zákl. přenesená",K138,0)</f>
        <v>0</v>
      </c>
      <c r="BH138" s="205">
        <f>IF(O138="sníž. přenesená",K138,0)</f>
        <v>0</v>
      </c>
      <c r="BI138" s="205">
        <f>IF(O138="nulová",K138,0)</f>
        <v>0</v>
      </c>
      <c r="BJ138" s="13" t="s">
        <v>84</v>
      </c>
      <c r="BK138" s="205">
        <f>ROUND(P138*H138,2)</f>
        <v>0</v>
      </c>
      <c r="BL138" s="13" t="s">
        <v>84</v>
      </c>
      <c r="BM138" s="204" t="s">
        <v>167</v>
      </c>
    </row>
    <row r="139" s="2" customFormat="1">
      <c r="A139" s="34"/>
      <c r="B139" s="35"/>
      <c r="C139" s="36"/>
      <c r="D139" s="206" t="s">
        <v>125</v>
      </c>
      <c r="E139" s="36"/>
      <c r="F139" s="207" t="s">
        <v>168</v>
      </c>
      <c r="G139" s="36"/>
      <c r="H139" s="36"/>
      <c r="I139" s="208"/>
      <c r="J139" s="208"/>
      <c r="K139" s="36"/>
      <c r="L139" s="36"/>
      <c r="M139" s="40"/>
      <c r="N139" s="209"/>
      <c r="O139" s="210"/>
      <c r="P139" s="87"/>
      <c r="Q139" s="87"/>
      <c r="R139" s="87"/>
      <c r="S139" s="87"/>
      <c r="T139" s="87"/>
      <c r="U139" s="87"/>
      <c r="V139" s="87"/>
      <c r="W139" s="87"/>
      <c r="X139" s="87"/>
      <c r="Y139" s="88"/>
      <c r="Z139" s="34"/>
      <c r="AA139" s="34"/>
      <c r="AB139" s="34"/>
      <c r="AC139" s="34"/>
      <c r="AD139" s="34"/>
      <c r="AE139" s="34"/>
      <c r="AT139" s="13" t="s">
        <v>125</v>
      </c>
      <c r="AU139" s="13" t="s">
        <v>84</v>
      </c>
    </row>
    <row r="140" s="2" customFormat="1" ht="24.15" customHeight="1">
      <c r="A140" s="34"/>
      <c r="B140" s="35"/>
      <c r="C140" s="226" t="s">
        <v>169</v>
      </c>
      <c r="D140" s="226" t="s">
        <v>155</v>
      </c>
      <c r="E140" s="227" t="s">
        <v>170</v>
      </c>
      <c r="F140" s="228" t="s">
        <v>171</v>
      </c>
      <c r="G140" s="229" t="s">
        <v>122</v>
      </c>
      <c r="H140" s="230">
        <v>24</v>
      </c>
      <c r="I140" s="231"/>
      <c r="J140" s="231"/>
      <c r="K140" s="232">
        <f>ROUND(P140*H140,2)</f>
        <v>0</v>
      </c>
      <c r="L140" s="233"/>
      <c r="M140" s="40"/>
      <c r="N140" s="234" t="s">
        <v>1</v>
      </c>
      <c r="O140" s="200" t="s">
        <v>39</v>
      </c>
      <c r="P140" s="201">
        <f>I140+J140</f>
        <v>0</v>
      </c>
      <c r="Q140" s="201">
        <f>ROUND(I140*H140,2)</f>
        <v>0</v>
      </c>
      <c r="R140" s="201">
        <f>ROUND(J140*H140,2)</f>
        <v>0</v>
      </c>
      <c r="S140" s="87"/>
      <c r="T140" s="202">
        <f>S140*H140</f>
        <v>0</v>
      </c>
      <c r="U140" s="202">
        <v>0</v>
      </c>
      <c r="V140" s="202">
        <f>U140*H140</f>
        <v>0</v>
      </c>
      <c r="W140" s="202">
        <v>0</v>
      </c>
      <c r="X140" s="202">
        <f>W140*H140</f>
        <v>0</v>
      </c>
      <c r="Y140" s="203" t="s">
        <v>1</v>
      </c>
      <c r="Z140" s="34"/>
      <c r="AA140" s="34"/>
      <c r="AB140" s="34"/>
      <c r="AC140" s="34"/>
      <c r="AD140" s="34"/>
      <c r="AE140" s="34"/>
      <c r="AR140" s="204" t="s">
        <v>84</v>
      </c>
      <c r="AT140" s="204" t="s">
        <v>155</v>
      </c>
      <c r="AU140" s="204" t="s">
        <v>84</v>
      </c>
      <c r="AY140" s="13" t="s">
        <v>123</v>
      </c>
      <c r="BE140" s="205">
        <f>IF(O140="základní",K140,0)</f>
        <v>0</v>
      </c>
      <c r="BF140" s="205">
        <f>IF(O140="snížená",K140,0)</f>
        <v>0</v>
      </c>
      <c r="BG140" s="205">
        <f>IF(O140="zákl. přenesená",K140,0)</f>
        <v>0</v>
      </c>
      <c r="BH140" s="205">
        <f>IF(O140="sníž. přenesená",K140,0)</f>
        <v>0</v>
      </c>
      <c r="BI140" s="205">
        <f>IF(O140="nulová",K140,0)</f>
        <v>0</v>
      </c>
      <c r="BJ140" s="13" t="s">
        <v>84</v>
      </c>
      <c r="BK140" s="205">
        <f>ROUND(P140*H140,2)</f>
        <v>0</v>
      </c>
      <c r="BL140" s="13" t="s">
        <v>84</v>
      </c>
      <c r="BM140" s="204" t="s">
        <v>172</v>
      </c>
    </row>
    <row r="141" s="2" customFormat="1">
      <c r="A141" s="34"/>
      <c r="B141" s="35"/>
      <c r="C141" s="36"/>
      <c r="D141" s="206" t="s">
        <v>125</v>
      </c>
      <c r="E141" s="36"/>
      <c r="F141" s="207" t="s">
        <v>173</v>
      </c>
      <c r="G141" s="36"/>
      <c r="H141" s="36"/>
      <c r="I141" s="208"/>
      <c r="J141" s="208"/>
      <c r="K141" s="36"/>
      <c r="L141" s="36"/>
      <c r="M141" s="40"/>
      <c r="N141" s="209"/>
      <c r="O141" s="210"/>
      <c r="P141" s="87"/>
      <c r="Q141" s="87"/>
      <c r="R141" s="87"/>
      <c r="S141" s="87"/>
      <c r="T141" s="87"/>
      <c r="U141" s="87"/>
      <c r="V141" s="87"/>
      <c r="W141" s="87"/>
      <c r="X141" s="87"/>
      <c r="Y141" s="88"/>
      <c r="Z141" s="34"/>
      <c r="AA141" s="34"/>
      <c r="AB141" s="34"/>
      <c r="AC141" s="34"/>
      <c r="AD141" s="34"/>
      <c r="AE141" s="34"/>
      <c r="AT141" s="13" t="s">
        <v>125</v>
      </c>
      <c r="AU141" s="13" t="s">
        <v>84</v>
      </c>
    </row>
    <row r="142" s="2" customFormat="1" ht="24.15" customHeight="1">
      <c r="A142" s="34"/>
      <c r="B142" s="35"/>
      <c r="C142" s="226" t="s">
        <v>174</v>
      </c>
      <c r="D142" s="226" t="s">
        <v>155</v>
      </c>
      <c r="E142" s="227" t="s">
        <v>175</v>
      </c>
      <c r="F142" s="228" t="s">
        <v>176</v>
      </c>
      <c r="G142" s="229" t="s">
        <v>122</v>
      </c>
      <c r="H142" s="230">
        <v>24</v>
      </c>
      <c r="I142" s="231"/>
      <c r="J142" s="231"/>
      <c r="K142" s="232">
        <f>ROUND(P142*H142,2)</f>
        <v>0</v>
      </c>
      <c r="L142" s="233"/>
      <c r="M142" s="40"/>
      <c r="N142" s="234" t="s">
        <v>1</v>
      </c>
      <c r="O142" s="200" t="s">
        <v>39</v>
      </c>
      <c r="P142" s="201">
        <f>I142+J142</f>
        <v>0</v>
      </c>
      <c r="Q142" s="201">
        <f>ROUND(I142*H142,2)</f>
        <v>0</v>
      </c>
      <c r="R142" s="201">
        <f>ROUND(J142*H142,2)</f>
        <v>0</v>
      </c>
      <c r="S142" s="87"/>
      <c r="T142" s="202">
        <f>S142*H142</f>
        <v>0</v>
      </c>
      <c r="U142" s="202">
        <v>0</v>
      </c>
      <c r="V142" s="202">
        <f>U142*H142</f>
        <v>0</v>
      </c>
      <c r="W142" s="202">
        <v>0</v>
      </c>
      <c r="X142" s="202">
        <f>W142*H142</f>
        <v>0</v>
      </c>
      <c r="Y142" s="203" t="s">
        <v>1</v>
      </c>
      <c r="Z142" s="34"/>
      <c r="AA142" s="34"/>
      <c r="AB142" s="34"/>
      <c r="AC142" s="34"/>
      <c r="AD142" s="34"/>
      <c r="AE142" s="34"/>
      <c r="AR142" s="204" t="s">
        <v>84</v>
      </c>
      <c r="AT142" s="204" t="s">
        <v>155</v>
      </c>
      <c r="AU142" s="204" t="s">
        <v>84</v>
      </c>
      <c r="AY142" s="13" t="s">
        <v>123</v>
      </c>
      <c r="BE142" s="205">
        <f>IF(O142="základní",K142,0)</f>
        <v>0</v>
      </c>
      <c r="BF142" s="205">
        <f>IF(O142="snížená",K142,0)</f>
        <v>0</v>
      </c>
      <c r="BG142" s="205">
        <f>IF(O142="zákl. přenesená",K142,0)</f>
        <v>0</v>
      </c>
      <c r="BH142" s="205">
        <f>IF(O142="sníž. přenesená",K142,0)</f>
        <v>0</v>
      </c>
      <c r="BI142" s="205">
        <f>IF(O142="nulová",K142,0)</f>
        <v>0</v>
      </c>
      <c r="BJ142" s="13" t="s">
        <v>84</v>
      </c>
      <c r="BK142" s="205">
        <f>ROUND(P142*H142,2)</f>
        <v>0</v>
      </c>
      <c r="BL142" s="13" t="s">
        <v>84</v>
      </c>
      <c r="BM142" s="204" t="s">
        <v>177</v>
      </c>
    </row>
    <row r="143" s="2" customFormat="1">
      <c r="A143" s="34"/>
      <c r="B143" s="35"/>
      <c r="C143" s="36"/>
      <c r="D143" s="206" t="s">
        <v>125</v>
      </c>
      <c r="E143" s="36"/>
      <c r="F143" s="207" t="s">
        <v>176</v>
      </c>
      <c r="G143" s="36"/>
      <c r="H143" s="36"/>
      <c r="I143" s="208"/>
      <c r="J143" s="208"/>
      <c r="K143" s="36"/>
      <c r="L143" s="36"/>
      <c r="M143" s="40"/>
      <c r="N143" s="209"/>
      <c r="O143" s="210"/>
      <c r="P143" s="87"/>
      <c r="Q143" s="87"/>
      <c r="R143" s="87"/>
      <c r="S143" s="87"/>
      <c r="T143" s="87"/>
      <c r="U143" s="87"/>
      <c r="V143" s="87"/>
      <c r="W143" s="87"/>
      <c r="X143" s="87"/>
      <c r="Y143" s="88"/>
      <c r="Z143" s="34"/>
      <c r="AA143" s="34"/>
      <c r="AB143" s="34"/>
      <c r="AC143" s="34"/>
      <c r="AD143" s="34"/>
      <c r="AE143" s="34"/>
      <c r="AT143" s="13" t="s">
        <v>125</v>
      </c>
      <c r="AU143" s="13" t="s">
        <v>84</v>
      </c>
    </row>
    <row r="144" s="2" customFormat="1" ht="14.4" customHeight="1">
      <c r="A144" s="34"/>
      <c r="B144" s="35"/>
      <c r="C144" s="226" t="s">
        <v>178</v>
      </c>
      <c r="D144" s="226" t="s">
        <v>155</v>
      </c>
      <c r="E144" s="227" t="s">
        <v>179</v>
      </c>
      <c r="F144" s="228" t="s">
        <v>180</v>
      </c>
      <c r="G144" s="229" t="s">
        <v>122</v>
      </c>
      <c r="H144" s="230">
        <v>520</v>
      </c>
      <c r="I144" s="231"/>
      <c r="J144" s="231"/>
      <c r="K144" s="232">
        <f>ROUND(P144*H144,2)</f>
        <v>0</v>
      </c>
      <c r="L144" s="233"/>
      <c r="M144" s="40"/>
      <c r="N144" s="234" t="s">
        <v>1</v>
      </c>
      <c r="O144" s="200" t="s">
        <v>39</v>
      </c>
      <c r="P144" s="201">
        <f>I144+J144</f>
        <v>0</v>
      </c>
      <c r="Q144" s="201">
        <f>ROUND(I144*H144,2)</f>
        <v>0</v>
      </c>
      <c r="R144" s="201">
        <f>ROUND(J144*H144,2)</f>
        <v>0</v>
      </c>
      <c r="S144" s="87"/>
      <c r="T144" s="202">
        <f>S144*H144</f>
        <v>0</v>
      </c>
      <c r="U144" s="202">
        <v>0</v>
      </c>
      <c r="V144" s="202">
        <f>U144*H144</f>
        <v>0</v>
      </c>
      <c r="W144" s="202">
        <v>0</v>
      </c>
      <c r="X144" s="202">
        <f>W144*H144</f>
        <v>0</v>
      </c>
      <c r="Y144" s="203" t="s">
        <v>1</v>
      </c>
      <c r="Z144" s="34"/>
      <c r="AA144" s="34"/>
      <c r="AB144" s="34"/>
      <c r="AC144" s="34"/>
      <c r="AD144" s="34"/>
      <c r="AE144" s="34"/>
      <c r="AR144" s="204" t="s">
        <v>84</v>
      </c>
      <c r="AT144" s="204" t="s">
        <v>155</v>
      </c>
      <c r="AU144" s="204" t="s">
        <v>84</v>
      </c>
      <c r="AY144" s="13" t="s">
        <v>123</v>
      </c>
      <c r="BE144" s="205">
        <f>IF(O144="základní",K144,0)</f>
        <v>0</v>
      </c>
      <c r="BF144" s="205">
        <f>IF(O144="snížená",K144,0)</f>
        <v>0</v>
      </c>
      <c r="BG144" s="205">
        <f>IF(O144="zákl. přenesená",K144,0)</f>
        <v>0</v>
      </c>
      <c r="BH144" s="205">
        <f>IF(O144="sníž. přenesená",K144,0)</f>
        <v>0</v>
      </c>
      <c r="BI144" s="205">
        <f>IF(O144="nulová",K144,0)</f>
        <v>0</v>
      </c>
      <c r="BJ144" s="13" t="s">
        <v>84</v>
      </c>
      <c r="BK144" s="205">
        <f>ROUND(P144*H144,2)</f>
        <v>0</v>
      </c>
      <c r="BL144" s="13" t="s">
        <v>84</v>
      </c>
      <c r="BM144" s="204" t="s">
        <v>181</v>
      </c>
    </row>
    <row r="145" s="2" customFormat="1">
      <c r="A145" s="34"/>
      <c r="B145" s="35"/>
      <c r="C145" s="36"/>
      <c r="D145" s="206" t="s">
        <v>125</v>
      </c>
      <c r="E145" s="36"/>
      <c r="F145" s="207" t="s">
        <v>182</v>
      </c>
      <c r="G145" s="36"/>
      <c r="H145" s="36"/>
      <c r="I145" s="208"/>
      <c r="J145" s="208"/>
      <c r="K145" s="36"/>
      <c r="L145" s="36"/>
      <c r="M145" s="40"/>
      <c r="N145" s="209"/>
      <c r="O145" s="210"/>
      <c r="P145" s="87"/>
      <c r="Q145" s="87"/>
      <c r="R145" s="87"/>
      <c r="S145" s="87"/>
      <c r="T145" s="87"/>
      <c r="U145" s="87"/>
      <c r="V145" s="87"/>
      <c r="W145" s="87"/>
      <c r="X145" s="87"/>
      <c r="Y145" s="88"/>
      <c r="Z145" s="34"/>
      <c r="AA145" s="34"/>
      <c r="AB145" s="34"/>
      <c r="AC145" s="34"/>
      <c r="AD145" s="34"/>
      <c r="AE145" s="34"/>
      <c r="AT145" s="13" t="s">
        <v>125</v>
      </c>
      <c r="AU145" s="13" t="s">
        <v>84</v>
      </c>
    </row>
    <row r="146" s="2" customFormat="1" ht="14.4" customHeight="1">
      <c r="A146" s="34"/>
      <c r="B146" s="35"/>
      <c r="C146" s="226" t="s">
        <v>183</v>
      </c>
      <c r="D146" s="226" t="s">
        <v>155</v>
      </c>
      <c r="E146" s="227" t="s">
        <v>184</v>
      </c>
      <c r="F146" s="228" t="s">
        <v>185</v>
      </c>
      <c r="G146" s="229" t="s">
        <v>122</v>
      </c>
      <c r="H146" s="230">
        <v>480</v>
      </c>
      <c r="I146" s="231"/>
      <c r="J146" s="231"/>
      <c r="K146" s="232">
        <f>ROUND(P146*H146,2)</f>
        <v>0</v>
      </c>
      <c r="L146" s="233"/>
      <c r="M146" s="40"/>
      <c r="N146" s="234" t="s">
        <v>1</v>
      </c>
      <c r="O146" s="200" t="s">
        <v>39</v>
      </c>
      <c r="P146" s="201">
        <f>I146+J146</f>
        <v>0</v>
      </c>
      <c r="Q146" s="201">
        <f>ROUND(I146*H146,2)</f>
        <v>0</v>
      </c>
      <c r="R146" s="201">
        <f>ROUND(J146*H146,2)</f>
        <v>0</v>
      </c>
      <c r="S146" s="87"/>
      <c r="T146" s="202">
        <f>S146*H146</f>
        <v>0</v>
      </c>
      <c r="U146" s="202">
        <v>0</v>
      </c>
      <c r="V146" s="202">
        <f>U146*H146</f>
        <v>0</v>
      </c>
      <c r="W146" s="202">
        <v>0</v>
      </c>
      <c r="X146" s="202">
        <f>W146*H146</f>
        <v>0</v>
      </c>
      <c r="Y146" s="203" t="s">
        <v>1</v>
      </c>
      <c r="Z146" s="34"/>
      <c r="AA146" s="34"/>
      <c r="AB146" s="34"/>
      <c r="AC146" s="34"/>
      <c r="AD146" s="34"/>
      <c r="AE146" s="34"/>
      <c r="AR146" s="204" t="s">
        <v>84</v>
      </c>
      <c r="AT146" s="204" t="s">
        <v>155</v>
      </c>
      <c r="AU146" s="204" t="s">
        <v>84</v>
      </c>
      <c r="AY146" s="13" t="s">
        <v>123</v>
      </c>
      <c r="BE146" s="205">
        <f>IF(O146="základní",K146,0)</f>
        <v>0</v>
      </c>
      <c r="BF146" s="205">
        <f>IF(O146="snížená",K146,0)</f>
        <v>0</v>
      </c>
      <c r="BG146" s="205">
        <f>IF(O146="zákl. přenesená",K146,0)</f>
        <v>0</v>
      </c>
      <c r="BH146" s="205">
        <f>IF(O146="sníž. přenesená",K146,0)</f>
        <v>0</v>
      </c>
      <c r="BI146" s="205">
        <f>IF(O146="nulová",K146,0)</f>
        <v>0</v>
      </c>
      <c r="BJ146" s="13" t="s">
        <v>84</v>
      </c>
      <c r="BK146" s="205">
        <f>ROUND(P146*H146,2)</f>
        <v>0</v>
      </c>
      <c r="BL146" s="13" t="s">
        <v>84</v>
      </c>
      <c r="BM146" s="204" t="s">
        <v>186</v>
      </c>
    </row>
    <row r="147" s="2" customFormat="1">
      <c r="A147" s="34"/>
      <c r="B147" s="35"/>
      <c r="C147" s="36"/>
      <c r="D147" s="206" t="s">
        <v>125</v>
      </c>
      <c r="E147" s="36"/>
      <c r="F147" s="207" t="s">
        <v>187</v>
      </c>
      <c r="G147" s="36"/>
      <c r="H147" s="36"/>
      <c r="I147" s="208"/>
      <c r="J147" s="208"/>
      <c r="K147" s="36"/>
      <c r="L147" s="36"/>
      <c r="M147" s="40"/>
      <c r="N147" s="209"/>
      <c r="O147" s="210"/>
      <c r="P147" s="87"/>
      <c r="Q147" s="87"/>
      <c r="R147" s="87"/>
      <c r="S147" s="87"/>
      <c r="T147" s="87"/>
      <c r="U147" s="87"/>
      <c r="V147" s="87"/>
      <c r="W147" s="87"/>
      <c r="X147" s="87"/>
      <c r="Y147" s="88"/>
      <c r="Z147" s="34"/>
      <c r="AA147" s="34"/>
      <c r="AB147" s="34"/>
      <c r="AC147" s="34"/>
      <c r="AD147" s="34"/>
      <c r="AE147" s="34"/>
      <c r="AT147" s="13" t="s">
        <v>125</v>
      </c>
      <c r="AU147" s="13" t="s">
        <v>84</v>
      </c>
    </row>
    <row r="148" s="2" customFormat="1" ht="14.4" customHeight="1">
      <c r="A148" s="34"/>
      <c r="B148" s="35"/>
      <c r="C148" s="226" t="s">
        <v>188</v>
      </c>
      <c r="D148" s="226" t="s">
        <v>155</v>
      </c>
      <c r="E148" s="227" t="s">
        <v>189</v>
      </c>
      <c r="F148" s="228" t="s">
        <v>190</v>
      </c>
      <c r="G148" s="229" t="s">
        <v>122</v>
      </c>
      <c r="H148" s="230">
        <v>81</v>
      </c>
      <c r="I148" s="231"/>
      <c r="J148" s="231"/>
      <c r="K148" s="232">
        <f>ROUND(P148*H148,2)</f>
        <v>0</v>
      </c>
      <c r="L148" s="233"/>
      <c r="M148" s="40"/>
      <c r="N148" s="234" t="s">
        <v>1</v>
      </c>
      <c r="O148" s="200" t="s">
        <v>39</v>
      </c>
      <c r="P148" s="201">
        <f>I148+J148</f>
        <v>0</v>
      </c>
      <c r="Q148" s="201">
        <f>ROUND(I148*H148,2)</f>
        <v>0</v>
      </c>
      <c r="R148" s="201">
        <f>ROUND(J148*H148,2)</f>
        <v>0</v>
      </c>
      <c r="S148" s="87"/>
      <c r="T148" s="202">
        <f>S148*H148</f>
        <v>0</v>
      </c>
      <c r="U148" s="202">
        <v>0</v>
      </c>
      <c r="V148" s="202">
        <f>U148*H148</f>
        <v>0</v>
      </c>
      <c r="W148" s="202">
        <v>0</v>
      </c>
      <c r="X148" s="202">
        <f>W148*H148</f>
        <v>0</v>
      </c>
      <c r="Y148" s="203" t="s">
        <v>1</v>
      </c>
      <c r="Z148" s="34"/>
      <c r="AA148" s="34"/>
      <c r="AB148" s="34"/>
      <c r="AC148" s="34"/>
      <c r="AD148" s="34"/>
      <c r="AE148" s="34"/>
      <c r="AR148" s="204" t="s">
        <v>84</v>
      </c>
      <c r="AT148" s="204" t="s">
        <v>155</v>
      </c>
      <c r="AU148" s="204" t="s">
        <v>84</v>
      </c>
      <c r="AY148" s="13" t="s">
        <v>123</v>
      </c>
      <c r="BE148" s="205">
        <f>IF(O148="základní",K148,0)</f>
        <v>0</v>
      </c>
      <c r="BF148" s="205">
        <f>IF(O148="snížená",K148,0)</f>
        <v>0</v>
      </c>
      <c r="BG148" s="205">
        <f>IF(O148="zákl. přenesená",K148,0)</f>
        <v>0</v>
      </c>
      <c r="BH148" s="205">
        <f>IF(O148="sníž. přenesená",K148,0)</f>
        <v>0</v>
      </c>
      <c r="BI148" s="205">
        <f>IF(O148="nulová",K148,0)</f>
        <v>0</v>
      </c>
      <c r="BJ148" s="13" t="s">
        <v>84</v>
      </c>
      <c r="BK148" s="205">
        <f>ROUND(P148*H148,2)</f>
        <v>0</v>
      </c>
      <c r="BL148" s="13" t="s">
        <v>84</v>
      </c>
      <c r="BM148" s="204" t="s">
        <v>191</v>
      </c>
    </row>
    <row r="149" s="2" customFormat="1">
      <c r="A149" s="34"/>
      <c r="B149" s="35"/>
      <c r="C149" s="36"/>
      <c r="D149" s="206" t="s">
        <v>125</v>
      </c>
      <c r="E149" s="36"/>
      <c r="F149" s="207" t="s">
        <v>192</v>
      </c>
      <c r="G149" s="36"/>
      <c r="H149" s="36"/>
      <c r="I149" s="208"/>
      <c r="J149" s="208"/>
      <c r="K149" s="36"/>
      <c r="L149" s="36"/>
      <c r="M149" s="40"/>
      <c r="N149" s="209"/>
      <c r="O149" s="210"/>
      <c r="P149" s="87"/>
      <c r="Q149" s="87"/>
      <c r="R149" s="87"/>
      <c r="S149" s="87"/>
      <c r="T149" s="87"/>
      <c r="U149" s="87"/>
      <c r="V149" s="87"/>
      <c r="W149" s="87"/>
      <c r="X149" s="87"/>
      <c r="Y149" s="88"/>
      <c r="Z149" s="34"/>
      <c r="AA149" s="34"/>
      <c r="AB149" s="34"/>
      <c r="AC149" s="34"/>
      <c r="AD149" s="34"/>
      <c r="AE149" s="34"/>
      <c r="AT149" s="13" t="s">
        <v>125</v>
      </c>
      <c r="AU149" s="13" t="s">
        <v>84</v>
      </c>
    </row>
    <row r="150" s="2" customFormat="1" ht="14.4" customHeight="1">
      <c r="A150" s="34"/>
      <c r="B150" s="35"/>
      <c r="C150" s="226" t="s">
        <v>9</v>
      </c>
      <c r="D150" s="226" t="s">
        <v>155</v>
      </c>
      <c r="E150" s="227" t="s">
        <v>193</v>
      </c>
      <c r="F150" s="228" t="s">
        <v>194</v>
      </c>
      <c r="G150" s="229" t="s">
        <v>122</v>
      </c>
      <c r="H150" s="230">
        <v>24</v>
      </c>
      <c r="I150" s="231"/>
      <c r="J150" s="231"/>
      <c r="K150" s="232">
        <f>ROUND(P150*H150,2)</f>
        <v>0</v>
      </c>
      <c r="L150" s="233"/>
      <c r="M150" s="40"/>
      <c r="N150" s="234" t="s">
        <v>1</v>
      </c>
      <c r="O150" s="200" t="s">
        <v>39</v>
      </c>
      <c r="P150" s="201">
        <f>I150+J150</f>
        <v>0</v>
      </c>
      <c r="Q150" s="201">
        <f>ROUND(I150*H150,2)</f>
        <v>0</v>
      </c>
      <c r="R150" s="201">
        <f>ROUND(J150*H150,2)</f>
        <v>0</v>
      </c>
      <c r="S150" s="87"/>
      <c r="T150" s="202">
        <f>S150*H150</f>
        <v>0</v>
      </c>
      <c r="U150" s="202">
        <v>0</v>
      </c>
      <c r="V150" s="202">
        <f>U150*H150</f>
        <v>0</v>
      </c>
      <c r="W150" s="202">
        <v>0</v>
      </c>
      <c r="X150" s="202">
        <f>W150*H150</f>
        <v>0</v>
      </c>
      <c r="Y150" s="203" t="s">
        <v>1</v>
      </c>
      <c r="Z150" s="34"/>
      <c r="AA150" s="34"/>
      <c r="AB150" s="34"/>
      <c r="AC150" s="34"/>
      <c r="AD150" s="34"/>
      <c r="AE150" s="34"/>
      <c r="AR150" s="204" t="s">
        <v>84</v>
      </c>
      <c r="AT150" s="204" t="s">
        <v>155</v>
      </c>
      <c r="AU150" s="204" t="s">
        <v>84</v>
      </c>
      <c r="AY150" s="13" t="s">
        <v>123</v>
      </c>
      <c r="BE150" s="205">
        <f>IF(O150="základní",K150,0)</f>
        <v>0</v>
      </c>
      <c r="BF150" s="205">
        <f>IF(O150="snížená",K150,0)</f>
        <v>0</v>
      </c>
      <c r="BG150" s="205">
        <f>IF(O150="zákl. přenesená",K150,0)</f>
        <v>0</v>
      </c>
      <c r="BH150" s="205">
        <f>IF(O150="sníž. přenesená",K150,0)</f>
        <v>0</v>
      </c>
      <c r="BI150" s="205">
        <f>IF(O150="nulová",K150,0)</f>
        <v>0</v>
      </c>
      <c r="BJ150" s="13" t="s">
        <v>84</v>
      </c>
      <c r="BK150" s="205">
        <f>ROUND(P150*H150,2)</f>
        <v>0</v>
      </c>
      <c r="BL150" s="13" t="s">
        <v>84</v>
      </c>
      <c r="BM150" s="204" t="s">
        <v>195</v>
      </c>
    </row>
    <row r="151" s="2" customFormat="1">
      <c r="A151" s="34"/>
      <c r="B151" s="35"/>
      <c r="C151" s="36"/>
      <c r="D151" s="206" t="s">
        <v>125</v>
      </c>
      <c r="E151" s="36"/>
      <c r="F151" s="207" t="s">
        <v>196</v>
      </c>
      <c r="G151" s="36"/>
      <c r="H151" s="36"/>
      <c r="I151" s="208"/>
      <c r="J151" s="208"/>
      <c r="K151" s="36"/>
      <c r="L151" s="36"/>
      <c r="M151" s="40"/>
      <c r="N151" s="209"/>
      <c r="O151" s="210"/>
      <c r="P151" s="87"/>
      <c r="Q151" s="87"/>
      <c r="R151" s="87"/>
      <c r="S151" s="87"/>
      <c r="T151" s="87"/>
      <c r="U151" s="87"/>
      <c r="V151" s="87"/>
      <c r="W151" s="87"/>
      <c r="X151" s="87"/>
      <c r="Y151" s="88"/>
      <c r="Z151" s="34"/>
      <c r="AA151" s="34"/>
      <c r="AB151" s="34"/>
      <c r="AC151" s="34"/>
      <c r="AD151" s="34"/>
      <c r="AE151" s="34"/>
      <c r="AT151" s="13" t="s">
        <v>125</v>
      </c>
      <c r="AU151" s="13" t="s">
        <v>84</v>
      </c>
    </row>
    <row r="152" s="2" customFormat="1" ht="24.15" customHeight="1">
      <c r="A152" s="34"/>
      <c r="B152" s="35"/>
      <c r="C152" s="226" t="s">
        <v>197</v>
      </c>
      <c r="D152" s="226" t="s">
        <v>155</v>
      </c>
      <c r="E152" s="227" t="s">
        <v>198</v>
      </c>
      <c r="F152" s="228" t="s">
        <v>199</v>
      </c>
      <c r="G152" s="229" t="s">
        <v>122</v>
      </c>
      <c r="H152" s="230">
        <v>1</v>
      </c>
      <c r="I152" s="231"/>
      <c r="J152" s="231"/>
      <c r="K152" s="232">
        <f>ROUND(P152*H152,2)</f>
        <v>0</v>
      </c>
      <c r="L152" s="233"/>
      <c r="M152" s="40"/>
      <c r="N152" s="234" t="s">
        <v>1</v>
      </c>
      <c r="O152" s="200" t="s">
        <v>39</v>
      </c>
      <c r="P152" s="201">
        <f>I152+J152</f>
        <v>0</v>
      </c>
      <c r="Q152" s="201">
        <f>ROUND(I152*H152,2)</f>
        <v>0</v>
      </c>
      <c r="R152" s="201">
        <f>ROUND(J152*H152,2)</f>
        <v>0</v>
      </c>
      <c r="S152" s="87"/>
      <c r="T152" s="202">
        <f>S152*H152</f>
        <v>0</v>
      </c>
      <c r="U152" s="202">
        <v>0</v>
      </c>
      <c r="V152" s="202">
        <f>U152*H152</f>
        <v>0</v>
      </c>
      <c r="W152" s="202">
        <v>0</v>
      </c>
      <c r="X152" s="202">
        <f>W152*H152</f>
        <v>0</v>
      </c>
      <c r="Y152" s="203" t="s">
        <v>1</v>
      </c>
      <c r="Z152" s="34"/>
      <c r="AA152" s="34"/>
      <c r="AB152" s="34"/>
      <c r="AC152" s="34"/>
      <c r="AD152" s="34"/>
      <c r="AE152" s="34"/>
      <c r="AR152" s="204" t="s">
        <v>84</v>
      </c>
      <c r="AT152" s="204" t="s">
        <v>155</v>
      </c>
      <c r="AU152" s="204" t="s">
        <v>84</v>
      </c>
      <c r="AY152" s="13" t="s">
        <v>123</v>
      </c>
      <c r="BE152" s="205">
        <f>IF(O152="základní",K152,0)</f>
        <v>0</v>
      </c>
      <c r="BF152" s="205">
        <f>IF(O152="snížená",K152,0)</f>
        <v>0</v>
      </c>
      <c r="BG152" s="205">
        <f>IF(O152="zákl. přenesená",K152,0)</f>
        <v>0</v>
      </c>
      <c r="BH152" s="205">
        <f>IF(O152="sníž. přenesená",K152,0)</f>
        <v>0</v>
      </c>
      <c r="BI152" s="205">
        <f>IF(O152="nulová",K152,0)</f>
        <v>0</v>
      </c>
      <c r="BJ152" s="13" t="s">
        <v>84</v>
      </c>
      <c r="BK152" s="205">
        <f>ROUND(P152*H152,2)</f>
        <v>0</v>
      </c>
      <c r="BL152" s="13" t="s">
        <v>84</v>
      </c>
      <c r="BM152" s="204" t="s">
        <v>200</v>
      </c>
    </row>
    <row r="153" s="2" customFormat="1">
      <c r="A153" s="34"/>
      <c r="B153" s="35"/>
      <c r="C153" s="36"/>
      <c r="D153" s="206" t="s">
        <v>125</v>
      </c>
      <c r="E153" s="36"/>
      <c r="F153" s="207" t="s">
        <v>201</v>
      </c>
      <c r="G153" s="36"/>
      <c r="H153" s="36"/>
      <c r="I153" s="208"/>
      <c r="J153" s="208"/>
      <c r="K153" s="36"/>
      <c r="L153" s="36"/>
      <c r="M153" s="40"/>
      <c r="N153" s="209"/>
      <c r="O153" s="210"/>
      <c r="P153" s="87"/>
      <c r="Q153" s="87"/>
      <c r="R153" s="87"/>
      <c r="S153" s="87"/>
      <c r="T153" s="87"/>
      <c r="U153" s="87"/>
      <c r="V153" s="87"/>
      <c r="W153" s="87"/>
      <c r="X153" s="87"/>
      <c r="Y153" s="88"/>
      <c r="Z153" s="34"/>
      <c r="AA153" s="34"/>
      <c r="AB153" s="34"/>
      <c r="AC153" s="34"/>
      <c r="AD153" s="34"/>
      <c r="AE153" s="34"/>
      <c r="AT153" s="13" t="s">
        <v>125</v>
      </c>
      <c r="AU153" s="13" t="s">
        <v>84</v>
      </c>
    </row>
    <row r="154" s="2" customFormat="1" ht="24.15" customHeight="1">
      <c r="A154" s="34"/>
      <c r="B154" s="35"/>
      <c r="C154" s="226" t="s">
        <v>202</v>
      </c>
      <c r="D154" s="226" t="s">
        <v>155</v>
      </c>
      <c r="E154" s="227" t="s">
        <v>203</v>
      </c>
      <c r="F154" s="228" t="s">
        <v>204</v>
      </c>
      <c r="G154" s="229" t="s">
        <v>122</v>
      </c>
      <c r="H154" s="230">
        <v>10</v>
      </c>
      <c r="I154" s="231"/>
      <c r="J154" s="231"/>
      <c r="K154" s="232">
        <f>ROUND(P154*H154,2)</f>
        <v>0</v>
      </c>
      <c r="L154" s="233"/>
      <c r="M154" s="40"/>
      <c r="N154" s="234" t="s">
        <v>1</v>
      </c>
      <c r="O154" s="200" t="s">
        <v>39</v>
      </c>
      <c r="P154" s="201">
        <f>I154+J154</f>
        <v>0</v>
      </c>
      <c r="Q154" s="201">
        <f>ROUND(I154*H154,2)</f>
        <v>0</v>
      </c>
      <c r="R154" s="201">
        <f>ROUND(J154*H154,2)</f>
        <v>0</v>
      </c>
      <c r="S154" s="87"/>
      <c r="T154" s="202">
        <f>S154*H154</f>
        <v>0</v>
      </c>
      <c r="U154" s="202">
        <v>0</v>
      </c>
      <c r="V154" s="202">
        <f>U154*H154</f>
        <v>0</v>
      </c>
      <c r="W154" s="202">
        <v>0</v>
      </c>
      <c r="X154" s="202">
        <f>W154*H154</f>
        <v>0</v>
      </c>
      <c r="Y154" s="203" t="s">
        <v>1</v>
      </c>
      <c r="Z154" s="34"/>
      <c r="AA154" s="34"/>
      <c r="AB154" s="34"/>
      <c r="AC154" s="34"/>
      <c r="AD154" s="34"/>
      <c r="AE154" s="34"/>
      <c r="AR154" s="204" t="s">
        <v>84</v>
      </c>
      <c r="AT154" s="204" t="s">
        <v>155</v>
      </c>
      <c r="AU154" s="204" t="s">
        <v>84</v>
      </c>
      <c r="AY154" s="13" t="s">
        <v>123</v>
      </c>
      <c r="BE154" s="205">
        <f>IF(O154="základní",K154,0)</f>
        <v>0</v>
      </c>
      <c r="BF154" s="205">
        <f>IF(O154="snížená",K154,0)</f>
        <v>0</v>
      </c>
      <c r="BG154" s="205">
        <f>IF(O154="zákl. přenesená",K154,0)</f>
        <v>0</v>
      </c>
      <c r="BH154" s="205">
        <f>IF(O154="sníž. přenesená",K154,0)</f>
        <v>0</v>
      </c>
      <c r="BI154" s="205">
        <f>IF(O154="nulová",K154,0)</f>
        <v>0</v>
      </c>
      <c r="BJ154" s="13" t="s">
        <v>84</v>
      </c>
      <c r="BK154" s="205">
        <f>ROUND(P154*H154,2)</f>
        <v>0</v>
      </c>
      <c r="BL154" s="13" t="s">
        <v>84</v>
      </c>
      <c r="BM154" s="204" t="s">
        <v>205</v>
      </c>
    </row>
    <row r="155" s="2" customFormat="1">
      <c r="A155" s="34"/>
      <c r="B155" s="35"/>
      <c r="C155" s="36"/>
      <c r="D155" s="206" t="s">
        <v>125</v>
      </c>
      <c r="E155" s="36"/>
      <c r="F155" s="207" t="s">
        <v>206</v>
      </c>
      <c r="G155" s="36"/>
      <c r="H155" s="36"/>
      <c r="I155" s="208"/>
      <c r="J155" s="208"/>
      <c r="K155" s="36"/>
      <c r="L155" s="36"/>
      <c r="M155" s="40"/>
      <c r="N155" s="209"/>
      <c r="O155" s="210"/>
      <c r="P155" s="87"/>
      <c r="Q155" s="87"/>
      <c r="R155" s="87"/>
      <c r="S155" s="87"/>
      <c r="T155" s="87"/>
      <c r="U155" s="87"/>
      <c r="V155" s="87"/>
      <c r="W155" s="87"/>
      <c r="X155" s="87"/>
      <c r="Y155" s="88"/>
      <c r="Z155" s="34"/>
      <c r="AA155" s="34"/>
      <c r="AB155" s="34"/>
      <c r="AC155" s="34"/>
      <c r="AD155" s="34"/>
      <c r="AE155" s="34"/>
      <c r="AT155" s="13" t="s">
        <v>125</v>
      </c>
      <c r="AU155" s="13" t="s">
        <v>84</v>
      </c>
    </row>
    <row r="156" s="2" customFormat="1" ht="14.4" customHeight="1">
      <c r="A156" s="34"/>
      <c r="B156" s="35"/>
      <c r="C156" s="226" t="s">
        <v>207</v>
      </c>
      <c r="D156" s="226" t="s">
        <v>155</v>
      </c>
      <c r="E156" s="227" t="s">
        <v>208</v>
      </c>
      <c r="F156" s="228" t="s">
        <v>209</v>
      </c>
      <c r="G156" s="229" t="s">
        <v>122</v>
      </c>
      <c r="H156" s="230">
        <v>1</v>
      </c>
      <c r="I156" s="231"/>
      <c r="J156" s="231"/>
      <c r="K156" s="232">
        <f>ROUND(P156*H156,2)</f>
        <v>0</v>
      </c>
      <c r="L156" s="233"/>
      <c r="M156" s="40"/>
      <c r="N156" s="234" t="s">
        <v>1</v>
      </c>
      <c r="O156" s="200" t="s">
        <v>39</v>
      </c>
      <c r="P156" s="201">
        <f>I156+J156</f>
        <v>0</v>
      </c>
      <c r="Q156" s="201">
        <f>ROUND(I156*H156,2)</f>
        <v>0</v>
      </c>
      <c r="R156" s="201">
        <f>ROUND(J156*H156,2)</f>
        <v>0</v>
      </c>
      <c r="S156" s="87"/>
      <c r="T156" s="202">
        <f>S156*H156</f>
        <v>0</v>
      </c>
      <c r="U156" s="202">
        <v>0</v>
      </c>
      <c r="V156" s="202">
        <f>U156*H156</f>
        <v>0</v>
      </c>
      <c r="W156" s="202">
        <v>0</v>
      </c>
      <c r="X156" s="202">
        <f>W156*H156</f>
        <v>0</v>
      </c>
      <c r="Y156" s="203" t="s">
        <v>1</v>
      </c>
      <c r="Z156" s="34"/>
      <c r="AA156" s="34"/>
      <c r="AB156" s="34"/>
      <c r="AC156" s="34"/>
      <c r="AD156" s="34"/>
      <c r="AE156" s="34"/>
      <c r="AR156" s="204" t="s">
        <v>84</v>
      </c>
      <c r="AT156" s="204" t="s">
        <v>155</v>
      </c>
      <c r="AU156" s="204" t="s">
        <v>84</v>
      </c>
      <c r="AY156" s="13" t="s">
        <v>123</v>
      </c>
      <c r="BE156" s="205">
        <f>IF(O156="základní",K156,0)</f>
        <v>0</v>
      </c>
      <c r="BF156" s="205">
        <f>IF(O156="snížená",K156,0)</f>
        <v>0</v>
      </c>
      <c r="BG156" s="205">
        <f>IF(O156="zákl. přenesená",K156,0)</f>
        <v>0</v>
      </c>
      <c r="BH156" s="205">
        <f>IF(O156="sníž. přenesená",K156,0)</f>
        <v>0</v>
      </c>
      <c r="BI156" s="205">
        <f>IF(O156="nulová",K156,0)</f>
        <v>0</v>
      </c>
      <c r="BJ156" s="13" t="s">
        <v>84</v>
      </c>
      <c r="BK156" s="205">
        <f>ROUND(P156*H156,2)</f>
        <v>0</v>
      </c>
      <c r="BL156" s="13" t="s">
        <v>84</v>
      </c>
      <c r="BM156" s="204" t="s">
        <v>210</v>
      </c>
    </row>
    <row r="157" s="2" customFormat="1">
      <c r="A157" s="34"/>
      <c r="B157" s="35"/>
      <c r="C157" s="36"/>
      <c r="D157" s="206" t="s">
        <v>125</v>
      </c>
      <c r="E157" s="36"/>
      <c r="F157" s="207" t="s">
        <v>211</v>
      </c>
      <c r="G157" s="36"/>
      <c r="H157" s="36"/>
      <c r="I157" s="208"/>
      <c r="J157" s="208"/>
      <c r="K157" s="36"/>
      <c r="L157" s="36"/>
      <c r="M157" s="40"/>
      <c r="N157" s="209"/>
      <c r="O157" s="210"/>
      <c r="P157" s="87"/>
      <c r="Q157" s="87"/>
      <c r="R157" s="87"/>
      <c r="S157" s="87"/>
      <c r="T157" s="87"/>
      <c r="U157" s="87"/>
      <c r="V157" s="87"/>
      <c r="W157" s="87"/>
      <c r="X157" s="87"/>
      <c r="Y157" s="88"/>
      <c r="Z157" s="34"/>
      <c r="AA157" s="34"/>
      <c r="AB157" s="34"/>
      <c r="AC157" s="34"/>
      <c r="AD157" s="34"/>
      <c r="AE157" s="34"/>
      <c r="AT157" s="13" t="s">
        <v>125</v>
      </c>
      <c r="AU157" s="13" t="s">
        <v>84</v>
      </c>
    </row>
    <row r="158" s="2" customFormat="1" ht="14.4" customHeight="1">
      <c r="A158" s="34"/>
      <c r="B158" s="35"/>
      <c r="C158" s="226" t="s">
        <v>212</v>
      </c>
      <c r="D158" s="226" t="s">
        <v>155</v>
      </c>
      <c r="E158" s="227" t="s">
        <v>213</v>
      </c>
      <c r="F158" s="228" t="s">
        <v>214</v>
      </c>
      <c r="G158" s="229" t="s">
        <v>122</v>
      </c>
      <c r="H158" s="230">
        <v>5</v>
      </c>
      <c r="I158" s="231"/>
      <c r="J158" s="231"/>
      <c r="K158" s="232">
        <f>ROUND(P158*H158,2)</f>
        <v>0</v>
      </c>
      <c r="L158" s="233"/>
      <c r="M158" s="40"/>
      <c r="N158" s="234" t="s">
        <v>1</v>
      </c>
      <c r="O158" s="200" t="s">
        <v>39</v>
      </c>
      <c r="P158" s="201">
        <f>I158+J158</f>
        <v>0</v>
      </c>
      <c r="Q158" s="201">
        <f>ROUND(I158*H158,2)</f>
        <v>0</v>
      </c>
      <c r="R158" s="201">
        <f>ROUND(J158*H158,2)</f>
        <v>0</v>
      </c>
      <c r="S158" s="87"/>
      <c r="T158" s="202">
        <f>S158*H158</f>
        <v>0</v>
      </c>
      <c r="U158" s="202">
        <v>0</v>
      </c>
      <c r="V158" s="202">
        <f>U158*H158</f>
        <v>0</v>
      </c>
      <c r="W158" s="202">
        <v>0</v>
      </c>
      <c r="X158" s="202">
        <f>W158*H158</f>
        <v>0</v>
      </c>
      <c r="Y158" s="203" t="s">
        <v>1</v>
      </c>
      <c r="Z158" s="34"/>
      <c r="AA158" s="34"/>
      <c r="AB158" s="34"/>
      <c r="AC158" s="34"/>
      <c r="AD158" s="34"/>
      <c r="AE158" s="34"/>
      <c r="AR158" s="204" t="s">
        <v>84</v>
      </c>
      <c r="AT158" s="204" t="s">
        <v>155</v>
      </c>
      <c r="AU158" s="204" t="s">
        <v>84</v>
      </c>
      <c r="AY158" s="13" t="s">
        <v>123</v>
      </c>
      <c r="BE158" s="205">
        <f>IF(O158="základní",K158,0)</f>
        <v>0</v>
      </c>
      <c r="BF158" s="205">
        <f>IF(O158="snížená",K158,0)</f>
        <v>0</v>
      </c>
      <c r="BG158" s="205">
        <f>IF(O158="zákl. přenesená",K158,0)</f>
        <v>0</v>
      </c>
      <c r="BH158" s="205">
        <f>IF(O158="sníž. přenesená",K158,0)</f>
        <v>0</v>
      </c>
      <c r="BI158" s="205">
        <f>IF(O158="nulová",K158,0)</f>
        <v>0</v>
      </c>
      <c r="BJ158" s="13" t="s">
        <v>84</v>
      </c>
      <c r="BK158" s="205">
        <f>ROUND(P158*H158,2)</f>
        <v>0</v>
      </c>
      <c r="BL158" s="13" t="s">
        <v>84</v>
      </c>
      <c r="BM158" s="204" t="s">
        <v>215</v>
      </c>
    </row>
    <row r="159" s="2" customFormat="1">
      <c r="A159" s="34"/>
      <c r="B159" s="35"/>
      <c r="C159" s="36"/>
      <c r="D159" s="206" t="s">
        <v>125</v>
      </c>
      <c r="E159" s="36"/>
      <c r="F159" s="207" t="s">
        <v>216</v>
      </c>
      <c r="G159" s="36"/>
      <c r="H159" s="36"/>
      <c r="I159" s="208"/>
      <c r="J159" s="208"/>
      <c r="K159" s="36"/>
      <c r="L159" s="36"/>
      <c r="M159" s="40"/>
      <c r="N159" s="209"/>
      <c r="O159" s="210"/>
      <c r="P159" s="87"/>
      <c r="Q159" s="87"/>
      <c r="R159" s="87"/>
      <c r="S159" s="87"/>
      <c r="T159" s="87"/>
      <c r="U159" s="87"/>
      <c r="V159" s="87"/>
      <c r="W159" s="87"/>
      <c r="X159" s="87"/>
      <c r="Y159" s="88"/>
      <c r="Z159" s="34"/>
      <c r="AA159" s="34"/>
      <c r="AB159" s="34"/>
      <c r="AC159" s="34"/>
      <c r="AD159" s="34"/>
      <c r="AE159" s="34"/>
      <c r="AT159" s="13" t="s">
        <v>125</v>
      </c>
      <c r="AU159" s="13" t="s">
        <v>84</v>
      </c>
    </row>
    <row r="160" s="2" customFormat="1" ht="62.7" customHeight="1">
      <c r="A160" s="34"/>
      <c r="B160" s="35"/>
      <c r="C160" s="226" t="s">
        <v>217</v>
      </c>
      <c r="D160" s="226" t="s">
        <v>155</v>
      </c>
      <c r="E160" s="227" t="s">
        <v>218</v>
      </c>
      <c r="F160" s="228" t="s">
        <v>219</v>
      </c>
      <c r="G160" s="229" t="s">
        <v>122</v>
      </c>
      <c r="H160" s="230">
        <v>12</v>
      </c>
      <c r="I160" s="231"/>
      <c r="J160" s="231"/>
      <c r="K160" s="232">
        <f>ROUND(P160*H160,2)</f>
        <v>0</v>
      </c>
      <c r="L160" s="233"/>
      <c r="M160" s="40"/>
      <c r="N160" s="234" t="s">
        <v>1</v>
      </c>
      <c r="O160" s="200" t="s">
        <v>39</v>
      </c>
      <c r="P160" s="201">
        <f>I160+J160</f>
        <v>0</v>
      </c>
      <c r="Q160" s="201">
        <f>ROUND(I160*H160,2)</f>
        <v>0</v>
      </c>
      <c r="R160" s="201">
        <f>ROUND(J160*H160,2)</f>
        <v>0</v>
      </c>
      <c r="S160" s="87"/>
      <c r="T160" s="202">
        <f>S160*H160</f>
        <v>0</v>
      </c>
      <c r="U160" s="202">
        <v>0</v>
      </c>
      <c r="V160" s="202">
        <f>U160*H160</f>
        <v>0</v>
      </c>
      <c r="W160" s="202">
        <v>0</v>
      </c>
      <c r="X160" s="202">
        <f>W160*H160</f>
        <v>0</v>
      </c>
      <c r="Y160" s="203" t="s">
        <v>1</v>
      </c>
      <c r="Z160" s="34"/>
      <c r="AA160" s="34"/>
      <c r="AB160" s="34"/>
      <c r="AC160" s="34"/>
      <c r="AD160" s="34"/>
      <c r="AE160" s="34"/>
      <c r="AR160" s="204" t="s">
        <v>84</v>
      </c>
      <c r="AT160" s="204" t="s">
        <v>155</v>
      </c>
      <c r="AU160" s="204" t="s">
        <v>84</v>
      </c>
      <c r="AY160" s="13" t="s">
        <v>123</v>
      </c>
      <c r="BE160" s="205">
        <f>IF(O160="základní",K160,0)</f>
        <v>0</v>
      </c>
      <c r="BF160" s="205">
        <f>IF(O160="snížená",K160,0)</f>
        <v>0</v>
      </c>
      <c r="BG160" s="205">
        <f>IF(O160="zákl. přenesená",K160,0)</f>
        <v>0</v>
      </c>
      <c r="BH160" s="205">
        <f>IF(O160="sníž. přenesená",K160,0)</f>
        <v>0</v>
      </c>
      <c r="BI160" s="205">
        <f>IF(O160="nulová",K160,0)</f>
        <v>0</v>
      </c>
      <c r="BJ160" s="13" t="s">
        <v>84</v>
      </c>
      <c r="BK160" s="205">
        <f>ROUND(P160*H160,2)</f>
        <v>0</v>
      </c>
      <c r="BL160" s="13" t="s">
        <v>84</v>
      </c>
      <c r="BM160" s="204" t="s">
        <v>220</v>
      </c>
    </row>
    <row r="161" s="2" customFormat="1">
      <c r="A161" s="34"/>
      <c r="B161" s="35"/>
      <c r="C161" s="36"/>
      <c r="D161" s="206" t="s">
        <v>125</v>
      </c>
      <c r="E161" s="36"/>
      <c r="F161" s="207" t="s">
        <v>221</v>
      </c>
      <c r="G161" s="36"/>
      <c r="H161" s="36"/>
      <c r="I161" s="208"/>
      <c r="J161" s="208"/>
      <c r="K161" s="36"/>
      <c r="L161" s="36"/>
      <c r="M161" s="40"/>
      <c r="N161" s="209"/>
      <c r="O161" s="210"/>
      <c r="P161" s="87"/>
      <c r="Q161" s="87"/>
      <c r="R161" s="87"/>
      <c r="S161" s="87"/>
      <c r="T161" s="87"/>
      <c r="U161" s="87"/>
      <c r="V161" s="87"/>
      <c r="W161" s="87"/>
      <c r="X161" s="87"/>
      <c r="Y161" s="88"/>
      <c r="Z161" s="34"/>
      <c r="AA161" s="34"/>
      <c r="AB161" s="34"/>
      <c r="AC161" s="34"/>
      <c r="AD161" s="34"/>
      <c r="AE161" s="34"/>
      <c r="AT161" s="13" t="s">
        <v>125</v>
      </c>
      <c r="AU161" s="13" t="s">
        <v>84</v>
      </c>
    </row>
    <row r="162" s="2" customFormat="1">
      <c r="A162" s="34"/>
      <c r="B162" s="35"/>
      <c r="C162" s="36"/>
      <c r="D162" s="206" t="s">
        <v>222</v>
      </c>
      <c r="E162" s="36"/>
      <c r="F162" s="235" t="s">
        <v>223</v>
      </c>
      <c r="G162" s="36"/>
      <c r="H162" s="36"/>
      <c r="I162" s="208"/>
      <c r="J162" s="208"/>
      <c r="K162" s="36"/>
      <c r="L162" s="36"/>
      <c r="M162" s="40"/>
      <c r="N162" s="209"/>
      <c r="O162" s="210"/>
      <c r="P162" s="87"/>
      <c r="Q162" s="87"/>
      <c r="R162" s="87"/>
      <c r="S162" s="87"/>
      <c r="T162" s="87"/>
      <c r="U162" s="87"/>
      <c r="V162" s="87"/>
      <c r="W162" s="87"/>
      <c r="X162" s="87"/>
      <c r="Y162" s="88"/>
      <c r="Z162" s="34"/>
      <c r="AA162" s="34"/>
      <c r="AB162" s="34"/>
      <c r="AC162" s="34"/>
      <c r="AD162" s="34"/>
      <c r="AE162" s="34"/>
      <c r="AT162" s="13" t="s">
        <v>222</v>
      </c>
      <c r="AU162" s="13" t="s">
        <v>84</v>
      </c>
    </row>
    <row r="163" s="11" customFormat="1" ht="25.92" customHeight="1">
      <c r="A163" s="11"/>
      <c r="B163" s="211"/>
      <c r="C163" s="212"/>
      <c r="D163" s="213" t="s">
        <v>75</v>
      </c>
      <c r="E163" s="214" t="s">
        <v>224</v>
      </c>
      <c r="F163" s="214" t="s">
        <v>225</v>
      </c>
      <c r="G163" s="212"/>
      <c r="H163" s="212"/>
      <c r="I163" s="215"/>
      <c r="J163" s="215"/>
      <c r="K163" s="216">
        <f>BK163</f>
        <v>0</v>
      </c>
      <c r="L163" s="212"/>
      <c r="M163" s="217"/>
      <c r="N163" s="218"/>
      <c r="O163" s="219"/>
      <c r="P163" s="219"/>
      <c r="Q163" s="220">
        <f>SUM(Q164:Q171)</f>
        <v>0</v>
      </c>
      <c r="R163" s="220">
        <f>SUM(R164:R171)</f>
        <v>0</v>
      </c>
      <c r="S163" s="219"/>
      <c r="T163" s="221">
        <f>SUM(T164:T171)</f>
        <v>0</v>
      </c>
      <c r="U163" s="219"/>
      <c r="V163" s="221">
        <f>SUM(V164:V171)</f>
        <v>0</v>
      </c>
      <c r="W163" s="219"/>
      <c r="X163" s="221">
        <f>SUM(X164:X171)</f>
        <v>0</v>
      </c>
      <c r="Y163" s="222"/>
      <c r="Z163" s="11"/>
      <c r="AA163" s="11"/>
      <c r="AB163" s="11"/>
      <c r="AC163" s="11"/>
      <c r="AD163" s="11"/>
      <c r="AE163" s="11"/>
      <c r="AR163" s="223" t="s">
        <v>141</v>
      </c>
      <c r="AT163" s="224" t="s">
        <v>75</v>
      </c>
      <c r="AU163" s="224" t="s">
        <v>76</v>
      </c>
      <c r="AY163" s="223" t="s">
        <v>123</v>
      </c>
      <c r="BK163" s="225">
        <f>SUM(BK164:BK171)</f>
        <v>0</v>
      </c>
    </row>
    <row r="164" s="2" customFormat="1" ht="37.8" customHeight="1">
      <c r="A164" s="34"/>
      <c r="B164" s="35"/>
      <c r="C164" s="226" t="s">
        <v>8</v>
      </c>
      <c r="D164" s="226" t="s">
        <v>155</v>
      </c>
      <c r="E164" s="227" t="s">
        <v>226</v>
      </c>
      <c r="F164" s="228" t="s">
        <v>227</v>
      </c>
      <c r="G164" s="229" t="s">
        <v>228</v>
      </c>
      <c r="H164" s="236"/>
      <c r="I164" s="231"/>
      <c r="J164" s="231"/>
      <c r="K164" s="232">
        <f>ROUND(P164*H164,2)</f>
        <v>0</v>
      </c>
      <c r="L164" s="233"/>
      <c r="M164" s="40"/>
      <c r="N164" s="234" t="s">
        <v>1</v>
      </c>
      <c r="O164" s="200" t="s">
        <v>39</v>
      </c>
      <c r="P164" s="201">
        <f>I164+J164</f>
        <v>0</v>
      </c>
      <c r="Q164" s="201">
        <f>ROUND(I164*H164,2)</f>
        <v>0</v>
      </c>
      <c r="R164" s="201">
        <f>ROUND(J164*H164,2)</f>
        <v>0</v>
      </c>
      <c r="S164" s="87"/>
      <c r="T164" s="202">
        <f>S164*H164</f>
        <v>0</v>
      </c>
      <c r="U164" s="202">
        <v>0</v>
      </c>
      <c r="V164" s="202">
        <f>U164*H164</f>
        <v>0</v>
      </c>
      <c r="W164" s="202">
        <v>0</v>
      </c>
      <c r="X164" s="202">
        <f>W164*H164</f>
        <v>0</v>
      </c>
      <c r="Y164" s="203" t="s">
        <v>1</v>
      </c>
      <c r="Z164" s="34"/>
      <c r="AA164" s="34"/>
      <c r="AB164" s="34"/>
      <c r="AC164" s="34"/>
      <c r="AD164" s="34"/>
      <c r="AE164" s="34"/>
      <c r="AR164" s="204" t="s">
        <v>84</v>
      </c>
      <c r="AT164" s="204" t="s">
        <v>155</v>
      </c>
      <c r="AU164" s="204" t="s">
        <v>84</v>
      </c>
      <c r="AY164" s="13" t="s">
        <v>123</v>
      </c>
      <c r="BE164" s="205">
        <f>IF(O164="základní",K164,0)</f>
        <v>0</v>
      </c>
      <c r="BF164" s="205">
        <f>IF(O164="snížená",K164,0)</f>
        <v>0</v>
      </c>
      <c r="BG164" s="205">
        <f>IF(O164="zákl. přenesená",K164,0)</f>
        <v>0</v>
      </c>
      <c r="BH164" s="205">
        <f>IF(O164="sníž. přenesená",K164,0)</f>
        <v>0</v>
      </c>
      <c r="BI164" s="205">
        <f>IF(O164="nulová",K164,0)</f>
        <v>0</v>
      </c>
      <c r="BJ164" s="13" t="s">
        <v>84</v>
      </c>
      <c r="BK164" s="205">
        <f>ROUND(P164*H164,2)</f>
        <v>0</v>
      </c>
      <c r="BL164" s="13" t="s">
        <v>84</v>
      </c>
      <c r="BM164" s="204" t="s">
        <v>229</v>
      </c>
    </row>
    <row r="165" s="2" customFormat="1">
      <c r="A165" s="34"/>
      <c r="B165" s="35"/>
      <c r="C165" s="36"/>
      <c r="D165" s="206" t="s">
        <v>125</v>
      </c>
      <c r="E165" s="36"/>
      <c r="F165" s="207" t="s">
        <v>230</v>
      </c>
      <c r="G165" s="36"/>
      <c r="H165" s="36"/>
      <c r="I165" s="208"/>
      <c r="J165" s="208"/>
      <c r="K165" s="36"/>
      <c r="L165" s="36"/>
      <c r="M165" s="40"/>
      <c r="N165" s="209"/>
      <c r="O165" s="210"/>
      <c r="P165" s="87"/>
      <c r="Q165" s="87"/>
      <c r="R165" s="87"/>
      <c r="S165" s="87"/>
      <c r="T165" s="87"/>
      <c r="U165" s="87"/>
      <c r="V165" s="87"/>
      <c r="W165" s="87"/>
      <c r="X165" s="87"/>
      <c r="Y165" s="88"/>
      <c r="Z165" s="34"/>
      <c r="AA165" s="34"/>
      <c r="AB165" s="34"/>
      <c r="AC165" s="34"/>
      <c r="AD165" s="34"/>
      <c r="AE165" s="34"/>
      <c r="AT165" s="13" t="s">
        <v>125</v>
      </c>
      <c r="AU165" s="13" t="s">
        <v>84</v>
      </c>
    </row>
    <row r="166" s="2" customFormat="1">
      <c r="A166" s="34"/>
      <c r="B166" s="35"/>
      <c r="C166" s="36"/>
      <c r="D166" s="206" t="s">
        <v>222</v>
      </c>
      <c r="E166" s="36"/>
      <c r="F166" s="235" t="s">
        <v>231</v>
      </c>
      <c r="G166" s="36"/>
      <c r="H166" s="36"/>
      <c r="I166" s="208"/>
      <c r="J166" s="208"/>
      <c r="K166" s="36"/>
      <c r="L166" s="36"/>
      <c r="M166" s="40"/>
      <c r="N166" s="209"/>
      <c r="O166" s="210"/>
      <c r="P166" s="87"/>
      <c r="Q166" s="87"/>
      <c r="R166" s="87"/>
      <c r="S166" s="87"/>
      <c r="T166" s="87"/>
      <c r="U166" s="87"/>
      <c r="V166" s="87"/>
      <c r="W166" s="87"/>
      <c r="X166" s="87"/>
      <c r="Y166" s="88"/>
      <c r="Z166" s="34"/>
      <c r="AA166" s="34"/>
      <c r="AB166" s="34"/>
      <c r="AC166" s="34"/>
      <c r="AD166" s="34"/>
      <c r="AE166" s="34"/>
      <c r="AT166" s="13" t="s">
        <v>222</v>
      </c>
      <c r="AU166" s="13" t="s">
        <v>84</v>
      </c>
    </row>
    <row r="167" s="2" customFormat="1" ht="24.15" customHeight="1">
      <c r="A167" s="34"/>
      <c r="B167" s="35"/>
      <c r="C167" s="226" t="s">
        <v>232</v>
      </c>
      <c r="D167" s="226" t="s">
        <v>155</v>
      </c>
      <c r="E167" s="227" t="s">
        <v>233</v>
      </c>
      <c r="F167" s="228" t="s">
        <v>234</v>
      </c>
      <c r="G167" s="229" t="s">
        <v>228</v>
      </c>
      <c r="H167" s="236"/>
      <c r="I167" s="231"/>
      <c r="J167" s="231"/>
      <c r="K167" s="232">
        <f>ROUND(P167*H167,2)</f>
        <v>0</v>
      </c>
      <c r="L167" s="233"/>
      <c r="M167" s="40"/>
      <c r="N167" s="234" t="s">
        <v>1</v>
      </c>
      <c r="O167" s="200" t="s">
        <v>39</v>
      </c>
      <c r="P167" s="201">
        <f>I167+J167</f>
        <v>0</v>
      </c>
      <c r="Q167" s="201">
        <f>ROUND(I167*H167,2)</f>
        <v>0</v>
      </c>
      <c r="R167" s="201">
        <f>ROUND(J167*H167,2)</f>
        <v>0</v>
      </c>
      <c r="S167" s="87"/>
      <c r="T167" s="202">
        <f>S167*H167</f>
        <v>0</v>
      </c>
      <c r="U167" s="202">
        <v>0</v>
      </c>
      <c r="V167" s="202">
        <f>U167*H167</f>
        <v>0</v>
      </c>
      <c r="W167" s="202">
        <v>0</v>
      </c>
      <c r="X167" s="202">
        <f>W167*H167</f>
        <v>0</v>
      </c>
      <c r="Y167" s="203" t="s">
        <v>1</v>
      </c>
      <c r="Z167" s="34"/>
      <c r="AA167" s="34"/>
      <c r="AB167" s="34"/>
      <c r="AC167" s="34"/>
      <c r="AD167" s="34"/>
      <c r="AE167" s="34"/>
      <c r="AR167" s="204" t="s">
        <v>84</v>
      </c>
      <c r="AT167" s="204" t="s">
        <v>155</v>
      </c>
      <c r="AU167" s="204" t="s">
        <v>84</v>
      </c>
      <c r="AY167" s="13" t="s">
        <v>123</v>
      </c>
      <c r="BE167" s="205">
        <f>IF(O167="základní",K167,0)</f>
        <v>0</v>
      </c>
      <c r="BF167" s="205">
        <f>IF(O167="snížená",K167,0)</f>
        <v>0</v>
      </c>
      <c r="BG167" s="205">
        <f>IF(O167="zákl. přenesená",K167,0)</f>
        <v>0</v>
      </c>
      <c r="BH167" s="205">
        <f>IF(O167="sníž. přenesená",K167,0)</f>
        <v>0</v>
      </c>
      <c r="BI167" s="205">
        <f>IF(O167="nulová",K167,0)</f>
        <v>0</v>
      </c>
      <c r="BJ167" s="13" t="s">
        <v>84</v>
      </c>
      <c r="BK167" s="205">
        <f>ROUND(P167*H167,2)</f>
        <v>0</v>
      </c>
      <c r="BL167" s="13" t="s">
        <v>84</v>
      </c>
      <c r="BM167" s="204" t="s">
        <v>235</v>
      </c>
    </row>
    <row r="168" s="2" customFormat="1">
      <c r="A168" s="34"/>
      <c r="B168" s="35"/>
      <c r="C168" s="36"/>
      <c r="D168" s="206" t="s">
        <v>125</v>
      </c>
      <c r="E168" s="36"/>
      <c r="F168" s="207" t="s">
        <v>236</v>
      </c>
      <c r="G168" s="36"/>
      <c r="H168" s="36"/>
      <c r="I168" s="208"/>
      <c r="J168" s="208"/>
      <c r="K168" s="36"/>
      <c r="L168" s="36"/>
      <c r="M168" s="40"/>
      <c r="N168" s="209"/>
      <c r="O168" s="210"/>
      <c r="P168" s="87"/>
      <c r="Q168" s="87"/>
      <c r="R168" s="87"/>
      <c r="S168" s="87"/>
      <c r="T168" s="87"/>
      <c r="U168" s="87"/>
      <c r="V168" s="87"/>
      <c r="W168" s="87"/>
      <c r="X168" s="87"/>
      <c r="Y168" s="88"/>
      <c r="Z168" s="34"/>
      <c r="AA168" s="34"/>
      <c r="AB168" s="34"/>
      <c r="AC168" s="34"/>
      <c r="AD168" s="34"/>
      <c r="AE168" s="34"/>
      <c r="AT168" s="13" t="s">
        <v>125</v>
      </c>
      <c r="AU168" s="13" t="s">
        <v>84</v>
      </c>
    </row>
    <row r="169" s="2" customFormat="1">
      <c r="A169" s="34"/>
      <c r="B169" s="35"/>
      <c r="C169" s="36"/>
      <c r="D169" s="206" t="s">
        <v>222</v>
      </c>
      <c r="E169" s="36"/>
      <c r="F169" s="235" t="s">
        <v>237</v>
      </c>
      <c r="G169" s="36"/>
      <c r="H169" s="36"/>
      <c r="I169" s="208"/>
      <c r="J169" s="208"/>
      <c r="K169" s="36"/>
      <c r="L169" s="36"/>
      <c r="M169" s="40"/>
      <c r="N169" s="209"/>
      <c r="O169" s="210"/>
      <c r="P169" s="87"/>
      <c r="Q169" s="87"/>
      <c r="R169" s="87"/>
      <c r="S169" s="87"/>
      <c r="T169" s="87"/>
      <c r="U169" s="87"/>
      <c r="V169" s="87"/>
      <c r="W169" s="87"/>
      <c r="X169" s="87"/>
      <c r="Y169" s="88"/>
      <c r="Z169" s="34"/>
      <c r="AA169" s="34"/>
      <c r="AB169" s="34"/>
      <c r="AC169" s="34"/>
      <c r="AD169" s="34"/>
      <c r="AE169" s="34"/>
      <c r="AT169" s="13" t="s">
        <v>222</v>
      </c>
      <c r="AU169" s="13" t="s">
        <v>84</v>
      </c>
    </row>
    <row r="170" s="2" customFormat="1" ht="37.8" customHeight="1">
      <c r="A170" s="34"/>
      <c r="B170" s="35"/>
      <c r="C170" s="226" t="s">
        <v>238</v>
      </c>
      <c r="D170" s="226" t="s">
        <v>155</v>
      </c>
      <c r="E170" s="227" t="s">
        <v>239</v>
      </c>
      <c r="F170" s="228" t="s">
        <v>240</v>
      </c>
      <c r="G170" s="229" t="s">
        <v>228</v>
      </c>
      <c r="H170" s="236"/>
      <c r="I170" s="231"/>
      <c r="J170" s="231"/>
      <c r="K170" s="232">
        <f>ROUND(P170*H170,2)</f>
        <v>0</v>
      </c>
      <c r="L170" s="233"/>
      <c r="M170" s="40"/>
      <c r="N170" s="234" t="s">
        <v>1</v>
      </c>
      <c r="O170" s="200" t="s">
        <v>39</v>
      </c>
      <c r="P170" s="201">
        <f>I170+J170</f>
        <v>0</v>
      </c>
      <c r="Q170" s="201">
        <f>ROUND(I170*H170,2)</f>
        <v>0</v>
      </c>
      <c r="R170" s="201">
        <f>ROUND(J170*H170,2)</f>
        <v>0</v>
      </c>
      <c r="S170" s="87"/>
      <c r="T170" s="202">
        <f>S170*H170</f>
        <v>0</v>
      </c>
      <c r="U170" s="202">
        <v>0</v>
      </c>
      <c r="V170" s="202">
        <f>U170*H170</f>
        <v>0</v>
      </c>
      <c r="W170" s="202">
        <v>0</v>
      </c>
      <c r="X170" s="202">
        <f>W170*H170</f>
        <v>0</v>
      </c>
      <c r="Y170" s="203" t="s">
        <v>1</v>
      </c>
      <c r="Z170" s="34"/>
      <c r="AA170" s="34"/>
      <c r="AB170" s="34"/>
      <c r="AC170" s="34"/>
      <c r="AD170" s="34"/>
      <c r="AE170" s="34"/>
      <c r="AR170" s="204" t="s">
        <v>84</v>
      </c>
      <c r="AT170" s="204" t="s">
        <v>155</v>
      </c>
      <c r="AU170" s="204" t="s">
        <v>84</v>
      </c>
      <c r="AY170" s="13" t="s">
        <v>123</v>
      </c>
      <c r="BE170" s="205">
        <f>IF(O170="základní",K170,0)</f>
        <v>0</v>
      </c>
      <c r="BF170" s="205">
        <f>IF(O170="snížená",K170,0)</f>
        <v>0</v>
      </c>
      <c r="BG170" s="205">
        <f>IF(O170="zákl. přenesená",K170,0)</f>
        <v>0</v>
      </c>
      <c r="BH170" s="205">
        <f>IF(O170="sníž. přenesená",K170,0)</f>
        <v>0</v>
      </c>
      <c r="BI170" s="205">
        <f>IF(O170="nulová",K170,0)</f>
        <v>0</v>
      </c>
      <c r="BJ170" s="13" t="s">
        <v>84</v>
      </c>
      <c r="BK170" s="205">
        <f>ROUND(P170*H170,2)</f>
        <v>0</v>
      </c>
      <c r="BL170" s="13" t="s">
        <v>84</v>
      </c>
      <c r="BM170" s="204" t="s">
        <v>241</v>
      </c>
    </row>
    <row r="171" s="2" customFormat="1">
      <c r="A171" s="34"/>
      <c r="B171" s="35"/>
      <c r="C171" s="36"/>
      <c r="D171" s="206" t="s">
        <v>125</v>
      </c>
      <c r="E171" s="36"/>
      <c r="F171" s="207" t="s">
        <v>240</v>
      </c>
      <c r="G171" s="36"/>
      <c r="H171" s="36"/>
      <c r="I171" s="208"/>
      <c r="J171" s="208"/>
      <c r="K171" s="36"/>
      <c r="L171" s="36"/>
      <c r="M171" s="40"/>
      <c r="N171" s="237"/>
      <c r="O171" s="238"/>
      <c r="P171" s="239"/>
      <c r="Q171" s="239"/>
      <c r="R171" s="239"/>
      <c r="S171" s="239"/>
      <c r="T171" s="239"/>
      <c r="U171" s="239"/>
      <c r="V171" s="239"/>
      <c r="W171" s="239"/>
      <c r="X171" s="239"/>
      <c r="Y171" s="240"/>
      <c r="Z171" s="34"/>
      <c r="AA171" s="34"/>
      <c r="AB171" s="34"/>
      <c r="AC171" s="34"/>
      <c r="AD171" s="34"/>
      <c r="AE171" s="34"/>
      <c r="AT171" s="13" t="s">
        <v>125</v>
      </c>
      <c r="AU171" s="13" t="s">
        <v>84</v>
      </c>
    </row>
    <row r="172" s="2" customFormat="1" ht="6.96" customHeight="1">
      <c r="A172" s="34"/>
      <c r="B172" s="62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40"/>
      <c r="N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</row>
  </sheetData>
  <sheetProtection sheet="1" autoFilter="0" formatColumns="0" formatRows="0" objects="1" scenarios="1" spinCount="100000" saltValue="Rr2rs/yf4kTfWRG8rEzVyCXf0Sju27Rdcuccl5ZKxHfOUFcip49V0HYNrHVkmjLZhbQw0NeSxzKqYnmWE2yJFA==" hashValue="3R7ZMcNIvDLvQSV+ipY1RvHxGuB7q2BXie+sT3u8PtxIliYRiwfB9V7ZDhRY/IG3O5NUYXzUCHsY2UvNranHoQ==" algorithmName="SHA-512" password="CC35"/>
  <autoFilter ref="C117:L171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Jachan František, Ing.</dc:creator>
  <cp:lastModifiedBy>Jachan František, Ing.</cp:lastModifiedBy>
  <dcterms:created xsi:type="dcterms:W3CDTF">2020-10-14T10:17:15Z</dcterms:created>
  <dcterms:modified xsi:type="dcterms:W3CDTF">2020-10-14T10:17:18Z</dcterms:modified>
</cp:coreProperties>
</file>