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88" yWindow="480" windowWidth="12312" windowHeight="7872"/>
  </bookViews>
  <sheets>
    <sheet name="Rekapitulace zakázky" sheetId="1" r:id="rId1"/>
    <sheet name="PS 01 - Demontáže, montáž..." sheetId="2" r:id="rId2"/>
    <sheet name="SO 01 - Železniční spodek" sheetId="3" r:id="rId3"/>
    <sheet name="SO 02 - Železniční svršek" sheetId="4" r:id="rId4"/>
    <sheet name="SO 03 - Železniční přejez..." sheetId="5" r:id="rId5"/>
    <sheet name="MO - Materiál objednatele" sheetId="6" r:id="rId6"/>
    <sheet name="VON - Vedlejší a ostatní ..." sheetId="7" r:id="rId7"/>
  </sheets>
  <definedNames>
    <definedName name="_xlnm._FilterDatabase" localSheetId="5" hidden="1">'MO - Materiál objednatele'!$C$80:$K$91</definedName>
    <definedName name="_xlnm._FilterDatabase" localSheetId="1" hidden="1">'PS 01 - Demontáže, montáž...'!$C$78:$K$195</definedName>
    <definedName name="_xlnm._FilterDatabase" localSheetId="2" hidden="1">'SO 01 - Železniční spodek'!$C$80:$K$167</definedName>
    <definedName name="_xlnm._FilterDatabase" localSheetId="3" hidden="1">'SO 02 - Železniční svršek'!$C$80:$K$347</definedName>
    <definedName name="_xlnm._FilterDatabase" localSheetId="4" hidden="1">'SO 03 - Železniční přejez...'!$C$82:$K$224</definedName>
    <definedName name="_xlnm._FilterDatabase" localSheetId="6" hidden="1">'VON - Vedlejší a ostatní ...'!$C$80:$K$101</definedName>
    <definedName name="_xlnm.Print_Titles" localSheetId="5">'MO - Materiál objednatele'!$80:$80</definedName>
    <definedName name="_xlnm.Print_Titles" localSheetId="1">'PS 01 - Demontáže, montáž...'!$78:$78</definedName>
    <definedName name="_xlnm.Print_Titles" localSheetId="0">'Rekapitulace zakázky'!$52:$52</definedName>
    <definedName name="_xlnm.Print_Titles" localSheetId="2">'SO 01 - Železniční spodek'!$80:$80</definedName>
    <definedName name="_xlnm.Print_Titles" localSheetId="3">'SO 02 - Železniční svršek'!$80:$80</definedName>
    <definedName name="_xlnm.Print_Titles" localSheetId="4">'SO 03 - Železniční přejez...'!$82:$82</definedName>
    <definedName name="_xlnm.Print_Titles" localSheetId="6">'VON - Vedlejší a ostatní ...'!$80:$80</definedName>
    <definedName name="_xlnm.Print_Area" localSheetId="5">'MO - Materiál objednatele'!$C$45:$J$62,'MO - Materiál objednatele'!$C$68:$K$91</definedName>
    <definedName name="_xlnm.Print_Area" localSheetId="1">'PS 01 - Demontáže, montáž...'!$C$45:$J$60,'PS 01 - Demontáže, montáž...'!$C$66:$K$195</definedName>
    <definedName name="_xlnm.Print_Area" localSheetId="0">'Rekapitulace zakázky'!$D$4:$AO$36,'Rekapitulace zakázky'!$C$42:$AQ$61</definedName>
    <definedName name="_xlnm.Print_Area" localSheetId="2">'SO 01 - Železniční spodek'!$C$45:$J$62,'SO 01 - Železniční spodek'!$C$68:$K$167</definedName>
    <definedName name="_xlnm.Print_Area" localSheetId="3">'SO 02 - Železniční svršek'!$C$45:$J$62,'SO 02 - Železniční svršek'!$C$68:$K$347</definedName>
    <definedName name="_xlnm.Print_Area" localSheetId="4">'SO 03 - Železniční přejez...'!$C$45:$J$64,'SO 03 - Železniční přejez...'!$C$70:$K$224</definedName>
    <definedName name="_xlnm.Print_Area" localSheetId="6">'VON - Vedlejší a ostatní ...'!$C$45:$J$62,'VON - Vedlejší a ostatní ...'!$C$68:$K$101</definedName>
  </definedNames>
  <calcPr calcId="145621"/>
</workbook>
</file>

<file path=xl/calcChain.xml><?xml version="1.0" encoding="utf-8"?>
<calcChain xmlns="http://schemas.openxmlformats.org/spreadsheetml/2006/main">
  <c r="J37" i="7" l="1"/>
  <c r="J36" i="7"/>
  <c r="AY60" i="1" s="1"/>
  <c r="J35" i="7"/>
  <c r="AX60" i="1" s="1"/>
  <c r="BI98" i="7"/>
  <c r="BH98" i="7"/>
  <c r="BG98" i="7"/>
  <c r="BF98" i="7"/>
  <c r="T98" i="7"/>
  <c r="R98" i="7"/>
  <c r="P98" i="7"/>
  <c r="BI96" i="7"/>
  <c r="BH96" i="7"/>
  <c r="BG96" i="7"/>
  <c r="BF96" i="7"/>
  <c r="T96" i="7"/>
  <c r="R96" i="7"/>
  <c r="P96" i="7"/>
  <c r="BI94" i="7"/>
  <c r="BH94" i="7"/>
  <c r="BG94" i="7"/>
  <c r="BF94" i="7"/>
  <c r="T94" i="7"/>
  <c r="R94" i="7"/>
  <c r="P94" i="7"/>
  <c r="BI92" i="7"/>
  <c r="BH92" i="7"/>
  <c r="BG92" i="7"/>
  <c r="BF92" i="7"/>
  <c r="T92" i="7"/>
  <c r="R92" i="7"/>
  <c r="P92" i="7"/>
  <c r="BI90" i="7"/>
  <c r="BH90" i="7"/>
  <c r="BG90" i="7"/>
  <c r="BF90" i="7"/>
  <c r="T90" i="7"/>
  <c r="R90" i="7"/>
  <c r="P90" i="7"/>
  <c r="BI88" i="7"/>
  <c r="BH88" i="7"/>
  <c r="BG88" i="7"/>
  <c r="BF88" i="7"/>
  <c r="T88" i="7"/>
  <c r="R88" i="7"/>
  <c r="P88" i="7"/>
  <c r="BI86" i="7"/>
  <c r="BH86" i="7"/>
  <c r="BG86" i="7"/>
  <c r="BF86" i="7"/>
  <c r="T86" i="7"/>
  <c r="R86" i="7"/>
  <c r="P86" i="7"/>
  <c r="BI84" i="7"/>
  <c r="BH84" i="7"/>
  <c r="BG84" i="7"/>
  <c r="BF84" i="7"/>
  <c r="T84" i="7"/>
  <c r="R84" i="7"/>
  <c r="P84" i="7"/>
  <c r="J78" i="7"/>
  <c r="J77" i="7"/>
  <c r="F77" i="7"/>
  <c r="F75" i="7"/>
  <c r="E73" i="7"/>
  <c r="J55" i="7"/>
  <c r="J54" i="7"/>
  <c r="F54" i="7"/>
  <c r="F52" i="7"/>
  <c r="E50" i="7"/>
  <c r="J18" i="7"/>
  <c r="E18" i="7"/>
  <c r="F78" i="7"/>
  <c r="J17" i="7"/>
  <c r="J12" i="7"/>
  <c r="J75" i="7" s="1"/>
  <c r="E7" i="7"/>
  <c r="E71" i="7" s="1"/>
  <c r="J37" i="6"/>
  <c r="J36" i="6"/>
  <c r="AY59" i="1"/>
  <c r="J35" i="6"/>
  <c r="AX59" i="1"/>
  <c r="BI90" i="6"/>
  <c r="BH90" i="6"/>
  <c r="BG90" i="6"/>
  <c r="BF90" i="6"/>
  <c r="T90" i="6"/>
  <c r="R90" i="6"/>
  <c r="P90" i="6"/>
  <c r="BI88" i="6"/>
  <c r="BH88" i="6"/>
  <c r="BG88" i="6"/>
  <c r="BF88" i="6"/>
  <c r="T88" i="6"/>
  <c r="R88" i="6"/>
  <c r="P88" i="6"/>
  <c r="BI86" i="6"/>
  <c r="BH86" i="6"/>
  <c r="BG86" i="6"/>
  <c r="BF86" i="6"/>
  <c r="T86" i="6"/>
  <c r="R86" i="6"/>
  <c r="P86" i="6"/>
  <c r="BI84" i="6"/>
  <c r="BH84" i="6"/>
  <c r="BG84" i="6"/>
  <c r="BF84" i="6"/>
  <c r="T84" i="6"/>
  <c r="R84" i="6"/>
  <c r="P84" i="6"/>
  <c r="J78" i="6"/>
  <c r="J77" i="6"/>
  <c r="F77" i="6"/>
  <c r="F75" i="6"/>
  <c r="E73" i="6"/>
  <c r="J55" i="6"/>
  <c r="J54" i="6"/>
  <c r="F54" i="6"/>
  <c r="F52" i="6"/>
  <c r="E50" i="6"/>
  <c r="J18" i="6"/>
  <c r="E18" i="6"/>
  <c r="F78" i="6" s="1"/>
  <c r="J17" i="6"/>
  <c r="J12" i="6"/>
  <c r="J75" i="6"/>
  <c r="E7" i="6"/>
  <c r="E71" i="6"/>
  <c r="J85" i="5"/>
  <c r="T84" i="5"/>
  <c r="R84" i="5"/>
  <c r="P84" i="5"/>
  <c r="BK84" i="5"/>
  <c r="J84" i="5" s="1"/>
  <c r="J60" i="5" s="1"/>
  <c r="J37" i="5"/>
  <c r="J36" i="5"/>
  <c r="AY58" i="1" s="1"/>
  <c r="J35" i="5"/>
  <c r="AX58" i="1" s="1"/>
  <c r="BI223" i="5"/>
  <c r="BH223" i="5"/>
  <c r="BG223" i="5"/>
  <c r="BF223" i="5"/>
  <c r="T223" i="5"/>
  <c r="R223" i="5"/>
  <c r="P223" i="5"/>
  <c r="BI219" i="5"/>
  <c r="BH219" i="5"/>
  <c r="BG219" i="5"/>
  <c r="BF219" i="5"/>
  <c r="T219" i="5"/>
  <c r="R219" i="5"/>
  <c r="P219" i="5"/>
  <c r="BI215" i="5"/>
  <c r="BH215" i="5"/>
  <c r="BG215" i="5"/>
  <c r="BF215" i="5"/>
  <c r="T215" i="5"/>
  <c r="R215" i="5"/>
  <c r="P215" i="5"/>
  <c r="BI211" i="5"/>
  <c r="BH211" i="5"/>
  <c r="BG211" i="5"/>
  <c r="BF211" i="5"/>
  <c r="T211" i="5"/>
  <c r="R211" i="5"/>
  <c r="P211" i="5"/>
  <c r="BI208" i="5"/>
  <c r="BH208" i="5"/>
  <c r="BG208" i="5"/>
  <c r="BF208" i="5"/>
  <c r="T208" i="5"/>
  <c r="R208" i="5"/>
  <c r="P208" i="5"/>
  <c r="BI204" i="5"/>
  <c r="BH204" i="5"/>
  <c r="BG204" i="5"/>
  <c r="BF204" i="5"/>
  <c r="T204" i="5"/>
  <c r="R204" i="5"/>
  <c r="P204" i="5"/>
  <c r="BI200" i="5"/>
  <c r="BH200" i="5"/>
  <c r="BG200" i="5"/>
  <c r="BF200" i="5"/>
  <c r="T200" i="5"/>
  <c r="R200" i="5"/>
  <c r="P200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88" i="5"/>
  <c r="BH188" i="5"/>
  <c r="BG188" i="5"/>
  <c r="BF188" i="5"/>
  <c r="T188" i="5"/>
  <c r="R188" i="5"/>
  <c r="P188" i="5"/>
  <c r="BI184" i="5"/>
  <c r="BH184" i="5"/>
  <c r="BG184" i="5"/>
  <c r="BF184" i="5"/>
  <c r="T184" i="5"/>
  <c r="R184" i="5"/>
  <c r="P184" i="5"/>
  <c r="BI180" i="5"/>
  <c r="BH180" i="5"/>
  <c r="BG180" i="5"/>
  <c r="BF180" i="5"/>
  <c r="T180" i="5"/>
  <c r="R180" i="5"/>
  <c r="P180" i="5"/>
  <c r="BI176" i="5"/>
  <c r="BH176" i="5"/>
  <c r="BG176" i="5"/>
  <c r="BF176" i="5"/>
  <c r="T176" i="5"/>
  <c r="R176" i="5"/>
  <c r="P176" i="5"/>
  <c r="BI172" i="5"/>
  <c r="BH172" i="5"/>
  <c r="BG172" i="5"/>
  <c r="BF172" i="5"/>
  <c r="T172" i="5"/>
  <c r="R172" i="5"/>
  <c r="P172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3" i="5"/>
  <c r="BH153" i="5"/>
  <c r="BG153" i="5"/>
  <c r="BF153" i="5"/>
  <c r="T153" i="5"/>
  <c r="R153" i="5"/>
  <c r="P153" i="5"/>
  <c r="BI149" i="5"/>
  <c r="BH149" i="5"/>
  <c r="BG149" i="5"/>
  <c r="BF149" i="5"/>
  <c r="T149" i="5"/>
  <c r="R149" i="5"/>
  <c r="P149" i="5"/>
  <c r="BI145" i="5"/>
  <c r="BH145" i="5"/>
  <c r="BG145" i="5"/>
  <c r="BF145" i="5"/>
  <c r="T145" i="5"/>
  <c r="R145" i="5"/>
  <c r="P145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4" i="5"/>
  <c r="BH134" i="5"/>
  <c r="BG134" i="5"/>
  <c r="BF134" i="5"/>
  <c r="T134" i="5"/>
  <c r="R134" i="5"/>
  <c r="P134" i="5"/>
  <c r="BI129" i="5"/>
  <c r="BH129" i="5"/>
  <c r="BG129" i="5"/>
  <c r="BF129" i="5"/>
  <c r="T129" i="5"/>
  <c r="R129" i="5"/>
  <c r="P129" i="5"/>
  <c r="BI124" i="5"/>
  <c r="BH124" i="5"/>
  <c r="BG124" i="5"/>
  <c r="BF124" i="5"/>
  <c r="T124" i="5"/>
  <c r="R124" i="5"/>
  <c r="P124" i="5"/>
  <c r="BI119" i="5"/>
  <c r="BH119" i="5"/>
  <c r="BG119" i="5"/>
  <c r="BF119" i="5"/>
  <c r="T119" i="5"/>
  <c r="R119" i="5"/>
  <c r="P119" i="5"/>
  <c r="BI116" i="5"/>
  <c r="BH116" i="5"/>
  <c r="BG116" i="5"/>
  <c r="BF116" i="5"/>
  <c r="T116" i="5"/>
  <c r="R116" i="5"/>
  <c r="P116" i="5"/>
  <c r="BI111" i="5"/>
  <c r="BH111" i="5"/>
  <c r="BG111" i="5"/>
  <c r="BF111" i="5"/>
  <c r="T111" i="5"/>
  <c r="R111" i="5"/>
  <c r="P111" i="5"/>
  <c r="BI108" i="5"/>
  <c r="BH108" i="5"/>
  <c r="BG108" i="5"/>
  <c r="BF108" i="5"/>
  <c r="T108" i="5"/>
  <c r="R108" i="5"/>
  <c r="P108" i="5"/>
  <c r="BI104" i="5"/>
  <c r="BH104" i="5"/>
  <c r="BG104" i="5"/>
  <c r="BF104" i="5"/>
  <c r="T104" i="5"/>
  <c r="R104" i="5"/>
  <c r="P104" i="5"/>
  <c r="BI100" i="5"/>
  <c r="BH100" i="5"/>
  <c r="BG100" i="5"/>
  <c r="BF100" i="5"/>
  <c r="T100" i="5"/>
  <c r="R100" i="5"/>
  <c r="P100" i="5"/>
  <c r="BI97" i="5"/>
  <c r="BH97" i="5"/>
  <c r="BG97" i="5"/>
  <c r="BF97" i="5"/>
  <c r="T97" i="5"/>
  <c r="R97" i="5"/>
  <c r="P97" i="5"/>
  <c r="BI92" i="5"/>
  <c r="BH92" i="5"/>
  <c r="BG92" i="5"/>
  <c r="BF92" i="5"/>
  <c r="T92" i="5"/>
  <c r="R92" i="5"/>
  <c r="P92" i="5"/>
  <c r="BI87" i="5"/>
  <c r="BH87" i="5"/>
  <c r="BG87" i="5"/>
  <c r="BF87" i="5"/>
  <c r="T87" i="5"/>
  <c r="R87" i="5"/>
  <c r="P87" i="5"/>
  <c r="J61" i="5"/>
  <c r="J80" i="5"/>
  <c r="J79" i="5"/>
  <c r="F79" i="5"/>
  <c r="F77" i="5"/>
  <c r="E75" i="5"/>
  <c r="J55" i="5"/>
  <c r="J54" i="5"/>
  <c r="F54" i="5"/>
  <c r="F52" i="5"/>
  <c r="E50" i="5"/>
  <c r="J18" i="5"/>
  <c r="E18" i="5"/>
  <c r="F80" i="5"/>
  <c r="J17" i="5"/>
  <c r="J12" i="5"/>
  <c r="J52" i="5" s="1"/>
  <c r="E7" i="5"/>
  <c r="E73" i="5" s="1"/>
  <c r="J37" i="4"/>
  <c r="J36" i="4"/>
  <c r="AY57" i="1"/>
  <c r="J35" i="4"/>
  <c r="AX57" i="1"/>
  <c r="BI344" i="4"/>
  <c r="BH344" i="4"/>
  <c r="BG344" i="4"/>
  <c r="BF344" i="4"/>
  <c r="T344" i="4"/>
  <c r="R344" i="4"/>
  <c r="P344" i="4"/>
  <c r="BI342" i="4"/>
  <c r="BH342" i="4"/>
  <c r="BG342" i="4"/>
  <c r="BF342" i="4"/>
  <c r="T342" i="4"/>
  <c r="R342" i="4"/>
  <c r="P342" i="4"/>
  <c r="BI338" i="4"/>
  <c r="BH338" i="4"/>
  <c r="BG338" i="4"/>
  <c r="BF338" i="4"/>
  <c r="T338" i="4"/>
  <c r="R338" i="4"/>
  <c r="P338" i="4"/>
  <c r="BI335" i="4"/>
  <c r="BH335" i="4"/>
  <c r="BG335" i="4"/>
  <c r="BF335" i="4"/>
  <c r="T335" i="4"/>
  <c r="R335" i="4"/>
  <c r="P335" i="4"/>
  <c r="BI331" i="4"/>
  <c r="BH331" i="4"/>
  <c r="BG331" i="4"/>
  <c r="BF331" i="4"/>
  <c r="T331" i="4"/>
  <c r="R331" i="4"/>
  <c r="P331" i="4"/>
  <c r="BI329" i="4"/>
  <c r="BH329" i="4"/>
  <c r="BG329" i="4"/>
  <c r="BF329" i="4"/>
  <c r="T329" i="4"/>
  <c r="R329" i="4"/>
  <c r="P329" i="4"/>
  <c r="BI327" i="4"/>
  <c r="BH327" i="4"/>
  <c r="BG327" i="4"/>
  <c r="BF327" i="4"/>
  <c r="T327" i="4"/>
  <c r="R327" i="4"/>
  <c r="P327" i="4"/>
  <c r="BI325" i="4"/>
  <c r="BH325" i="4"/>
  <c r="BG325" i="4"/>
  <c r="BF325" i="4"/>
  <c r="T325" i="4"/>
  <c r="R325" i="4"/>
  <c r="P325" i="4"/>
  <c r="BI323" i="4"/>
  <c r="BH323" i="4"/>
  <c r="BG323" i="4"/>
  <c r="BF323" i="4"/>
  <c r="T323" i="4"/>
  <c r="R323" i="4"/>
  <c r="P323" i="4"/>
  <c r="BI319" i="4"/>
  <c r="BH319" i="4"/>
  <c r="BG319" i="4"/>
  <c r="BF319" i="4"/>
  <c r="T319" i="4"/>
  <c r="R319" i="4"/>
  <c r="P319" i="4"/>
  <c r="BI317" i="4"/>
  <c r="BH317" i="4"/>
  <c r="BG317" i="4"/>
  <c r="BF317" i="4"/>
  <c r="T317" i="4"/>
  <c r="R317" i="4"/>
  <c r="P317" i="4"/>
  <c r="BI315" i="4"/>
  <c r="BH315" i="4"/>
  <c r="BG315" i="4"/>
  <c r="BF315" i="4"/>
  <c r="T315" i="4"/>
  <c r="R315" i="4"/>
  <c r="P315" i="4"/>
  <c r="BI313" i="4"/>
  <c r="BH313" i="4"/>
  <c r="BG313" i="4"/>
  <c r="BF313" i="4"/>
  <c r="T313" i="4"/>
  <c r="R313" i="4"/>
  <c r="P313" i="4"/>
  <c r="BI310" i="4"/>
  <c r="BH310" i="4"/>
  <c r="BG310" i="4"/>
  <c r="BF310" i="4"/>
  <c r="T310" i="4"/>
  <c r="R310" i="4"/>
  <c r="P310" i="4"/>
  <c r="BI308" i="4"/>
  <c r="BH308" i="4"/>
  <c r="BG308" i="4"/>
  <c r="BF308" i="4"/>
  <c r="T308" i="4"/>
  <c r="R308" i="4"/>
  <c r="P308" i="4"/>
  <c r="BI305" i="4"/>
  <c r="BH305" i="4"/>
  <c r="BG305" i="4"/>
  <c r="BF305" i="4"/>
  <c r="T305" i="4"/>
  <c r="R305" i="4"/>
  <c r="P305" i="4"/>
  <c r="BI297" i="4"/>
  <c r="BH297" i="4"/>
  <c r="BG297" i="4"/>
  <c r="BF297" i="4"/>
  <c r="T297" i="4"/>
  <c r="R297" i="4"/>
  <c r="P297" i="4"/>
  <c r="BI294" i="4"/>
  <c r="BH294" i="4"/>
  <c r="BG294" i="4"/>
  <c r="BF294" i="4"/>
  <c r="T294" i="4"/>
  <c r="R294" i="4"/>
  <c r="P294" i="4"/>
  <c r="BI291" i="4"/>
  <c r="BH291" i="4"/>
  <c r="BG291" i="4"/>
  <c r="BF291" i="4"/>
  <c r="T291" i="4"/>
  <c r="R291" i="4"/>
  <c r="P291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6" i="4"/>
  <c r="BH276" i="4"/>
  <c r="BG276" i="4"/>
  <c r="BF276" i="4"/>
  <c r="T276" i="4"/>
  <c r="R276" i="4"/>
  <c r="P276" i="4"/>
  <c r="BI272" i="4"/>
  <c r="BH272" i="4"/>
  <c r="BG272" i="4"/>
  <c r="BF272" i="4"/>
  <c r="T272" i="4"/>
  <c r="R272" i="4"/>
  <c r="P272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3" i="4"/>
  <c r="BH263" i="4"/>
  <c r="BG263" i="4"/>
  <c r="BF263" i="4"/>
  <c r="T263" i="4"/>
  <c r="R263" i="4"/>
  <c r="P263" i="4"/>
  <c r="BI260" i="4"/>
  <c r="BH260" i="4"/>
  <c r="BG260" i="4"/>
  <c r="BF260" i="4"/>
  <c r="T260" i="4"/>
  <c r="R260" i="4"/>
  <c r="P260" i="4"/>
  <c r="BI257" i="4"/>
  <c r="BH257" i="4"/>
  <c r="BG257" i="4"/>
  <c r="BF257" i="4"/>
  <c r="T257" i="4"/>
  <c r="R257" i="4"/>
  <c r="P257" i="4"/>
  <c r="BI254" i="4"/>
  <c r="BH254" i="4"/>
  <c r="BG254" i="4"/>
  <c r="BF254" i="4"/>
  <c r="T254" i="4"/>
  <c r="R254" i="4"/>
  <c r="P254" i="4"/>
  <c r="BI251" i="4"/>
  <c r="BH251" i="4"/>
  <c r="BG251" i="4"/>
  <c r="BF251" i="4"/>
  <c r="T251" i="4"/>
  <c r="R251" i="4"/>
  <c r="P251" i="4"/>
  <c r="BI248" i="4"/>
  <c r="BH248" i="4"/>
  <c r="BG248" i="4"/>
  <c r="BF248" i="4"/>
  <c r="T248" i="4"/>
  <c r="R248" i="4"/>
  <c r="P248" i="4"/>
  <c r="BI245" i="4"/>
  <c r="BH245" i="4"/>
  <c r="BG245" i="4"/>
  <c r="BF245" i="4"/>
  <c r="T245" i="4"/>
  <c r="R245" i="4"/>
  <c r="P245" i="4"/>
  <c r="BI241" i="4"/>
  <c r="BH241" i="4"/>
  <c r="BG241" i="4"/>
  <c r="BF241" i="4"/>
  <c r="T241" i="4"/>
  <c r="R241" i="4"/>
  <c r="P241" i="4"/>
  <c r="BI237" i="4"/>
  <c r="BH237" i="4"/>
  <c r="BG237" i="4"/>
  <c r="BF237" i="4"/>
  <c r="T237" i="4"/>
  <c r="R237" i="4"/>
  <c r="P237" i="4"/>
  <c r="BI234" i="4"/>
  <c r="BH234" i="4"/>
  <c r="BG234" i="4"/>
  <c r="BF234" i="4"/>
  <c r="T234" i="4"/>
  <c r="R234" i="4"/>
  <c r="P234" i="4"/>
  <c r="BI230" i="4"/>
  <c r="BH230" i="4"/>
  <c r="BG230" i="4"/>
  <c r="BF230" i="4"/>
  <c r="T230" i="4"/>
  <c r="R230" i="4"/>
  <c r="P230" i="4"/>
  <c r="BI226" i="4"/>
  <c r="BH226" i="4"/>
  <c r="BG226" i="4"/>
  <c r="BF226" i="4"/>
  <c r="T226" i="4"/>
  <c r="R226" i="4"/>
  <c r="P226" i="4"/>
  <c r="BI223" i="4"/>
  <c r="BH223" i="4"/>
  <c r="BG223" i="4"/>
  <c r="BF223" i="4"/>
  <c r="T223" i="4"/>
  <c r="R223" i="4"/>
  <c r="P223" i="4"/>
  <c r="BI219" i="4"/>
  <c r="BH219" i="4"/>
  <c r="BG219" i="4"/>
  <c r="BF219" i="4"/>
  <c r="T219" i="4"/>
  <c r="R219" i="4"/>
  <c r="P219" i="4"/>
  <c r="BI215" i="4"/>
  <c r="BH215" i="4"/>
  <c r="BG215" i="4"/>
  <c r="BF215" i="4"/>
  <c r="T215" i="4"/>
  <c r="R215" i="4"/>
  <c r="P215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R208" i="4"/>
  <c r="P208" i="4"/>
  <c r="BI204" i="4"/>
  <c r="BH204" i="4"/>
  <c r="BG204" i="4"/>
  <c r="BF204" i="4"/>
  <c r="T204" i="4"/>
  <c r="R204" i="4"/>
  <c r="P204" i="4"/>
  <c r="BI200" i="4"/>
  <c r="BH200" i="4"/>
  <c r="BG200" i="4"/>
  <c r="BF200" i="4"/>
  <c r="T200" i="4"/>
  <c r="R200" i="4"/>
  <c r="P200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R184" i="4"/>
  <c r="P184" i="4"/>
  <c r="BI180" i="4"/>
  <c r="BH180" i="4"/>
  <c r="BG180" i="4"/>
  <c r="BF180" i="4"/>
  <c r="T180" i="4"/>
  <c r="R180" i="4"/>
  <c r="P180" i="4"/>
  <c r="BI176" i="4"/>
  <c r="BH176" i="4"/>
  <c r="BG176" i="4"/>
  <c r="BF176" i="4"/>
  <c r="T176" i="4"/>
  <c r="R176" i="4"/>
  <c r="P176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4" i="4"/>
  <c r="BH164" i="4"/>
  <c r="BG164" i="4"/>
  <c r="BF164" i="4"/>
  <c r="T164" i="4"/>
  <c r="R164" i="4"/>
  <c r="P164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48" i="4"/>
  <c r="BH148" i="4"/>
  <c r="BG148" i="4"/>
  <c r="BF148" i="4"/>
  <c r="T148" i="4"/>
  <c r="R148" i="4"/>
  <c r="P148" i="4"/>
  <c r="BI144" i="4"/>
  <c r="BH144" i="4"/>
  <c r="BG144" i="4"/>
  <c r="BF144" i="4"/>
  <c r="T144" i="4"/>
  <c r="R144" i="4"/>
  <c r="P144" i="4"/>
  <c r="BI140" i="4"/>
  <c r="BH140" i="4"/>
  <c r="BG140" i="4"/>
  <c r="BF140" i="4"/>
  <c r="T140" i="4"/>
  <c r="R140" i="4"/>
  <c r="P140" i="4"/>
  <c r="BI136" i="4"/>
  <c r="BH136" i="4"/>
  <c r="BG136" i="4"/>
  <c r="BF136" i="4"/>
  <c r="T136" i="4"/>
  <c r="R136" i="4"/>
  <c r="P136" i="4"/>
  <c r="BI132" i="4"/>
  <c r="BH132" i="4"/>
  <c r="BG132" i="4"/>
  <c r="BF132" i="4"/>
  <c r="T132" i="4"/>
  <c r="R132" i="4"/>
  <c r="P132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2" i="4"/>
  <c r="BH112" i="4"/>
  <c r="BG112" i="4"/>
  <c r="BF112" i="4"/>
  <c r="T112" i="4"/>
  <c r="R112" i="4"/>
  <c r="P112" i="4"/>
  <c r="BI108" i="4"/>
  <c r="BH108" i="4"/>
  <c r="BG108" i="4"/>
  <c r="BF108" i="4"/>
  <c r="T108" i="4"/>
  <c r="R108" i="4"/>
  <c r="P108" i="4"/>
  <c r="BI104" i="4"/>
  <c r="BH104" i="4"/>
  <c r="BG104" i="4"/>
  <c r="BF104" i="4"/>
  <c r="T104" i="4"/>
  <c r="R104" i="4"/>
  <c r="P104" i="4"/>
  <c r="BI100" i="4"/>
  <c r="BH100" i="4"/>
  <c r="BG100" i="4"/>
  <c r="BF100" i="4"/>
  <c r="T100" i="4"/>
  <c r="R100" i="4"/>
  <c r="P100" i="4"/>
  <c r="BI96" i="4"/>
  <c r="BH96" i="4"/>
  <c r="BG96" i="4"/>
  <c r="BF96" i="4"/>
  <c r="T96" i="4"/>
  <c r="R96" i="4"/>
  <c r="P96" i="4"/>
  <c r="BI92" i="4"/>
  <c r="BH92" i="4"/>
  <c r="BG92" i="4"/>
  <c r="BF92" i="4"/>
  <c r="T92" i="4"/>
  <c r="R92" i="4"/>
  <c r="P92" i="4"/>
  <c r="BI88" i="4"/>
  <c r="BH88" i="4"/>
  <c r="BG88" i="4"/>
  <c r="BF88" i="4"/>
  <c r="T88" i="4"/>
  <c r="R88" i="4"/>
  <c r="P88" i="4"/>
  <c r="BI84" i="4"/>
  <c r="BH84" i="4"/>
  <c r="BG84" i="4"/>
  <c r="BF84" i="4"/>
  <c r="T84" i="4"/>
  <c r="R84" i="4"/>
  <c r="P84" i="4"/>
  <c r="J78" i="4"/>
  <c r="J77" i="4"/>
  <c r="F77" i="4"/>
  <c r="F75" i="4"/>
  <c r="E73" i="4"/>
  <c r="J55" i="4"/>
  <c r="J54" i="4"/>
  <c r="F54" i="4"/>
  <c r="F52" i="4"/>
  <c r="E50" i="4"/>
  <c r="J18" i="4"/>
  <c r="E18" i="4"/>
  <c r="F55" i="4"/>
  <c r="J17" i="4"/>
  <c r="J12" i="4"/>
  <c r="J75" i="4" s="1"/>
  <c r="E7" i="4"/>
  <c r="E71" i="4" s="1"/>
  <c r="J37" i="3"/>
  <c r="J36" i="3"/>
  <c r="AY56" i="1"/>
  <c r="J35" i="3"/>
  <c r="AX56" i="1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BI121" i="3"/>
  <c r="BH121" i="3"/>
  <c r="BG121" i="3"/>
  <c r="BF121" i="3"/>
  <c r="T121" i="3"/>
  <c r="R121" i="3"/>
  <c r="P121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BI88" i="3"/>
  <c r="BH88" i="3"/>
  <c r="BG88" i="3"/>
  <c r="BF88" i="3"/>
  <c r="T88" i="3"/>
  <c r="R88" i="3"/>
  <c r="P88" i="3"/>
  <c r="BI84" i="3"/>
  <c r="BH84" i="3"/>
  <c r="BG84" i="3"/>
  <c r="BF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78" i="3"/>
  <c r="J17" i="3"/>
  <c r="J12" i="3"/>
  <c r="J52" i="3" s="1"/>
  <c r="E7" i="3"/>
  <c r="E71" i="3" s="1"/>
  <c r="J37" i="2"/>
  <c r="J36" i="2"/>
  <c r="AY55" i="1"/>
  <c r="J35" i="2"/>
  <c r="AX55" i="1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78" i="2"/>
  <c r="BH178" i="2"/>
  <c r="BG178" i="2"/>
  <c r="BF178" i="2"/>
  <c r="T178" i="2"/>
  <c r="R178" i="2"/>
  <c r="P178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BI82" i="2"/>
  <c r="BH82" i="2"/>
  <c r="BG82" i="2"/>
  <c r="BF82" i="2"/>
  <c r="T82" i="2"/>
  <c r="R82" i="2"/>
  <c r="P82" i="2"/>
  <c r="BI80" i="2"/>
  <c r="BH80" i="2"/>
  <c r="BG80" i="2"/>
  <c r="BF80" i="2"/>
  <c r="T80" i="2"/>
  <c r="R80" i="2"/>
  <c r="P80" i="2"/>
  <c r="J76" i="2"/>
  <c r="J75" i="2"/>
  <c r="F75" i="2"/>
  <c r="F73" i="2"/>
  <c r="E71" i="2"/>
  <c r="J55" i="2"/>
  <c r="J54" i="2"/>
  <c r="F54" i="2"/>
  <c r="F52" i="2"/>
  <c r="E50" i="2"/>
  <c r="J18" i="2"/>
  <c r="E18" i="2"/>
  <c r="F76" i="2"/>
  <c r="J17" i="2"/>
  <c r="J12" i="2"/>
  <c r="J52" i="2" s="1"/>
  <c r="E7" i="2"/>
  <c r="E48" i="2" s="1"/>
  <c r="L50" i="1"/>
  <c r="AM50" i="1"/>
  <c r="AM49" i="1"/>
  <c r="L49" i="1"/>
  <c r="AM47" i="1"/>
  <c r="L47" i="1"/>
  <c r="L45" i="1"/>
  <c r="L44" i="1"/>
  <c r="BK98" i="7"/>
  <c r="J98" i="7"/>
  <c r="BK96" i="7"/>
  <c r="J96" i="7"/>
  <c r="BK94" i="7"/>
  <c r="J94" i="7"/>
  <c r="BK92" i="7"/>
  <c r="J92" i="7"/>
  <c r="BK90" i="7"/>
  <c r="J90" i="7"/>
  <c r="BK88" i="7"/>
  <c r="J88" i="7"/>
  <c r="BK86" i="7"/>
  <c r="J86" i="7"/>
  <c r="BK84" i="7"/>
  <c r="J84" i="7"/>
  <c r="BK90" i="6"/>
  <c r="BK88" i="6"/>
  <c r="BK84" i="6"/>
  <c r="BK223" i="5"/>
  <c r="J223" i="5"/>
  <c r="J219" i="5"/>
  <c r="BK200" i="5"/>
  <c r="BK195" i="5"/>
  <c r="BK184" i="5"/>
  <c r="BK180" i="5"/>
  <c r="J157" i="5"/>
  <c r="J153" i="5"/>
  <c r="J145" i="5"/>
  <c r="J141" i="5"/>
  <c r="BK138" i="5"/>
  <c r="BK124" i="5"/>
  <c r="J116" i="5"/>
  <c r="J104" i="5"/>
  <c r="J97" i="5"/>
  <c r="BK92" i="5"/>
  <c r="BK335" i="4"/>
  <c r="J323" i="4"/>
  <c r="BK319" i="4"/>
  <c r="BK313" i="4"/>
  <c r="BK294" i="4"/>
  <c r="J291" i="4"/>
  <c r="BK283" i="4"/>
  <c r="BK268" i="4"/>
  <c r="BK266" i="4"/>
  <c r="BK263" i="4"/>
  <c r="J257" i="4"/>
  <c r="BK254" i="4"/>
  <c r="J241" i="4"/>
  <c r="J237" i="4"/>
  <c r="J234" i="4"/>
  <c r="BK226" i="4"/>
  <c r="J223" i="4"/>
  <c r="BK219" i="4"/>
  <c r="BK215" i="4"/>
  <c r="BK196" i="4"/>
  <c r="BK194" i="4"/>
  <c r="J192" i="4"/>
  <c r="J190" i="4"/>
  <c r="BK188" i="4"/>
  <c r="BK184" i="4"/>
  <c r="BK176" i="4"/>
  <c r="BK172" i="4"/>
  <c r="BK160" i="4"/>
  <c r="BK156" i="4"/>
  <c r="J152" i="4"/>
  <c r="BK140" i="4"/>
  <c r="BK136" i="4"/>
  <c r="BK132" i="4"/>
  <c r="BK124" i="4"/>
  <c r="J116" i="4"/>
  <c r="J100" i="4"/>
  <c r="J96" i="4"/>
  <c r="J92" i="4"/>
  <c r="BK84" i="4"/>
  <c r="BK165" i="3"/>
  <c r="BK161" i="3"/>
  <c r="J150" i="3"/>
  <c r="J146" i="3"/>
  <c r="BK131" i="3"/>
  <c r="BK127" i="3"/>
  <c r="J117" i="3"/>
  <c r="J114" i="3"/>
  <c r="J107" i="3"/>
  <c r="BK92" i="3"/>
  <c r="J88" i="3"/>
  <c r="J84" i="3"/>
  <c r="BK167" i="2"/>
  <c r="J167" i="2"/>
  <c r="J162" i="2"/>
  <c r="BK160" i="2"/>
  <c r="J156" i="2"/>
  <c r="BK151" i="2"/>
  <c r="BK147" i="2"/>
  <c r="BK145" i="2"/>
  <c r="BK141" i="2"/>
  <c r="J141" i="2"/>
  <c r="BK139" i="2"/>
  <c r="J139" i="2"/>
  <c r="BK135" i="2"/>
  <c r="BK133" i="2"/>
  <c r="BK131" i="2"/>
  <c r="J128" i="2"/>
  <c r="BK124" i="2"/>
  <c r="J122" i="2"/>
  <c r="J114" i="2"/>
  <c r="BK112" i="2"/>
  <c r="BK110" i="2"/>
  <c r="J108" i="2"/>
  <c r="BK106" i="2"/>
  <c r="BK104" i="2"/>
  <c r="J102" i="2"/>
  <c r="BK100" i="2"/>
  <c r="BK98" i="2"/>
  <c r="BK94" i="2"/>
  <c r="J92" i="2"/>
  <c r="J90" i="2"/>
  <c r="J88" i="2"/>
  <c r="J86" i="2"/>
  <c r="BK84" i="2"/>
  <c r="BK86" i="6"/>
  <c r="J211" i="5"/>
  <c r="BK188" i="5"/>
  <c r="J176" i="5"/>
  <c r="BK172" i="5"/>
  <c r="BK169" i="5"/>
  <c r="BK163" i="5"/>
  <c r="J161" i="5"/>
  <c r="BK159" i="5"/>
  <c r="BK157" i="5"/>
  <c r="BK153" i="5"/>
  <c r="BK149" i="5"/>
  <c r="J138" i="5"/>
  <c r="BK134" i="5"/>
  <c r="J129" i="5"/>
  <c r="BK116" i="5"/>
  <c r="BK108" i="5"/>
  <c r="BK104" i="5"/>
  <c r="J87" i="5"/>
  <c r="J329" i="4"/>
  <c r="BK317" i="4"/>
  <c r="J313" i="4"/>
  <c r="BK308" i="4"/>
  <c r="BK305" i="4"/>
  <c r="BK291" i="4"/>
  <c r="J280" i="4"/>
  <c r="J276" i="4"/>
  <c r="J272" i="4"/>
  <c r="J266" i="4"/>
  <c r="J260" i="4"/>
  <c r="BK251" i="4"/>
  <c r="BK248" i="4"/>
  <c r="J245" i="4"/>
  <c r="J226" i="4"/>
  <c r="J219" i="4"/>
  <c r="BK211" i="4"/>
  <c r="J208" i="4"/>
  <c r="BK204" i="4"/>
  <c r="BK180" i="4"/>
  <c r="J176" i="4"/>
  <c r="J168" i="4"/>
  <c r="BK152" i="4"/>
  <c r="J148" i="4"/>
  <c r="BK144" i="4"/>
  <c r="J140" i="4"/>
  <c r="BK128" i="4"/>
  <c r="BK126" i="4"/>
  <c r="J124" i="4"/>
  <c r="J122" i="4"/>
  <c r="J120" i="4"/>
  <c r="J118" i="4"/>
  <c r="BK112" i="4"/>
  <c r="J104" i="4"/>
  <c r="BK92" i="4"/>
  <c r="BK88" i="4"/>
  <c r="BK157" i="3"/>
  <c r="J154" i="3"/>
  <c r="BK124" i="3"/>
  <c r="J121" i="3"/>
  <c r="BK117" i="3"/>
  <c r="BK114" i="3"/>
  <c r="J110" i="3"/>
  <c r="J103" i="3"/>
  <c r="J100" i="3"/>
  <c r="BK96" i="3"/>
  <c r="BK88" i="3"/>
  <c r="BK84" i="3"/>
  <c r="BK189" i="2"/>
  <c r="J189" i="2"/>
  <c r="BK187" i="2"/>
  <c r="J178" i="2"/>
  <c r="BK171" i="2"/>
  <c r="J169" i="2"/>
  <c r="BK162" i="2"/>
  <c r="J160" i="2"/>
  <c r="J149" i="2"/>
  <c r="BK143" i="2"/>
  <c r="J137" i="2"/>
  <c r="J135" i="2"/>
  <c r="J133" i="2"/>
  <c r="J131" i="2"/>
  <c r="BK128" i="2"/>
  <c r="J126" i="2"/>
  <c r="BK122" i="2"/>
  <c r="BK120" i="2"/>
  <c r="J116" i="2"/>
  <c r="BK108" i="2"/>
  <c r="J106" i="2"/>
  <c r="J100" i="2"/>
  <c r="J96" i="2"/>
  <c r="BK90" i="2"/>
  <c r="BK86" i="2"/>
  <c r="J84" i="2"/>
  <c r="J82" i="2"/>
  <c r="J80" i="2"/>
  <c r="AS54" i="1"/>
  <c r="J90" i="6"/>
  <c r="J88" i="6"/>
  <c r="J86" i="6"/>
  <c r="BK219" i="5"/>
  <c r="BK215" i="5"/>
  <c r="J208" i="5"/>
  <c r="J204" i="5"/>
  <c r="J192" i="5"/>
  <c r="J184" i="5"/>
  <c r="J180" i="5"/>
  <c r="BK176" i="5"/>
  <c r="BK167" i="5"/>
  <c r="BK165" i="5"/>
  <c r="BK161" i="5"/>
  <c r="J159" i="5"/>
  <c r="BK145" i="5"/>
  <c r="BK141" i="5"/>
  <c r="BK129" i="5"/>
  <c r="J124" i="5"/>
  <c r="J119" i="5"/>
  <c r="J111" i="5"/>
  <c r="J108" i="5"/>
  <c r="BK100" i="5"/>
  <c r="BK97" i="5"/>
  <c r="BK87" i="5"/>
  <c r="BK344" i="4"/>
  <c r="J344" i="4"/>
  <c r="BK342" i="4"/>
  <c r="J342" i="4"/>
  <c r="J338" i="4"/>
  <c r="J331" i="4"/>
  <c r="J327" i="4"/>
  <c r="J325" i="4"/>
  <c r="BK323" i="4"/>
  <c r="J319" i="4"/>
  <c r="J317" i="4"/>
  <c r="BK315" i="4"/>
  <c r="J310" i="4"/>
  <c r="BK297" i="4"/>
  <c r="J283" i="4"/>
  <c r="BK276" i="4"/>
  <c r="BK272" i="4"/>
  <c r="J268" i="4"/>
  <c r="J263" i="4"/>
  <c r="BK260" i="4"/>
  <c r="BK257" i="4"/>
  <c r="J254" i="4"/>
  <c r="J248" i="4"/>
  <c r="BK230" i="4"/>
  <c r="BK223" i="4"/>
  <c r="BK208" i="4"/>
  <c r="J204" i="4"/>
  <c r="J200" i="4"/>
  <c r="J196" i="4"/>
  <c r="J184" i="4"/>
  <c r="J180" i="4"/>
  <c r="BK164" i="4"/>
  <c r="J160" i="4"/>
  <c r="J156" i="4"/>
  <c r="J144" i="4"/>
  <c r="J136" i="4"/>
  <c r="J132" i="4"/>
  <c r="J128" i="4"/>
  <c r="BK122" i="4"/>
  <c r="J108" i="4"/>
  <c r="BK104" i="4"/>
  <c r="BK96" i="4"/>
  <c r="J84" i="4"/>
  <c r="J161" i="3"/>
  <c r="BK154" i="3"/>
  <c r="BK142" i="3"/>
  <c r="BK138" i="3"/>
  <c r="J135" i="3"/>
  <c r="J124" i="3"/>
  <c r="BK107" i="3"/>
  <c r="BK103" i="3"/>
  <c r="BK185" i="2"/>
  <c r="BK178" i="2"/>
  <c r="J171" i="2"/>
  <c r="BK158" i="2"/>
  <c r="J154" i="2"/>
  <c r="J151" i="2"/>
  <c r="J143" i="2"/>
  <c r="BK126" i="2"/>
  <c r="J124" i="2"/>
  <c r="J120" i="2"/>
  <c r="BK118" i="2"/>
  <c r="BK114" i="2"/>
  <c r="J112" i="2"/>
  <c r="J110" i="2"/>
  <c r="J104" i="2"/>
  <c r="BK102" i="2"/>
  <c r="BK92" i="2"/>
  <c r="J84" i="6"/>
  <c r="J215" i="5"/>
  <c r="BK211" i="5"/>
  <c r="BK208" i="5"/>
  <c r="BK204" i="5"/>
  <c r="J200" i="5"/>
  <c r="J195" i="5"/>
  <c r="BK192" i="5"/>
  <c r="J188" i="5"/>
  <c r="J172" i="5"/>
  <c r="J169" i="5"/>
  <c r="J167" i="5"/>
  <c r="J165" i="5"/>
  <c r="J163" i="5"/>
  <c r="J149" i="5"/>
  <c r="J134" i="5"/>
  <c r="BK119" i="5"/>
  <c r="BK111" i="5"/>
  <c r="J100" i="5"/>
  <c r="J92" i="5"/>
  <c r="BK338" i="4"/>
  <c r="J335" i="4"/>
  <c r="BK331" i="4"/>
  <c r="BK329" i="4"/>
  <c r="BK327" i="4"/>
  <c r="BK325" i="4"/>
  <c r="J315" i="4"/>
  <c r="BK310" i="4"/>
  <c r="J308" i="4"/>
  <c r="J305" i="4"/>
  <c r="J297" i="4"/>
  <c r="J294" i="4"/>
  <c r="BK280" i="4"/>
  <c r="J251" i="4"/>
  <c r="BK245" i="4"/>
  <c r="BK241" i="4"/>
  <c r="BK237" i="4"/>
  <c r="BK234" i="4"/>
  <c r="J230" i="4"/>
  <c r="J215" i="4"/>
  <c r="J211" i="4"/>
  <c r="BK200" i="4"/>
  <c r="J194" i="4"/>
  <c r="BK192" i="4"/>
  <c r="BK190" i="4"/>
  <c r="J188" i="4"/>
  <c r="J172" i="4"/>
  <c r="BK168" i="4"/>
  <c r="J164" i="4"/>
  <c r="BK148" i="4"/>
  <c r="J126" i="4"/>
  <c r="BK120" i="4"/>
  <c r="BK118" i="4"/>
  <c r="BK116" i="4"/>
  <c r="J112" i="4"/>
  <c r="BK108" i="4"/>
  <c r="BK100" i="4"/>
  <c r="J88" i="4"/>
  <c r="J165" i="3"/>
  <c r="J157" i="3"/>
  <c r="BK150" i="3"/>
  <c r="BK146" i="3"/>
  <c r="J142" i="3"/>
  <c r="J138" i="3"/>
  <c r="BK135" i="3"/>
  <c r="J131" i="3"/>
  <c r="J127" i="3"/>
  <c r="BK121" i="3"/>
  <c r="BK110" i="3"/>
  <c r="BK100" i="3"/>
  <c r="J96" i="3"/>
  <c r="J92" i="3"/>
  <c r="J187" i="2"/>
  <c r="J185" i="2"/>
  <c r="BK169" i="2"/>
  <c r="J158" i="2"/>
  <c r="BK156" i="2"/>
  <c r="BK154" i="2"/>
  <c r="BK149" i="2"/>
  <c r="J147" i="2"/>
  <c r="J145" i="2"/>
  <c r="BK137" i="2"/>
  <c r="J118" i="2"/>
  <c r="BK116" i="2"/>
  <c r="J98" i="2"/>
  <c r="BK96" i="2"/>
  <c r="J94" i="2"/>
  <c r="BK88" i="2"/>
  <c r="BK82" i="2"/>
  <c r="BK80" i="2"/>
  <c r="J34" i="7"/>
  <c r="AW60" i="1" s="1"/>
  <c r="P79" i="2" l="1"/>
  <c r="AU55" i="1"/>
  <c r="BK83" i="3"/>
  <c r="BK82" i="3" s="1"/>
  <c r="J82" i="3" s="1"/>
  <c r="J60" i="3" s="1"/>
  <c r="BK83" i="4"/>
  <c r="J83" i="4" s="1"/>
  <c r="J61" i="4" s="1"/>
  <c r="R86" i="5"/>
  <c r="BK103" i="5"/>
  <c r="J103" i="5" s="1"/>
  <c r="J63" i="5" s="1"/>
  <c r="BK83" i="6"/>
  <c r="BK82" i="6"/>
  <c r="J82" i="6" s="1"/>
  <c r="J60" i="6" s="1"/>
  <c r="R79" i="2"/>
  <c r="P83" i="3"/>
  <c r="P82" i="3" s="1"/>
  <c r="P81" i="3" s="1"/>
  <c r="AU56" i="1" s="1"/>
  <c r="P83" i="4"/>
  <c r="P82" i="4" s="1"/>
  <c r="P81" i="4" s="1"/>
  <c r="AU57" i="1" s="1"/>
  <c r="P86" i="5"/>
  <c r="R103" i="5"/>
  <c r="R83" i="6"/>
  <c r="R82" i="6"/>
  <c r="R81" i="6"/>
  <c r="T79" i="2"/>
  <c r="R83" i="3"/>
  <c r="R82" i="3"/>
  <c r="R81" i="3"/>
  <c r="R83" i="4"/>
  <c r="R82" i="4" s="1"/>
  <c r="R81" i="4" s="1"/>
  <c r="BK86" i="5"/>
  <c r="BK83" i="5" s="1"/>
  <c r="J83" i="5" s="1"/>
  <c r="J30" i="5" s="1"/>
  <c r="AG58" i="1" s="1"/>
  <c r="T103" i="5"/>
  <c r="P83" i="6"/>
  <c r="P82" i="6" s="1"/>
  <c r="P81" i="6" s="1"/>
  <c r="AU59" i="1" s="1"/>
  <c r="BK79" i="2"/>
  <c r="J79" i="2" s="1"/>
  <c r="J59" i="2" s="1"/>
  <c r="T83" i="3"/>
  <c r="T82" i="3"/>
  <c r="T81" i="3" s="1"/>
  <c r="T83" i="4"/>
  <c r="T82" i="4"/>
  <c r="T81" i="4"/>
  <c r="T86" i="5"/>
  <c r="T83" i="5" s="1"/>
  <c r="P103" i="5"/>
  <c r="T83" i="6"/>
  <c r="T82" i="6" s="1"/>
  <c r="T81" i="6" s="1"/>
  <c r="BK83" i="7"/>
  <c r="J83" i="7"/>
  <c r="J61" i="7" s="1"/>
  <c r="P83" i="7"/>
  <c r="P82" i="7"/>
  <c r="P81" i="7"/>
  <c r="AU60" i="1" s="1"/>
  <c r="R83" i="7"/>
  <c r="R82" i="7"/>
  <c r="R81" i="7"/>
  <c r="T83" i="7"/>
  <c r="T82" i="7" s="1"/>
  <c r="T81" i="7" s="1"/>
  <c r="F55" i="2"/>
  <c r="BE90" i="2"/>
  <c r="BE92" i="2"/>
  <c r="BE100" i="2"/>
  <c r="BE104" i="2"/>
  <c r="BE106" i="2"/>
  <c r="BE110" i="2"/>
  <c r="BE112" i="2"/>
  <c r="BE118" i="2"/>
  <c r="BE122" i="2"/>
  <c r="BE126" i="2"/>
  <c r="BE135" i="2"/>
  <c r="BE187" i="2"/>
  <c r="E48" i="3"/>
  <c r="BE84" i="3"/>
  <c r="BE114" i="3"/>
  <c r="BE154" i="3"/>
  <c r="BE157" i="3"/>
  <c r="BE92" i="4"/>
  <c r="BE100" i="4"/>
  <c r="BE128" i="4"/>
  <c r="BE152" i="4"/>
  <c r="BE176" i="4"/>
  <c r="BE194" i="4"/>
  <c r="BE204" i="4"/>
  <c r="BE223" i="4"/>
  <c r="BE263" i="4"/>
  <c r="BE266" i="4"/>
  <c r="BE268" i="4"/>
  <c r="BE317" i="4"/>
  <c r="BE335" i="4"/>
  <c r="E48" i="5"/>
  <c r="J77" i="5"/>
  <c r="BE87" i="5"/>
  <c r="BE116" i="5"/>
  <c r="BE124" i="5"/>
  <c r="BE138" i="5"/>
  <c r="BE159" i="5"/>
  <c r="F55" i="6"/>
  <c r="E69" i="2"/>
  <c r="BE80" i="2"/>
  <c r="BE82" i="2"/>
  <c r="BE86" i="2"/>
  <c r="BE94" i="2"/>
  <c r="BE98" i="2"/>
  <c r="BE108" i="2"/>
  <c r="BE131" i="2"/>
  <c r="BE133" i="2"/>
  <c r="BE141" i="2"/>
  <c r="BE147" i="2"/>
  <c r="BE158" i="2"/>
  <c r="BE160" i="2"/>
  <c r="J75" i="3"/>
  <c r="BE88" i="3"/>
  <c r="BE92" i="3"/>
  <c r="BE110" i="3"/>
  <c r="BE117" i="3"/>
  <c r="BE124" i="3"/>
  <c r="BE127" i="3"/>
  <c r="BE146" i="3"/>
  <c r="E48" i="4"/>
  <c r="BE118" i="4"/>
  <c r="BE124" i="4"/>
  <c r="BE136" i="4"/>
  <c r="BE140" i="4"/>
  <c r="BE144" i="4"/>
  <c r="BE172" i="4"/>
  <c r="BE190" i="4"/>
  <c r="BE211" i="4"/>
  <c r="BE219" i="4"/>
  <c r="BE234" i="4"/>
  <c r="BE241" i="4"/>
  <c r="BE308" i="4"/>
  <c r="BE310" i="4"/>
  <c r="BE331" i="4"/>
  <c r="BE338" i="4"/>
  <c r="BE342" i="4"/>
  <c r="BE344" i="4"/>
  <c r="F55" i="5"/>
  <c r="BE92" i="5"/>
  <c r="BE149" i="5"/>
  <c r="BE153" i="5"/>
  <c r="BE157" i="5"/>
  <c r="BE167" i="5"/>
  <c r="BE184" i="5"/>
  <c r="BE188" i="5"/>
  <c r="BE200" i="5"/>
  <c r="BE208" i="5"/>
  <c r="E48" i="7"/>
  <c r="J52" i="7"/>
  <c r="J73" i="2"/>
  <c r="BE88" i="2"/>
  <c r="BE96" i="2"/>
  <c r="BE102" i="2"/>
  <c r="BE124" i="2"/>
  <c r="BE145" i="2"/>
  <c r="BE149" i="2"/>
  <c r="BE151" i="2"/>
  <c r="BE154" i="2"/>
  <c r="BE156" i="2"/>
  <c r="BE171" i="2"/>
  <c r="BE185" i="2"/>
  <c r="BE189" i="2"/>
  <c r="F55" i="3"/>
  <c r="BE100" i="3"/>
  <c r="BE103" i="3"/>
  <c r="BE107" i="3"/>
  <c r="BE131" i="3"/>
  <c r="BE135" i="3"/>
  <c r="BE142" i="3"/>
  <c r="BE150" i="3"/>
  <c r="BE161" i="3"/>
  <c r="F78" i="4"/>
  <c r="BE84" i="4"/>
  <c r="BE96" i="4"/>
  <c r="BE112" i="4"/>
  <c r="BE122" i="4"/>
  <c r="BE132" i="4"/>
  <c r="BE156" i="4"/>
  <c r="BE160" i="4"/>
  <c r="BE168" i="4"/>
  <c r="BE180" i="4"/>
  <c r="BE184" i="4"/>
  <c r="BE188" i="4"/>
  <c r="BE192" i="4"/>
  <c r="BE215" i="4"/>
  <c r="BE226" i="4"/>
  <c r="BE230" i="4"/>
  <c r="BE237" i="4"/>
  <c r="BE254" i="4"/>
  <c r="BE257" i="4"/>
  <c r="BE260" i="4"/>
  <c r="BE272" i="4"/>
  <c r="BE291" i="4"/>
  <c r="BE294" i="4"/>
  <c r="BE313" i="4"/>
  <c r="BE319" i="4"/>
  <c r="BE323" i="4"/>
  <c r="BE325" i="4"/>
  <c r="BE108" i="5"/>
  <c r="BE119" i="5"/>
  <c r="BE141" i="5"/>
  <c r="BE176" i="5"/>
  <c r="BE180" i="5"/>
  <c r="BE192" i="5"/>
  <c r="BE195" i="5"/>
  <c r="BE204" i="5"/>
  <c r="BE215" i="5"/>
  <c r="BE219" i="5"/>
  <c r="E48" i="6"/>
  <c r="J52" i="6"/>
  <c r="BE84" i="6"/>
  <c r="BE88" i="6"/>
  <c r="BE90" i="6"/>
  <c r="BE84" i="2"/>
  <c r="BE114" i="2"/>
  <c r="BE116" i="2"/>
  <c r="BE120" i="2"/>
  <c r="BE128" i="2"/>
  <c r="BE137" i="2"/>
  <c r="BE139" i="2"/>
  <c r="BE143" i="2"/>
  <c r="BE162" i="2"/>
  <c r="BE167" i="2"/>
  <c r="BE169" i="2"/>
  <c r="BE178" i="2"/>
  <c r="BE96" i="3"/>
  <c r="BE121" i="3"/>
  <c r="BE138" i="3"/>
  <c r="BE165" i="3"/>
  <c r="J52" i="4"/>
  <c r="BE88" i="4"/>
  <c r="BE104" i="4"/>
  <c r="BE108" i="4"/>
  <c r="BE116" i="4"/>
  <c r="BE120" i="4"/>
  <c r="BE126" i="4"/>
  <c r="BE148" i="4"/>
  <c r="BE164" i="4"/>
  <c r="BE196" i="4"/>
  <c r="BE200" i="4"/>
  <c r="BE208" i="4"/>
  <c r="BE245" i="4"/>
  <c r="BE248" i="4"/>
  <c r="BE251" i="4"/>
  <c r="BE276" i="4"/>
  <c r="BE280" i="4"/>
  <c r="BE283" i="4"/>
  <c r="BE297" i="4"/>
  <c r="BE305" i="4"/>
  <c r="BE315" i="4"/>
  <c r="BE327" i="4"/>
  <c r="BE329" i="4"/>
  <c r="BE97" i="5"/>
  <c r="BE100" i="5"/>
  <c r="BE104" i="5"/>
  <c r="BE111" i="5"/>
  <c r="BE129" i="5"/>
  <c r="BE134" i="5"/>
  <c r="BE145" i="5"/>
  <c r="BE161" i="5"/>
  <c r="BE163" i="5"/>
  <c r="BE165" i="5"/>
  <c r="BE169" i="5"/>
  <c r="BE172" i="5"/>
  <c r="BE211" i="5"/>
  <c r="BE223" i="5"/>
  <c r="BE86" i="6"/>
  <c r="F55" i="7"/>
  <c r="BE84" i="7"/>
  <c r="BE86" i="7"/>
  <c r="BE88" i="7"/>
  <c r="BE90" i="7"/>
  <c r="BE92" i="7"/>
  <c r="BE94" i="7"/>
  <c r="BE96" i="7"/>
  <c r="BE98" i="7"/>
  <c r="F34" i="2"/>
  <c r="BA55" i="1" s="1"/>
  <c r="F37" i="5"/>
  <c r="BD58" i="1"/>
  <c r="F35" i="3"/>
  <c r="BB56" i="1" s="1"/>
  <c r="J34" i="4"/>
  <c r="AW57" i="1"/>
  <c r="F36" i="7"/>
  <c r="BC60" i="1"/>
  <c r="F37" i="2"/>
  <c r="BD55" i="1" s="1"/>
  <c r="F34" i="3"/>
  <c r="BA56" i="1"/>
  <c r="F34" i="4"/>
  <c r="BA57" i="1" s="1"/>
  <c r="F36" i="6"/>
  <c r="BC59" i="1"/>
  <c r="F36" i="2"/>
  <c r="BC55" i="1" s="1"/>
  <c r="F35" i="4"/>
  <c r="BB57" i="1"/>
  <c r="F34" i="7"/>
  <c r="BA60" i="1" s="1"/>
  <c r="F37" i="7"/>
  <c r="BD60" i="1"/>
  <c r="J34" i="3"/>
  <c r="AW56" i="1" s="1"/>
  <c r="F36" i="4"/>
  <c r="BC57" i="1"/>
  <c r="F37" i="6"/>
  <c r="BD59" i="1" s="1"/>
  <c r="F35" i="2"/>
  <c r="BB55" i="1"/>
  <c r="F34" i="5"/>
  <c r="BA58" i="1" s="1"/>
  <c r="F36" i="5"/>
  <c r="BC58" i="1"/>
  <c r="F35" i="5"/>
  <c r="BB58" i="1" s="1"/>
  <c r="F35" i="6"/>
  <c r="BB59" i="1"/>
  <c r="F35" i="7"/>
  <c r="BB60" i="1" s="1"/>
  <c r="F37" i="3"/>
  <c r="BD56" i="1"/>
  <c r="F37" i="4"/>
  <c r="BD57" i="1" s="1"/>
  <c r="J34" i="5"/>
  <c r="AW58" i="1"/>
  <c r="F34" i="6"/>
  <c r="BA59" i="1" s="1"/>
  <c r="J34" i="6"/>
  <c r="AW59" i="1"/>
  <c r="J34" i="2"/>
  <c r="AW55" i="1" s="1"/>
  <c r="F36" i="3"/>
  <c r="BC56" i="1"/>
  <c r="R83" i="5" l="1"/>
  <c r="P83" i="5"/>
  <c r="AU58" i="1"/>
  <c r="J83" i="3"/>
  <c r="J61" i="3" s="1"/>
  <c r="BK82" i="4"/>
  <c r="BK81" i="4"/>
  <c r="J81" i="4" s="1"/>
  <c r="J59" i="4" s="1"/>
  <c r="BK81" i="6"/>
  <c r="J81" i="6"/>
  <c r="J59" i="6" s="1"/>
  <c r="J83" i="6"/>
  <c r="J61" i="6"/>
  <c r="J59" i="5"/>
  <c r="J86" i="5"/>
  <c r="J62" i="5" s="1"/>
  <c r="BK81" i="3"/>
  <c r="J81" i="3"/>
  <c r="J59" i="3" s="1"/>
  <c r="BK82" i="7"/>
  <c r="J82" i="7"/>
  <c r="J60" i="7"/>
  <c r="F33" i="6"/>
  <c r="AZ59" i="1" s="1"/>
  <c r="J33" i="5"/>
  <c r="AV58" i="1"/>
  <c r="AT58" i="1" s="1"/>
  <c r="J33" i="3"/>
  <c r="AV56" i="1"/>
  <c r="AT56" i="1"/>
  <c r="J33" i="4"/>
  <c r="AV57" i="1" s="1"/>
  <c r="AT57" i="1" s="1"/>
  <c r="AU54" i="1"/>
  <c r="BC54" i="1"/>
  <c r="W32" i="1" s="1"/>
  <c r="F33" i="3"/>
  <c r="AZ56" i="1"/>
  <c r="BB54" i="1"/>
  <c r="W31" i="1" s="1"/>
  <c r="F33" i="2"/>
  <c r="AZ55" i="1"/>
  <c r="F33" i="7"/>
  <c r="AZ60" i="1" s="1"/>
  <c r="F33" i="5"/>
  <c r="AZ58" i="1"/>
  <c r="BD54" i="1"/>
  <c r="W33" i="1" s="1"/>
  <c r="J33" i="6"/>
  <c r="AV59" i="1"/>
  <c r="AT59" i="1"/>
  <c r="J33" i="7"/>
  <c r="AV60" i="1"/>
  <c r="AT60" i="1"/>
  <c r="J30" i="2"/>
  <c r="AG55" i="1" s="1"/>
  <c r="BA54" i="1"/>
  <c r="W30" i="1"/>
  <c r="J33" i="2"/>
  <c r="AV55" i="1" s="1"/>
  <c r="AT55" i="1" s="1"/>
  <c r="F33" i="4"/>
  <c r="AZ57" i="1" s="1"/>
  <c r="J39" i="2" l="1"/>
  <c r="J82" i="4"/>
  <c r="J60" i="4"/>
  <c r="J39" i="5"/>
  <c r="BK81" i="7"/>
  <c r="J81" i="7"/>
  <c r="J59" i="7"/>
  <c r="AN58" i="1"/>
  <c r="AN55" i="1"/>
  <c r="AZ54" i="1"/>
  <c r="W29" i="1"/>
  <c r="J30" i="4"/>
  <c r="AG57" i="1" s="1"/>
  <c r="AN57" i="1" s="1"/>
  <c r="AW54" i="1"/>
  <c r="AK30" i="1" s="1"/>
  <c r="AY54" i="1"/>
  <c r="J30" i="3"/>
  <c r="AG56" i="1"/>
  <c r="AN56" i="1" s="1"/>
  <c r="J30" i="6"/>
  <c r="AG59" i="1"/>
  <c r="AN59" i="1"/>
  <c r="AX54" i="1"/>
  <c r="J39" i="4" l="1"/>
  <c r="J39" i="6"/>
  <c r="J39" i="3"/>
  <c r="AV54" i="1"/>
  <c r="AK29" i="1" s="1"/>
  <c r="J30" i="7"/>
  <c r="AG60" i="1"/>
  <c r="AN60" i="1" s="1"/>
  <c r="J39" i="7" l="1"/>
  <c r="AT54" i="1"/>
  <c r="AG54" i="1"/>
  <c r="AN54" i="1"/>
  <c r="AK26" i="1" l="1"/>
  <c r="AK35" i="1"/>
</calcChain>
</file>

<file path=xl/sharedStrings.xml><?xml version="1.0" encoding="utf-8"?>
<sst xmlns="http://schemas.openxmlformats.org/spreadsheetml/2006/main" count="5742" uniqueCount="921">
  <si>
    <t>Export Komplet</t>
  </si>
  <si>
    <t>VZ</t>
  </si>
  <si>
    <t>2.0</t>
  </si>
  <si>
    <t>ZAMOK</t>
  </si>
  <si>
    <t>False</t>
  </si>
  <si>
    <t>{2c333fa4-61d6-4cd0-a85c-35456421bd4c}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</si>
  <si>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</si>
  <si>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</si>
  <si>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</si>
  <si>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</si>
  <si>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</si>
  <si>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</si>
  <si>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</si>
  <si>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</si>
  <si>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64020177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</si>
  <si>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</si>
  <si>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</si>
  <si>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trati v úseku Nová Paka - Stará Paka</t>
  </si>
  <si>
    <t>KSO:</t>
  </si>
  <si>
    <t>824</t>
  </si>
  <si>
    <t>CC-CZ:</t>
  </si>
  <si>
    <t>2121</t>
  </si>
  <si>
    <t>Místo:</t>
  </si>
  <si>
    <t>TÚ Nová Paka - Stará Paka</t>
  </si>
  <si>
    <t>Datum:</t>
  </si>
  <si>
    <t>21. 8. 2020</t>
  </si>
  <si>
    <t>Zadavatel:</t>
  </si>
  <si>
    <t>IČ:</t>
  </si>
  <si>
    <t/>
  </si>
  <si>
    <t>Správa železnic, s.o.</t>
  </si>
  <si>
    <t>DIČ:</t>
  </si>
  <si>
    <t>Uchazeč:</t>
  </si>
  <si>
    <t>Vyplň údaj</t>
  </si>
  <si>
    <t>Projektant:</t>
  </si>
  <si>
    <t>Prodin a.s.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</si>
  <si>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</si>
  <si>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</si>
  <si>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</si>
  <si>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</si>
  <si>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</si>
  <si>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</si>
  <si>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</si>
  <si>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</si>
  <si>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</si>
  <si>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</si>
  <si>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</si>
  <si>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</si>
  <si>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</si>
  <si>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</si>
  <si>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</si>
  <si>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</si>
  <si>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</si>
  <si>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</si>
  <si>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</si>
  <si>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</si>
  <si>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</si>
  <si>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</si>
  <si>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</si>
  <si>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</si>
  <si>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</si>
  <si>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</si>
  <si>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</si>
  <si>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</si>
  <si>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</si>
  <si>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</si>
  <si>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</si>
  <si>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</si>
  <si>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</si>
  <si>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</si>
  <si>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</si>
  <si>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</si>
  <si>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</si>
  <si>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</si>
  <si>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</si>
  <si>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</si>
  <si>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</si>
  <si>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</si>
  <si>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</si>
  <si>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</si>
  <si>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Demontáže, montáže a ochrana sítí SSZT</t>
  </si>
  <si>
    <t>STA</t>
  </si>
  <si>
    <t>1</t>
  </si>
  <si>
    <t>{9a12ded0-b47d-46e6-8e46-bae72c5bbe1e}</t>
  </si>
  <si>
    <t>2</t>
  </si>
  <si>
    <t>SO 01</t>
  </si>
  <si>
    <t>Železniční spodek</t>
  </si>
  <si>
    <t>{7ddbb1d4-049b-4e82-8740-2e6a868671e9}</t>
  </si>
  <si>
    <t>SO 02</t>
  </si>
  <si>
    <t>Železniční svršek</t>
  </si>
  <si>
    <t>{78014be9-f54b-4219-b3f9-8120b0c61a1f}</t>
  </si>
  <si>
    <t>SO 03</t>
  </si>
  <si>
    <t>Železniční přejezdy v km 72,150 - 73,300</t>
  </si>
  <si>
    <t>{cbbcdca7-1bf8-4bde-9e6d-cefaf44d84c6}</t>
  </si>
  <si>
    <t>MO</t>
  </si>
  <si>
    <t>Materiál objednatele</t>
  </si>
  <si>
    <t>{543c9e11-9c1f-4cc4-abec-c5758b16fe5b}</t>
  </si>
  <si>
    <t>VON</t>
  </si>
  <si>
    <t>Vedlejší a ostatní náklady</t>
  </si>
  <si>
    <t>{62bf0a24-96d2-465b-a6b8-0e2468d8e73b}</t>
  </si>
  <si>
    <t>KRYCÍ LIST SOUPISU PRACÍ</t>
  </si>
  <si>
    <t>Objekt:</t>
  </si>
  <si>
    <t>PS 01 - Demontáže, montáže a ochrana sítí SSZT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</si>
  <si>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</si>
  <si>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</si>
  <si>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</si>
  <si>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</si>
  <si>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</si>
  <si>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</si>
  <si>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</si>
  <si>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</si>
  <si>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</si>
  <si>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</si>
  <si>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</si>
  <si>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</si>
  <si>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</si>
  <si>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</si>
  <si>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</si>
  <si>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</si>
  <si>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</si>
  <si>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</si>
  <si>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7491251025R</t>
  </si>
  <si>
    <t>Uložení plastového žlabu do zemní trasy</t>
  </si>
  <si>
    <t>m</t>
  </si>
  <si>
    <t>4</t>
  </si>
  <si>
    <t>ROZPOCET</t>
  </si>
  <si>
    <t>829929713</t>
  </si>
  <si>
    <t>PP</t>
  </si>
  <si>
    <t>7492652010R</t>
  </si>
  <si>
    <t>Přeložení kabelů 4- a 5-žílových Al do 25 mm2</t>
  </si>
  <si>
    <t>-1557689357</t>
  </si>
  <si>
    <t>3</t>
  </si>
  <si>
    <t>7590525222R</t>
  </si>
  <si>
    <t>Přeložení kabelu návěstního s jádrem 0,8 mm Cu TCEKEZE do 50 XN</t>
  </si>
  <si>
    <t>-991345538</t>
  </si>
  <si>
    <t>7590525230R</t>
  </si>
  <si>
    <t>Přeložení kabelu návěstního volně uloženého s jádrem 1 mm Cu TCEKEZE, TCEKFE, TCEKPFLEY, TCEKPFLEZE do 7 P</t>
  </si>
  <si>
    <t>1723242725</t>
  </si>
  <si>
    <t>5</t>
  </si>
  <si>
    <t>7590525231R</t>
  </si>
  <si>
    <t>Přeložení kabelu návěstního volně uloženého s jádrem 1 mm Cu TCEKEZE, TCEKFE, TCEKPFLEY, TCEKPFLEZE do 16 P</t>
  </si>
  <si>
    <t>-1414298351</t>
  </si>
  <si>
    <t>6</t>
  </si>
  <si>
    <t>7590525445</t>
  </si>
  <si>
    <t>Montáž spojky rovné pro plastové kabely párové Raychem XAGA s konektory UDW2 na 1 plášť bez pancíře do 10 žil</t>
  </si>
  <si>
    <t>kus</t>
  </si>
  <si>
    <t>Sborník UOŽI 01 2020</t>
  </si>
  <si>
    <t>11884258</t>
  </si>
  <si>
    <t>Montáž spojky rovné pro plastové kabely párové Raychem XAGA s konektory UDW2 na 1 plášť bez pancíře do 10 žil - nasazení manžety, spojení žil, převlečení manžety, nahřátí pro její tepelné smrštění, uložení spojky v jámě</t>
  </si>
  <si>
    <t>7</t>
  </si>
  <si>
    <t>7590525446</t>
  </si>
  <si>
    <t>Montáž spojky rovné pro plastové kabely párové Raychem XAGA s konektory UDW2 na 1 plášť bez pancíře do 20 žil</t>
  </si>
  <si>
    <t>-77824829</t>
  </si>
  <si>
    <t>Montáž spojky rovné pro plastové kabely párové Raychem XAGA s konektory UDW2 na 1 plášť bez pancíře do 20 žil - nasazení manžety, spojení žil, převlečení manžety, nahřátí pro její tepelné smrštění, uložení spojky v jámě</t>
  </si>
  <si>
    <t>8</t>
  </si>
  <si>
    <t>7590525402</t>
  </si>
  <si>
    <t>Montáž spojky rovné metalické do 10 XN</t>
  </si>
  <si>
    <t>167251755</t>
  </si>
  <si>
    <t>9</t>
  </si>
  <si>
    <t>7492752010</t>
  </si>
  <si>
    <t>Montáž ukončení kabelů nn kabelovou spojkou 3/4/5 - žílové kabely s plastovou izolací do 16 mm2</t>
  </si>
  <si>
    <t>-415558716</t>
  </si>
  <si>
    <t>Montáž ukončení kabelů nn kabelovou spojkou 3/4/5 - žílové kabely s plastovou izolací do 16 mm2 - včetně odizolování pláště a izolace žil kabelu, včetně ukončení žil a stínění - oko</t>
  </si>
  <si>
    <t>10</t>
  </si>
  <si>
    <t>7593505150</t>
  </si>
  <si>
    <t>Pokládka výstražné fólie do výkopu</t>
  </si>
  <si>
    <t>-1447052348</t>
  </si>
  <si>
    <t>11</t>
  </si>
  <si>
    <t>7593505200</t>
  </si>
  <si>
    <t>Uložení HDPE trubky pro optický kabel do kabelového žlabu</t>
  </si>
  <si>
    <t>812839486</t>
  </si>
  <si>
    <t>12</t>
  </si>
  <si>
    <t>7593505220</t>
  </si>
  <si>
    <t>Montáž spojky Plasson na HDPE trubce rovné nebo redukční</t>
  </si>
  <si>
    <t>2113533639</t>
  </si>
  <si>
    <t>13</t>
  </si>
  <si>
    <t>7593505270</t>
  </si>
  <si>
    <t>Montáž kabelového označníku Ball Marker</t>
  </si>
  <si>
    <t>-748663604</t>
  </si>
  <si>
    <t>Montáž kabelového označníku Ball Marker - upevnění kabelového označníku na plášť kabelu upevňovacími prvky</t>
  </si>
  <si>
    <t>14</t>
  </si>
  <si>
    <t>M</t>
  </si>
  <si>
    <t>7590521529</t>
  </si>
  <si>
    <t>Venkovní vedení kabelová - metalické sítě Plněné, párované s ochr. vodičem TCEKPFLEY 7 P 1,0 D</t>
  </si>
  <si>
    <t>256</t>
  </si>
  <si>
    <t>64</t>
  </si>
  <si>
    <t>386796887</t>
  </si>
  <si>
    <t>7590521534</t>
  </si>
  <si>
    <t>Venkovní vedení kabelová - metalické sítě Plněné, párované s ochr. vodičem TCEKPFLEY 12 P 1,0 D</t>
  </si>
  <si>
    <t>-1695870194</t>
  </si>
  <si>
    <t>16</t>
  </si>
  <si>
    <t>7590521539</t>
  </si>
  <si>
    <t>Venkovní vedení kabelová - metalické sítě Plněné, párované s ochr. vodičem TCEKPFLEY 16 P 1,0 D</t>
  </si>
  <si>
    <t>-1639892856</t>
  </si>
  <si>
    <t>17</t>
  </si>
  <si>
    <t>7590520624</t>
  </si>
  <si>
    <t>Venkovní vedení kabelová - metalické sítě Plněné 4x0,8 TCEPKPFLEY 10 x 4 x 0,8</t>
  </si>
  <si>
    <t>283885052</t>
  </si>
  <si>
    <t>18</t>
  </si>
  <si>
    <t>7492600190</t>
  </si>
  <si>
    <t>Kabely, vodiče, šňůry Al - nn Kabel silový 4 a 5-žílový, plastová izolace 1-AYKY 4x16</t>
  </si>
  <si>
    <t>-97680690</t>
  </si>
  <si>
    <t>19</t>
  </si>
  <si>
    <t>7590541464</t>
  </si>
  <si>
    <t>Slaboproudé rozvody, kabely pro přívod a vnitřní instalaci Spojky metalických kabelů a příslušenství Teplem smrštitelná zesílená spojka pro netlakované kabely XAGA 500-75/15-300/EY</t>
  </si>
  <si>
    <t>-653657523</t>
  </si>
  <si>
    <t>20</t>
  </si>
  <si>
    <t>7492103550</t>
  </si>
  <si>
    <t>Spojovací vedení, podpěrné izolátory Spojky, ukončení pasu, ostatní Spojka SVCZ-S4-1 4x6-4-35mm2 AL+Cu</t>
  </si>
  <si>
    <t>767735261</t>
  </si>
  <si>
    <t>7593501195</t>
  </si>
  <si>
    <t>Trasy kabelového vedení Spojky šroubovací pro chráničky optického kabelu HDPE 5050 průměr 40 mm</t>
  </si>
  <si>
    <t>-1994185709</t>
  </si>
  <si>
    <t>22</t>
  </si>
  <si>
    <t>7593501820</t>
  </si>
  <si>
    <t>Trasy kabelového vedení Lokátory a markery Ball Marker 1408-XR, fialový zabezpečováci</t>
  </si>
  <si>
    <t>1371138989</t>
  </si>
  <si>
    <t>23</t>
  </si>
  <si>
    <t>7491201091</t>
  </si>
  <si>
    <t>Elektroinstalační materiál Elektroinstalační lišty a kabelové žlaby Zemní kanál KOPOKAN 1 ZD (100x100) šedé tělo/ červené víko 2m</t>
  </si>
  <si>
    <t>-1619314705</t>
  </si>
  <si>
    <t>24</t>
  </si>
  <si>
    <t>7491201095</t>
  </si>
  <si>
    <t>Elektroinstalační materiál Elektroinstalační lišty a kabelové žlaby Spojka zemního kanálu SPOJKA 1 pro KOPOKAN 1</t>
  </si>
  <si>
    <t>357947189</t>
  </si>
  <si>
    <t>25</t>
  </si>
  <si>
    <t>460150063</t>
  </si>
  <si>
    <t>Hloubení kabelových zapažených i nezapažených rýh ručně š 40 cm, hl 80 cm, v hornině tř 3</t>
  </si>
  <si>
    <t>754816250</t>
  </si>
  <si>
    <t>Hloubení zapažených i nezapažených kabelových rýh ručně včetně urovnání dna s přemístěním výkopku do vzdálenosti 3 m od okraje jámy nebo naložením na dopravní prostředek šířky 40 cm, hloubky 80 cm, v hornině třídy 3</t>
  </si>
  <si>
    <t>PSC</t>
  </si>
  <si>
    <t xml:space="preserve">Poznámka k souboru cen:_x000D_
1. Ceny hloubení rýh v hornině třídy 6 a 7 se oceňují cenami souboru cen 460 20- . Hloubení nezapažených kabelových rýh strojně._x000D_
</t>
  </si>
  <si>
    <t>26</t>
  </si>
  <si>
    <t>460560163</t>
  </si>
  <si>
    <t>Zásyp rýh ručně šířky 35 cm, hloubky 80 cm, z horniny třídy 3</t>
  </si>
  <si>
    <t>-516199961</t>
  </si>
  <si>
    <t>Zásyp kabelových rýh ručně s uložením výkopku ve vrstvách včetně zhutnění a urovnání povrchu šířky 35 cm hloubky 80 cm, v hornině třídy 3</t>
  </si>
  <si>
    <t>27</t>
  </si>
  <si>
    <t>7590555054</t>
  </si>
  <si>
    <t>Montáž formy pro kabel TCEKE, TCEKES do délky 0,5 m 10 XN</t>
  </si>
  <si>
    <t>512</t>
  </si>
  <si>
    <t>-722091559</t>
  </si>
  <si>
    <t>Montáž formy pro kabel TCEKE, TCEKES do délky 0,5 m 10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</si>
  <si>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28</t>
  </si>
  <si>
    <t>7590555136</t>
  </si>
  <si>
    <t>Montáž forma pro kabely TCEKPFLE, TCEKPFLEY, TCEKPFLEZE, TCEKPFLEZY do 7 P 1,0</t>
  </si>
  <si>
    <t>360396827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</si>
  <si>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</si>
  <si>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29</t>
  </si>
  <si>
    <t>7590555138</t>
  </si>
  <si>
    <t>Montáž forma pro kabely TCEKPFLE, TCEKPFLEY, TCEKPFLEZE, TCEKPFLEZY do 12 P 1,0</t>
  </si>
  <si>
    <t>-236025212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</si>
  <si>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</si>
  <si>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30</t>
  </si>
  <si>
    <t>7590555140</t>
  </si>
  <si>
    <t>Montáž forma pro kabely TCEKPFLE, TCEKPFLEY, TCEKPFLEZE, TCEKPFLEZY do 16 P 1,0</t>
  </si>
  <si>
    <t>-1665821269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</si>
  <si>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</si>
  <si>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31</t>
  </si>
  <si>
    <t>7492756030</t>
  </si>
  <si>
    <t>Pomocné práce pro montáž kabelů vyhledání stávajících kabelů ( měření, sonda )</t>
  </si>
  <si>
    <t>-1463423254</t>
  </si>
  <si>
    <t>Pomocné práce pro montáž kabelů vyhledání stávajících kabelů ( měření, sonda ) - v obvodu žel. stanice nebo na na trati včetně provedení sondy</t>
  </si>
  <si>
    <t>32</t>
  </si>
  <si>
    <t>7594307030</t>
  </si>
  <si>
    <t>Demontáž součástí počítače náprav kabelového závěru KSL-F pro RSR</t>
  </si>
  <si>
    <t>1960826788</t>
  </si>
  <si>
    <t>33</t>
  </si>
  <si>
    <t>7592007050</t>
  </si>
  <si>
    <t>Demontáž počítacího bodu (senzoru) RSR 180</t>
  </si>
  <si>
    <t>-1591295946</t>
  </si>
  <si>
    <t>34</t>
  </si>
  <si>
    <t>7594307040</t>
  </si>
  <si>
    <t>Demontáž součástí počítače náprav upevňovací kolejnicové čelisti SK 140</t>
  </si>
  <si>
    <t>515957169</t>
  </si>
  <si>
    <t>35</t>
  </si>
  <si>
    <t>7594107330</t>
  </si>
  <si>
    <t>Demontáž kolejnicového lanového propojení z betonových pražců</t>
  </si>
  <si>
    <t>-1144913354</t>
  </si>
  <si>
    <t>36</t>
  </si>
  <si>
    <t>7590157010</t>
  </si>
  <si>
    <t>Demontáž uzemnění kabelu</t>
  </si>
  <si>
    <t>-450792014</t>
  </si>
  <si>
    <t>P</t>
  </si>
  <si>
    <t>Poznámka k položce:_x000D_
Demontáž ochranného uzemnění</t>
  </si>
  <si>
    <t>37</t>
  </si>
  <si>
    <t>7594305040</t>
  </si>
  <si>
    <t>Montáž součástí počítače náprav upevňovací kolejnicové čelisti SK 140</t>
  </si>
  <si>
    <t>1991207913</t>
  </si>
  <si>
    <t>38</t>
  </si>
  <si>
    <t>7592005050</t>
  </si>
  <si>
    <t>Montáž počítacího bodu (senzoru) RSR 180</t>
  </si>
  <si>
    <t>-1824778042</t>
  </si>
  <si>
    <t>Montáž počítacího bodu (senzoru) RSR 180 - uložení a připevnění na určené místo, seřízení polohy, přezkoušení</t>
  </si>
  <si>
    <t>39</t>
  </si>
  <si>
    <t>7594305030</t>
  </si>
  <si>
    <t>Montáž součástí počítače náprav kabelového závěru KSL-F pro RSR</t>
  </si>
  <si>
    <t>-1042471222</t>
  </si>
  <si>
    <t>40</t>
  </si>
  <si>
    <t>7594105330</t>
  </si>
  <si>
    <t>Montáž lanového propojení kolejnicového na betonové pražce do 2,9 m</t>
  </si>
  <si>
    <t>1852800645</t>
  </si>
  <si>
    <t>Montáž lanového propojení kolejnicového na betonové pražce do 2,9 m - příčné nebo podélné propojení kolejnic přímých kolejí a na výhybkách; usazení pražců mezi souběžnými kolejemi nebo podél koleje; připevnění lanového propojení na pražce nebo montážní trámky</t>
  </si>
  <si>
    <t>41</t>
  </si>
  <si>
    <t>7590155012</t>
  </si>
  <si>
    <t>Montáž uzemnění kabelu na uzemnění stávající</t>
  </si>
  <si>
    <t>1634940120</t>
  </si>
  <si>
    <t>Montáž uzemnění kabelu na uzemnění stávající - úplná montáž kabelu, připevnění uzemňovací objímky, přiletování uzemňovacího vodiče. Bez zemních prací</t>
  </si>
  <si>
    <t>VV</t>
  </si>
  <si>
    <t>Přepočtené koeficientem množství</t>
  </si>
  <si>
    <t>0,153846153846154*26</t>
  </si>
  <si>
    <t>Součet</t>
  </si>
  <si>
    <t>42</t>
  </si>
  <si>
    <t>7598095085</t>
  </si>
  <si>
    <t>Přezkoušení a regulace senzoru počítacího bodu</t>
  </si>
  <si>
    <t>687725969</t>
  </si>
  <si>
    <t>Přezkoušení a regulace senzoru počítacího bodu - kontrola (nastavení) mechanických parametrů polohy, regulace napájení, kalibrace, kontrola funkce a započítávání, kontrola indikace</t>
  </si>
  <si>
    <t>43</t>
  </si>
  <si>
    <t>7598095090</t>
  </si>
  <si>
    <t>Přezkoušení a regulace počítače náprav včetně vyhotovení protokolu za 1 úsek</t>
  </si>
  <si>
    <t>-175177087</t>
  </si>
  <si>
    <t>Přezkoušení a regulace počítače náprav včetně vyhotovení protokolu za 1 úsek - provedení příslušných měření, nastavení zařízení, přezkoušení funkce a vyhotovení protokolu</t>
  </si>
  <si>
    <t>44</t>
  </si>
  <si>
    <t>7598015185</t>
  </si>
  <si>
    <t>Jednosměrné měření kabelu místního</t>
  </si>
  <si>
    <t>pár</t>
  </si>
  <si>
    <t>-2060463066</t>
  </si>
  <si>
    <t>na začátku stavby</t>
  </si>
  <si>
    <t>na konci stavby</t>
  </si>
  <si>
    <t>45</t>
  </si>
  <si>
    <t>7598025020</t>
  </si>
  <si>
    <t>Měření dálkových kabelů závěrečné zkrácené v obou směrech za provozu 12 čtyřek</t>
  </si>
  <si>
    <t>úsek</t>
  </si>
  <si>
    <t>89621233</t>
  </si>
  <si>
    <t>před stavbou</t>
  </si>
  <si>
    <t>46</t>
  </si>
  <si>
    <t>7598035150</t>
  </si>
  <si>
    <t>Záznam a vyhodnocení měřících protokolů na nosič (1 případ = 1 kus)</t>
  </si>
  <si>
    <t>248739362</t>
  </si>
  <si>
    <t>47</t>
  </si>
  <si>
    <t>7598035170</t>
  </si>
  <si>
    <t>Kontrola tlakutěsnosti HDPE trubky v úseku do 2 000 m</t>
  </si>
  <si>
    <t>-297625981</t>
  </si>
  <si>
    <t>48</t>
  </si>
  <si>
    <t>7598095700</t>
  </si>
  <si>
    <t>Dozor pracovníků provozovatele při práci na živém zařízení</t>
  </si>
  <si>
    <t>hod</t>
  </si>
  <si>
    <t>2028982510</t>
  </si>
  <si>
    <t>dozor pracovníků provozovatele</t>
  </si>
  <si>
    <t>30+10</t>
  </si>
  <si>
    <t>Technický dozor dodavatele SW</t>
  </si>
  <si>
    <t>SO 01 - Železniční spodek</t>
  </si>
  <si>
    <t>HSV - Práce a dodávky HSV</t>
  </si>
  <si>
    <t xml:space="preserve">    5 - Komunikace</t>
  </si>
  <si>
    <t>HSV</t>
  </si>
  <si>
    <t>Práce a dodávky HSV</t>
  </si>
  <si>
    <t>Komunikace</t>
  </si>
  <si>
    <t>5914020020</t>
  </si>
  <si>
    <t>Čištění otevřených odvodňovacích zařízení strojně příkop nezpevněný</t>
  </si>
  <si>
    <t>m3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</si>
  <si>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</si>
  <si>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Poznámka k souboru cen:_x000D_
1. V cenách jsou započteny náklady na odtěžení nánosu a nečistot, rozprostření výzisku na terén nebo naložení na dopravní prostředek._x000D_
2. V cenách nejsou obsaženy náklady na dopravu a skládkovné.</t>
  </si>
  <si>
    <t>Poznámka k položce:_x000D_
dle PD; odkopávky celkem 1020 m3</t>
  </si>
  <si>
    <t>5915010020</t>
  </si>
  <si>
    <t>Těžení zeminy nebo horniny železničního spodku II. třídy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</si>
  <si>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</si>
  <si>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Poznámka k souboru cen:_x000D_
1. V cenách jsou započteny náklady na těžení a uložení výzisku na terén nebo naložení na dopravní prostředek a uložení na úložišti.</t>
  </si>
  <si>
    <t>Poznámka k položce:_x000D_
dle PD; odkopávky pro výkop svahových stupňů 308 m3_x000D_
dle PD; odkopávky pro zřízení gabionů 150 m3_x000D_
celkem 308+150=458 m3</t>
  </si>
  <si>
    <t>5915030020</t>
  </si>
  <si>
    <t>Bourání drobných staveb železničního spodku montážních jam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</si>
  <si>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</si>
  <si>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Poznámka k souboru cen:_x000D_
1. V cenách jsou započteny náklady na vybourání zdiva, uložení na terén, naložení na dopravní prostředek a uložení na skládce._x000D_
2. V cenách nejsou obsaženy náklady na dopravu a skládkovné.</t>
  </si>
  <si>
    <t>Poznámka k položce:_x000D_
dle PD;  demolice betonových základů po návěstidlech 2 ks; 12,16 m3_x000D_
dle PD;  demolice betonových sloupků 6ks nad mostem km 73,208; 1,50 m3_x000D_
dle PD;  demolice betonu v místě zrušeného přejezdu km 73,1; 15,00 m3_x000D_
celkem 12,16+1,50+13,66=28,66 m3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</si>
  <si>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</si>
  <si>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</si>
  <si>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t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</si>
  <si>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</si>
  <si>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</si>
  <si>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1020*1,5+458*1,5+28,66*2,2=2280,052 t_x000D_
přeprava výzisku na místo uložení pozemku OŘ, nebo mezideponii</t>
  </si>
  <si>
    <t>171112221</t>
  </si>
  <si>
    <t>Uložení sypaniny z hornin nesoudržných sypkých do násypů přes 3 m3 pro spodní stavbu železnic</t>
  </si>
  <si>
    <t>Poznámka k položce:_x000D_
Ceník ÚRS; dle PD rozšíření drážního tělesa přisypávkou z výzisku; celkem 570 m3</t>
  </si>
  <si>
    <t>5914005030</t>
  </si>
  <si>
    <t>Rozšíření stezky zemního tělesa dle VL Ž2 gabiony</t>
  </si>
  <si>
    <t>m2</t>
  </si>
  <si>
    <t>Rozšíření stezky zemního tělesa dle VL Ž2 gabiony. Poznámka: 1. V cenách jsou započteny i náklady na uložení výzisku na terén nebo naložení na dopravní prostředek. 2. V cenách nejsou obsaženy náklady na dodávku materiálu, odtěžení zemního tělesa, dopravu a skládkovné.</t>
  </si>
  <si>
    <t>Poznámka k souboru cen:_x000D_
1. V cenách jsou započteny i náklady na uložení výzisku na terén nebo naložení na dopravní prostředek._x000D_
2. V cenách nejsou obsaženy náklady na dodávku materiálu, odtěžení zemního tělesa, dopravu a skládkovné.</t>
  </si>
  <si>
    <t>Poznámka k položce:_x000D_
dle PD;  200*0,5=100 m2</t>
  </si>
  <si>
    <t>5964102021</t>
  </si>
  <si>
    <t>Gabionový koš kompletní s vázanými oky 100x50 mm 1,00x0,50x0,50 m (0,250m3)</t>
  </si>
  <si>
    <t>Poznámka k položce:_x000D_
dle PD;  200 ks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</si>
  <si>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</si>
  <si>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</si>
  <si>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</si>
  <si>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DOPS N.Paka, přeprava gabioných košů; 200*0,028=5,60 t</t>
  </si>
  <si>
    <t>5964161000</t>
  </si>
  <si>
    <t>Beton lehce zhutnitelný C 12/15;X0 F5 2 080 2 517</t>
  </si>
  <si>
    <t>Poznámka k položce:_x000D_
dle PD; betonový základ pod gabion C 12/15;  200*0,07=14 m3</t>
  </si>
  <si>
    <t>Poznámka k položce:_x000D_
betonárna N. Paka, přeprava betonu z betonárny N. Paka; 14*2,2=30,80 t</t>
  </si>
  <si>
    <t>5955101050</t>
  </si>
  <si>
    <t>Lomový kámen netříděný pro zásypy</t>
  </si>
  <si>
    <t>Poznámka k položce:_x000D_
dle PD; výplň gabionů 200*0,5*0,5*2,2=110,00 t</t>
  </si>
  <si>
    <t>5955101020</t>
  </si>
  <si>
    <t>Kamenivo drcené štěrkodrť frakce 0/32</t>
  </si>
  <si>
    <t>Poznámka k položce:_x000D_
dle PD; obsyp a podsyp ze štěrkodrti, 100*1,85=185,00 t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</si>
  <si>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</si>
  <si>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</si>
  <si>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</si>
  <si>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lom Košťálov, přeprava lom.kamene a štěrkodrti; 110+185=295,00 t</t>
  </si>
  <si>
    <t>5914080020</t>
  </si>
  <si>
    <t>Zřízení ochrany zemních svahů technické</t>
  </si>
  <si>
    <t>Zřízení ochrany zemních svahů technické. Poznámka: 1. V cenách jsou započteny náklady na naložení výzisku na dopravní prostředek. 2. V cenách nejsou obsaženy náklady na dodávku materiálu a zemní práce.</t>
  </si>
  <si>
    <t>Poznámka k souboru cen:_x000D_
1. V cenách jsou započteny náklady na naložení výzisku na dopravní prostředek._x000D_
2. V cenách nejsou obsaženy náklady na dodávku materiálu a zemní práce.</t>
  </si>
  <si>
    <t>Poznámka k položce:_x000D_
dle PD; protierozní kokosová georohož; celkem 650 m2</t>
  </si>
  <si>
    <t>5964137000</t>
  </si>
  <si>
    <t>Georohože základní</t>
  </si>
  <si>
    <t>Poznámka k položce:_x000D_
650*1,05=682,50 m2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</si>
  <si>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</si>
  <si>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</si>
  <si>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Doprava obousměrná (např. dodávek z vlastních zásob zhotovitele nebo objednatele nebo výzisku) mechanizací o nosnosti do 3,5 t elektrosoučástek, montážního materiálu, kameniva, písku, dlažebních kostek, suti, atd.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</si>
  <si>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protierozní koosové georohože z Liberce; celkem 682,50 m2</t>
  </si>
  <si>
    <t>5914005040</t>
  </si>
  <si>
    <t>Rozšíření stezky zemního tělesa dle VL Ž2 použitými železobetonovými pražci</t>
  </si>
  <si>
    <t>Rozšíření stezky zemního tělesa dle VL Ž2 použitými železobetonovými pražci. Poznámka: 1. V cenách jsou započteny i náklady na uložení výzisku na terén nebo naložení na dopravní prostředek. 2. V cenách nejsou obsaženy náklady na dodávku materiálu, odtěžení zemního tělesa, dopravu a skládkovné.</t>
  </si>
  <si>
    <t>Poznámka k položce:_x000D_
dle PD;  z výzisku stavby, volně položené, 10*0,5=5 m2</t>
  </si>
  <si>
    <t>9902900100</t>
  </si>
  <si>
    <t>Naložení sypanin, drobného kusového materiálu, suti</t>
  </si>
  <si>
    <t>Naložení sypanin, drobného kusového materiálu, suti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</si>
  <si>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souboru cen:_x000D_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</si>
  <si>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>Poznámka k položce:_x000D_
dle PD;  naložení výzisku na mezideponii; 908*1,5=1362 t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</si>
  <si>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</si>
  <si>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</si>
  <si>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</si>
  <si>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dle PD;  přeprava a uložení výzisku na skládce do 30 km</t>
  </si>
  <si>
    <t>9909000100</t>
  </si>
  <si>
    <t>Poplatek za uložení suti nebo hmot na oficiální skládku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</si>
  <si>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</si>
  <si>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</si>
  <si>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>Poznámka k položce:_x000D_
dle PD;  naložení betonového odpadu na mezideponii; 28,66*2,2=63,052 t</t>
  </si>
  <si>
    <t>Poznámka k položce:_x000D_
dle PD;  přeprava a uložení betonového odpadu na skládce do 30 km</t>
  </si>
  <si>
    <t>9909000500</t>
  </si>
  <si>
    <t>Poplatek uložení odpadu betonových prefabrikátů</t>
  </si>
  <si>
    <t>Poplatek uložení odpadu betonových prefabrikátů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</si>
  <si>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SO 02 - Železniční svršek</t>
  </si>
  <si>
    <t>5909031020</t>
  </si>
  <si>
    <t>Úprava GPK koleje směrové a výškové uspořádání pražce betonové</t>
  </si>
  <si>
    <t>km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</si>
  <si>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</si>
  <si>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objednateli._x000D_
2. V cenách nejsou obsaženy náklady doplnění a dodávku kameniva a snížení KL pod patou kolejnice.</t>
  </si>
  <si>
    <t>Poznámka k položce:_x000D_
dle DP; snížení převýšení pro práci kolejové mechanizace; 0,945 km</t>
  </si>
  <si>
    <t>5906020120</t>
  </si>
  <si>
    <t>Souvislá výměna pražců v KL otevřeném i zapuštěném pražce betonové příčné vystrojené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</si>
  <si>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</si>
  <si>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Poznámka k souboru cen:_x000D_
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vrtule._x000D_
2. V cenách nejsou obsaženy náklady na podbití pražců, snížení KL pod patou kolejnice, dodávku materiálu, dopravu výzisku na skládku a skládkovné.</t>
  </si>
  <si>
    <t>Poznámka k položce:_x000D_
dle DP; ZAOKR.NAHORU(((1046,7+10)*1,52);1)=1607 ks</t>
  </si>
  <si>
    <t>5907050020</t>
  </si>
  <si>
    <t>Dělení kolejnic řezáním nebo rozbroušením tv. S49</t>
  </si>
  <si>
    <t>Dělení kolejnic řezáním nebo rozbroušením tv. S49. Poznámka: 1. V cenách jsou započteny náklady na manipulaci, podložení, označení a provedení řezu kolejnice.</t>
  </si>
  <si>
    <t>Poznámka k souboru cen:_x000D_
1. V cenách jsou započteny náklady na manipulaci, podložení, označení a provedení řezu kolejnice.</t>
  </si>
  <si>
    <t>Poznámka k položce:_x000D_
dle PD; řezy v koleji na začátku a na konci úseku; 6 ks</t>
  </si>
  <si>
    <t>5908005430</t>
  </si>
  <si>
    <t>Oprava kolejnicového styku demontáž spojek tv. S49</t>
  </si>
  <si>
    <t>styk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</si>
  <si>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</si>
  <si>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souboru cen:_x000D_
1. V cenách jsou započteny náklady na výměnu, demontáž nebo montáž vnitřní spojky a/nebo celého styku a ošetření součástí mazivem. U přechodových spojek se použije položka s větším tvarem._x000D_
2. V cenách nejsou obsaženy náklady na dodávku materiálu.</t>
  </si>
  <si>
    <t>Poznámka k položce:_x000D_
dle PD; ZAOKROUHLIT((1056,7/25);0)=42 styků</t>
  </si>
  <si>
    <t>5907025040</t>
  </si>
  <si>
    <t>Výměna kolejnicových pásů stávající upevnění tv. S49 rozdělení "d"</t>
  </si>
  <si>
    <t>Výměna kolejnicových pásů stávající upevnění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</si>
  <si>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kolejnicových pásů, dílů a součástí, montáž upevňovadel, úpravu dilatačních spár, pryžových podložek, zřízení nebo demontáž prozatímních styků a ošetření součástí mazivem._x000D_
2. V cenách nejsou započteny náklady na dělení kolejnic, zřízení svaru, demontáž nebo montáž styků.</t>
  </si>
  <si>
    <t>Poznámka k položce:_x000D_
dle DP; 1056,7*2=2113,40 m</t>
  </si>
  <si>
    <t>262144</t>
  </si>
  <si>
    <t>Poznámka k položce:_x000D_
dle DP; převoz vyzískaných pražců, drobného kolejiva a kolejnic do žst. St. Paka; 1056,7*0,546=576,958 t</t>
  </si>
  <si>
    <t>5906015010</t>
  </si>
  <si>
    <t>Výměna pražce malou těžící mechanizací v KL otevřeném i zapuštěném pražec dřevěný příčný nevystrojený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</si>
  <si>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</si>
  <si>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souboru cen:_x000D_
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vrtule._x000D_
2. V cenách nejsou obsaženy náklady na dodávku materiálu, dopravu výzisku na skládku a skládkovné.</t>
  </si>
  <si>
    <t>Poznámka k položce:_x000D_
dle DP; dřevěné pražce pod přejezdem P4487;  5 ks</t>
  </si>
  <si>
    <t>5908050010</t>
  </si>
  <si>
    <t>Výměna upevnění podkladnicového komplety a pryžová podložka</t>
  </si>
  <si>
    <t>úl.pl.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</si>
  <si>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</si>
  <si>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Poznámka k souboru cen:_x000D_
1. V cenách jsou započteny náklady na demontáž, výměnu a montáž, ošetření součástí mazivem a naložení výzisku na dopravní prostředek._x000D_
2. V cenách nejsou obsaženy náklady na vrtání pražce a dodávku materiálu.</t>
  </si>
  <si>
    <t>Poznámka k položce:_x000D_
dle DP; na dřevěných pražcích pod přejezdem P4487;  12*2=24 úl.ploch</t>
  </si>
  <si>
    <t>5956101000</t>
  </si>
  <si>
    <t>Pražec dřevěný příčný nevystrojený dub 2600x260x160 mm</t>
  </si>
  <si>
    <t>5958158070</t>
  </si>
  <si>
    <t>Podložka polyetylenová pod podkladnici 380/160/2 (S4, R4)</t>
  </si>
  <si>
    <t>5958134075</t>
  </si>
  <si>
    <t>Součásti upevňovací vrtule R1(145)</t>
  </si>
  <si>
    <t>5958134040</t>
  </si>
  <si>
    <t>Součásti upevňovací kroužek pružný dvojitý Fe 6</t>
  </si>
  <si>
    <t>5958125010</t>
  </si>
  <si>
    <t>Komplety s antikorozní úpravou ŽS 4 (svěrka ŽS4, šroub RS 1, matice M24, podložka Fe6)</t>
  </si>
  <si>
    <t>5958158005</t>
  </si>
  <si>
    <t>Podložka pryžová pod patu kolejnice S49  183/126/6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</si>
  <si>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</si>
  <si>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</si>
  <si>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Doprava obousměrná (např. dodávek z vlastních zásob zhotovitele nebo objednatele nebo výzisku) mechanizací o nosnosti do 3,5 t elektrosoučástek, montážního materiálu, kameniva, písku, dlažebních kostek, suti, atd.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</si>
  <si>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materiálu ze skladů zhotovitele, odhad do 100 km</t>
  </si>
  <si>
    <t>5905085040</t>
  </si>
  <si>
    <t>Souvislé čištění KL strojně koleje pražce betonové rozdělení "c"</t>
  </si>
  <si>
    <t>Souvislé čištění KL strojně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</si>
  <si>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Poznámka k souboru cen:_x000D_
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pražců._x000D_
2. V cenách nejsou obsaženy náklady na snížení KL pod patou kolejnice, následnou úpravu směrového a výškového uspořádání dodávku a doplnění kameniva.</t>
  </si>
  <si>
    <t>Poznámka k položce:_x000D_
dle DP; celkem 1,057 km</t>
  </si>
  <si>
    <t>5905020020</t>
  </si>
  <si>
    <t>Oprava stezky strojně s odstraněním drnu a nánosu přes 10 cm do 20 cm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</si>
  <si>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</si>
  <si>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Poznámka k souboru cen:_x000D_
1. V cenách jsou započteny náklady na odtěžení nánosu stezky a rozprostření výzisku na terén nebo naložení na dopravní prostředek a úprava povrchu stezky.</t>
  </si>
  <si>
    <t>Poznámka k položce:_x000D_
dle PD; 1,057*1000*1,3=1374,10 m2</t>
  </si>
  <si>
    <t>5905025110</t>
  </si>
  <si>
    <t>Doplnění stezky štěrkodrtí souvislé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</si>
  <si>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</si>
  <si>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Poznámka k souboru cen:_x000D_
1. V cenách jsou započteny náklady na doplnění kameniva včetně rozprostření ojediněle ručně z vozíku nebo souvisle mechanizací z vozíků nebo železničních vozů._x000D_
2. V cenách nejsou obsaženy náklady na dodávku kameniva.</t>
  </si>
  <si>
    <t>Poznámka k položce:_x000D_
dle PD, z výzisku z SČ - 67 m3</t>
  </si>
  <si>
    <t>5915015010</t>
  </si>
  <si>
    <t>Svahování zemního tělesa železničního spodku v náspu</t>
  </si>
  <si>
    <t>Svahování zemního tělesa železničního spodku v náspu. Poznámka: 1. V cenách jsou započteny náklady na svahování železničního tělesa a uložení výzisku na terén nebo naložení na dopravní prostředek.</t>
  </si>
  <si>
    <t>Poznámka k souboru cen:_x000D_
1. V cenách jsou započteny náklady na svahování železničního tělesa a uložení výzisku na terén nebo naložení na dopravní prostředek.</t>
  </si>
  <si>
    <t>Poznámka k položce:_x000D_
dle PD; odhad 210*3=630 m2</t>
  </si>
  <si>
    <t>Poznámka k položce:_x000D_
dle PD; přeprava výzisku z SČ a úpravy banketů na mezideponii; (1,057*1000*1,919*0,3-67-270,76)*1,808+1374,1*0,15*1,5=798,697 t_x000D_
67 m3 výzisku z SČ - úprava drážních stezek_x000D_
270,76 m3 z výzisku SČ - uložení na svahy u rozšiřování stezek_x000D_
270,76 m3 z výzisku SČ - uložení na skládku</t>
  </si>
  <si>
    <t>5905105030</t>
  </si>
  <si>
    <t>Doplnění KL kamenivem souvisle strojně v koleji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</si>
  <si>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</si>
  <si>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nakladačem._x000D_
2. V cenách nejsou obsaženy náklady na dodávku kameniva.</t>
  </si>
  <si>
    <t>Poznámka k položce:_x000D_
dle PD;  1,057*1000*1,919*0,3+945*0,12+0,0824*3,4*0,03=730,320 m3_x000D_
doplnění KL po SČ - 1,057*1000*0,3=608,52 m3_x000D_
doplnění KL pro nadvýšení v obloucích - 945*0,12=113,4 m3_x000D_
doplnění KL v místě úpravy GPK - 82,4*3,4*0,03=8,41 m3</t>
  </si>
  <si>
    <t>5909032020</t>
  </si>
  <si>
    <t>Přesná úprava GPK koleje směrové a výškové uspořádání pražce betonové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</si>
  <si>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</si>
  <si>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objednateli._x000D_
2. V cenách nejsou obsaženy náklady na zaměření APK, doplnění a dodávku kameniva a snížení KL pod patou kolejnice.</t>
  </si>
  <si>
    <t>Poznámka k položce:_x000D_
dle PD; před a za opravovaným úsekem;  0,063+0,0194=0,0824 km</t>
  </si>
  <si>
    <t>5909030020</t>
  </si>
  <si>
    <t>Následná úprava GPK koleje směrové a výškové uspořádání pražce betonové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</si>
  <si>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</si>
  <si>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objednateli._x000D_
2. V cenách nejsou obsaženy náklady na zaměření APK, doplnění a dodávku kameniva a snížení KL pod patou kolejnice.</t>
  </si>
  <si>
    <t>Poznámka k položce:_x000D_
dle PD;  1,057 km</t>
  </si>
  <si>
    <t>5910020030</t>
  </si>
  <si>
    <t>Svařování kolejnic termitem plný předehřev standardní spára svar sériový tv. S49</t>
  </si>
  <si>
    <t>svar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</si>
  <si>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</si>
  <si>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svaru._x000D_
2. V cenách nejsou obsaženy náklady na kontrolu svaru ultrazvukem, podbití pražců a demontáž styku.</t>
  </si>
  <si>
    <t>Poznámka k položce:_x000D_
dle PD;  ZAOKR.NAHORU(1056,7/75;1)*2+2=32 svarů</t>
  </si>
  <si>
    <t>5910035030</t>
  </si>
  <si>
    <t>Dosažení dovolené upínací teploty v BK prodloužením kolejnicového pásu v koleji tv. S49</t>
  </si>
  <si>
    <t>50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</si>
  <si>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</si>
  <si>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pásu._x000D_
2. V cenách nejsou obsaženy náklady na demontáž upevňovadel a kolejnicových spojek.</t>
  </si>
  <si>
    <t>Poznámka k položce:_x000D_
odhad - 6 ks</t>
  </si>
  <si>
    <t>5910040310</t>
  </si>
  <si>
    <t>Umožnění volné dilatace kolejnice demontáž upevňovadel s osazením kluzných podložek rozdělení pražců "c"</t>
  </si>
  <si>
    <t>52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</si>
  <si>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</si>
  <si>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dokumentace._x000D_
2. V cenách nejsou obsaženy náklady na demontáž kolejnicových spojek.</t>
  </si>
  <si>
    <t>Poznámka k položce:_x000D_
dle PD;   1056,7*2+(74+50)*2=2361,4 m</t>
  </si>
  <si>
    <t>5910040410</t>
  </si>
  <si>
    <t>Umožnění volné dilatace kolejnice montáž upevňovadel s odstraněním kluzných podložek rozdělení pražců "c"</t>
  </si>
  <si>
    <t>54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</si>
  <si>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</si>
  <si>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5910136010</t>
  </si>
  <si>
    <t>Montáž pražcové kotvy v koleji</t>
  </si>
  <si>
    <t>56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</si>
  <si>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</si>
  <si>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Poznámka k souboru cen:_x000D_
1. V cenách jsou započteny náklady na odstranění kameniva, montáž, ošetření součásti mazivem a úpravu kameniva._x000D_
2. V cenách nejsou obsaženy náklady na dodávku materiálu.</t>
  </si>
  <si>
    <t>Poznámka k položce:_x000D_
dle PD;  264 ks</t>
  </si>
  <si>
    <t>5908053150</t>
  </si>
  <si>
    <t>Výměna drobného kolejiva šroub svěrkový tv. T</t>
  </si>
  <si>
    <t>58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</si>
  <si>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</si>
  <si>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Poznámka k souboru cen:_x000D_
1. V cenách jsou započteny náklady na demontáž upevňovadel, výměnu součásti, montáž upevňovadel a ošetření součástí mazivem._x000D_
2. V cenách nejsou obsaženy náklady na dodávku materiálu.</t>
  </si>
  <si>
    <t>Poznámka k položce:_x000D_
dle PD, na 120 m výměna 50% svěrk.šroubů, vč. vložky M, matice a kroužku;  ZAOKR.NAHORU(120*1,52;1)*4*0,5=366 ks</t>
  </si>
  <si>
    <t>5958134041</t>
  </si>
  <si>
    <t>Součásti upevňovací šroub svěrkový T5</t>
  </si>
  <si>
    <t>60</t>
  </si>
  <si>
    <t>5958134115</t>
  </si>
  <si>
    <t>Součásti upevňovací matice M24</t>
  </si>
  <si>
    <t>62</t>
  </si>
  <si>
    <t>5958134140</t>
  </si>
  <si>
    <t>Součásti upevňovací vložka M</t>
  </si>
  <si>
    <t>66</t>
  </si>
  <si>
    <t>68</t>
  </si>
  <si>
    <t>70</t>
  </si>
  <si>
    <t>Poznámka k položce:_x000D_
dle PD;  naložení výzisku z SČ a banketů na mezideponii;  798,697 t</t>
  </si>
  <si>
    <t>72</t>
  </si>
  <si>
    <t>Poznámka k položce:_x000D_
dle PD;  přeprava a uložení výzisku z SČ a banketů na skládce do 30 km</t>
  </si>
  <si>
    <t>74</t>
  </si>
  <si>
    <t>5906105020</t>
  </si>
  <si>
    <t>Demontáž pražce betonový</t>
  </si>
  <si>
    <t>76</t>
  </si>
  <si>
    <t>Demontáž pražce betonový. Poznámka: 1. V cenách jsou započteny náklady na manipulaci, demontáž, odstrojení do součástí a uložení pražců.</t>
  </si>
  <si>
    <t>Poznámka k souboru cen:_x000D_
1. V cenách jsou započteny náklady na manipulaci, demontáž, odstrojení do součástí a uložení pražců.</t>
  </si>
  <si>
    <t>Poznámka k položce:_x000D_
dle PD;  1607 ks</t>
  </si>
  <si>
    <t>82</t>
  </si>
  <si>
    <t>Poznámka k položce:_x000D_
(1607+5)*(0,000163+0,00008)=0,391 t</t>
  </si>
  <si>
    <t>9901000400</t>
  </si>
  <si>
    <t>Doprava obousměrná (např. dodávek z vlastních zásob zhotovitele nebo objednatele nebo výzisku) mechanizací o nosnosti do 3,5 t elektrosoučástek, montážního materiálu, kameniva, písku, dlažebních kostek, suti, atd. do 40 km</t>
  </si>
  <si>
    <t>84</t>
  </si>
  <si>
    <t>Doprava obousměrná (např. dodávek z vlastních zásob zhotovitele nebo objednatele nebo výzisku) mechanizací o nosnosti do 3,5 t elektrosoučástek, montážního materiálu, kameniva, písku, dlažebních kostek, suti, atd.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</si>
  <si>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a uložení pryžových a PE podložek na skládku Lodín</t>
  </si>
  <si>
    <t>9909000400</t>
  </si>
  <si>
    <t>Poplatek za likvidaci plastových součástí</t>
  </si>
  <si>
    <t>86</t>
  </si>
  <si>
    <t>Poplatek za likvidaci plastových součástí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</si>
  <si>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9902900200</t>
  </si>
  <si>
    <t>Naložení objemnějšího kusového materiálu, vybouraných hmot</t>
  </si>
  <si>
    <t>88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</si>
  <si>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</si>
  <si>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Poznámka k položce:_x000D_
(22+5)*0,08=2,16 t</t>
  </si>
  <si>
    <t>9902200400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</si>
  <si>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</t>
  </si>
  <si>
    <t>90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</si>
  <si>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</si>
  <si>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a uložení dřevěných pražců na skládku Lodín</t>
  </si>
  <si>
    <t>9909000300</t>
  </si>
  <si>
    <t>Poplatek za likvidaci dřevěných kolejnicových podpor</t>
  </si>
  <si>
    <t>92</t>
  </si>
  <si>
    <t>Poplatek za likvidaci dřevěných kolejnicových podpor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</si>
  <si>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94</t>
  </si>
  <si>
    <t>Poznámka k položce:_x000D_
1607*0,265+52*0,062+2*0,157=429,393 t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</si>
  <si>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</si>
  <si>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</si>
  <si>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96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</si>
  <si>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</si>
  <si>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a uložení betonových pražců,  vyzískaných zajišť. značek a hektometrovníků na skládku do 30 km</t>
  </si>
  <si>
    <t>98</t>
  </si>
  <si>
    <t>5912050110</t>
  </si>
  <si>
    <t>Staničení demontáž kilometrovníku</t>
  </si>
  <si>
    <t>100</t>
  </si>
  <si>
    <t>Staničení demontáž kilometrovníku. Poznámka: 1. V cenách jsou započteny náklady na zemní práce a výměnu, demontáž nebo montáž staničení. 2. V cenách nejsou obsaženy náklady na dodávku materiálu.</t>
  </si>
  <si>
    <t>Poznámka k souboru cen:_x000D_
1. V cenách jsou započteny náklady na zemní práce a výměnu, demontáž nebo montáž staničení._x000D_
2. V cenách nejsou obsaženy náklady na dodávku materiálu.</t>
  </si>
  <si>
    <t>49</t>
  </si>
  <si>
    <t>5912050120</t>
  </si>
  <si>
    <t>Staničení demontáž hektometrovníku</t>
  </si>
  <si>
    <t>102</t>
  </si>
  <si>
    <t>Staničení demontáž hektometrovníku. Poznámka: 1. V cenách jsou započteny náklady na zemní práce a výměnu, demontáž nebo montáž staničení. 2. V cenách nejsou obsaženy náklady na dodávku materiálu.</t>
  </si>
  <si>
    <t>5912050210</t>
  </si>
  <si>
    <t>Staničení montáž kilometrovníku</t>
  </si>
  <si>
    <t>104</t>
  </si>
  <si>
    <t>Staničení montáž kilometrovníku. Poznámka: 1. V cenách jsou započteny náklady na zemní práce a výměnu, demontáž nebo montáž staničení. 2. V cenách nejsou obsaženy náklady na dodávku materiálu.</t>
  </si>
  <si>
    <t>51</t>
  </si>
  <si>
    <t>5912050220</t>
  </si>
  <si>
    <t>Staničení montáž hektometrovníku</t>
  </si>
  <si>
    <t>106</t>
  </si>
  <si>
    <t>Staničení montáž hektometrovníku. Poznámka: 1. V cenách jsou započteny náklady na zemní práce a výměnu, demontáž nebo montáž staničení. 2. V cenách nejsou obsaženy náklady na dodávku materiálu.</t>
  </si>
  <si>
    <t>5913410010</t>
  </si>
  <si>
    <t>Nátěr traťových značek kilometrovníku</t>
  </si>
  <si>
    <t>108</t>
  </si>
  <si>
    <t>Nátěr traťových značek kilometrovníku.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</si>
  <si>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Poznámka k souboru cen:_x000D_
1. V cenách jsou započteny náklady na odstranění drnu a plevelů u značky, očištění od starého nátěru a nečistot, provedení nového nátěru barvou schváleného typu a odstínu včetně případného popisu._x000D_
2. V cenách nejsou obsaženy náklady na dodávku materiálu.</t>
  </si>
  <si>
    <t>53</t>
  </si>
  <si>
    <t>5913410020</t>
  </si>
  <si>
    <t>Nátěr traťových značek hektometrovníku</t>
  </si>
  <si>
    <t>110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</si>
  <si>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</si>
  <si>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5962101120</t>
  </si>
  <si>
    <t>Návěstidlo hektometrovník železobetonový se znaky</t>
  </si>
  <si>
    <t>112</t>
  </si>
  <si>
    <t>55</t>
  </si>
  <si>
    <t>114</t>
  </si>
  <si>
    <t>Poznámka k položce:_x000D_
hektometrovníky z ŽPSV Běstovice</t>
  </si>
  <si>
    <t>5912060210</t>
  </si>
  <si>
    <t>Demontáž zajišťovací značky včetně sloupku a základu konzolové</t>
  </si>
  <si>
    <t>116</t>
  </si>
  <si>
    <t>Demontáž zajišťovací značky včetně sloupku a základu konzolové. Poznámka: 1. V cenách jsou započteny náklady na demontáž součástí značky, úpravu a urovnání terénu.</t>
  </si>
  <si>
    <t>Poznámka k souboru cen:_x000D_
1. V cenách jsou započteny náklady na demontáž součástí značky, úpravu a urovnání terénu.</t>
  </si>
  <si>
    <t>Poznámka k položce:_x000D_
dle PD;  52 ks</t>
  </si>
  <si>
    <t>57</t>
  </si>
  <si>
    <t>5912065210</t>
  </si>
  <si>
    <t>Montáž zajišťovací značky včetně sloupku a základu konzolové</t>
  </si>
  <si>
    <t>118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</si>
  <si>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</si>
  <si>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Poznámka k souboru cen:_x000D_
1. V cenách jsou započteny náklady na montáž součástí značky včetně zemních prací a úpravy terénu._x000D_
2. V cenách nejsou obsaženy náklady na dodávku materiálu.</t>
  </si>
  <si>
    <t>Poznámka k položce:_x000D_
dle PD;  27 ks</t>
  </si>
  <si>
    <t>5912030040</t>
  </si>
  <si>
    <t>Demontáž návěstidla včetně sloupku a patky rychlostníku</t>
  </si>
  <si>
    <t>120</t>
  </si>
  <si>
    <t>Demontáž návěstidla včetně sloupku a patky rychlostníku. Poznámka: 1. V cenách jsou započteny náklady na demontáž návěstidla, sloupku a patky, zához, úpravu terénu a naložení na dopravní prostředek.</t>
  </si>
  <si>
    <t>Poznámka k souboru cen:_x000D_
1. V cenách jsou započteny náklady na demontáž návěstidla, sloupku a patky, zához, úpravu terénu a naložení na dopravní prostředek.</t>
  </si>
  <si>
    <t>59</t>
  </si>
  <si>
    <t>5912030030</t>
  </si>
  <si>
    <t>Demontáž návěstidla včetně sloupku a patky předvěstníku</t>
  </si>
  <si>
    <t>122</t>
  </si>
  <si>
    <t>Demontáž návěstidla včetně sloupku a patky předvěstníku. Poznámka: 1. V cenách jsou započteny náklady na demontáž návěstidla, sloupku a patky, zához, úpravu terénu a naložení na dopravní prostředek.</t>
  </si>
  <si>
    <t>Poznámka k položce:_x000D_
dle PD; vzdálenostní upozorňovadlo - vlak se blíží k samostatné předvěsti</t>
  </si>
  <si>
    <t>3 "dle PD; vzdálenstní upozorňovadlo - vlak se blíží k hlavnímu návěstidlu</t>
  </si>
  <si>
    <t>1 "předvěstník</t>
  </si>
  <si>
    <t>4 "dle PD; vzdálenostní upozorňovadlo - vlak se blíží k samostatné předvěsti</t>
  </si>
  <si>
    <t>5912030050</t>
  </si>
  <si>
    <t>Demontáž návěstidla včetně sloupku a patky sklonovníku</t>
  </si>
  <si>
    <t>128</t>
  </si>
  <si>
    <t>Demontáž návěstidla včetně sloupku a patky sklonovníku. Poznámka: 1. V cenách jsou započteny náklady na demontáž návěstidla, sloupku a patky, zához, úpravu terénu a naložení na dopravní prostředek.</t>
  </si>
  <si>
    <t>61</t>
  </si>
  <si>
    <t>5912045040</t>
  </si>
  <si>
    <t>Montáž návěstidla včetně sloupku a patky rychlostníku</t>
  </si>
  <si>
    <t>130</t>
  </si>
  <si>
    <t>Montáž návěstidla včetně sloupku a patky rychlostníku. Poznámka: 1. V cenách jsou započteny náklady na zemní práce, montáž patky, sloupku a návěstidla, úpravu a rozprostření zeminy na terén. 2. V cenách nejsou obsaženy náklady na dodávku materiálu.</t>
  </si>
  <si>
    <t>Poznámka k souboru cen:_x000D_
1. V cenách jsou započteny náklady na zemní práce, montáž patky, sloupku a návěstidla, úpravu a rozprostření zeminy na terén._x000D_
2. V cenách nejsou obsaženy náklady na dodávku materiálu.</t>
  </si>
  <si>
    <t>5912045030</t>
  </si>
  <si>
    <t>Montáž návěstidla včetně sloupku a patky předvěstníku</t>
  </si>
  <si>
    <t>132</t>
  </si>
  <si>
    <t>Montáž návěstidla včetně sloupku a patky předvěstníku. Poznámka: 1. V cenách jsou započteny náklady na zemní práce, montáž patky, sloupku a návěstidla, úpravu a rozprostření zeminy na terén. 2. V cenách nejsou obsaženy náklady na dodávku materiálu.</t>
  </si>
  <si>
    <t>63</t>
  </si>
  <si>
    <t>5912045050</t>
  </si>
  <si>
    <t>Montáž návěstidla včetně sloupku a patky sklonovníku</t>
  </si>
  <si>
    <t>138</t>
  </si>
  <si>
    <t>Montáž návěstidla včetně sloupku a patky sklonovníku. Poznámka: 1. V cenách jsou započteny náklady na zemní práce, montáž patky, sloupku a návěstidla, úpravu a rozprostření zeminy na terén. 2. V cenách nejsou obsaženy náklady na dodávku materiálu.</t>
  </si>
  <si>
    <t>5962101110</t>
  </si>
  <si>
    <t>Návěstidlo sklonovník reflexní</t>
  </si>
  <si>
    <t>140</t>
  </si>
  <si>
    <t>65</t>
  </si>
  <si>
    <t>5962113005</t>
  </si>
  <si>
    <t>Sloupek ocelový pozinkovaný 60 mm</t>
  </si>
  <si>
    <t>142</t>
  </si>
  <si>
    <t>Poznámka k položce:_x000D_
dle PD;  2*3,5=7 m</t>
  </si>
  <si>
    <t>5962114000</t>
  </si>
  <si>
    <t>Výstroj sloupku objímka 50 až 100 mm kompletní</t>
  </si>
  <si>
    <t>144</t>
  </si>
  <si>
    <t>67</t>
  </si>
  <si>
    <t>5962114020</t>
  </si>
  <si>
    <t>Výstroj sloupku víčko plast 60 mm</t>
  </si>
  <si>
    <t>146</t>
  </si>
  <si>
    <t>5962114025</t>
  </si>
  <si>
    <t>Výstroj sloupku patka hliníková kompletní (4 otvory)</t>
  </si>
  <si>
    <t>148</t>
  </si>
  <si>
    <t>69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</si>
  <si>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</si>
  <si>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</si>
  <si>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150</t>
  </si>
  <si>
    <t>Doprava obousměrná (např. dodávek z vlastních zásob zhotovitele nebo objednatele nebo výzisku) mechanizací o nosnosti do 3,5 t elektrosoučástek, montážního materiálu, kameniva, písku, dlažebních kostek, suti, atd.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</si>
  <si>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dopravních značek z Jičína</t>
  </si>
  <si>
    <t>5964165000</t>
  </si>
  <si>
    <t>Betonová patka sloupku malá prefabrikát</t>
  </si>
  <si>
    <t>152</t>
  </si>
  <si>
    <t>71</t>
  </si>
  <si>
    <t>5962119025</t>
  </si>
  <si>
    <t>Zajištění PPK betonový sloupek pro konzolovou značku</t>
  </si>
  <si>
    <t>154</t>
  </si>
  <si>
    <t>5962119020</t>
  </si>
  <si>
    <t>Zajištění PPK štítek konzolové a hřebové značky</t>
  </si>
  <si>
    <t>156</t>
  </si>
  <si>
    <t>73</t>
  </si>
  <si>
    <t>Kalkulace</t>
  </si>
  <si>
    <t>Barva na obnovu nátěrů</t>
  </si>
  <si>
    <t>kg</t>
  </si>
  <si>
    <t>158</t>
  </si>
  <si>
    <t>9902400700</t>
  </si>
  <si>
    <t>Doprava jednosměrná (např. nakupovaného materiálu) mechanizací o nosnosti přes 3,5 t objemnějšího kusového materiálu (prefabrikátů, stožárů, výhybek, rozvaděčů, vybouraných hmot atd.) do 100 km</t>
  </si>
  <si>
    <t>160</t>
  </si>
  <si>
    <t>Doprava jednosměrná (např. nakupovaného materiálu)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</si>
  <si>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betonových patek a zajišťovacích značek z ŽPSV Běstovice; 2*0,11+27*0,17=4,81 t</t>
  </si>
  <si>
    <t>75</t>
  </si>
  <si>
    <t>5955101000</t>
  </si>
  <si>
    <t>Kamenivo drcené štěrk frakce 31,5/63 třídy BI</t>
  </si>
  <si>
    <t>162</t>
  </si>
  <si>
    <t>Poznámka k položce:_x000D_
730,3197*2,035=1486,201 t</t>
  </si>
  <si>
    <t>164</t>
  </si>
  <si>
    <t>Poznámka k položce:_x000D_
přeprava štěrku z lomu Košťálov</t>
  </si>
  <si>
    <t>77</t>
  </si>
  <si>
    <t>5960101000</t>
  </si>
  <si>
    <t>Pražcové kotvy TDHB pro pražec betonový B 91</t>
  </si>
  <si>
    <t>166</t>
  </si>
  <si>
    <t>78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</si>
  <si>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</si>
  <si>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</si>
  <si>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168</t>
  </si>
  <si>
    <t>Doprava jednosměrná (např. nakupovaného materiálu) mechanizací o nosnosti přes 3,5 t objemnějšího kusového materiálu (prefabrikátů, stožárů, výhybek, rozvaděčů, vybouraných hmot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</si>
  <si>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přeprava kotev z H. Brodu  264*0,01004=2,651 t</t>
  </si>
  <si>
    <t>SO 03 - Železniční přejezdy v km 72,150 - 73,300</t>
  </si>
  <si>
    <t>D1 - Přejezd P4487, evid. km 72,218</t>
  </si>
  <si>
    <t>D2 - Přejezd P4488, evid. km 72,574</t>
  </si>
  <si>
    <t>D1</t>
  </si>
  <si>
    <t>Přejezd P4487, evid. km 72,218</t>
  </si>
  <si>
    <t>5913035010</t>
  </si>
  <si>
    <t>Demontáž celopryžové přejezdové konstrukce málo zatížené v koleji část vnější a vnitřní bez závěrných zídek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</si>
  <si>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</si>
  <si>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Poznámka k souboru cen:_x000D_
1. V cenách jsou započteny náklady na demontáž konstrukce, naložení na dopravní prostředek.</t>
  </si>
  <si>
    <t>Poznámka k položce:_x000D_
dle DP;  demontáž přejezdu pro úpravu GPK; 6 m</t>
  </si>
  <si>
    <t>6 "dle DP;  demontáž přejezdu pro úpravu GPK;</t>
  </si>
  <si>
    <t>5913040010</t>
  </si>
  <si>
    <t>Montáž celopryžové přejezdové konstrukce málo zatížené v koleji část vnější a vnitřní bez závěrných zídek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</si>
  <si>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</si>
  <si>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Poznámka k souboru cen:_x000D_
1. V cenách jsou započteny náklady na montáž konstrukce._x000D_
2. V cenách nejsou obsaženy náklady na dodávku materiálu.</t>
  </si>
  <si>
    <t>Poznámka k položce:_x000D_
dle DP;  montáž přejezdu po úpravě GPK; 6 m</t>
  </si>
  <si>
    <t>6 "montáž přejezdu po úpravě GPK;</t>
  </si>
  <si>
    <t>113107312</t>
  </si>
  <si>
    <t>Odstranění podkladu z kameniva těženého tl 200 mm strojně pl do 50 m2</t>
  </si>
  <si>
    <t>Poznámka k položce:_x000D_
ceník ÚRS, odhad 48 m2</t>
  </si>
  <si>
    <t>564851111</t>
  </si>
  <si>
    <t>Podklad ze štěrkodrtě ŠD tl 150 mm</t>
  </si>
  <si>
    <t>Poznámka k položce:_x000D_
ceník ÚRS, zřízení části komunikace z ŠD před a za přejezdem</t>
  </si>
  <si>
    <t>D2</t>
  </si>
  <si>
    <t>Přejezd P4488, evid. km 72,574</t>
  </si>
  <si>
    <t>5913240020</t>
  </si>
  <si>
    <t>Odstranění AB komunikace odtěžením nebo frézováním hloubky do 20 cm</t>
  </si>
  <si>
    <t>Odstranění AB komunikace odtěžením nebo frézováním hloubky do 20 cm. Poznámka: 1. V cenách jsou započteny náklady na odtěžení nebo frézování a naložení výzisku na dopravní prostředek.</t>
  </si>
  <si>
    <t>Poznámka k souboru cen:_x000D_
1. V cenách jsou započteny náklady na odtěžení nebo frézování a naložení výzisku na dopravní prostředek.</t>
  </si>
  <si>
    <t>Poznámka k položce:_x000D_
dle DP;  45 m2</t>
  </si>
  <si>
    <t>5913280210.1</t>
  </si>
  <si>
    <t>Demontáž dílů komunikace obrubníku uložení v betonu</t>
  </si>
  <si>
    <t>Poznámka k položce:_x000D_
dle DP;  demontáž ohraničení komunikace z kolejnice; 5 m</t>
  </si>
  <si>
    <t>Poznámka k položce:_x000D_
dle PD;  přeprava a uložení výzisku živice a betonu na skládce obalovny do 20 km;  45*0,15*2,2+0,25*2,2=15,4 t</t>
  </si>
  <si>
    <t>45*0,15*2,2+0,25*2,2</t>
  </si>
  <si>
    <t>9909000600</t>
  </si>
  <si>
    <t>Poplatek za recyklaci odpadu (asfaltové směsi, kusový beton)</t>
  </si>
  <si>
    <t>Poplatek za recyklaci odpadu (asfaltové směsi, kusový beton)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</si>
  <si>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5913215020</t>
  </si>
  <si>
    <t>Demontáž kolejnicových dílů přejezdu ochranná kolejnice</t>
  </si>
  <si>
    <t>Demontáž kolejnicových dílů přejezdu ochranná kolejnice. Poznámka: 1. V cenách jsou započteny náklady na demontáž a naložení na dopravní prostředek.</t>
  </si>
  <si>
    <t>Poznámka k souboru cen:_x000D_
1. V cenách jsou započteny náklady na demontáž a naložení na dopravní prostředek.</t>
  </si>
  <si>
    <t>Poznámka k položce:_x000D_
dle DP;  2*5,5=11 m2</t>
  </si>
  <si>
    <t>2*5,5</t>
  </si>
  <si>
    <t>Poznámka k položce:_x000D_
dle PD; odkopávky pro konstrukční vrstvy přejezdu; 83*0,3=24,9 m3</t>
  </si>
  <si>
    <t>83*0,3</t>
  </si>
  <si>
    <t>5915005020</t>
  </si>
  <si>
    <t>Hloubení rýh nebo jam na železničním spodku II. třídy</t>
  </si>
  <si>
    <t>Hloubení rýh nebo jam na železničním spodku II. třídy. Poznámka: 1. V cenách jsou započteny náklady na hloubení a uložení výzisku na terén nebo naložení na dopravní prostředek a uložení na úložišti.</t>
  </si>
  <si>
    <t>Poznámka k souboru cen:_x000D_
1. V cenách jsou započteny náklady na hloubení a uložení výzisku na terén nebo naložení na dopravní prostředek a uložení na úložišti.</t>
  </si>
  <si>
    <t>Poznámka k položce:_x000D_
dle PD; výkop rýhy pro odvodnění přejezdu; 10*0,5=5,0 m3</t>
  </si>
  <si>
    <t>10*0,5</t>
  </si>
  <si>
    <t>5914075010</t>
  </si>
  <si>
    <t>Zřízení konstrukční vrstvy pražcového podloží bez geomateriálu tl. 0,15 m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</si>
  <si>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</si>
  <si>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Poznámka k souboru cen:_x000D_
1. V cenách jsou započteny náklady na naložení výzisku na dopravní prostředek._x000D_
2. V cenách nejsou obsaženy náklady na dodávku materiálu a odtěžení zeminy.</t>
  </si>
  <si>
    <t>Poznámka k položce:_x000D_
dle DP;  konstrukční vrstva z ŠD (A) tl. 150 mm</t>
  </si>
  <si>
    <t>Poznámka k položce:_x000D_
dle DP;  konstrukční vrstva z ŠD (B) tl. 150 mm</t>
  </si>
  <si>
    <t>5914055060</t>
  </si>
  <si>
    <t>Zřízení krytých odvodňovacích zařízení vsakovacího žebra</t>
  </si>
  <si>
    <t>Zřízení krytých odvodňovacích zařízení vsakovacího žebra.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</si>
  <si>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Poznámka k souboru cen:_x000D_
1. V cenách jsou započteny náklady na zřízení podkladní vrstvy, uložení, obsypání a zásyp zařízení podle vzorového listu a rozprostření výzisku na terén nebo naložení na dopravní prostředek._x000D_
2. V cenách nejsou obsaženy náklady na provedení výkopku, ruční dočištění a dodávku materiálu.</t>
  </si>
  <si>
    <t>Poznámka k položce:_x000D_
dle PD;  odvodnění přejezdu; 10 m</t>
  </si>
  <si>
    <t>5913040220</t>
  </si>
  <si>
    <t>Montáž celopryžové přejezdové konstrukce silně zatížené v koleji část vnitřní</t>
  </si>
  <si>
    <t>Montáž celopryžové přejezdové konstrukce silně zatížené v koleji část vnitřní. Poznámka: 1. V cenách jsou započteny náklady na montáž konstrukce. 2. V cenách nejsou obsaženy náklady na dodávku materiálu.</t>
  </si>
  <si>
    <t>Poznámka k položce:_x000D_
dle PD; z užitých celopryžových panelů - dodávka OŘ H.Králové; dl. 7,2 m</t>
  </si>
  <si>
    <t>5963101045</t>
  </si>
  <si>
    <t>Přejezd celopryžový Strail kolejová opěrka</t>
  </si>
  <si>
    <t>5963101075</t>
  </si>
  <si>
    <t>Přejezd celopryžový Strail spínací táhlo střední 1800 mm</t>
  </si>
  <si>
    <t>5963101085</t>
  </si>
  <si>
    <t>Přejezd celopryžový Strail spínací táhlo 1200 mm</t>
  </si>
  <si>
    <t>5963101135</t>
  </si>
  <si>
    <t>Přejezd celopryžový Strail pojistka proti posuvu</t>
  </si>
  <si>
    <t>5963101055</t>
  </si>
  <si>
    <t>Přejezd celopryžový Strail náběhový klín pero</t>
  </si>
  <si>
    <t>5963101060</t>
  </si>
  <si>
    <t>Přejezd celopryžový Strail náběhový klín drážka</t>
  </si>
  <si>
    <t>9901001200</t>
  </si>
  <si>
    <t>Doprava obousměrná (např. dodávek z vlastních zásob zhotovitele nebo objednatele nebo výzisku) mechanizací o nosnosti do 3,5 t elektrosoučástek, montážního materiálu, kameniva, písku, dlažebních kostek, suti, atd. do 350 km</t>
  </si>
  <si>
    <t>Doprava obousměrná (např. dodávek z vlastních zásob zhotovitele nebo objednatele nebo výzisku) mechanizací o nosnosti do 3,5 t elektrosoučástek, montážního materiálu, kameniva, písku, dlažebních kostek, suti, atd. do 350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</si>
  <si>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9901009100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</si>
  <si>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</t>
  </si>
  <si>
    <t>Doprava obousměrná (např. dodávek z vlastních zásob zhotovitele nebo objednatele nebo výzisku) mechanizací o nosnosti do 3,5 t elektrosoučástek, montážního materiálu, kameniva, písku, dlažebních kostek, suti, atd. příplatek za každý další 1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</si>
  <si>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celkem 463 km; 463-350=113 ks</t>
  </si>
  <si>
    <t>5913285210.1</t>
  </si>
  <si>
    <t>Montáž dílů komunikace obrubníku uložení v betonu</t>
  </si>
  <si>
    <t>Poznámka k položce:_x000D_
dle DP;  montáž ohraničení komunikace z vyzískaných kolejnice; 2*5=10 m</t>
  </si>
  <si>
    <t>2*5</t>
  </si>
  <si>
    <t>5913255020</t>
  </si>
  <si>
    <t>Zřízení konstrukce vozovky asfaltobetonové s ložní a obrusnou vrstvou tloušťky do 10 cm</t>
  </si>
  <si>
    <t>Zřízení konstrukce vozovky asfaltobetonové s ložní a obrusnou vrstvou tloušťky do 10 cm. Poznámka: 1. V cenách jsou započteny náklady na zřízení vozovky s živičným na podkladu ze stmelených vrstev a na manipulaci. 2. V cenách nejsou obsaženy náklady na dodávku materiálu.</t>
  </si>
  <si>
    <t>Poznámka k souboru cen:_x000D_
1. V cenách jsou započteny náklady na zřízení vozovky s živičným na podkladu ze stmelených vrstev a na manipulaci._x000D_
2. V cenách nejsou obsaženy náklady na dodávku materiálu.</t>
  </si>
  <si>
    <t>Poznámka k položce:_x000D_
dle DP;  83 m2</t>
  </si>
  <si>
    <t>Poznámka k položce:_x000D_
dle PD; konstrukční vrstvy ze štěrkodrti, 12,45*1,85+12,45*1,85=46,065 t</t>
  </si>
  <si>
    <t>69*0,15*1,85+69*0,15*1,85 "dle PD; konstrukční vrstvy ze štěrkodrti,</t>
  </si>
  <si>
    <t>5955101012</t>
  </si>
  <si>
    <t>Kamenivo drcené štěrk frakce 16/32</t>
  </si>
  <si>
    <t>Poznámka k položce:_x000D_
dle PD;  zásyp odvodnění přejezdu kamenivem 16/32;  5*1,85=9,25 t</t>
  </si>
  <si>
    <t>5*1,85 "dle PD;  zásyp odvodnění přejezdu kamenivem 16/32;</t>
  </si>
  <si>
    <t>5964133005</t>
  </si>
  <si>
    <t>Geotextilie separační</t>
  </si>
  <si>
    <t>Poznámka k položce:_x000D_
dle PD;  výplň rýha pro odvodnění přejezdu;  20 m2</t>
  </si>
  <si>
    <t>Poznámka k položce:_x000D_
lom Košťálov, přeprava štěrkodrti a drceného kameniva; 46,065+9,25=55,315 t</t>
  </si>
  <si>
    <t>38,295+9,25</t>
  </si>
  <si>
    <t>5963146020</t>
  </si>
  <si>
    <t>Asfaltový beton ACP 16S 50/70 středněznný-podkladní vrstva</t>
  </si>
  <si>
    <t>Poznámka k položce:_x000D_
dle DP;  83*0,06*2,5=12,45 t</t>
  </si>
  <si>
    <t>69*0,06*2,5</t>
  </si>
  <si>
    <t>5963146000</t>
  </si>
  <si>
    <t>Asfaltový beton ACO 11S 50/70 střednězrnný-obrusná vrstva</t>
  </si>
  <si>
    <t>Poznámka k položce:_x000D_
dle DP;  83*0,04*2,5=8,30 t</t>
  </si>
  <si>
    <t>69*0,04*2,5</t>
  </si>
  <si>
    <t>Poznámka k položce:_x000D_
dle PD; betonový základ pod obrubník z kolejnice;  0,5 m3</t>
  </si>
  <si>
    <t>10,35+6,90+0,5*2,2</t>
  </si>
  <si>
    <t>919112223</t>
  </si>
  <si>
    <t>Řezání spár pro vytvoření komůrky š 15 mm hl 30 mm pro těsnící zálivku v živičném krytu</t>
  </si>
  <si>
    <t>Poznámka k položce:_x000D_
dle PD;  pružněplastická zálivka spar;  5+5+5+5=20 m</t>
  </si>
  <si>
    <t>5+5+5+5</t>
  </si>
  <si>
    <t>919121122</t>
  </si>
  <si>
    <t>Těsnění spár zálivkou za studena pro komůrky š 15 mm hl 30 mm s těsnicím profilem</t>
  </si>
  <si>
    <t>Zvýšené náklady na stálé zprovoznění přejezdu</t>
  </si>
  <si>
    <t>kpl.</t>
  </si>
  <si>
    <t>MO - Materiál objednatele</t>
  </si>
  <si>
    <t>5956140030</t>
  </si>
  <si>
    <t>Pražec betonový příčný vystrojený včetně kompletů tv. B 91S/2 (S)</t>
  </si>
  <si>
    <t>Dodávka SŽ</t>
  </si>
  <si>
    <t>5956213065</t>
  </si>
  <si>
    <t>Pražec betonový příčný vystrojený  užitý tv. SB 8 P</t>
  </si>
  <si>
    <t>5957104025</t>
  </si>
  <si>
    <t>Kolejnicové pásy třídy R260 tv. 49 E1 délky 75 metrů</t>
  </si>
  <si>
    <t>Přejezd celopryžový Strail panel vnitřní užitý</t>
  </si>
  <si>
    <t>VON - Vedlejší a ostatní náklady</t>
  </si>
  <si>
    <t>011002000</t>
  </si>
  <si>
    <t>Průzkumné práce pro opravy + vytyčení inženýrských sítí</t>
  </si>
  <si>
    <t>%</t>
  </si>
  <si>
    <t>1024</t>
  </si>
  <si>
    <t>012002000</t>
  </si>
  <si>
    <t>Geodetické práce</t>
  </si>
  <si>
    <t>023101041</t>
  </si>
  <si>
    <t>Projektové práce Projektové práce v rozsahu ZRN (vyjma dále jmenované práce) přes 20 mil. Kč</t>
  </si>
  <si>
    <t>030001000</t>
  </si>
  <si>
    <t>Zařízení a vybavení staveniště</t>
  </si>
  <si>
    <t>024101401</t>
  </si>
  <si>
    <t>Inženýrská činnost koordinační a kompletační činnost</t>
  </si>
  <si>
    <t>011101001</t>
  </si>
  <si>
    <t>Finanční náklady pojistné</t>
  </si>
  <si>
    <t>072002011</t>
  </si>
  <si>
    <t>Výluka silničního provozu se zajištěním objížďky</t>
  </si>
  <si>
    <t>023111001</t>
  </si>
  <si>
    <t>Projektové práce Technický projekt zajištění PPK bez optimalizace nivelety/osy koleje trať jednokolejná zaměření ZZ</t>
  </si>
  <si>
    <t>1042968439</t>
  </si>
  <si>
    <t>Projektové práce Technický projekt zajištění PPK bez optimalizace nivelety/osy koleje trať jednokolejná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</si>
  <si>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Poznámka k souboru cen:_x000D_
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</si>
  <si>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Poznámka k položce:_x000D_
Projektové práce Technický projekt zajištění PPK bez optimalizace nivelety/osy koleje trať jednokolejná zaměření ZZ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</si>
</sst>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0" xfId="0" applyFont="1" applyBorder="1" applyAlignment="1" applyProtection="1">
      <alignment horizontal="left" vertical="center"/>
    </xf>
    <xf numFmtId="0" fontId="10" fillId="0" borderId="20" xfId="0" applyFont="1" applyBorder="1" applyAlignment="1" applyProtection="1">
      <alignment vertical="center"/>
    </xf>
    <xf numFmtId="4" fontId="10" fillId="0" borderId="20" xfId="0" applyNumberFormat="1" applyFont="1" applyBorder="1" applyAlignment="1" applyProtection="1">
      <alignment vertical="center"/>
    </xf>
    <xf numFmtId="0" fontId="10" fillId="0" borderId="3" xfId="0" applyFont="1" applyBorder="1" applyAlignment="1">
      <alignment vertical="center"/>
    </xf>
    <xf numFmtId="0" fontId="11" fillId="0" borderId="3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11" fillId="0" borderId="3" xfId="0" applyFont="1" applyBorder="1" applyAlignment="1"/>
    <xf numFmtId="0" fontId="11" fillId="0" borderId="14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5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BF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tabSelected="1" workbookViewId="0"/>
  </sheetViews>
  <sheetFormatPr defaultRowHeight="13.8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281"/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65" t="s">
        <v>14</v>
      </c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6"/>
      <c r="AL5" s="266"/>
      <c r="AM5" s="266"/>
      <c r="AN5" s="266"/>
      <c r="AO5" s="266"/>
      <c r="AP5" s="22"/>
      <c r="AQ5" s="22"/>
      <c r="AR5" s="20"/>
      <c r="BE5" s="262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67" t="s">
        <v>17</v>
      </c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6"/>
      <c r="AD6" s="266"/>
      <c r="AE6" s="266"/>
      <c r="AF6" s="266"/>
      <c r="AG6" s="266"/>
      <c r="AH6" s="266"/>
      <c r="AI6" s="266"/>
      <c r="AJ6" s="266"/>
      <c r="AK6" s="266"/>
      <c r="AL6" s="266"/>
      <c r="AM6" s="266"/>
      <c r="AN6" s="266"/>
      <c r="AO6" s="266"/>
      <c r="AP6" s="22"/>
      <c r="AQ6" s="22"/>
      <c r="AR6" s="20"/>
      <c r="BE6" s="263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263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263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3"/>
      <c r="BS9" s="17" t="s">
        <v>6</v>
      </c>
    </row>
    <row r="10" spans="1:74" s="1" customFormat="1" ht="12" customHeight="1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263"/>
      <c r="BS10" s="17" t="s">
        <v>6</v>
      </c>
    </row>
    <row r="11" spans="1:74" s="1" customFormat="1" ht="18.45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30</v>
      </c>
      <c r="AL11" s="22"/>
      <c r="AM11" s="22"/>
      <c r="AN11" s="27" t="s">
        <v>28</v>
      </c>
      <c r="AO11" s="22"/>
      <c r="AP11" s="22"/>
      <c r="AQ11" s="22"/>
      <c r="AR11" s="20"/>
      <c r="BE11" s="263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3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1" t="s">
        <v>32</v>
      </c>
      <c r="AO13" s="22"/>
      <c r="AP13" s="22"/>
      <c r="AQ13" s="22"/>
      <c r="AR13" s="20"/>
      <c r="BE13" s="263"/>
      <c r="BS13" s="17" t="s">
        <v>6</v>
      </c>
    </row>
    <row r="14" spans="1:74" ht="13.2">
      <c r="B14" s="21"/>
      <c r="C14" s="22"/>
      <c r="D14" s="22"/>
      <c r="E14" s="268" t="s">
        <v>32</v>
      </c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9" t="s">
        <v>30</v>
      </c>
      <c r="AL14" s="22"/>
      <c r="AM14" s="22"/>
      <c r="AN14" s="31" t="s">
        <v>32</v>
      </c>
      <c r="AO14" s="22"/>
      <c r="AP14" s="22"/>
      <c r="AQ14" s="22"/>
      <c r="AR14" s="20"/>
      <c r="BE14" s="263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3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28</v>
      </c>
      <c r="AO16" s="22"/>
      <c r="AP16" s="22"/>
      <c r="AQ16" s="22"/>
      <c r="AR16" s="20"/>
      <c r="BE16" s="263"/>
      <c r="BS16" s="17" t="s">
        <v>4</v>
      </c>
    </row>
    <row r="17" spans="1:71" s="1" customFormat="1" ht="18.45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30</v>
      </c>
      <c r="AL17" s="22"/>
      <c r="AM17" s="22"/>
      <c r="AN17" s="27" t="s">
        <v>28</v>
      </c>
      <c r="AO17" s="22"/>
      <c r="AP17" s="22"/>
      <c r="AQ17" s="22"/>
      <c r="AR17" s="20"/>
      <c r="BE17" s="263"/>
      <c r="BS17" s="17" t="s">
        <v>35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3"/>
      <c r="BS18" s="17" t="s">
        <v>6</v>
      </c>
    </row>
    <row r="19" spans="1:71" s="1" customFormat="1" ht="12" customHeight="1">
      <c r="B19" s="21"/>
      <c r="C19" s="22"/>
      <c r="D19" s="29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28</v>
      </c>
      <c r="AO19" s="22"/>
      <c r="AP19" s="22"/>
      <c r="AQ19" s="22"/>
      <c r="AR19" s="20"/>
      <c r="BE19" s="263"/>
      <c r="BS19" s="17" t="s">
        <v>6</v>
      </c>
    </row>
    <row r="20" spans="1:71" s="1" customFormat="1" ht="18.45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30</v>
      </c>
      <c r="AL20" s="22"/>
      <c r="AM20" s="22"/>
      <c r="AN20" s="27" t="s">
        <v>28</v>
      </c>
      <c r="AO20" s="22"/>
      <c r="AP20" s="22"/>
      <c r="AQ20" s="22"/>
      <c r="AR20" s="20"/>
      <c r="BE20" s="263"/>
      <c r="BS20" s="17" t="s">
        <v>35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3"/>
    </row>
    <row r="22" spans="1:71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3"/>
    </row>
    <row r="23" spans="1:71" s="1" customFormat="1" ht="48" customHeight="1">
      <c r="B23" s="21"/>
      <c r="C23" s="22"/>
      <c r="D23" s="22"/>
      <c r="E23" s="270" t="s">
        <v>38</v>
      </c>
      <c r="F23" s="270"/>
      <c r="G23" s="270"/>
      <c r="H23" s="270"/>
      <c r="I23" s="270"/>
      <c r="J23" s="270"/>
      <c r="K23" s="270"/>
      <c r="L23" s="270"/>
      <c r="M23" s="270"/>
      <c r="N23" s="270"/>
      <c r="O23" s="270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O23" s="22"/>
      <c r="AP23" s="22"/>
      <c r="AQ23" s="22"/>
      <c r="AR23" s="20"/>
      <c r="BE23" s="263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3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3"/>
    </row>
    <row r="26" spans="1:71" s="2" customFormat="1" ht="25.95" customHeight="1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1">
        <f>ROUND(AG54,2)</f>
        <v>0</v>
      </c>
      <c r="AL26" s="272"/>
      <c r="AM26" s="272"/>
      <c r="AN26" s="272"/>
      <c r="AO26" s="272"/>
      <c r="AP26" s="36"/>
      <c r="AQ26" s="36"/>
      <c r="AR26" s="39"/>
      <c r="BE26" s="263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3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3" t="s">
        <v>40</v>
      </c>
      <c r="M28" s="273"/>
      <c r="N28" s="273"/>
      <c r="O28" s="273"/>
      <c r="P28" s="273"/>
      <c r="Q28" s="36"/>
      <c r="R28" s="36"/>
      <c r="S28" s="36"/>
      <c r="T28" s="36"/>
      <c r="U28" s="36"/>
      <c r="V28" s="36"/>
      <c r="W28" s="273" t="s">
        <v>41</v>
      </c>
      <c r="X28" s="273"/>
      <c r="Y28" s="273"/>
      <c r="Z28" s="273"/>
      <c r="AA28" s="273"/>
      <c r="AB28" s="273"/>
      <c r="AC28" s="273"/>
      <c r="AD28" s="273"/>
      <c r="AE28" s="273"/>
      <c r="AF28" s="36"/>
      <c r="AG28" s="36"/>
      <c r="AH28" s="36"/>
      <c r="AI28" s="36"/>
      <c r="AJ28" s="36"/>
      <c r="AK28" s="273" t="s">
        <v>42</v>
      </c>
      <c r="AL28" s="273"/>
      <c r="AM28" s="273"/>
      <c r="AN28" s="273"/>
      <c r="AO28" s="273"/>
      <c r="AP28" s="36"/>
      <c r="AQ28" s="36"/>
      <c r="AR28" s="39"/>
      <c r="BE28" s="263"/>
    </row>
    <row r="29" spans="1:71" s="3" customFormat="1" ht="14.4" customHeight="1">
      <c r="B29" s="40"/>
      <c r="C29" s="41"/>
      <c r="D29" s="29" t="s">
        <v>43</v>
      </c>
      <c r="E29" s="41"/>
      <c r="F29" s="29" t="s">
        <v>44</v>
      </c>
      <c r="G29" s="41"/>
      <c r="H29" s="41"/>
      <c r="I29" s="41"/>
      <c r="J29" s="41"/>
      <c r="K29" s="41"/>
      <c r="L29" s="276">
        <v>0.21</v>
      </c>
      <c r="M29" s="275"/>
      <c r="N29" s="275"/>
      <c r="O29" s="275"/>
      <c r="P29" s="275"/>
      <c r="Q29" s="41"/>
      <c r="R29" s="41"/>
      <c r="S29" s="41"/>
      <c r="T29" s="41"/>
      <c r="U29" s="41"/>
      <c r="V29" s="41"/>
      <c r="W29" s="274">
        <f>ROUND(AZ54, 2)</f>
        <v>0</v>
      </c>
      <c r="X29" s="275"/>
      <c r="Y29" s="275"/>
      <c r="Z29" s="275"/>
      <c r="AA29" s="275"/>
      <c r="AB29" s="275"/>
      <c r="AC29" s="275"/>
      <c r="AD29" s="275"/>
      <c r="AE29" s="275"/>
      <c r="AF29" s="41"/>
      <c r="AG29" s="41"/>
      <c r="AH29" s="41"/>
      <c r="AI29" s="41"/>
      <c r="AJ29" s="41"/>
      <c r="AK29" s="274">
        <f>ROUND(AV54, 2)</f>
        <v>0</v>
      </c>
      <c r="AL29" s="275"/>
      <c r="AM29" s="275"/>
      <c r="AN29" s="275"/>
      <c r="AO29" s="275"/>
      <c r="AP29" s="41"/>
      <c r="AQ29" s="41"/>
      <c r="AR29" s="42"/>
      <c r="BE29" s="264"/>
    </row>
    <row r="30" spans="1:71" s="3" customFormat="1" ht="14.4" customHeight="1">
      <c r="B30" s="40"/>
      <c r="C30" s="41"/>
      <c r="D30" s="41"/>
      <c r="E30" s="41"/>
      <c r="F30" s="29" t="s">
        <v>45</v>
      </c>
      <c r="G30" s="41"/>
      <c r="H30" s="41"/>
      <c r="I30" s="41"/>
      <c r="J30" s="41"/>
      <c r="K30" s="41"/>
      <c r="L30" s="276">
        <v>0.15</v>
      </c>
      <c r="M30" s="275"/>
      <c r="N30" s="275"/>
      <c r="O30" s="275"/>
      <c r="P30" s="275"/>
      <c r="Q30" s="41"/>
      <c r="R30" s="41"/>
      <c r="S30" s="41"/>
      <c r="T30" s="41"/>
      <c r="U30" s="41"/>
      <c r="V30" s="41"/>
      <c r="W30" s="274">
        <f>ROUND(BA54, 2)</f>
        <v>0</v>
      </c>
      <c r="X30" s="275"/>
      <c r="Y30" s="275"/>
      <c r="Z30" s="275"/>
      <c r="AA30" s="275"/>
      <c r="AB30" s="275"/>
      <c r="AC30" s="275"/>
      <c r="AD30" s="275"/>
      <c r="AE30" s="275"/>
      <c r="AF30" s="41"/>
      <c r="AG30" s="41"/>
      <c r="AH30" s="41"/>
      <c r="AI30" s="41"/>
      <c r="AJ30" s="41"/>
      <c r="AK30" s="274">
        <f>ROUND(AW54, 2)</f>
        <v>0</v>
      </c>
      <c r="AL30" s="275"/>
      <c r="AM30" s="275"/>
      <c r="AN30" s="275"/>
      <c r="AO30" s="275"/>
      <c r="AP30" s="41"/>
      <c r="AQ30" s="41"/>
      <c r="AR30" s="42"/>
      <c r="BE30" s="264"/>
    </row>
    <row r="31" spans="1:71" s="3" customFormat="1" ht="14.4" hidden="1" customHeight="1">
      <c r="B31" s="40"/>
      <c r="C31" s="41"/>
      <c r="D31" s="41"/>
      <c r="E31" s="41"/>
      <c r="F31" s="29" t="s">
        <v>46</v>
      </c>
      <c r="G31" s="41"/>
      <c r="H31" s="41"/>
      <c r="I31" s="41"/>
      <c r="J31" s="41"/>
      <c r="K31" s="41"/>
      <c r="L31" s="276">
        <v>0.21</v>
      </c>
      <c r="M31" s="275"/>
      <c r="N31" s="275"/>
      <c r="O31" s="275"/>
      <c r="P31" s="275"/>
      <c r="Q31" s="41"/>
      <c r="R31" s="41"/>
      <c r="S31" s="41"/>
      <c r="T31" s="41"/>
      <c r="U31" s="41"/>
      <c r="V31" s="41"/>
      <c r="W31" s="274">
        <f>ROUND(BB54, 2)</f>
        <v>0</v>
      </c>
      <c r="X31" s="275"/>
      <c r="Y31" s="275"/>
      <c r="Z31" s="275"/>
      <c r="AA31" s="275"/>
      <c r="AB31" s="275"/>
      <c r="AC31" s="275"/>
      <c r="AD31" s="275"/>
      <c r="AE31" s="275"/>
      <c r="AF31" s="41"/>
      <c r="AG31" s="41"/>
      <c r="AH31" s="41"/>
      <c r="AI31" s="41"/>
      <c r="AJ31" s="41"/>
      <c r="AK31" s="274">
        <v>0</v>
      </c>
      <c r="AL31" s="275"/>
      <c r="AM31" s="275"/>
      <c r="AN31" s="275"/>
      <c r="AO31" s="275"/>
      <c r="AP31" s="41"/>
      <c r="AQ31" s="41"/>
      <c r="AR31" s="42"/>
      <c r="BE31" s="264"/>
    </row>
    <row r="32" spans="1:71" s="3" customFormat="1" ht="14.4" hidden="1" customHeight="1">
      <c r="B32" s="40"/>
      <c r="C32" s="41"/>
      <c r="D32" s="41"/>
      <c r="E32" s="41"/>
      <c r="F32" s="29" t="s">
        <v>47</v>
      </c>
      <c r="G32" s="41"/>
      <c r="H32" s="41"/>
      <c r="I32" s="41"/>
      <c r="J32" s="41"/>
      <c r="K32" s="41"/>
      <c r="L32" s="276">
        <v>0.15</v>
      </c>
      <c r="M32" s="275"/>
      <c r="N32" s="275"/>
      <c r="O32" s="275"/>
      <c r="P32" s="275"/>
      <c r="Q32" s="41"/>
      <c r="R32" s="41"/>
      <c r="S32" s="41"/>
      <c r="T32" s="41"/>
      <c r="U32" s="41"/>
      <c r="V32" s="41"/>
      <c r="W32" s="274">
        <f>ROUND(BC54, 2)</f>
        <v>0</v>
      </c>
      <c r="X32" s="275"/>
      <c r="Y32" s="275"/>
      <c r="Z32" s="275"/>
      <c r="AA32" s="275"/>
      <c r="AB32" s="275"/>
      <c r="AC32" s="275"/>
      <c r="AD32" s="275"/>
      <c r="AE32" s="275"/>
      <c r="AF32" s="41"/>
      <c r="AG32" s="41"/>
      <c r="AH32" s="41"/>
      <c r="AI32" s="41"/>
      <c r="AJ32" s="41"/>
      <c r="AK32" s="274">
        <v>0</v>
      </c>
      <c r="AL32" s="275"/>
      <c r="AM32" s="275"/>
      <c r="AN32" s="275"/>
      <c r="AO32" s="275"/>
      <c r="AP32" s="41"/>
      <c r="AQ32" s="41"/>
      <c r="AR32" s="42"/>
      <c r="BE32" s="264"/>
    </row>
    <row r="33" spans="1:57" s="3" customFormat="1" ht="14.4" hidden="1" customHeight="1">
      <c r="B33" s="40"/>
      <c r="C33" s="41"/>
      <c r="D33" s="41"/>
      <c r="E33" s="41"/>
      <c r="F33" s="29" t="s">
        <v>48</v>
      </c>
      <c r="G33" s="41"/>
      <c r="H33" s="41"/>
      <c r="I33" s="41"/>
      <c r="J33" s="41"/>
      <c r="K33" s="41"/>
      <c r="L33" s="276">
        <v>0</v>
      </c>
      <c r="M33" s="275"/>
      <c r="N33" s="275"/>
      <c r="O33" s="275"/>
      <c r="P33" s="275"/>
      <c r="Q33" s="41"/>
      <c r="R33" s="41"/>
      <c r="S33" s="41"/>
      <c r="T33" s="41"/>
      <c r="U33" s="41"/>
      <c r="V33" s="41"/>
      <c r="W33" s="274">
        <f>ROUND(BD54, 2)</f>
        <v>0</v>
      </c>
      <c r="X33" s="275"/>
      <c r="Y33" s="275"/>
      <c r="Z33" s="275"/>
      <c r="AA33" s="275"/>
      <c r="AB33" s="275"/>
      <c r="AC33" s="275"/>
      <c r="AD33" s="275"/>
      <c r="AE33" s="275"/>
      <c r="AF33" s="41"/>
      <c r="AG33" s="41"/>
      <c r="AH33" s="41"/>
      <c r="AI33" s="41"/>
      <c r="AJ33" s="41"/>
      <c r="AK33" s="274">
        <v>0</v>
      </c>
      <c r="AL33" s="275"/>
      <c r="AM33" s="275"/>
      <c r="AN33" s="275"/>
      <c r="AO33" s="275"/>
      <c r="AP33" s="41"/>
      <c r="AQ33" s="41"/>
      <c r="AR33" s="42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5" customHeight="1">
      <c r="A35" s="34"/>
      <c r="B35" s="35"/>
      <c r="C35" s="43"/>
      <c r="D35" s="44" t="s">
        <v>49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50</v>
      </c>
      <c r="U35" s="45"/>
      <c r="V35" s="45"/>
      <c r="W35" s="45"/>
      <c r="X35" s="280" t="s">
        <v>51</v>
      </c>
      <c r="Y35" s="278"/>
      <c r="Z35" s="278"/>
      <c r="AA35" s="278"/>
      <c r="AB35" s="278"/>
      <c r="AC35" s="45"/>
      <c r="AD35" s="45"/>
      <c r="AE35" s="45"/>
      <c r="AF35" s="45"/>
      <c r="AG35" s="45"/>
      <c r="AH35" s="45"/>
      <c r="AI35" s="45"/>
      <c r="AJ35" s="45"/>
      <c r="AK35" s="277">
        <f>SUM(AK26:AK33)</f>
        <v>0</v>
      </c>
      <c r="AL35" s="278"/>
      <c r="AM35" s="278"/>
      <c r="AN35" s="278"/>
      <c r="AO35" s="279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" customHeight="1">
      <c r="A42" s="34"/>
      <c r="B42" s="35"/>
      <c r="C42" s="23" t="s">
        <v>52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64020177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42" t="str">
        <f>K6</f>
        <v>Oprava trati v úseku Nová Paka - Stará Paka</v>
      </c>
      <c r="M45" s="243"/>
      <c r="N45" s="243"/>
      <c r="O45" s="243"/>
      <c r="P45" s="243"/>
      <c r="Q45" s="243"/>
      <c r="R45" s="243"/>
      <c r="S45" s="243"/>
      <c r="T45" s="243"/>
      <c r="U45" s="243"/>
      <c r="V45" s="243"/>
      <c r="W45" s="243"/>
      <c r="X45" s="243"/>
      <c r="Y45" s="243"/>
      <c r="Z45" s="243"/>
      <c r="AA45" s="243"/>
      <c r="AB45" s="243"/>
      <c r="AC45" s="243"/>
      <c r="AD45" s="243"/>
      <c r="AE45" s="243"/>
      <c r="AF45" s="243"/>
      <c r="AG45" s="243"/>
      <c r="AH45" s="243"/>
      <c r="AI45" s="243"/>
      <c r="AJ45" s="243"/>
      <c r="AK45" s="243"/>
      <c r="AL45" s="243"/>
      <c r="AM45" s="243"/>
      <c r="AN45" s="243"/>
      <c r="AO45" s="243"/>
      <c r="AP45" s="56"/>
      <c r="AQ45" s="56"/>
      <c r="AR45" s="57"/>
    </row>
    <row r="46" spans="1:57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TÚ Nová Paka - Stará Paka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244" t="str">
        <f>IF(AN8= "","",AN8)</f>
        <v>21. 8. 2020</v>
      </c>
      <c r="AN47" s="244"/>
      <c r="AO47" s="36"/>
      <c r="AP47" s="36"/>
      <c r="AQ47" s="36"/>
      <c r="AR47" s="39"/>
      <c r="BE47" s="34"/>
    </row>
    <row r="48" spans="1:57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6" customHeight="1">
      <c r="A49" s="34"/>
      <c r="B49" s="35"/>
      <c r="C49" s="29" t="s">
        <v>26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Správa železnic, s.o.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245" t="str">
        <f>IF(E17="","",E17)</f>
        <v>Prodin a.s.</v>
      </c>
      <c r="AN49" s="246"/>
      <c r="AO49" s="246"/>
      <c r="AP49" s="246"/>
      <c r="AQ49" s="36"/>
      <c r="AR49" s="39"/>
      <c r="AS49" s="247" t="s">
        <v>53</v>
      </c>
      <c r="AT49" s="248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6" customHeight="1">
      <c r="A50" s="34"/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36</v>
      </c>
      <c r="AJ50" s="36"/>
      <c r="AK50" s="36"/>
      <c r="AL50" s="36"/>
      <c r="AM50" s="245" t="str">
        <f>IF(E20="","",E20)</f>
        <v>Prodin a.s.</v>
      </c>
      <c r="AN50" s="246"/>
      <c r="AO50" s="246"/>
      <c r="AP50" s="246"/>
      <c r="AQ50" s="36"/>
      <c r="AR50" s="39"/>
      <c r="AS50" s="249"/>
      <c r="AT50" s="250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51"/>
      <c r="AT51" s="252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253" t="s">
        <v>54</v>
      </c>
      <c r="D52" s="254"/>
      <c r="E52" s="254"/>
      <c r="F52" s="254"/>
      <c r="G52" s="254"/>
      <c r="H52" s="66"/>
      <c r="I52" s="256" t="s">
        <v>55</v>
      </c>
      <c r="J52" s="254"/>
      <c r="K52" s="254"/>
      <c r="L52" s="254"/>
      <c r="M52" s="254"/>
      <c r="N52" s="254"/>
      <c r="O52" s="254"/>
      <c r="P52" s="254"/>
      <c r="Q52" s="254"/>
      <c r="R52" s="254"/>
      <c r="S52" s="254"/>
      <c r="T52" s="254"/>
      <c r="U52" s="254"/>
      <c r="V52" s="254"/>
      <c r="W52" s="254"/>
      <c r="X52" s="254"/>
      <c r="Y52" s="254"/>
      <c r="Z52" s="254"/>
      <c r="AA52" s="254"/>
      <c r="AB52" s="254"/>
      <c r="AC52" s="254"/>
      <c r="AD52" s="254"/>
      <c r="AE52" s="254"/>
      <c r="AF52" s="254"/>
      <c r="AG52" s="255" t="s">
        <v>56</v>
      </c>
      <c r="AH52" s="254"/>
      <c r="AI52" s="254"/>
      <c r="AJ52" s="254"/>
      <c r="AK52" s="254"/>
      <c r="AL52" s="254"/>
      <c r="AM52" s="254"/>
      <c r="AN52" s="256" t="s">
        <v>57</v>
      </c>
      <c r="AO52" s="254"/>
      <c r="AP52" s="254"/>
      <c r="AQ52" s="67" t="s">
        <v>58</v>
      </c>
      <c r="AR52" s="39"/>
      <c r="AS52" s="68" t="s">
        <v>59</v>
      </c>
      <c r="AT52" s="69" t="s">
        <v>60</v>
      </c>
      <c r="AU52" s="69" t="s">
        <v>61</v>
      </c>
      <c r="AV52" s="69" t="s">
        <v>62</v>
      </c>
      <c r="AW52" s="69" t="s">
        <v>63</v>
      </c>
      <c r="AX52" s="69" t="s">
        <v>64</v>
      </c>
      <c r="AY52" s="69" t="s">
        <v>65</v>
      </c>
      <c r="AZ52" s="69" t="s">
        <v>66</v>
      </c>
      <c r="BA52" s="69" t="s">
        <v>67</v>
      </c>
      <c r="BB52" s="69" t="s">
        <v>68</v>
      </c>
      <c r="BC52" s="69" t="s">
        <v>69</v>
      </c>
      <c r="BD52" s="70" t="s">
        <v>70</v>
      </c>
      <c r="BE52" s="34"/>
    </row>
    <row r="53" spans="1:91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" customHeight="1">
      <c r="B54" s="74"/>
      <c r="C54" s="75" t="s">
        <v>71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260">
        <f>ROUND(SUM(AG55:AG60),2)</f>
        <v>0</v>
      </c>
      <c r="AH54" s="260"/>
      <c r="AI54" s="260"/>
      <c r="AJ54" s="260"/>
      <c r="AK54" s="260"/>
      <c r="AL54" s="260"/>
      <c r="AM54" s="260"/>
      <c r="AN54" s="261">
        <f t="shared" ref="AN54:AN60" si="0">SUM(AG54,AT54)</f>
        <v>0</v>
      </c>
      <c r="AO54" s="261"/>
      <c r="AP54" s="261"/>
      <c r="AQ54" s="78" t="s">
        <v>28</v>
      </c>
      <c r="AR54" s="79"/>
      <c r="AS54" s="80">
        <f>ROUND(SUM(AS55:AS60),2)</f>
        <v>0</v>
      </c>
      <c r="AT54" s="81">
        <f t="shared" ref="AT54:AT60" si="1">ROUND(SUM(AV54:AW54),2)</f>
        <v>0</v>
      </c>
      <c r="AU54" s="82">
        <f>ROUND(SUM(AU55:AU60),5)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ROUND(SUM(AZ55:AZ60),2)</f>
        <v>0</v>
      </c>
      <c r="BA54" s="81">
        <f>ROUND(SUM(BA55:BA60),2)</f>
        <v>0</v>
      </c>
      <c r="BB54" s="81">
        <f>ROUND(SUM(BB55:BB60),2)</f>
        <v>0</v>
      </c>
      <c r="BC54" s="81">
        <f>ROUND(SUM(BC55:BC60),2)</f>
        <v>0</v>
      </c>
      <c r="BD54" s="83">
        <f>ROUND(SUM(BD55:BD60),2)</f>
        <v>0</v>
      </c>
      <c r="BS54" s="84" t="s">
        <v>72</v>
      </c>
      <c r="BT54" s="84" t="s">
        <v>73</v>
      </c>
      <c r="BU54" s="85" t="s">
        <v>74</v>
      </c>
      <c r="BV54" s="84" t="s">
        <v>75</v>
      </c>
      <c r="BW54" s="84" t="s">
        <v>5</v>
      </c>
      <c r="BX54" s="84" t="s">
        <v>76</v>
      </c>
      <c r="CL54" s="84" t="s">
        <v>19</v>
      </c>
    </row>
    <row r="55" spans="1:91" s="7" customFormat="1" ht="24.6" customHeight="1">
      <c r="A55" s="86" t="s">
        <v>77</v>
      </c>
      <c r="B55" s="87"/>
      <c r="C55" s="88"/>
      <c r="D55" s="257" t="s">
        <v>78</v>
      </c>
      <c r="E55" s="257"/>
      <c r="F55" s="257"/>
      <c r="G55" s="257"/>
      <c r="H55" s="257"/>
      <c r="I55" s="89"/>
      <c r="J55" s="257" t="s">
        <v>79</v>
      </c>
      <c r="K55" s="257"/>
      <c r="L55" s="257"/>
      <c r="M55" s="257"/>
      <c r="N55" s="257"/>
      <c r="O55" s="257"/>
      <c r="P55" s="257"/>
      <c r="Q55" s="257"/>
      <c r="R55" s="257"/>
      <c r="S55" s="257"/>
      <c r="T55" s="257"/>
      <c r="U55" s="257"/>
      <c r="V55" s="257"/>
      <c r="W55" s="257"/>
      <c r="X55" s="257"/>
      <c r="Y55" s="257"/>
      <c r="Z55" s="257"/>
      <c r="AA55" s="257"/>
      <c r="AB55" s="257"/>
      <c r="AC55" s="257"/>
      <c r="AD55" s="257"/>
      <c r="AE55" s="257"/>
      <c r="AF55" s="257"/>
      <c r="AG55" s="258">
        <f>'PS 01 - Demontáže, montáž...'!J30</f>
        <v>0</v>
      </c>
      <c r="AH55" s="259"/>
      <c r="AI55" s="259"/>
      <c r="AJ55" s="259"/>
      <c r="AK55" s="259"/>
      <c r="AL55" s="259"/>
      <c r="AM55" s="259"/>
      <c r="AN55" s="258">
        <f t="shared" si="0"/>
        <v>0</v>
      </c>
      <c r="AO55" s="259"/>
      <c r="AP55" s="259"/>
      <c r="AQ55" s="90" t="s">
        <v>80</v>
      </c>
      <c r="AR55" s="91"/>
      <c r="AS55" s="92">
        <v>0</v>
      </c>
      <c r="AT55" s="93">
        <f t="shared" si="1"/>
        <v>0</v>
      </c>
      <c r="AU55" s="94">
        <f>'PS 01 - Demontáže, montáž...'!P79</f>
        <v>0</v>
      </c>
      <c r="AV55" s="93">
        <f>'PS 01 - Demontáže, montáž...'!J33</f>
        <v>0</v>
      </c>
      <c r="AW55" s="93">
        <f>'PS 01 - Demontáže, montáž...'!J34</f>
        <v>0</v>
      </c>
      <c r="AX55" s="93">
        <f>'PS 01 - Demontáže, montáž...'!J35</f>
        <v>0</v>
      </c>
      <c r="AY55" s="93">
        <f>'PS 01 - Demontáže, montáž...'!J36</f>
        <v>0</v>
      </c>
      <c r="AZ55" s="93">
        <f>'PS 01 - Demontáže, montáž...'!F33</f>
        <v>0</v>
      </c>
      <c r="BA55" s="93">
        <f>'PS 01 - Demontáže, montáž...'!F34</f>
        <v>0</v>
      </c>
      <c r="BB55" s="93">
        <f>'PS 01 - Demontáže, montáž...'!F35</f>
        <v>0</v>
      </c>
      <c r="BC55" s="93">
        <f>'PS 01 - Demontáže, montáž...'!F36</f>
        <v>0</v>
      </c>
      <c r="BD55" s="95">
        <f>'PS 01 - Demontáže, montáž...'!F37</f>
        <v>0</v>
      </c>
      <c r="BT55" s="96" t="s">
        <v>81</v>
      </c>
      <c r="BV55" s="96" t="s">
        <v>75</v>
      </c>
      <c r="BW55" s="96" t="s">
        <v>82</v>
      </c>
      <c r="BX55" s="96" t="s">
        <v>5</v>
      </c>
      <c r="CL55" s="96" t="s">
        <v>28</v>
      </c>
      <c r="CM55" s="96" t="s">
        <v>83</v>
      </c>
    </row>
    <row r="56" spans="1:91" s="7" customFormat="1" ht="14.4" customHeight="1">
      <c r="A56" s="86" t="s">
        <v>77</v>
      </c>
      <c r="B56" s="87"/>
      <c r="C56" s="88"/>
      <c r="D56" s="257" t="s">
        <v>84</v>
      </c>
      <c r="E56" s="257"/>
      <c r="F56" s="257"/>
      <c r="G56" s="257"/>
      <c r="H56" s="257"/>
      <c r="I56" s="89"/>
      <c r="J56" s="257" t="s">
        <v>85</v>
      </c>
      <c r="K56" s="257"/>
      <c r="L56" s="257"/>
      <c r="M56" s="257"/>
      <c r="N56" s="257"/>
      <c r="O56" s="257"/>
      <c r="P56" s="257"/>
      <c r="Q56" s="257"/>
      <c r="R56" s="257"/>
      <c r="S56" s="257"/>
      <c r="T56" s="257"/>
      <c r="U56" s="257"/>
      <c r="V56" s="257"/>
      <c r="W56" s="257"/>
      <c r="X56" s="257"/>
      <c r="Y56" s="257"/>
      <c r="Z56" s="257"/>
      <c r="AA56" s="257"/>
      <c r="AB56" s="257"/>
      <c r="AC56" s="257"/>
      <c r="AD56" s="257"/>
      <c r="AE56" s="257"/>
      <c r="AF56" s="257"/>
      <c r="AG56" s="258">
        <f>'SO 01 - Železniční spodek'!J30</f>
        <v>0</v>
      </c>
      <c r="AH56" s="259"/>
      <c r="AI56" s="259"/>
      <c r="AJ56" s="259"/>
      <c r="AK56" s="259"/>
      <c r="AL56" s="259"/>
      <c r="AM56" s="259"/>
      <c r="AN56" s="258">
        <f t="shared" si="0"/>
        <v>0</v>
      </c>
      <c r="AO56" s="259"/>
      <c r="AP56" s="259"/>
      <c r="AQ56" s="90" t="s">
        <v>80</v>
      </c>
      <c r="AR56" s="91"/>
      <c r="AS56" s="92">
        <v>0</v>
      </c>
      <c r="AT56" s="93">
        <f t="shared" si="1"/>
        <v>0</v>
      </c>
      <c r="AU56" s="94">
        <f>'SO 01 - Železniční spodek'!P81</f>
        <v>0</v>
      </c>
      <c r="AV56" s="93">
        <f>'SO 01 - Železniční spodek'!J33</f>
        <v>0</v>
      </c>
      <c r="AW56" s="93">
        <f>'SO 01 - Železniční spodek'!J34</f>
        <v>0</v>
      </c>
      <c r="AX56" s="93">
        <f>'SO 01 - Železniční spodek'!J35</f>
        <v>0</v>
      </c>
      <c r="AY56" s="93">
        <f>'SO 01 - Železniční spodek'!J36</f>
        <v>0</v>
      </c>
      <c r="AZ56" s="93">
        <f>'SO 01 - Železniční spodek'!F33</f>
        <v>0</v>
      </c>
      <c r="BA56" s="93">
        <f>'SO 01 - Železniční spodek'!F34</f>
        <v>0</v>
      </c>
      <c r="BB56" s="93">
        <f>'SO 01 - Železniční spodek'!F35</f>
        <v>0</v>
      </c>
      <c r="BC56" s="93">
        <f>'SO 01 - Železniční spodek'!F36</f>
        <v>0</v>
      </c>
      <c r="BD56" s="95">
        <f>'SO 01 - Železniční spodek'!F37</f>
        <v>0</v>
      </c>
      <c r="BT56" s="96" t="s">
        <v>81</v>
      </c>
      <c r="BV56" s="96" t="s">
        <v>75</v>
      </c>
      <c r="BW56" s="96" t="s">
        <v>86</v>
      </c>
      <c r="BX56" s="96" t="s">
        <v>5</v>
      </c>
      <c r="CL56" s="96" t="s">
        <v>28</v>
      </c>
      <c r="CM56" s="96" t="s">
        <v>83</v>
      </c>
    </row>
    <row r="57" spans="1:91" s="7" customFormat="1" ht="14.4" customHeight="1">
      <c r="A57" s="86" t="s">
        <v>77</v>
      </c>
      <c r="B57" s="87"/>
      <c r="C57" s="88"/>
      <c r="D57" s="257" t="s">
        <v>87</v>
      </c>
      <c r="E57" s="257"/>
      <c r="F57" s="257"/>
      <c r="G57" s="257"/>
      <c r="H57" s="257"/>
      <c r="I57" s="89"/>
      <c r="J57" s="257" t="s">
        <v>88</v>
      </c>
      <c r="K57" s="257"/>
      <c r="L57" s="257"/>
      <c r="M57" s="257"/>
      <c r="N57" s="257"/>
      <c r="O57" s="257"/>
      <c r="P57" s="257"/>
      <c r="Q57" s="257"/>
      <c r="R57" s="257"/>
      <c r="S57" s="257"/>
      <c r="T57" s="257"/>
      <c r="U57" s="257"/>
      <c r="V57" s="257"/>
      <c r="W57" s="257"/>
      <c r="X57" s="257"/>
      <c r="Y57" s="257"/>
      <c r="Z57" s="257"/>
      <c r="AA57" s="257"/>
      <c r="AB57" s="257"/>
      <c r="AC57" s="257"/>
      <c r="AD57" s="257"/>
      <c r="AE57" s="257"/>
      <c r="AF57" s="257"/>
      <c r="AG57" s="258">
        <f>'SO 02 - Železniční svršek'!J30</f>
        <v>0</v>
      </c>
      <c r="AH57" s="259"/>
      <c r="AI57" s="259"/>
      <c r="AJ57" s="259"/>
      <c r="AK57" s="259"/>
      <c r="AL57" s="259"/>
      <c r="AM57" s="259"/>
      <c r="AN57" s="258">
        <f t="shared" si="0"/>
        <v>0</v>
      </c>
      <c r="AO57" s="259"/>
      <c r="AP57" s="259"/>
      <c r="AQ57" s="90" t="s">
        <v>80</v>
      </c>
      <c r="AR57" s="91"/>
      <c r="AS57" s="92">
        <v>0</v>
      </c>
      <c r="AT57" s="93">
        <f t="shared" si="1"/>
        <v>0</v>
      </c>
      <c r="AU57" s="94">
        <f>'SO 02 - Železniční svršek'!P81</f>
        <v>0</v>
      </c>
      <c r="AV57" s="93">
        <f>'SO 02 - Železniční svršek'!J33</f>
        <v>0</v>
      </c>
      <c r="AW57" s="93">
        <f>'SO 02 - Železniční svršek'!J34</f>
        <v>0</v>
      </c>
      <c r="AX57" s="93">
        <f>'SO 02 - Železniční svršek'!J35</f>
        <v>0</v>
      </c>
      <c r="AY57" s="93">
        <f>'SO 02 - Železniční svršek'!J36</f>
        <v>0</v>
      </c>
      <c r="AZ57" s="93">
        <f>'SO 02 - Železniční svršek'!F33</f>
        <v>0</v>
      </c>
      <c r="BA57" s="93">
        <f>'SO 02 - Železniční svršek'!F34</f>
        <v>0</v>
      </c>
      <c r="BB57" s="93">
        <f>'SO 02 - Železniční svršek'!F35</f>
        <v>0</v>
      </c>
      <c r="BC57" s="93">
        <f>'SO 02 - Železniční svršek'!F36</f>
        <v>0</v>
      </c>
      <c r="BD57" s="95">
        <f>'SO 02 - Železniční svršek'!F37</f>
        <v>0</v>
      </c>
      <c r="BT57" s="96" t="s">
        <v>81</v>
      </c>
      <c r="BV57" s="96" t="s">
        <v>75</v>
      </c>
      <c r="BW57" s="96" t="s">
        <v>89</v>
      </c>
      <c r="BX57" s="96" t="s">
        <v>5</v>
      </c>
      <c r="CL57" s="96" t="s">
        <v>28</v>
      </c>
      <c r="CM57" s="96" t="s">
        <v>83</v>
      </c>
    </row>
    <row r="58" spans="1:91" s="7" customFormat="1" ht="24.6" customHeight="1">
      <c r="A58" s="86" t="s">
        <v>77</v>
      </c>
      <c r="B58" s="87"/>
      <c r="C58" s="88"/>
      <c r="D58" s="257" t="s">
        <v>90</v>
      </c>
      <c r="E58" s="257"/>
      <c r="F58" s="257"/>
      <c r="G58" s="257"/>
      <c r="H58" s="257"/>
      <c r="I58" s="89"/>
      <c r="J58" s="257" t="s">
        <v>91</v>
      </c>
      <c r="K58" s="257"/>
      <c r="L58" s="257"/>
      <c r="M58" s="257"/>
      <c r="N58" s="257"/>
      <c r="O58" s="257"/>
      <c r="P58" s="257"/>
      <c r="Q58" s="257"/>
      <c r="R58" s="257"/>
      <c r="S58" s="257"/>
      <c r="T58" s="257"/>
      <c r="U58" s="257"/>
      <c r="V58" s="257"/>
      <c r="W58" s="257"/>
      <c r="X58" s="257"/>
      <c r="Y58" s="257"/>
      <c r="Z58" s="257"/>
      <c r="AA58" s="257"/>
      <c r="AB58" s="257"/>
      <c r="AC58" s="257"/>
      <c r="AD58" s="257"/>
      <c r="AE58" s="257"/>
      <c r="AF58" s="257"/>
      <c r="AG58" s="258">
        <f>'SO 03 - Železniční přejez...'!J30</f>
        <v>0</v>
      </c>
      <c r="AH58" s="259"/>
      <c r="AI58" s="259"/>
      <c r="AJ58" s="259"/>
      <c r="AK58" s="259"/>
      <c r="AL58" s="259"/>
      <c r="AM58" s="259"/>
      <c r="AN58" s="258">
        <f t="shared" si="0"/>
        <v>0</v>
      </c>
      <c r="AO58" s="259"/>
      <c r="AP58" s="259"/>
      <c r="AQ58" s="90" t="s">
        <v>80</v>
      </c>
      <c r="AR58" s="91"/>
      <c r="AS58" s="92">
        <v>0</v>
      </c>
      <c r="AT58" s="93">
        <f t="shared" si="1"/>
        <v>0</v>
      </c>
      <c r="AU58" s="94">
        <f>'SO 03 - Železniční přejez...'!P83</f>
        <v>0</v>
      </c>
      <c r="AV58" s="93">
        <f>'SO 03 - Železniční přejez...'!J33</f>
        <v>0</v>
      </c>
      <c r="AW58" s="93">
        <f>'SO 03 - Železniční přejez...'!J34</f>
        <v>0</v>
      </c>
      <c r="AX58" s="93">
        <f>'SO 03 - Železniční přejez...'!J35</f>
        <v>0</v>
      </c>
      <c r="AY58" s="93">
        <f>'SO 03 - Železniční přejez...'!J36</f>
        <v>0</v>
      </c>
      <c r="AZ58" s="93">
        <f>'SO 03 - Železniční přejez...'!F33</f>
        <v>0</v>
      </c>
      <c r="BA58" s="93">
        <f>'SO 03 - Železniční přejez...'!F34</f>
        <v>0</v>
      </c>
      <c r="BB58" s="93">
        <f>'SO 03 - Železniční přejez...'!F35</f>
        <v>0</v>
      </c>
      <c r="BC58" s="93">
        <f>'SO 03 - Železniční přejez...'!F36</f>
        <v>0</v>
      </c>
      <c r="BD58" s="95">
        <f>'SO 03 - Železniční přejez...'!F37</f>
        <v>0</v>
      </c>
      <c r="BT58" s="96" t="s">
        <v>81</v>
      </c>
      <c r="BV58" s="96" t="s">
        <v>75</v>
      </c>
      <c r="BW58" s="96" t="s">
        <v>92</v>
      </c>
      <c r="BX58" s="96" t="s">
        <v>5</v>
      </c>
      <c r="CL58" s="96" t="s">
        <v>28</v>
      </c>
      <c r="CM58" s="96" t="s">
        <v>83</v>
      </c>
    </row>
    <row r="59" spans="1:91" s="7" customFormat="1" ht="14.4" customHeight="1">
      <c r="A59" s="86" t="s">
        <v>77</v>
      </c>
      <c r="B59" s="87"/>
      <c r="C59" s="88"/>
      <c r="D59" s="257" t="s">
        <v>93</v>
      </c>
      <c r="E59" s="257"/>
      <c r="F59" s="257"/>
      <c r="G59" s="257"/>
      <c r="H59" s="257"/>
      <c r="I59" s="89"/>
      <c r="J59" s="257" t="s">
        <v>94</v>
      </c>
      <c r="K59" s="257"/>
      <c r="L59" s="257"/>
      <c r="M59" s="257"/>
      <c r="N59" s="257"/>
      <c r="O59" s="257"/>
      <c r="P59" s="257"/>
      <c r="Q59" s="257"/>
      <c r="R59" s="257"/>
      <c r="S59" s="257"/>
      <c r="T59" s="257"/>
      <c r="U59" s="257"/>
      <c r="V59" s="257"/>
      <c r="W59" s="257"/>
      <c r="X59" s="257"/>
      <c r="Y59" s="257"/>
      <c r="Z59" s="257"/>
      <c r="AA59" s="257"/>
      <c r="AB59" s="257"/>
      <c r="AC59" s="257"/>
      <c r="AD59" s="257"/>
      <c r="AE59" s="257"/>
      <c r="AF59" s="257"/>
      <c r="AG59" s="258">
        <f>'MO - Materiál objednatele'!J30</f>
        <v>0</v>
      </c>
      <c r="AH59" s="259"/>
      <c r="AI59" s="259"/>
      <c r="AJ59" s="259"/>
      <c r="AK59" s="259"/>
      <c r="AL59" s="259"/>
      <c r="AM59" s="259"/>
      <c r="AN59" s="258">
        <f t="shared" si="0"/>
        <v>0</v>
      </c>
      <c r="AO59" s="259"/>
      <c r="AP59" s="259"/>
      <c r="AQ59" s="90" t="s">
        <v>80</v>
      </c>
      <c r="AR59" s="91"/>
      <c r="AS59" s="92">
        <v>0</v>
      </c>
      <c r="AT59" s="93">
        <f t="shared" si="1"/>
        <v>0</v>
      </c>
      <c r="AU59" s="94">
        <f>'MO - Materiál objednatele'!P81</f>
        <v>0</v>
      </c>
      <c r="AV59" s="93">
        <f>'MO - Materiál objednatele'!J33</f>
        <v>0</v>
      </c>
      <c r="AW59" s="93">
        <f>'MO - Materiál objednatele'!J34</f>
        <v>0</v>
      </c>
      <c r="AX59" s="93">
        <f>'MO - Materiál objednatele'!J35</f>
        <v>0</v>
      </c>
      <c r="AY59" s="93">
        <f>'MO - Materiál objednatele'!J36</f>
        <v>0</v>
      </c>
      <c r="AZ59" s="93">
        <f>'MO - Materiál objednatele'!F33</f>
        <v>0</v>
      </c>
      <c r="BA59" s="93">
        <f>'MO - Materiál objednatele'!F34</f>
        <v>0</v>
      </c>
      <c r="BB59" s="93">
        <f>'MO - Materiál objednatele'!F35</f>
        <v>0</v>
      </c>
      <c r="BC59" s="93">
        <f>'MO - Materiál objednatele'!F36</f>
        <v>0</v>
      </c>
      <c r="BD59" s="95">
        <f>'MO - Materiál objednatele'!F37</f>
        <v>0</v>
      </c>
      <c r="BT59" s="96" t="s">
        <v>81</v>
      </c>
      <c r="BV59" s="96" t="s">
        <v>75</v>
      </c>
      <c r="BW59" s="96" t="s">
        <v>95</v>
      </c>
      <c r="BX59" s="96" t="s">
        <v>5</v>
      </c>
      <c r="CL59" s="96" t="s">
        <v>28</v>
      </c>
      <c r="CM59" s="96" t="s">
        <v>83</v>
      </c>
    </row>
    <row r="60" spans="1:91" s="7" customFormat="1" ht="14.4" customHeight="1">
      <c r="A60" s="86" t="s">
        <v>77</v>
      </c>
      <c r="B60" s="87"/>
      <c r="C60" s="88"/>
      <c r="D60" s="257" t="s">
        <v>96</v>
      </c>
      <c r="E60" s="257"/>
      <c r="F60" s="257"/>
      <c r="G60" s="257"/>
      <c r="H60" s="257"/>
      <c r="I60" s="89"/>
      <c r="J60" s="257" t="s">
        <v>97</v>
      </c>
      <c r="K60" s="257"/>
      <c r="L60" s="257"/>
      <c r="M60" s="257"/>
      <c r="N60" s="257"/>
      <c r="O60" s="257"/>
      <c r="P60" s="257"/>
      <c r="Q60" s="257"/>
      <c r="R60" s="257"/>
      <c r="S60" s="257"/>
      <c r="T60" s="257"/>
      <c r="U60" s="257"/>
      <c r="V60" s="257"/>
      <c r="W60" s="257"/>
      <c r="X60" s="257"/>
      <c r="Y60" s="257"/>
      <c r="Z60" s="257"/>
      <c r="AA60" s="257"/>
      <c r="AB60" s="257"/>
      <c r="AC60" s="257"/>
      <c r="AD60" s="257"/>
      <c r="AE60" s="257"/>
      <c r="AF60" s="257"/>
      <c r="AG60" s="258">
        <f>'VON - Vedlejší a ostatní ...'!J30</f>
        <v>0</v>
      </c>
      <c r="AH60" s="259"/>
      <c r="AI60" s="259"/>
      <c r="AJ60" s="259"/>
      <c r="AK60" s="259"/>
      <c r="AL60" s="259"/>
      <c r="AM60" s="259"/>
      <c r="AN60" s="258">
        <f t="shared" si="0"/>
        <v>0</v>
      </c>
      <c r="AO60" s="259"/>
      <c r="AP60" s="259"/>
      <c r="AQ60" s="90" t="s">
        <v>80</v>
      </c>
      <c r="AR60" s="91"/>
      <c r="AS60" s="97">
        <v>0</v>
      </c>
      <c r="AT60" s="98">
        <f t="shared" si="1"/>
        <v>0</v>
      </c>
      <c r="AU60" s="99">
        <f>'VON - Vedlejší a ostatní ...'!P81</f>
        <v>0</v>
      </c>
      <c r="AV60" s="98">
        <f>'VON - Vedlejší a ostatní ...'!J33</f>
        <v>0</v>
      </c>
      <c r="AW60" s="98">
        <f>'VON - Vedlejší a ostatní ...'!J34</f>
        <v>0</v>
      </c>
      <c r="AX60" s="98">
        <f>'VON - Vedlejší a ostatní ...'!J35</f>
        <v>0</v>
      </c>
      <c r="AY60" s="98">
        <f>'VON - Vedlejší a ostatní ...'!J36</f>
        <v>0</v>
      </c>
      <c r="AZ60" s="98">
        <f>'VON - Vedlejší a ostatní ...'!F33</f>
        <v>0</v>
      </c>
      <c r="BA60" s="98">
        <f>'VON - Vedlejší a ostatní ...'!F34</f>
        <v>0</v>
      </c>
      <c r="BB60" s="98">
        <f>'VON - Vedlejší a ostatní ...'!F35</f>
        <v>0</v>
      </c>
      <c r="BC60" s="98">
        <f>'VON - Vedlejší a ostatní ...'!F36</f>
        <v>0</v>
      </c>
      <c r="BD60" s="100">
        <f>'VON - Vedlejší a ostatní ...'!F37</f>
        <v>0</v>
      </c>
      <c r="BT60" s="96" t="s">
        <v>81</v>
      </c>
      <c r="BV60" s="96" t="s">
        <v>75</v>
      </c>
      <c r="BW60" s="96" t="s">
        <v>98</v>
      </c>
      <c r="BX60" s="96" t="s">
        <v>5</v>
      </c>
      <c r="CL60" s="96" t="s">
        <v>28</v>
      </c>
      <c r="CM60" s="96" t="s">
        <v>83</v>
      </c>
    </row>
    <row r="61" spans="1:91" s="2" customFormat="1" ht="30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9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  <row r="62" spans="1:91" s="2" customFormat="1" ht="6.9" customHeight="1">
      <c r="A62" s="34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39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</row>
  </sheetData>
  <sheetProtection algorithmName="SHA-512" hashValue="GLTZNcXCvecp2zAu3HcXzSju6RDsIcQ2Oh6d04/Rv4WdmSdYaoQ2gVq9cJlhT2bbiWBD/meooDx5iHFRysuxzQ==" saltValue="zKi1yRU/7bN69psubQ980ekQeDtMHSSmkA8xJy0U4tpysmWInjH/VDUn/M5zM0raNljhQCgCoNT1Jr7ZfxiH9Q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PS 01 - Demontáže, montáž...'!C2" display="/"/>
    <hyperlink ref="A56" location="'SO 01 - Železniční spodek'!C2" display="/"/>
    <hyperlink ref="A57" location="'SO 02 - Železniční svršek'!C2" display="/"/>
    <hyperlink ref="A58" location="'SO 03 - Železniční přejez...'!C2" display="/"/>
    <hyperlink ref="A59" location="'MO - Materiál objednatele'!C2" display="/"/>
    <hyperlink ref="A60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6"/>
  <sheetViews>
    <sheetView showGridLines="0" workbookViewId="0"/>
  </sheetViews>
  <sheetFormatPr defaultRowHeight="13.8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1" width="21.570312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82</v>
      </c>
    </row>
    <row r="3" spans="1:46" s="1" customFormat="1" ht="6.9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" hidden="1" customHeight="1">
      <c r="B4" s="20"/>
      <c r="D4" s="103" t="s">
        <v>99</v>
      </c>
      <c r="L4" s="20"/>
      <c r="M4" s="104" t="s">
        <v>10</v>
      </c>
      <c r="AT4" s="17" t="s">
        <v>4</v>
      </c>
    </row>
    <row r="5" spans="1:46" s="1" customFormat="1" ht="6.9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4.4" hidden="1" customHeight="1">
      <c r="B7" s="20"/>
      <c r="E7" s="282" t="str">
        <f>'Rekapitulace zakázky'!K6</f>
        <v>Oprava trati v úseku Nová Paka - Stará Paka</v>
      </c>
      <c r="F7" s="283"/>
      <c r="G7" s="283"/>
      <c r="H7" s="283"/>
      <c r="L7" s="20"/>
    </row>
    <row r="8" spans="1:46" s="2" customFormat="1" ht="12" hidden="1" customHeight="1">
      <c r="A8" s="34"/>
      <c r="B8" s="39"/>
      <c r="C8" s="34"/>
      <c r="D8" s="105" t="s">
        <v>100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" hidden="1" customHeight="1">
      <c r="A9" s="34"/>
      <c r="B9" s="39"/>
      <c r="C9" s="34"/>
      <c r="D9" s="34"/>
      <c r="E9" s="284" t="s">
        <v>101</v>
      </c>
      <c r="F9" s="285"/>
      <c r="G9" s="285"/>
      <c r="H9" s="28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28</v>
      </c>
      <c r="G11" s="34"/>
      <c r="H11" s="34"/>
      <c r="I11" s="105" t="s">
        <v>20</v>
      </c>
      <c r="J11" s="107" t="s">
        <v>28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 t="str">
        <f>'Rekapitulace zakázky'!AN8</f>
        <v>21. 8. 2020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26</v>
      </c>
      <c r="E14" s="34"/>
      <c r="F14" s="34"/>
      <c r="G14" s="34"/>
      <c r="H14" s="34"/>
      <c r="I14" s="105" t="s">
        <v>27</v>
      </c>
      <c r="J14" s="107" t="s">
        <v>28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29</v>
      </c>
      <c r="F15" s="34"/>
      <c r="G15" s="34"/>
      <c r="H15" s="34"/>
      <c r="I15" s="105" t="s">
        <v>30</v>
      </c>
      <c r="J15" s="107" t="s">
        <v>28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27</v>
      </c>
      <c r="J17" s="30" t="str">
        <f>'Rekapitulace zakázky'!AN13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6" t="str">
        <f>'Rekapitulace zakázky'!E14</f>
        <v>Vyplň údaj</v>
      </c>
      <c r="F18" s="287"/>
      <c r="G18" s="287"/>
      <c r="H18" s="287"/>
      <c r="I18" s="105" t="s">
        <v>30</v>
      </c>
      <c r="J18" s="30" t="str">
        <f>'Rekapitulace zakázky'!AN14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27</v>
      </c>
      <c r="J20" s="107" t="s">
        <v>28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34</v>
      </c>
      <c r="F21" s="34"/>
      <c r="G21" s="34"/>
      <c r="H21" s="34"/>
      <c r="I21" s="105" t="s">
        <v>30</v>
      </c>
      <c r="J21" s="107" t="s">
        <v>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36</v>
      </c>
      <c r="E23" s="34"/>
      <c r="F23" s="34"/>
      <c r="G23" s="34"/>
      <c r="H23" s="34"/>
      <c r="I23" s="105" t="s">
        <v>27</v>
      </c>
      <c r="J23" s="107" t="s">
        <v>28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34</v>
      </c>
      <c r="F24" s="34"/>
      <c r="G24" s="34"/>
      <c r="H24" s="34"/>
      <c r="I24" s="105" t="s">
        <v>30</v>
      </c>
      <c r="J24" s="107" t="s">
        <v>28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84" hidden="1" customHeight="1">
      <c r="A27" s="109"/>
      <c r="B27" s="110"/>
      <c r="C27" s="109"/>
      <c r="D27" s="109"/>
      <c r="E27" s="288" t="s">
        <v>38</v>
      </c>
      <c r="F27" s="288"/>
      <c r="G27" s="288"/>
      <c r="H27" s="28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ROUND(J79,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16" t="s">
        <v>43</v>
      </c>
      <c r="E33" s="105" t="s">
        <v>44</v>
      </c>
      <c r="F33" s="117">
        <f>ROUND((SUM(BE79:BE195)),  2)</f>
        <v>0</v>
      </c>
      <c r="G33" s="34"/>
      <c r="H33" s="34"/>
      <c r="I33" s="118">
        <v>0.21</v>
      </c>
      <c r="J33" s="117">
        <f>ROUND(((SUM(BE79:BE195))*I33),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5" t="s">
        <v>45</v>
      </c>
      <c r="F34" s="117">
        <f>ROUND((SUM(BF79:BF195)),  2)</f>
        <v>0</v>
      </c>
      <c r="G34" s="34"/>
      <c r="H34" s="34"/>
      <c r="I34" s="118">
        <v>0.15</v>
      </c>
      <c r="J34" s="117">
        <f>ROUND(((SUM(BF79:BF195))*I34),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46</v>
      </c>
      <c r="F35" s="117">
        <f>ROUND((SUM(BG79:BG195)),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47</v>
      </c>
      <c r="F36" s="117">
        <f>ROUND((SUM(BH79:BH195)),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48</v>
      </c>
      <c r="F37" s="117">
        <f>ROUND((SUM(BI79:BI195)),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0.199999999999999" hidden="1"/>
    <row r="42" spans="1:31" ht="10.199999999999999" hidden="1"/>
    <row r="43" spans="1:31" ht="10.199999999999999" hidden="1"/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4.4" customHeight="1">
      <c r="A48" s="34"/>
      <c r="B48" s="35"/>
      <c r="C48" s="36"/>
      <c r="D48" s="36"/>
      <c r="E48" s="289" t="str">
        <f>E7</f>
        <v>Oprava trati v úseku Nová Paka - Stará Paka</v>
      </c>
      <c r="F48" s="290"/>
      <c r="G48" s="290"/>
      <c r="H48" s="29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242" t="str">
        <f>E9</f>
        <v>PS 01 - Demontáže, montáže a ochrana sítí SSZT</v>
      </c>
      <c r="F50" s="291"/>
      <c r="G50" s="291"/>
      <c r="H50" s="29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TÚ Nová Paka - Stará Paka</v>
      </c>
      <c r="G52" s="36"/>
      <c r="H52" s="36"/>
      <c r="I52" s="29" t="s">
        <v>24</v>
      </c>
      <c r="J52" s="59" t="str">
        <f>IF(J12="","",J12)</f>
        <v>21. 8. 2020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6" customHeight="1">
      <c r="A54" s="34"/>
      <c r="B54" s="35"/>
      <c r="C54" s="29" t="s">
        <v>26</v>
      </c>
      <c r="D54" s="36"/>
      <c r="E54" s="36"/>
      <c r="F54" s="27" t="str">
        <f>E15</f>
        <v>Správa železnic, s.o.</v>
      </c>
      <c r="G54" s="36"/>
      <c r="H54" s="36"/>
      <c r="I54" s="29" t="s">
        <v>33</v>
      </c>
      <c r="J54" s="32" t="str">
        <f>E21</f>
        <v>Prodin a.s.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36</v>
      </c>
      <c r="J55" s="32" t="str">
        <f>E24</f>
        <v>Prodin a.s.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103</v>
      </c>
      <c r="D57" s="131"/>
      <c r="E57" s="131"/>
      <c r="F57" s="131"/>
      <c r="G57" s="131"/>
      <c r="H57" s="131"/>
      <c r="I57" s="131"/>
      <c r="J57" s="132" t="s">
        <v>104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J79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105</v>
      </c>
    </row>
    <row r="60" spans="1:47" s="2" customFormat="1" ht="21.7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0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6.9" customHeight="1">
      <c r="A61" s="34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10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5" spans="1:65" s="2" customFormat="1" ht="6.9" customHeight="1">
      <c r="A65" s="34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65" s="2" customFormat="1" ht="24.9" customHeight="1">
      <c r="A66" s="34"/>
      <c r="B66" s="35"/>
      <c r="C66" s="23" t="s">
        <v>106</v>
      </c>
      <c r="D66" s="36"/>
      <c r="E66" s="36"/>
      <c r="F66" s="36"/>
      <c r="G66" s="36"/>
      <c r="H66" s="36"/>
      <c r="I66" s="36"/>
      <c r="J66" s="36"/>
      <c r="K66" s="36"/>
      <c r="L66" s="10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5" s="2" customFormat="1" ht="6.9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5" s="2" customFormat="1" ht="12" customHeight="1">
      <c r="A68" s="34"/>
      <c r="B68" s="35"/>
      <c r="C68" s="29" t="s">
        <v>16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5" s="2" customFormat="1" ht="14.4" customHeight="1">
      <c r="A69" s="34"/>
      <c r="B69" s="35"/>
      <c r="C69" s="36"/>
      <c r="D69" s="36"/>
      <c r="E69" s="289" t="str">
        <f>E7</f>
        <v>Oprava trati v úseku Nová Paka - Stará Paka</v>
      </c>
      <c r="F69" s="290"/>
      <c r="G69" s="290"/>
      <c r="H69" s="290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5" s="2" customFormat="1" ht="12" customHeight="1">
      <c r="A70" s="34"/>
      <c r="B70" s="35"/>
      <c r="C70" s="29" t="s">
        <v>100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5" s="2" customFormat="1" ht="14.4" customHeight="1">
      <c r="A71" s="34"/>
      <c r="B71" s="35"/>
      <c r="C71" s="36"/>
      <c r="D71" s="36"/>
      <c r="E71" s="242" t="str">
        <f>E9</f>
        <v>PS 01 - Demontáže, montáže a ochrana sítí SSZT</v>
      </c>
      <c r="F71" s="291"/>
      <c r="G71" s="291"/>
      <c r="H71" s="291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5" s="2" customFormat="1" ht="6.9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5" s="2" customFormat="1" ht="12" customHeight="1">
      <c r="A73" s="34"/>
      <c r="B73" s="35"/>
      <c r="C73" s="29" t="s">
        <v>22</v>
      </c>
      <c r="D73" s="36"/>
      <c r="E73" s="36"/>
      <c r="F73" s="27" t="str">
        <f>F12</f>
        <v>TÚ Nová Paka - Stará Paka</v>
      </c>
      <c r="G73" s="36"/>
      <c r="H73" s="36"/>
      <c r="I73" s="29" t="s">
        <v>24</v>
      </c>
      <c r="J73" s="59" t="str">
        <f>IF(J12="","",J12)</f>
        <v>21. 8. 2020</v>
      </c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5" s="2" customFormat="1" ht="6.9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5" s="2" customFormat="1" ht="15.6" customHeight="1">
      <c r="A75" s="34"/>
      <c r="B75" s="35"/>
      <c r="C75" s="29" t="s">
        <v>26</v>
      </c>
      <c r="D75" s="36"/>
      <c r="E75" s="36"/>
      <c r="F75" s="27" t="str">
        <f>E15</f>
        <v>Správa železnic, s.o.</v>
      </c>
      <c r="G75" s="36"/>
      <c r="H75" s="36"/>
      <c r="I75" s="29" t="s">
        <v>33</v>
      </c>
      <c r="J75" s="32" t="str">
        <f>E21</f>
        <v>Prodin a.s.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5" s="2" customFormat="1" ht="15.6" customHeight="1">
      <c r="A76" s="34"/>
      <c r="B76" s="35"/>
      <c r="C76" s="29" t="s">
        <v>31</v>
      </c>
      <c r="D76" s="36"/>
      <c r="E76" s="36"/>
      <c r="F76" s="27" t="str">
        <f>IF(E18="","",E18)</f>
        <v>Vyplň údaj</v>
      </c>
      <c r="G76" s="36"/>
      <c r="H76" s="36"/>
      <c r="I76" s="29" t="s">
        <v>36</v>
      </c>
      <c r="J76" s="32" t="str">
        <f>E24</f>
        <v>Prodin a.s.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5" s="2" customFormat="1" ht="10.3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5" s="9" customFormat="1" ht="29.25" customHeight="1">
      <c r="A78" s="134"/>
      <c r="B78" s="135"/>
      <c r="C78" s="136" t="s">
        <v>107</v>
      </c>
      <c r="D78" s="137" t="s">
        <v>58</v>
      </c>
      <c r="E78" s="137" t="s">
        <v>54</v>
      </c>
      <c r="F78" s="137" t="s">
        <v>55</v>
      </c>
      <c r="G78" s="137" t="s">
        <v>108</v>
      </c>
      <c r="H78" s="137" t="s">
        <v>109</v>
      </c>
      <c r="I78" s="137" t="s">
        <v>110</v>
      </c>
      <c r="J78" s="137" t="s">
        <v>104</v>
      </c>
      <c r="K78" s="138" t="s">
        <v>111</v>
      </c>
      <c r="L78" s="139"/>
      <c r="M78" s="68" t="s">
        <v>28</v>
      </c>
      <c r="N78" s="69" t="s">
        <v>43</v>
      </c>
      <c r="O78" s="69" t="s">
        <v>112</v>
      </c>
      <c r="P78" s="69" t="s">
        <v>113</v>
      </c>
      <c r="Q78" s="69" t="s">
        <v>114</v>
      </c>
      <c r="R78" s="69" t="s">
        <v>115</v>
      </c>
      <c r="S78" s="69" t="s">
        <v>116</v>
      </c>
      <c r="T78" s="70" t="s">
        <v>117</v>
      </c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</row>
    <row r="79" spans="1:65" s="2" customFormat="1" ht="22.8" customHeight="1">
      <c r="A79" s="34"/>
      <c r="B79" s="35"/>
      <c r="C79" s="75" t="s">
        <v>118</v>
      </c>
      <c r="D79" s="36"/>
      <c r="E79" s="36"/>
      <c r="F79" s="36"/>
      <c r="G79" s="36"/>
      <c r="H79" s="36"/>
      <c r="I79" s="36"/>
      <c r="J79" s="140">
        <f>BK79</f>
        <v>0</v>
      </c>
      <c r="K79" s="36"/>
      <c r="L79" s="39"/>
      <c r="M79" s="71"/>
      <c r="N79" s="141"/>
      <c r="O79" s="72"/>
      <c r="P79" s="142">
        <f>SUM(P80:P195)</f>
        <v>0</v>
      </c>
      <c r="Q79" s="72"/>
      <c r="R79" s="142">
        <f>SUM(R80:R195)</f>
        <v>0</v>
      </c>
      <c r="S79" s="72"/>
      <c r="T79" s="143">
        <f>SUM(T80:T195)</f>
        <v>0</v>
      </c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T79" s="17" t="s">
        <v>72</v>
      </c>
      <c r="AU79" s="17" t="s">
        <v>105</v>
      </c>
      <c r="BK79" s="144">
        <f>SUM(BK80:BK195)</f>
        <v>0</v>
      </c>
    </row>
    <row r="80" spans="1:65" s="2" customFormat="1" ht="13.8" customHeight="1">
      <c r="A80" s="34"/>
      <c r="B80" s="35"/>
      <c r="C80" s="145" t="s">
        <v>81</v>
      </c>
      <c r="D80" s="145" t="s">
        <v>119</v>
      </c>
      <c r="E80" s="146" t="s">
        <v>120</v>
      </c>
      <c r="F80" s="147" t="s">
        <v>121</v>
      </c>
      <c r="G80" s="148" t="s">
        <v>122</v>
      </c>
      <c r="H80" s="149">
        <v>300</v>
      </c>
      <c r="I80" s="150"/>
      <c r="J80" s="151">
        <f>ROUND(I80*H80,2)</f>
        <v>0</v>
      </c>
      <c r="K80" s="147" t="s">
        <v>28</v>
      </c>
      <c r="L80" s="39"/>
      <c r="M80" s="152" t="s">
        <v>28</v>
      </c>
      <c r="N80" s="153" t="s">
        <v>44</v>
      </c>
      <c r="O80" s="64"/>
      <c r="P80" s="154">
        <f>O80*H80</f>
        <v>0</v>
      </c>
      <c r="Q80" s="154">
        <v>0</v>
      </c>
      <c r="R80" s="154">
        <f>Q80*H80</f>
        <v>0</v>
      </c>
      <c r="S80" s="154">
        <v>0</v>
      </c>
      <c r="T80" s="155">
        <f>S80*H80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R80" s="156" t="s">
        <v>123</v>
      </c>
      <c r="AT80" s="156" t="s">
        <v>119</v>
      </c>
      <c r="AU80" s="156" t="s">
        <v>73</v>
      </c>
      <c r="AY80" s="17" t="s">
        <v>124</v>
      </c>
      <c r="BE80" s="157">
        <f>IF(N80="základní",J80,0)</f>
        <v>0</v>
      </c>
      <c r="BF80" s="157">
        <f>IF(N80="snížená",J80,0)</f>
        <v>0</v>
      </c>
      <c r="BG80" s="157">
        <f>IF(N80="zákl. přenesená",J80,0)</f>
        <v>0</v>
      </c>
      <c r="BH80" s="157">
        <f>IF(N80="sníž. přenesená",J80,0)</f>
        <v>0</v>
      </c>
      <c r="BI80" s="157">
        <f>IF(N80="nulová",J80,0)</f>
        <v>0</v>
      </c>
      <c r="BJ80" s="17" t="s">
        <v>81</v>
      </c>
      <c r="BK80" s="157">
        <f>ROUND(I80*H80,2)</f>
        <v>0</v>
      </c>
      <c r="BL80" s="17" t="s">
        <v>123</v>
      </c>
      <c r="BM80" s="156" t="s">
        <v>125</v>
      </c>
    </row>
    <row r="81" spans="1:65" s="2" customFormat="1" ht="10.199999999999999">
      <c r="A81" s="34"/>
      <c r="B81" s="35"/>
      <c r="C81" s="36"/>
      <c r="D81" s="158" t="s">
        <v>126</v>
      </c>
      <c r="E81" s="36"/>
      <c r="F81" s="159" t="s">
        <v>121</v>
      </c>
      <c r="G81" s="36"/>
      <c r="H81" s="36"/>
      <c r="I81" s="160"/>
      <c r="J81" s="36"/>
      <c r="K81" s="36"/>
      <c r="L81" s="39"/>
      <c r="M81" s="161"/>
      <c r="N81" s="162"/>
      <c r="O81" s="64"/>
      <c r="P81" s="64"/>
      <c r="Q81" s="64"/>
      <c r="R81" s="64"/>
      <c r="S81" s="64"/>
      <c r="T81" s="65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126</v>
      </c>
      <c r="AU81" s="17" t="s">
        <v>73</v>
      </c>
    </row>
    <row r="82" spans="1:65" s="2" customFormat="1" ht="13.8" customHeight="1">
      <c r="A82" s="34"/>
      <c r="B82" s="35"/>
      <c r="C82" s="145" t="s">
        <v>83</v>
      </c>
      <c r="D82" s="145" t="s">
        <v>119</v>
      </c>
      <c r="E82" s="146" t="s">
        <v>127</v>
      </c>
      <c r="F82" s="147" t="s">
        <v>128</v>
      </c>
      <c r="G82" s="148" t="s">
        <v>122</v>
      </c>
      <c r="H82" s="149">
        <v>150</v>
      </c>
      <c r="I82" s="150"/>
      <c r="J82" s="151">
        <f>ROUND(I82*H82,2)</f>
        <v>0</v>
      </c>
      <c r="K82" s="147" t="s">
        <v>28</v>
      </c>
      <c r="L82" s="39"/>
      <c r="M82" s="152" t="s">
        <v>28</v>
      </c>
      <c r="N82" s="153" t="s">
        <v>44</v>
      </c>
      <c r="O82" s="64"/>
      <c r="P82" s="154">
        <f>O82*H82</f>
        <v>0</v>
      </c>
      <c r="Q82" s="154">
        <v>0</v>
      </c>
      <c r="R82" s="154">
        <f>Q82*H82</f>
        <v>0</v>
      </c>
      <c r="S82" s="154">
        <v>0</v>
      </c>
      <c r="T82" s="155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56" t="s">
        <v>123</v>
      </c>
      <c r="AT82" s="156" t="s">
        <v>119</v>
      </c>
      <c r="AU82" s="156" t="s">
        <v>73</v>
      </c>
      <c r="AY82" s="17" t="s">
        <v>124</v>
      </c>
      <c r="BE82" s="157">
        <f>IF(N82="základní",J82,0)</f>
        <v>0</v>
      </c>
      <c r="BF82" s="157">
        <f>IF(N82="snížená",J82,0)</f>
        <v>0</v>
      </c>
      <c r="BG82" s="157">
        <f>IF(N82="zákl. přenesená",J82,0)</f>
        <v>0</v>
      </c>
      <c r="BH82" s="157">
        <f>IF(N82="sníž. přenesená",J82,0)</f>
        <v>0</v>
      </c>
      <c r="BI82" s="157">
        <f>IF(N82="nulová",J82,0)</f>
        <v>0</v>
      </c>
      <c r="BJ82" s="17" t="s">
        <v>81</v>
      </c>
      <c r="BK82" s="157">
        <f>ROUND(I82*H82,2)</f>
        <v>0</v>
      </c>
      <c r="BL82" s="17" t="s">
        <v>123</v>
      </c>
      <c r="BM82" s="156" t="s">
        <v>129</v>
      </c>
    </row>
    <row r="83" spans="1:65" s="2" customFormat="1" ht="10.199999999999999">
      <c r="A83" s="34"/>
      <c r="B83" s="35"/>
      <c r="C83" s="36"/>
      <c r="D83" s="158" t="s">
        <v>126</v>
      </c>
      <c r="E83" s="36"/>
      <c r="F83" s="159" t="s">
        <v>128</v>
      </c>
      <c r="G83" s="36"/>
      <c r="H83" s="36"/>
      <c r="I83" s="160"/>
      <c r="J83" s="36"/>
      <c r="K83" s="36"/>
      <c r="L83" s="39"/>
      <c r="M83" s="161"/>
      <c r="N83" s="162"/>
      <c r="O83" s="64"/>
      <c r="P83" s="64"/>
      <c r="Q83" s="64"/>
      <c r="R83" s="64"/>
      <c r="S83" s="64"/>
      <c r="T83" s="65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126</v>
      </c>
      <c r="AU83" s="17" t="s">
        <v>73</v>
      </c>
    </row>
    <row r="84" spans="1:65" s="2" customFormat="1" ht="22.2" customHeight="1">
      <c r="A84" s="34"/>
      <c r="B84" s="35"/>
      <c r="C84" s="145" t="s">
        <v>130</v>
      </c>
      <c r="D84" s="145" t="s">
        <v>119</v>
      </c>
      <c r="E84" s="146" t="s">
        <v>131</v>
      </c>
      <c r="F84" s="147" t="s">
        <v>132</v>
      </c>
      <c r="G84" s="148" t="s">
        <v>122</v>
      </c>
      <c r="H84" s="149">
        <v>150</v>
      </c>
      <c r="I84" s="150"/>
      <c r="J84" s="151">
        <f>ROUND(I84*H84,2)</f>
        <v>0</v>
      </c>
      <c r="K84" s="147" t="s">
        <v>28</v>
      </c>
      <c r="L84" s="39"/>
      <c r="M84" s="152" t="s">
        <v>28</v>
      </c>
      <c r="N84" s="153" t="s">
        <v>44</v>
      </c>
      <c r="O84" s="64"/>
      <c r="P84" s="154">
        <f>O84*H84</f>
        <v>0</v>
      </c>
      <c r="Q84" s="154">
        <v>0</v>
      </c>
      <c r="R84" s="154">
        <f>Q84*H84</f>
        <v>0</v>
      </c>
      <c r="S84" s="154">
        <v>0</v>
      </c>
      <c r="T84" s="155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56" t="s">
        <v>123</v>
      </c>
      <c r="AT84" s="156" t="s">
        <v>119</v>
      </c>
      <c r="AU84" s="156" t="s">
        <v>73</v>
      </c>
      <c r="AY84" s="17" t="s">
        <v>124</v>
      </c>
      <c r="BE84" s="157">
        <f>IF(N84="základní",J84,0)</f>
        <v>0</v>
      </c>
      <c r="BF84" s="157">
        <f>IF(N84="snížená",J84,0)</f>
        <v>0</v>
      </c>
      <c r="BG84" s="157">
        <f>IF(N84="zákl. přenesená",J84,0)</f>
        <v>0</v>
      </c>
      <c r="BH84" s="157">
        <f>IF(N84="sníž. přenesená",J84,0)</f>
        <v>0</v>
      </c>
      <c r="BI84" s="157">
        <f>IF(N84="nulová",J84,0)</f>
        <v>0</v>
      </c>
      <c r="BJ84" s="17" t="s">
        <v>81</v>
      </c>
      <c r="BK84" s="157">
        <f>ROUND(I84*H84,2)</f>
        <v>0</v>
      </c>
      <c r="BL84" s="17" t="s">
        <v>123</v>
      </c>
      <c r="BM84" s="156" t="s">
        <v>133</v>
      </c>
    </row>
    <row r="85" spans="1:65" s="2" customFormat="1" ht="19.2">
      <c r="A85" s="34"/>
      <c r="B85" s="35"/>
      <c r="C85" s="36"/>
      <c r="D85" s="158" t="s">
        <v>126</v>
      </c>
      <c r="E85" s="36"/>
      <c r="F85" s="159" t="s">
        <v>132</v>
      </c>
      <c r="G85" s="36"/>
      <c r="H85" s="36"/>
      <c r="I85" s="160"/>
      <c r="J85" s="36"/>
      <c r="K85" s="36"/>
      <c r="L85" s="39"/>
      <c r="M85" s="161"/>
      <c r="N85" s="162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126</v>
      </c>
      <c r="AU85" s="17" t="s">
        <v>73</v>
      </c>
    </row>
    <row r="86" spans="1:65" s="2" customFormat="1" ht="34.799999999999997" customHeight="1">
      <c r="A86" s="34"/>
      <c r="B86" s="35"/>
      <c r="C86" s="145" t="s">
        <v>123</v>
      </c>
      <c r="D86" s="145" t="s">
        <v>119</v>
      </c>
      <c r="E86" s="146" t="s">
        <v>134</v>
      </c>
      <c r="F86" s="147" t="s">
        <v>135</v>
      </c>
      <c r="G86" s="148" t="s">
        <v>122</v>
      </c>
      <c r="H86" s="149">
        <v>150</v>
      </c>
      <c r="I86" s="150"/>
      <c r="J86" s="151">
        <f>ROUND(I86*H86,2)</f>
        <v>0</v>
      </c>
      <c r="K86" s="147" t="s">
        <v>28</v>
      </c>
      <c r="L86" s="39"/>
      <c r="M86" s="152" t="s">
        <v>28</v>
      </c>
      <c r="N86" s="153" t="s">
        <v>44</v>
      </c>
      <c r="O86" s="64"/>
      <c r="P86" s="154">
        <f>O86*H86</f>
        <v>0</v>
      </c>
      <c r="Q86" s="154">
        <v>0</v>
      </c>
      <c r="R86" s="154">
        <f>Q86*H86</f>
        <v>0</v>
      </c>
      <c r="S86" s="154">
        <v>0</v>
      </c>
      <c r="T86" s="155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56" t="s">
        <v>123</v>
      </c>
      <c r="AT86" s="156" t="s">
        <v>119</v>
      </c>
      <c r="AU86" s="156" t="s">
        <v>73</v>
      </c>
      <c r="AY86" s="17" t="s">
        <v>124</v>
      </c>
      <c r="BE86" s="157">
        <f>IF(N86="základní",J86,0)</f>
        <v>0</v>
      </c>
      <c r="BF86" s="157">
        <f>IF(N86="snížená",J86,0)</f>
        <v>0</v>
      </c>
      <c r="BG86" s="157">
        <f>IF(N86="zákl. přenesená",J86,0)</f>
        <v>0</v>
      </c>
      <c r="BH86" s="157">
        <f>IF(N86="sníž. přenesená",J86,0)</f>
        <v>0</v>
      </c>
      <c r="BI86" s="157">
        <f>IF(N86="nulová",J86,0)</f>
        <v>0</v>
      </c>
      <c r="BJ86" s="17" t="s">
        <v>81</v>
      </c>
      <c r="BK86" s="157">
        <f>ROUND(I86*H86,2)</f>
        <v>0</v>
      </c>
      <c r="BL86" s="17" t="s">
        <v>123</v>
      </c>
      <c r="BM86" s="156" t="s">
        <v>136</v>
      </c>
    </row>
    <row r="87" spans="1:65" s="2" customFormat="1" ht="19.2">
      <c r="A87" s="34"/>
      <c r="B87" s="35"/>
      <c r="C87" s="36"/>
      <c r="D87" s="158" t="s">
        <v>126</v>
      </c>
      <c r="E87" s="36"/>
      <c r="F87" s="159" t="s">
        <v>135</v>
      </c>
      <c r="G87" s="36"/>
      <c r="H87" s="36"/>
      <c r="I87" s="160"/>
      <c r="J87" s="36"/>
      <c r="K87" s="36"/>
      <c r="L87" s="39"/>
      <c r="M87" s="161"/>
      <c r="N87" s="162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126</v>
      </c>
      <c r="AU87" s="17" t="s">
        <v>73</v>
      </c>
    </row>
    <row r="88" spans="1:65" s="2" customFormat="1" ht="34.799999999999997" customHeight="1">
      <c r="A88" s="34"/>
      <c r="B88" s="35"/>
      <c r="C88" s="145" t="s">
        <v>137</v>
      </c>
      <c r="D88" s="145" t="s">
        <v>119</v>
      </c>
      <c r="E88" s="146" t="s">
        <v>138</v>
      </c>
      <c r="F88" s="147" t="s">
        <v>139</v>
      </c>
      <c r="G88" s="148" t="s">
        <v>122</v>
      </c>
      <c r="H88" s="149">
        <v>150</v>
      </c>
      <c r="I88" s="150"/>
      <c r="J88" s="151">
        <f>ROUND(I88*H88,2)</f>
        <v>0</v>
      </c>
      <c r="K88" s="147" t="s">
        <v>28</v>
      </c>
      <c r="L88" s="39"/>
      <c r="M88" s="152" t="s">
        <v>28</v>
      </c>
      <c r="N88" s="153" t="s">
        <v>44</v>
      </c>
      <c r="O88" s="64"/>
      <c r="P88" s="154">
        <f>O88*H88</f>
        <v>0</v>
      </c>
      <c r="Q88" s="154">
        <v>0</v>
      </c>
      <c r="R88" s="154">
        <f>Q88*H88</f>
        <v>0</v>
      </c>
      <c r="S88" s="154">
        <v>0</v>
      </c>
      <c r="T88" s="155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56" t="s">
        <v>123</v>
      </c>
      <c r="AT88" s="156" t="s">
        <v>119</v>
      </c>
      <c r="AU88" s="156" t="s">
        <v>73</v>
      </c>
      <c r="AY88" s="17" t="s">
        <v>124</v>
      </c>
      <c r="BE88" s="157">
        <f>IF(N88="základní",J88,0)</f>
        <v>0</v>
      </c>
      <c r="BF88" s="157">
        <f>IF(N88="snížená",J88,0)</f>
        <v>0</v>
      </c>
      <c r="BG88" s="157">
        <f>IF(N88="zákl. přenesená",J88,0)</f>
        <v>0</v>
      </c>
      <c r="BH88" s="157">
        <f>IF(N88="sníž. přenesená",J88,0)</f>
        <v>0</v>
      </c>
      <c r="BI88" s="157">
        <f>IF(N88="nulová",J88,0)</f>
        <v>0</v>
      </c>
      <c r="BJ88" s="17" t="s">
        <v>81</v>
      </c>
      <c r="BK88" s="157">
        <f>ROUND(I88*H88,2)</f>
        <v>0</v>
      </c>
      <c r="BL88" s="17" t="s">
        <v>123</v>
      </c>
      <c r="BM88" s="156" t="s">
        <v>140</v>
      </c>
    </row>
    <row r="89" spans="1:65" s="2" customFormat="1" ht="19.2">
      <c r="A89" s="34"/>
      <c r="B89" s="35"/>
      <c r="C89" s="36"/>
      <c r="D89" s="158" t="s">
        <v>126</v>
      </c>
      <c r="E89" s="36"/>
      <c r="F89" s="159" t="s">
        <v>139</v>
      </c>
      <c r="G89" s="36"/>
      <c r="H89" s="36"/>
      <c r="I89" s="160"/>
      <c r="J89" s="36"/>
      <c r="K89" s="36"/>
      <c r="L89" s="39"/>
      <c r="M89" s="161"/>
      <c r="N89" s="162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126</v>
      </c>
      <c r="AU89" s="17" t="s">
        <v>73</v>
      </c>
    </row>
    <row r="90" spans="1:65" s="2" customFormat="1" ht="22.2" customHeight="1">
      <c r="A90" s="34"/>
      <c r="B90" s="35"/>
      <c r="C90" s="145" t="s">
        <v>141</v>
      </c>
      <c r="D90" s="145" t="s">
        <v>119</v>
      </c>
      <c r="E90" s="146" t="s">
        <v>142</v>
      </c>
      <c r="F90" s="147" t="s">
        <v>143</v>
      </c>
      <c r="G90" s="148" t="s">
        <v>144</v>
      </c>
      <c r="H90" s="149">
        <v>4</v>
      </c>
      <c r="I90" s="150"/>
      <c r="J90" s="151">
        <f>ROUND(I90*H90,2)</f>
        <v>0</v>
      </c>
      <c r="K90" s="147" t="s">
        <v>145</v>
      </c>
      <c r="L90" s="39"/>
      <c r="M90" s="152" t="s">
        <v>28</v>
      </c>
      <c r="N90" s="153" t="s">
        <v>44</v>
      </c>
      <c r="O90" s="64"/>
      <c r="P90" s="154">
        <f>O90*H90</f>
        <v>0</v>
      </c>
      <c r="Q90" s="154">
        <v>0</v>
      </c>
      <c r="R90" s="154">
        <f>Q90*H90</f>
        <v>0</v>
      </c>
      <c r="S90" s="154">
        <v>0</v>
      </c>
      <c r="T90" s="155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56" t="s">
        <v>123</v>
      </c>
      <c r="AT90" s="156" t="s">
        <v>119</v>
      </c>
      <c r="AU90" s="156" t="s">
        <v>73</v>
      </c>
      <c r="AY90" s="17" t="s">
        <v>124</v>
      </c>
      <c r="BE90" s="157">
        <f>IF(N90="základní",J90,0)</f>
        <v>0</v>
      </c>
      <c r="BF90" s="157">
        <f>IF(N90="snížená",J90,0)</f>
        <v>0</v>
      </c>
      <c r="BG90" s="157">
        <f>IF(N90="zákl. přenesená",J90,0)</f>
        <v>0</v>
      </c>
      <c r="BH90" s="157">
        <f>IF(N90="sníž. přenesená",J90,0)</f>
        <v>0</v>
      </c>
      <c r="BI90" s="157">
        <f>IF(N90="nulová",J90,0)</f>
        <v>0</v>
      </c>
      <c r="BJ90" s="17" t="s">
        <v>81</v>
      </c>
      <c r="BK90" s="157">
        <f>ROUND(I90*H90,2)</f>
        <v>0</v>
      </c>
      <c r="BL90" s="17" t="s">
        <v>123</v>
      </c>
      <c r="BM90" s="156" t="s">
        <v>146</v>
      </c>
    </row>
    <row r="91" spans="1:65" s="2" customFormat="1" ht="38.4">
      <c r="A91" s="34"/>
      <c r="B91" s="35"/>
      <c r="C91" s="36"/>
      <c r="D91" s="158" t="s">
        <v>126</v>
      </c>
      <c r="E91" s="36"/>
      <c r="F91" s="159" t="s">
        <v>147</v>
      </c>
      <c r="G91" s="36"/>
      <c r="H91" s="36"/>
      <c r="I91" s="160"/>
      <c r="J91" s="36"/>
      <c r="K91" s="36"/>
      <c r="L91" s="39"/>
      <c r="M91" s="161"/>
      <c r="N91" s="162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126</v>
      </c>
      <c r="AU91" s="17" t="s">
        <v>73</v>
      </c>
    </row>
    <row r="92" spans="1:65" s="2" customFormat="1" ht="22.2" customHeight="1">
      <c r="A92" s="34"/>
      <c r="B92" s="35"/>
      <c r="C92" s="145" t="s">
        <v>148</v>
      </c>
      <c r="D92" s="145" t="s">
        <v>119</v>
      </c>
      <c r="E92" s="146" t="s">
        <v>149</v>
      </c>
      <c r="F92" s="147" t="s">
        <v>150</v>
      </c>
      <c r="G92" s="148" t="s">
        <v>144</v>
      </c>
      <c r="H92" s="149">
        <v>8</v>
      </c>
      <c r="I92" s="150"/>
      <c r="J92" s="151">
        <f>ROUND(I92*H92,2)</f>
        <v>0</v>
      </c>
      <c r="K92" s="147" t="s">
        <v>145</v>
      </c>
      <c r="L92" s="39"/>
      <c r="M92" s="152" t="s">
        <v>28</v>
      </c>
      <c r="N92" s="153" t="s">
        <v>44</v>
      </c>
      <c r="O92" s="64"/>
      <c r="P92" s="154">
        <f>O92*H92</f>
        <v>0</v>
      </c>
      <c r="Q92" s="154">
        <v>0</v>
      </c>
      <c r="R92" s="154">
        <f>Q92*H92</f>
        <v>0</v>
      </c>
      <c r="S92" s="154">
        <v>0</v>
      </c>
      <c r="T92" s="155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56" t="s">
        <v>123</v>
      </c>
      <c r="AT92" s="156" t="s">
        <v>119</v>
      </c>
      <c r="AU92" s="156" t="s">
        <v>73</v>
      </c>
      <c r="AY92" s="17" t="s">
        <v>124</v>
      </c>
      <c r="BE92" s="157">
        <f>IF(N92="základní",J92,0)</f>
        <v>0</v>
      </c>
      <c r="BF92" s="157">
        <f>IF(N92="snížená",J92,0)</f>
        <v>0</v>
      </c>
      <c r="BG92" s="157">
        <f>IF(N92="zákl. přenesená",J92,0)</f>
        <v>0</v>
      </c>
      <c r="BH92" s="157">
        <f>IF(N92="sníž. přenesená",J92,0)</f>
        <v>0</v>
      </c>
      <c r="BI92" s="157">
        <f>IF(N92="nulová",J92,0)</f>
        <v>0</v>
      </c>
      <c r="BJ92" s="17" t="s">
        <v>81</v>
      </c>
      <c r="BK92" s="157">
        <f>ROUND(I92*H92,2)</f>
        <v>0</v>
      </c>
      <c r="BL92" s="17" t="s">
        <v>123</v>
      </c>
      <c r="BM92" s="156" t="s">
        <v>151</v>
      </c>
    </row>
    <row r="93" spans="1:65" s="2" customFormat="1" ht="38.4">
      <c r="A93" s="34"/>
      <c r="B93" s="35"/>
      <c r="C93" s="36"/>
      <c r="D93" s="158" t="s">
        <v>126</v>
      </c>
      <c r="E93" s="36"/>
      <c r="F93" s="159" t="s">
        <v>152</v>
      </c>
      <c r="G93" s="36"/>
      <c r="H93" s="36"/>
      <c r="I93" s="160"/>
      <c r="J93" s="36"/>
      <c r="K93" s="36"/>
      <c r="L93" s="39"/>
      <c r="M93" s="161"/>
      <c r="N93" s="162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126</v>
      </c>
      <c r="AU93" s="17" t="s">
        <v>73</v>
      </c>
    </row>
    <row r="94" spans="1:65" s="2" customFormat="1" ht="13.8" customHeight="1">
      <c r="A94" s="34"/>
      <c r="B94" s="35"/>
      <c r="C94" s="145" t="s">
        <v>153</v>
      </c>
      <c r="D94" s="145" t="s">
        <v>119</v>
      </c>
      <c r="E94" s="146" t="s">
        <v>154</v>
      </c>
      <c r="F94" s="147" t="s">
        <v>155</v>
      </c>
      <c r="G94" s="148" t="s">
        <v>144</v>
      </c>
      <c r="H94" s="149">
        <v>4</v>
      </c>
      <c r="I94" s="150"/>
      <c r="J94" s="151">
        <f>ROUND(I94*H94,2)</f>
        <v>0</v>
      </c>
      <c r="K94" s="147" t="s">
        <v>145</v>
      </c>
      <c r="L94" s="39"/>
      <c r="M94" s="152" t="s">
        <v>28</v>
      </c>
      <c r="N94" s="153" t="s">
        <v>44</v>
      </c>
      <c r="O94" s="64"/>
      <c r="P94" s="154">
        <f>O94*H94</f>
        <v>0</v>
      </c>
      <c r="Q94" s="154">
        <v>0</v>
      </c>
      <c r="R94" s="154">
        <f>Q94*H94</f>
        <v>0</v>
      </c>
      <c r="S94" s="154">
        <v>0</v>
      </c>
      <c r="T94" s="155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56" t="s">
        <v>123</v>
      </c>
      <c r="AT94" s="156" t="s">
        <v>119</v>
      </c>
      <c r="AU94" s="156" t="s">
        <v>73</v>
      </c>
      <c r="AY94" s="17" t="s">
        <v>124</v>
      </c>
      <c r="BE94" s="157">
        <f>IF(N94="základní",J94,0)</f>
        <v>0</v>
      </c>
      <c r="BF94" s="157">
        <f>IF(N94="snížená",J94,0)</f>
        <v>0</v>
      </c>
      <c r="BG94" s="157">
        <f>IF(N94="zákl. přenesená",J94,0)</f>
        <v>0</v>
      </c>
      <c r="BH94" s="157">
        <f>IF(N94="sníž. přenesená",J94,0)</f>
        <v>0</v>
      </c>
      <c r="BI94" s="157">
        <f>IF(N94="nulová",J94,0)</f>
        <v>0</v>
      </c>
      <c r="BJ94" s="17" t="s">
        <v>81</v>
      </c>
      <c r="BK94" s="157">
        <f>ROUND(I94*H94,2)</f>
        <v>0</v>
      </c>
      <c r="BL94" s="17" t="s">
        <v>123</v>
      </c>
      <c r="BM94" s="156" t="s">
        <v>156</v>
      </c>
    </row>
    <row r="95" spans="1:65" s="2" customFormat="1" ht="10.199999999999999">
      <c r="A95" s="34"/>
      <c r="B95" s="35"/>
      <c r="C95" s="36"/>
      <c r="D95" s="158" t="s">
        <v>126</v>
      </c>
      <c r="E95" s="36"/>
      <c r="F95" s="159" t="s">
        <v>155</v>
      </c>
      <c r="G95" s="36"/>
      <c r="H95" s="36"/>
      <c r="I95" s="160"/>
      <c r="J95" s="36"/>
      <c r="K95" s="36"/>
      <c r="L95" s="39"/>
      <c r="M95" s="161"/>
      <c r="N95" s="162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126</v>
      </c>
      <c r="AU95" s="17" t="s">
        <v>73</v>
      </c>
    </row>
    <row r="96" spans="1:65" s="2" customFormat="1" ht="22.2" customHeight="1">
      <c r="A96" s="34"/>
      <c r="B96" s="35"/>
      <c r="C96" s="145" t="s">
        <v>157</v>
      </c>
      <c r="D96" s="145" t="s">
        <v>119</v>
      </c>
      <c r="E96" s="146" t="s">
        <v>158</v>
      </c>
      <c r="F96" s="147" t="s">
        <v>159</v>
      </c>
      <c r="G96" s="148" t="s">
        <v>144</v>
      </c>
      <c r="H96" s="149">
        <v>4</v>
      </c>
      <c r="I96" s="150"/>
      <c r="J96" s="151">
        <f>ROUND(I96*H96,2)</f>
        <v>0</v>
      </c>
      <c r="K96" s="147" t="s">
        <v>145</v>
      </c>
      <c r="L96" s="39"/>
      <c r="M96" s="152" t="s">
        <v>28</v>
      </c>
      <c r="N96" s="153" t="s">
        <v>44</v>
      </c>
      <c r="O96" s="64"/>
      <c r="P96" s="154">
        <f>O96*H96</f>
        <v>0</v>
      </c>
      <c r="Q96" s="154">
        <v>0</v>
      </c>
      <c r="R96" s="154">
        <f>Q96*H96</f>
        <v>0</v>
      </c>
      <c r="S96" s="154">
        <v>0</v>
      </c>
      <c r="T96" s="155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56" t="s">
        <v>123</v>
      </c>
      <c r="AT96" s="156" t="s">
        <v>119</v>
      </c>
      <c r="AU96" s="156" t="s">
        <v>73</v>
      </c>
      <c r="AY96" s="17" t="s">
        <v>124</v>
      </c>
      <c r="BE96" s="157">
        <f>IF(N96="základní",J96,0)</f>
        <v>0</v>
      </c>
      <c r="BF96" s="157">
        <f>IF(N96="snížená",J96,0)</f>
        <v>0</v>
      </c>
      <c r="BG96" s="157">
        <f>IF(N96="zákl. přenesená",J96,0)</f>
        <v>0</v>
      </c>
      <c r="BH96" s="157">
        <f>IF(N96="sníž. přenesená",J96,0)</f>
        <v>0</v>
      </c>
      <c r="BI96" s="157">
        <f>IF(N96="nulová",J96,0)</f>
        <v>0</v>
      </c>
      <c r="BJ96" s="17" t="s">
        <v>81</v>
      </c>
      <c r="BK96" s="157">
        <f>ROUND(I96*H96,2)</f>
        <v>0</v>
      </c>
      <c r="BL96" s="17" t="s">
        <v>123</v>
      </c>
      <c r="BM96" s="156" t="s">
        <v>160</v>
      </c>
    </row>
    <row r="97" spans="1:65" s="2" customFormat="1" ht="28.8">
      <c r="A97" s="34"/>
      <c r="B97" s="35"/>
      <c r="C97" s="36"/>
      <c r="D97" s="158" t="s">
        <v>126</v>
      </c>
      <c r="E97" s="36"/>
      <c r="F97" s="159" t="s">
        <v>161</v>
      </c>
      <c r="G97" s="36"/>
      <c r="H97" s="36"/>
      <c r="I97" s="160"/>
      <c r="J97" s="36"/>
      <c r="K97" s="36"/>
      <c r="L97" s="39"/>
      <c r="M97" s="161"/>
      <c r="N97" s="162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126</v>
      </c>
      <c r="AU97" s="17" t="s">
        <v>73</v>
      </c>
    </row>
    <row r="98" spans="1:65" s="2" customFormat="1" ht="13.8" customHeight="1">
      <c r="A98" s="34"/>
      <c r="B98" s="35"/>
      <c r="C98" s="145" t="s">
        <v>162</v>
      </c>
      <c r="D98" s="145" t="s">
        <v>119</v>
      </c>
      <c r="E98" s="146" t="s">
        <v>163</v>
      </c>
      <c r="F98" s="147" t="s">
        <v>164</v>
      </c>
      <c r="G98" s="148" t="s">
        <v>122</v>
      </c>
      <c r="H98" s="149">
        <v>150</v>
      </c>
      <c r="I98" s="150"/>
      <c r="J98" s="151">
        <f>ROUND(I98*H98,2)</f>
        <v>0</v>
      </c>
      <c r="K98" s="147" t="s">
        <v>145</v>
      </c>
      <c r="L98" s="39"/>
      <c r="M98" s="152" t="s">
        <v>28</v>
      </c>
      <c r="N98" s="153" t="s">
        <v>44</v>
      </c>
      <c r="O98" s="64"/>
      <c r="P98" s="154">
        <f>O98*H98</f>
        <v>0</v>
      </c>
      <c r="Q98" s="154">
        <v>0</v>
      </c>
      <c r="R98" s="154">
        <f>Q98*H98</f>
        <v>0</v>
      </c>
      <c r="S98" s="154">
        <v>0</v>
      </c>
      <c r="T98" s="155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56" t="s">
        <v>81</v>
      </c>
      <c r="AT98" s="156" t="s">
        <v>119</v>
      </c>
      <c r="AU98" s="156" t="s">
        <v>73</v>
      </c>
      <c r="AY98" s="17" t="s">
        <v>124</v>
      </c>
      <c r="BE98" s="157">
        <f>IF(N98="základní",J98,0)</f>
        <v>0</v>
      </c>
      <c r="BF98" s="157">
        <f>IF(N98="snížená",J98,0)</f>
        <v>0</v>
      </c>
      <c r="BG98" s="157">
        <f>IF(N98="zákl. přenesená",J98,0)</f>
        <v>0</v>
      </c>
      <c r="BH98" s="157">
        <f>IF(N98="sníž. přenesená",J98,0)</f>
        <v>0</v>
      </c>
      <c r="BI98" s="157">
        <f>IF(N98="nulová",J98,0)</f>
        <v>0</v>
      </c>
      <c r="BJ98" s="17" t="s">
        <v>81</v>
      </c>
      <c r="BK98" s="157">
        <f>ROUND(I98*H98,2)</f>
        <v>0</v>
      </c>
      <c r="BL98" s="17" t="s">
        <v>81</v>
      </c>
      <c r="BM98" s="156" t="s">
        <v>165</v>
      </c>
    </row>
    <row r="99" spans="1:65" s="2" customFormat="1" ht="10.199999999999999">
      <c r="A99" s="34"/>
      <c r="B99" s="35"/>
      <c r="C99" s="36"/>
      <c r="D99" s="158" t="s">
        <v>126</v>
      </c>
      <c r="E99" s="36"/>
      <c r="F99" s="159" t="s">
        <v>164</v>
      </c>
      <c r="G99" s="36"/>
      <c r="H99" s="36"/>
      <c r="I99" s="160"/>
      <c r="J99" s="36"/>
      <c r="K99" s="36"/>
      <c r="L99" s="39"/>
      <c r="M99" s="161"/>
      <c r="N99" s="162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126</v>
      </c>
      <c r="AU99" s="17" t="s">
        <v>73</v>
      </c>
    </row>
    <row r="100" spans="1:65" s="2" customFormat="1" ht="22.2" customHeight="1">
      <c r="A100" s="34"/>
      <c r="B100" s="35"/>
      <c r="C100" s="145" t="s">
        <v>166</v>
      </c>
      <c r="D100" s="145" t="s">
        <v>119</v>
      </c>
      <c r="E100" s="146" t="s">
        <v>167</v>
      </c>
      <c r="F100" s="147" t="s">
        <v>168</v>
      </c>
      <c r="G100" s="148" t="s">
        <v>144</v>
      </c>
      <c r="H100" s="149">
        <v>300</v>
      </c>
      <c r="I100" s="150"/>
      <c r="J100" s="151">
        <f>ROUND(I100*H100,2)</f>
        <v>0</v>
      </c>
      <c r="K100" s="147" t="s">
        <v>145</v>
      </c>
      <c r="L100" s="39"/>
      <c r="M100" s="152" t="s">
        <v>28</v>
      </c>
      <c r="N100" s="153" t="s">
        <v>44</v>
      </c>
      <c r="O100" s="64"/>
      <c r="P100" s="154">
        <f>O100*H100</f>
        <v>0</v>
      </c>
      <c r="Q100" s="154">
        <v>0</v>
      </c>
      <c r="R100" s="154">
        <f>Q100*H100</f>
        <v>0</v>
      </c>
      <c r="S100" s="154">
        <v>0</v>
      </c>
      <c r="T100" s="155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6" t="s">
        <v>123</v>
      </c>
      <c r="AT100" s="156" t="s">
        <v>119</v>
      </c>
      <c r="AU100" s="156" t="s">
        <v>73</v>
      </c>
      <c r="AY100" s="17" t="s">
        <v>124</v>
      </c>
      <c r="BE100" s="157">
        <f>IF(N100="základní",J100,0)</f>
        <v>0</v>
      </c>
      <c r="BF100" s="157">
        <f>IF(N100="snížená",J100,0)</f>
        <v>0</v>
      </c>
      <c r="BG100" s="157">
        <f>IF(N100="zákl. přenesená",J100,0)</f>
        <v>0</v>
      </c>
      <c r="BH100" s="157">
        <f>IF(N100="sníž. přenesená",J100,0)</f>
        <v>0</v>
      </c>
      <c r="BI100" s="157">
        <f>IF(N100="nulová",J100,0)</f>
        <v>0</v>
      </c>
      <c r="BJ100" s="17" t="s">
        <v>81</v>
      </c>
      <c r="BK100" s="157">
        <f>ROUND(I100*H100,2)</f>
        <v>0</v>
      </c>
      <c r="BL100" s="17" t="s">
        <v>123</v>
      </c>
      <c r="BM100" s="156" t="s">
        <v>169</v>
      </c>
    </row>
    <row r="101" spans="1:65" s="2" customFormat="1" ht="10.199999999999999">
      <c r="A101" s="34"/>
      <c r="B101" s="35"/>
      <c r="C101" s="36"/>
      <c r="D101" s="158" t="s">
        <v>126</v>
      </c>
      <c r="E101" s="36"/>
      <c r="F101" s="159" t="s">
        <v>168</v>
      </c>
      <c r="G101" s="36"/>
      <c r="H101" s="36"/>
      <c r="I101" s="160"/>
      <c r="J101" s="36"/>
      <c r="K101" s="36"/>
      <c r="L101" s="39"/>
      <c r="M101" s="161"/>
      <c r="N101" s="162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126</v>
      </c>
      <c r="AU101" s="17" t="s">
        <v>73</v>
      </c>
    </row>
    <row r="102" spans="1:65" s="2" customFormat="1" ht="22.2" customHeight="1">
      <c r="A102" s="34"/>
      <c r="B102" s="35"/>
      <c r="C102" s="145" t="s">
        <v>170</v>
      </c>
      <c r="D102" s="145" t="s">
        <v>119</v>
      </c>
      <c r="E102" s="146" t="s">
        <v>171</v>
      </c>
      <c r="F102" s="147" t="s">
        <v>172</v>
      </c>
      <c r="G102" s="148" t="s">
        <v>144</v>
      </c>
      <c r="H102" s="149">
        <v>8</v>
      </c>
      <c r="I102" s="150"/>
      <c r="J102" s="151">
        <f>ROUND(I102*H102,2)</f>
        <v>0</v>
      </c>
      <c r="K102" s="147" t="s">
        <v>145</v>
      </c>
      <c r="L102" s="39"/>
      <c r="M102" s="152" t="s">
        <v>28</v>
      </c>
      <c r="N102" s="153" t="s">
        <v>44</v>
      </c>
      <c r="O102" s="64"/>
      <c r="P102" s="154">
        <f>O102*H102</f>
        <v>0</v>
      </c>
      <c r="Q102" s="154">
        <v>0</v>
      </c>
      <c r="R102" s="154">
        <f>Q102*H102</f>
        <v>0</v>
      </c>
      <c r="S102" s="154">
        <v>0</v>
      </c>
      <c r="T102" s="155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56" t="s">
        <v>123</v>
      </c>
      <c r="AT102" s="156" t="s">
        <v>119</v>
      </c>
      <c r="AU102" s="156" t="s">
        <v>73</v>
      </c>
      <c r="AY102" s="17" t="s">
        <v>124</v>
      </c>
      <c r="BE102" s="157">
        <f>IF(N102="základní",J102,0)</f>
        <v>0</v>
      </c>
      <c r="BF102" s="157">
        <f>IF(N102="snížená",J102,0)</f>
        <v>0</v>
      </c>
      <c r="BG102" s="157">
        <f>IF(N102="zákl. přenesená",J102,0)</f>
        <v>0</v>
      </c>
      <c r="BH102" s="157">
        <f>IF(N102="sníž. přenesená",J102,0)</f>
        <v>0</v>
      </c>
      <c r="BI102" s="157">
        <f>IF(N102="nulová",J102,0)</f>
        <v>0</v>
      </c>
      <c r="BJ102" s="17" t="s">
        <v>81</v>
      </c>
      <c r="BK102" s="157">
        <f>ROUND(I102*H102,2)</f>
        <v>0</v>
      </c>
      <c r="BL102" s="17" t="s">
        <v>123</v>
      </c>
      <c r="BM102" s="156" t="s">
        <v>173</v>
      </c>
    </row>
    <row r="103" spans="1:65" s="2" customFormat="1" ht="10.199999999999999">
      <c r="A103" s="34"/>
      <c r="B103" s="35"/>
      <c r="C103" s="36"/>
      <c r="D103" s="158" t="s">
        <v>126</v>
      </c>
      <c r="E103" s="36"/>
      <c r="F103" s="159" t="s">
        <v>172</v>
      </c>
      <c r="G103" s="36"/>
      <c r="H103" s="36"/>
      <c r="I103" s="160"/>
      <c r="J103" s="36"/>
      <c r="K103" s="36"/>
      <c r="L103" s="39"/>
      <c r="M103" s="161"/>
      <c r="N103" s="162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126</v>
      </c>
      <c r="AU103" s="17" t="s">
        <v>73</v>
      </c>
    </row>
    <row r="104" spans="1:65" s="2" customFormat="1" ht="13.8" customHeight="1">
      <c r="A104" s="34"/>
      <c r="B104" s="35"/>
      <c r="C104" s="145" t="s">
        <v>174</v>
      </c>
      <c r="D104" s="145" t="s">
        <v>119</v>
      </c>
      <c r="E104" s="146" t="s">
        <v>175</v>
      </c>
      <c r="F104" s="147" t="s">
        <v>176</v>
      </c>
      <c r="G104" s="148" t="s">
        <v>144</v>
      </c>
      <c r="H104" s="149">
        <v>4</v>
      </c>
      <c r="I104" s="150"/>
      <c r="J104" s="151">
        <f>ROUND(I104*H104,2)</f>
        <v>0</v>
      </c>
      <c r="K104" s="147" t="s">
        <v>145</v>
      </c>
      <c r="L104" s="39"/>
      <c r="M104" s="152" t="s">
        <v>28</v>
      </c>
      <c r="N104" s="153" t="s">
        <v>44</v>
      </c>
      <c r="O104" s="64"/>
      <c r="P104" s="154">
        <f>O104*H104</f>
        <v>0</v>
      </c>
      <c r="Q104" s="154">
        <v>0</v>
      </c>
      <c r="R104" s="154">
        <f>Q104*H104</f>
        <v>0</v>
      </c>
      <c r="S104" s="154">
        <v>0</v>
      </c>
      <c r="T104" s="155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6" t="s">
        <v>123</v>
      </c>
      <c r="AT104" s="156" t="s">
        <v>119</v>
      </c>
      <c r="AU104" s="156" t="s">
        <v>73</v>
      </c>
      <c r="AY104" s="17" t="s">
        <v>124</v>
      </c>
      <c r="BE104" s="157">
        <f>IF(N104="základní",J104,0)</f>
        <v>0</v>
      </c>
      <c r="BF104" s="157">
        <f>IF(N104="snížená",J104,0)</f>
        <v>0</v>
      </c>
      <c r="BG104" s="157">
        <f>IF(N104="zákl. přenesená",J104,0)</f>
        <v>0</v>
      </c>
      <c r="BH104" s="157">
        <f>IF(N104="sníž. přenesená",J104,0)</f>
        <v>0</v>
      </c>
      <c r="BI104" s="157">
        <f>IF(N104="nulová",J104,0)</f>
        <v>0</v>
      </c>
      <c r="BJ104" s="17" t="s">
        <v>81</v>
      </c>
      <c r="BK104" s="157">
        <f>ROUND(I104*H104,2)</f>
        <v>0</v>
      </c>
      <c r="BL104" s="17" t="s">
        <v>123</v>
      </c>
      <c r="BM104" s="156" t="s">
        <v>177</v>
      </c>
    </row>
    <row r="105" spans="1:65" s="2" customFormat="1" ht="19.2">
      <c r="A105" s="34"/>
      <c r="B105" s="35"/>
      <c r="C105" s="36"/>
      <c r="D105" s="158" t="s">
        <v>126</v>
      </c>
      <c r="E105" s="36"/>
      <c r="F105" s="159" t="s">
        <v>178</v>
      </c>
      <c r="G105" s="36"/>
      <c r="H105" s="36"/>
      <c r="I105" s="160"/>
      <c r="J105" s="36"/>
      <c r="K105" s="36"/>
      <c r="L105" s="39"/>
      <c r="M105" s="161"/>
      <c r="N105" s="162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126</v>
      </c>
      <c r="AU105" s="17" t="s">
        <v>73</v>
      </c>
    </row>
    <row r="106" spans="1:65" s="2" customFormat="1" ht="22.2" customHeight="1">
      <c r="A106" s="34"/>
      <c r="B106" s="35"/>
      <c r="C106" s="163" t="s">
        <v>179</v>
      </c>
      <c r="D106" s="163" t="s">
        <v>180</v>
      </c>
      <c r="E106" s="164" t="s">
        <v>181</v>
      </c>
      <c r="F106" s="165" t="s">
        <v>182</v>
      </c>
      <c r="G106" s="166" t="s">
        <v>122</v>
      </c>
      <c r="H106" s="167">
        <v>20</v>
      </c>
      <c r="I106" s="168"/>
      <c r="J106" s="169">
        <f>ROUND(I106*H106,2)</f>
        <v>0</v>
      </c>
      <c r="K106" s="165" t="s">
        <v>145</v>
      </c>
      <c r="L106" s="170"/>
      <c r="M106" s="171" t="s">
        <v>28</v>
      </c>
      <c r="N106" s="172" t="s">
        <v>44</v>
      </c>
      <c r="O106" s="64"/>
      <c r="P106" s="154">
        <f>O106*H106</f>
        <v>0</v>
      </c>
      <c r="Q106" s="154">
        <v>0</v>
      </c>
      <c r="R106" s="154">
        <f>Q106*H106</f>
        <v>0</v>
      </c>
      <c r="S106" s="154">
        <v>0</v>
      </c>
      <c r="T106" s="155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56" t="s">
        <v>183</v>
      </c>
      <c r="AT106" s="156" t="s">
        <v>180</v>
      </c>
      <c r="AU106" s="156" t="s">
        <v>73</v>
      </c>
      <c r="AY106" s="17" t="s">
        <v>124</v>
      </c>
      <c r="BE106" s="157">
        <f>IF(N106="základní",J106,0)</f>
        <v>0</v>
      </c>
      <c r="BF106" s="157">
        <f>IF(N106="snížená",J106,0)</f>
        <v>0</v>
      </c>
      <c r="BG106" s="157">
        <f>IF(N106="zákl. přenesená",J106,0)</f>
        <v>0</v>
      </c>
      <c r="BH106" s="157">
        <f>IF(N106="sníž. přenesená",J106,0)</f>
        <v>0</v>
      </c>
      <c r="BI106" s="157">
        <f>IF(N106="nulová",J106,0)</f>
        <v>0</v>
      </c>
      <c r="BJ106" s="17" t="s">
        <v>81</v>
      </c>
      <c r="BK106" s="157">
        <f>ROUND(I106*H106,2)</f>
        <v>0</v>
      </c>
      <c r="BL106" s="17" t="s">
        <v>184</v>
      </c>
      <c r="BM106" s="156" t="s">
        <v>185</v>
      </c>
    </row>
    <row r="107" spans="1:65" s="2" customFormat="1" ht="19.2">
      <c r="A107" s="34"/>
      <c r="B107" s="35"/>
      <c r="C107" s="36"/>
      <c r="D107" s="158" t="s">
        <v>126</v>
      </c>
      <c r="E107" s="36"/>
      <c r="F107" s="159" t="s">
        <v>182</v>
      </c>
      <c r="G107" s="36"/>
      <c r="H107" s="36"/>
      <c r="I107" s="160"/>
      <c r="J107" s="36"/>
      <c r="K107" s="36"/>
      <c r="L107" s="39"/>
      <c r="M107" s="161"/>
      <c r="N107" s="162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126</v>
      </c>
      <c r="AU107" s="17" t="s">
        <v>73</v>
      </c>
    </row>
    <row r="108" spans="1:65" s="2" customFormat="1" ht="22.2" customHeight="1">
      <c r="A108" s="34"/>
      <c r="B108" s="35"/>
      <c r="C108" s="163" t="s">
        <v>8</v>
      </c>
      <c r="D108" s="163" t="s">
        <v>180</v>
      </c>
      <c r="E108" s="164" t="s">
        <v>186</v>
      </c>
      <c r="F108" s="165" t="s">
        <v>187</v>
      </c>
      <c r="G108" s="166" t="s">
        <v>122</v>
      </c>
      <c r="H108" s="167">
        <v>20</v>
      </c>
      <c r="I108" s="168"/>
      <c r="J108" s="169">
        <f>ROUND(I108*H108,2)</f>
        <v>0</v>
      </c>
      <c r="K108" s="165" t="s">
        <v>145</v>
      </c>
      <c r="L108" s="170"/>
      <c r="M108" s="171" t="s">
        <v>28</v>
      </c>
      <c r="N108" s="172" t="s">
        <v>44</v>
      </c>
      <c r="O108" s="64"/>
      <c r="P108" s="154">
        <f>O108*H108</f>
        <v>0</v>
      </c>
      <c r="Q108" s="154">
        <v>0</v>
      </c>
      <c r="R108" s="154">
        <f>Q108*H108</f>
        <v>0</v>
      </c>
      <c r="S108" s="154">
        <v>0</v>
      </c>
      <c r="T108" s="155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56" t="s">
        <v>183</v>
      </c>
      <c r="AT108" s="156" t="s">
        <v>180</v>
      </c>
      <c r="AU108" s="156" t="s">
        <v>73</v>
      </c>
      <c r="AY108" s="17" t="s">
        <v>124</v>
      </c>
      <c r="BE108" s="157">
        <f>IF(N108="základní",J108,0)</f>
        <v>0</v>
      </c>
      <c r="BF108" s="157">
        <f>IF(N108="snížená",J108,0)</f>
        <v>0</v>
      </c>
      <c r="BG108" s="157">
        <f>IF(N108="zákl. přenesená",J108,0)</f>
        <v>0</v>
      </c>
      <c r="BH108" s="157">
        <f>IF(N108="sníž. přenesená",J108,0)</f>
        <v>0</v>
      </c>
      <c r="BI108" s="157">
        <f>IF(N108="nulová",J108,0)</f>
        <v>0</v>
      </c>
      <c r="BJ108" s="17" t="s">
        <v>81</v>
      </c>
      <c r="BK108" s="157">
        <f>ROUND(I108*H108,2)</f>
        <v>0</v>
      </c>
      <c r="BL108" s="17" t="s">
        <v>184</v>
      </c>
      <c r="BM108" s="156" t="s">
        <v>188</v>
      </c>
    </row>
    <row r="109" spans="1:65" s="2" customFormat="1" ht="19.2">
      <c r="A109" s="34"/>
      <c r="B109" s="35"/>
      <c r="C109" s="36"/>
      <c r="D109" s="158" t="s">
        <v>126</v>
      </c>
      <c r="E109" s="36"/>
      <c r="F109" s="159" t="s">
        <v>187</v>
      </c>
      <c r="G109" s="36"/>
      <c r="H109" s="36"/>
      <c r="I109" s="160"/>
      <c r="J109" s="36"/>
      <c r="K109" s="36"/>
      <c r="L109" s="39"/>
      <c r="M109" s="161"/>
      <c r="N109" s="162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126</v>
      </c>
      <c r="AU109" s="17" t="s">
        <v>73</v>
      </c>
    </row>
    <row r="110" spans="1:65" s="2" customFormat="1" ht="22.2" customHeight="1">
      <c r="A110" s="34"/>
      <c r="B110" s="35"/>
      <c r="C110" s="163" t="s">
        <v>189</v>
      </c>
      <c r="D110" s="163" t="s">
        <v>180</v>
      </c>
      <c r="E110" s="164" t="s">
        <v>190</v>
      </c>
      <c r="F110" s="165" t="s">
        <v>191</v>
      </c>
      <c r="G110" s="166" t="s">
        <v>122</v>
      </c>
      <c r="H110" s="167">
        <v>20</v>
      </c>
      <c r="I110" s="168"/>
      <c r="J110" s="169">
        <f>ROUND(I110*H110,2)</f>
        <v>0</v>
      </c>
      <c r="K110" s="165" t="s">
        <v>145</v>
      </c>
      <c r="L110" s="170"/>
      <c r="M110" s="171" t="s">
        <v>28</v>
      </c>
      <c r="N110" s="172" t="s">
        <v>44</v>
      </c>
      <c r="O110" s="64"/>
      <c r="P110" s="154">
        <f>O110*H110</f>
        <v>0</v>
      </c>
      <c r="Q110" s="154">
        <v>0</v>
      </c>
      <c r="R110" s="154">
        <f>Q110*H110</f>
        <v>0</v>
      </c>
      <c r="S110" s="154">
        <v>0</v>
      </c>
      <c r="T110" s="155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6" t="s">
        <v>183</v>
      </c>
      <c r="AT110" s="156" t="s">
        <v>180</v>
      </c>
      <c r="AU110" s="156" t="s">
        <v>73</v>
      </c>
      <c r="AY110" s="17" t="s">
        <v>124</v>
      </c>
      <c r="BE110" s="157">
        <f>IF(N110="základní",J110,0)</f>
        <v>0</v>
      </c>
      <c r="BF110" s="157">
        <f>IF(N110="snížená",J110,0)</f>
        <v>0</v>
      </c>
      <c r="BG110" s="157">
        <f>IF(N110="zákl. přenesená",J110,0)</f>
        <v>0</v>
      </c>
      <c r="BH110" s="157">
        <f>IF(N110="sníž. přenesená",J110,0)</f>
        <v>0</v>
      </c>
      <c r="BI110" s="157">
        <f>IF(N110="nulová",J110,0)</f>
        <v>0</v>
      </c>
      <c r="BJ110" s="17" t="s">
        <v>81</v>
      </c>
      <c r="BK110" s="157">
        <f>ROUND(I110*H110,2)</f>
        <v>0</v>
      </c>
      <c r="BL110" s="17" t="s">
        <v>184</v>
      </c>
      <c r="BM110" s="156" t="s">
        <v>192</v>
      </c>
    </row>
    <row r="111" spans="1:65" s="2" customFormat="1" ht="19.2">
      <c r="A111" s="34"/>
      <c r="B111" s="35"/>
      <c r="C111" s="36"/>
      <c r="D111" s="158" t="s">
        <v>126</v>
      </c>
      <c r="E111" s="36"/>
      <c r="F111" s="159" t="s">
        <v>191</v>
      </c>
      <c r="G111" s="36"/>
      <c r="H111" s="36"/>
      <c r="I111" s="160"/>
      <c r="J111" s="36"/>
      <c r="K111" s="36"/>
      <c r="L111" s="39"/>
      <c r="M111" s="161"/>
      <c r="N111" s="162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126</v>
      </c>
      <c r="AU111" s="17" t="s">
        <v>73</v>
      </c>
    </row>
    <row r="112" spans="1:65" s="2" customFormat="1" ht="22.2" customHeight="1">
      <c r="A112" s="34"/>
      <c r="B112" s="35"/>
      <c r="C112" s="163" t="s">
        <v>193</v>
      </c>
      <c r="D112" s="163" t="s">
        <v>180</v>
      </c>
      <c r="E112" s="164" t="s">
        <v>194</v>
      </c>
      <c r="F112" s="165" t="s">
        <v>195</v>
      </c>
      <c r="G112" s="166" t="s">
        <v>122</v>
      </c>
      <c r="H112" s="167">
        <v>20</v>
      </c>
      <c r="I112" s="168"/>
      <c r="J112" s="169">
        <f>ROUND(I112*H112,2)</f>
        <v>0</v>
      </c>
      <c r="K112" s="165" t="s">
        <v>145</v>
      </c>
      <c r="L112" s="170"/>
      <c r="M112" s="171" t="s">
        <v>28</v>
      </c>
      <c r="N112" s="172" t="s">
        <v>44</v>
      </c>
      <c r="O112" s="64"/>
      <c r="P112" s="154">
        <f>O112*H112</f>
        <v>0</v>
      </c>
      <c r="Q112" s="154">
        <v>0</v>
      </c>
      <c r="R112" s="154">
        <f>Q112*H112</f>
        <v>0</v>
      </c>
      <c r="S112" s="154">
        <v>0</v>
      </c>
      <c r="T112" s="155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56" t="s">
        <v>183</v>
      </c>
      <c r="AT112" s="156" t="s">
        <v>180</v>
      </c>
      <c r="AU112" s="156" t="s">
        <v>73</v>
      </c>
      <c r="AY112" s="17" t="s">
        <v>124</v>
      </c>
      <c r="BE112" s="157">
        <f>IF(N112="základní",J112,0)</f>
        <v>0</v>
      </c>
      <c r="BF112" s="157">
        <f>IF(N112="snížená",J112,0)</f>
        <v>0</v>
      </c>
      <c r="BG112" s="157">
        <f>IF(N112="zákl. přenesená",J112,0)</f>
        <v>0</v>
      </c>
      <c r="BH112" s="157">
        <f>IF(N112="sníž. přenesená",J112,0)</f>
        <v>0</v>
      </c>
      <c r="BI112" s="157">
        <f>IF(N112="nulová",J112,0)</f>
        <v>0</v>
      </c>
      <c r="BJ112" s="17" t="s">
        <v>81</v>
      </c>
      <c r="BK112" s="157">
        <f>ROUND(I112*H112,2)</f>
        <v>0</v>
      </c>
      <c r="BL112" s="17" t="s">
        <v>184</v>
      </c>
      <c r="BM112" s="156" t="s">
        <v>196</v>
      </c>
    </row>
    <row r="113" spans="1:65" s="2" customFormat="1" ht="19.2">
      <c r="A113" s="34"/>
      <c r="B113" s="35"/>
      <c r="C113" s="36"/>
      <c r="D113" s="158" t="s">
        <v>126</v>
      </c>
      <c r="E113" s="36"/>
      <c r="F113" s="159" t="s">
        <v>195</v>
      </c>
      <c r="G113" s="36"/>
      <c r="H113" s="36"/>
      <c r="I113" s="160"/>
      <c r="J113" s="36"/>
      <c r="K113" s="36"/>
      <c r="L113" s="39"/>
      <c r="M113" s="161"/>
      <c r="N113" s="162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126</v>
      </c>
      <c r="AU113" s="17" t="s">
        <v>73</v>
      </c>
    </row>
    <row r="114" spans="1:65" s="2" customFormat="1" ht="22.2" customHeight="1">
      <c r="A114" s="34"/>
      <c r="B114" s="35"/>
      <c r="C114" s="163" t="s">
        <v>197</v>
      </c>
      <c r="D114" s="163" t="s">
        <v>180</v>
      </c>
      <c r="E114" s="164" t="s">
        <v>198</v>
      </c>
      <c r="F114" s="165" t="s">
        <v>199</v>
      </c>
      <c r="G114" s="166" t="s">
        <v>122</v>
      </c>
      <c r="H114" s="167">
        <v>20</v>
      </c>
      <c r="I114" s="168"/>
      <c r="J114" s="169">
        <f>ROUND(I114*H114,2)</f>
        <v>0</v>
      </c>
      <c r="K114" s="165" t="s">
        <v>145</v>
      </c>
      <c r="L114" s="170"/>
      <c r="M114" s="171" t="s">
        <v>28</v>
      </c>
      <c r="N114" s="172" t="s">
        <v>44</v>
      </c>
      <c r="O114" s="64"/>
      <c r="P114" s="154">
        <f>O114*H114</f>
        <v>0</v>
      </c>
      <c r="Q114" s="154">
        <v>0</v>
      </c>
      <c r="R114" s="154">
        <f>Q114*H114</f>
        <v>0</v>
      </c>
      <c r="S114" s="154">
        <v>0</v>
      </c>
      <c r="T114" s="155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56" t="s">
        <v>183</v>
      </c>
      <c r="AT114" s="156" t="s">
        <v>180</v>
      </c>
      <c r="AU114" s="156" t="s">
        <v>73</v>
      </c>
      <c r="AY114" s="17" t="s">
        <v>124</v>
      </c>
      <c r="BE114" s="157">
        <f>IF(N114="základní",J114,0)</f>
        <v>0</v>
      </c>
      <c r="BF114" s="157">
        <f>IF(N114="snížená",J114,0)</f>
        <v>0</v>
      </c>
      <c r="BG114" s="157">
        <f>IF(N114="zákl. přenesená",J114,0)</f>
        <v>0</v>
      </c>
      <c r="BH114" s="157">
        <f>IF(N114="sníž. přenesená",J114,0)</f>
        <v>0</v>
      </c>
      <c r="BI114" s="157">
        <f>IF(N114="nulová",J114,0)</f>
        <v>0</v>
      </c>
      <c r="BJ114" s="17" t="s">
        <v>81</v>
      </c>
      <c r="BK114" s="157">
        <f>ROUND(I114*H114,2)</f>
        <v>0</v>
      </c>
      <c r="BL114" s="17" t="s">
        <v>184</v>
      </c>
      <c r="BM114" s="156" t="s">
        <v>200</v>
      </c>
    </row>
    <row r="115" spans="1:65" s="2" customFormat="1" ht="19.2">
      <c r="A115" s="34"/>
      <c r="B115" s="35"/>
      <c r="C115" s="36"/>
      <c r="D115" s="158" t="s">
        <v>126</v>
      </c>
      <c r="E115" s="36"/>
      <c r="F115" s="159" t="s">
        <v>199</v>
      </c>
      <c r="G115" s="36"/>
      <c r="H115" s="36"/>
      <c r="I115" s="160"/>
      <c r="J115" s="36"/>
      <c r="K115" s="36"/>
      <c r="L115" s="39"/>
      <c r="M115" s="161"/>
      <c r="N115" s="162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126</v>
      </c>
      <c r="AU115" s="17" t="s">
        <v>73</v>
      </c>
    </row>
    <row r="116" spans="1:65" s="2" customFormat="1" ht="45" customHeight="1">
      <c r="A116" s="34"/>
      <c r="B116" s="35"/>
      <c r="C116" s="163" t="s">
        <v>201</v>
      </c>
      <c r="D116" s="163" t="s">
        <v>180</v>
      </c>
      <c r="E116" s="164" t="s">
        <v>202</v>
      </c>
      <c r="F116" s="165" t="s">
        <v>203</v>
      </c>
      <c r="G116" s="166" t="s">
        <v>144</v>
      </c>
      <c r="H116" s="167">
        <v>16</v>
      </c>
      <c r="I116" s="168"/>
      <c r="J116" s="169">
        <f>ROUND(I116*H116,2)</f>
        <v>0</v>
      </c>
      <c r="K116" s="165" t="s">
        <v>145</v>
      </c>
      <c r="L116" s="170"/>
      <c r="M116" s="171" t="s">
        <v>28</v>
      </c>
      <c r="N116" s="172" t="s">
        <v>44</v>
      </c>
      <c r="O116" s="64"/>
      <c r="P116" s="154">
        <f>O116*H116</f>
        <v>0</v>
      </c>
      <c r="Q116" s="154">
        <v>0</v>
      </c>
      <c r="R116" s="154">
        <f>Q116*H116</f>
        <v>0</v>
      </c>
      <c r="S116" s="154">
        <v>0</v>
      </c>
      <c r="T116" s="155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56" t="s">
        <v>183</v>
      </c>
      <c r="AT116" s="156" t="s">
        <v>180</v>
      </c>
      <c r="AU116" s="156" t="s">
        <v>73</v>
      </c>
      <c r="AY116" s="17" t="s">
        <v>124</v>
      </c>
      <c r="BE116" s="157">
        <f>IF(N116="základní",J116,0)</f>
        <v>0</v>
      </c>
      <c r="BF116" s="157">
        <f>IF(N116="snížená",J116,0)</f>
        <v>0</v>
      </c>
      <c r="BG116" s="157">
        <f>IF(N116="zákl. přenesená",J116,0)</f>
        <v>0</v>
      </c>
      <c r="BH116" s="157">
        <f>IF(N116="sníž. přenesená",J116,0)</f>
        <v>0</v>
      </c>
      <c r="BI116" s="157">
        <f>IF(N116="nulová",J116,0)</f>
        <v>0</v>
      </c>
      <c r="BJ116" s="17" t="s">
        <v>81</v>
      </c>
      <c r="BK116" s="157">
        <f>ROUND(I116*H116,2)</f>
        <v>0</v>
      </c>
      <c r="BL116" s="17" t="s">
        <v>184</v>
      </c>
      <c r="BM116" s="156" t="s">
        <v>204</v>
      </c>
    </row>
    <row r="117" spans="1:65" s="2" customFormat="1" ht="28.8">
      <c r="A117" s="34"/>
      <c r="B117" s="35"/>
      <c r="C117" s="36"/>
      <c r="D117" s="158" t="s">
        <v>126</v>
      </c>
      <c r="E117" s="36"/>
      <c r="F117" s="159" t="s">
        <v>203</v>
      </c>
      <c r="G117" s="36"/>
      <c r="H117" s="36"/>
      <c r="I117" s="160"/>
      <c r="J117" s="36"/>
      <c r="K117" s="36"/>
      <c r="L117" s="39"/>
      <c r="M117" s="161"/>
      <c r="N117" s="162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126</v>
      </c>
      <c r="AU117" s="17" t="s">
        <v>73</v>
      </c>
    </row>
    <row r="118" spans="1:65" s="2" customFormat="1" ht="22.2" customHeight="1">
      <c r="A118" s="34"/>
      <c r="B118" s="35"/>
      <c r="C118" s="163" t="s">
        <v>205</v>
      </c>
      <c r="D118" s="163" t="s">
        <v>180</v>
      </c>
      <c r="E118" s="164" t="s">
        <v>206</v>
      </c>
      <c r="F118" s="165" t="s">
        <v>207</v>
      </c>
      <c r="G118" s="166" t="s">
        <v>144</v>
      </c>
      <c r="H118" s="167">
        <v>4</v>
      </c>
      <c r="I118" s="168"/>
      <c r="J118" s="169">
        <f>ROUND(I118*H118,2)</f>
        <v>0</v>
      </c>
      <c r="K118" s="165" t="s">
        <v>145</v>
      </c>
      <c r="L118" s="170"/>
      <c r="M118" s="171" t="s">
        <v>28</v>
      </c>
      <c r="N118" s="172" t="s">
        <v>44</v>
      </c>
      <c r="O118" s="64"/>
      <c r="P118" s="154">
        <f>O118*H118</f>
        <v>0</v>
      </c>
      <c r="Q118" s="154">
        <v>0</v>
      </c>
      <c r="R118" s="154">
        <f>Q118*H118</f>
        <v>0</v>
      </c>
      <c r="S118" s="154">
        <v>0</v>
      </c>
      <c r="T118" s="155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6" t="s">
        <v>183</v>
      </c>
      <c r="AT118" s="156" t="s">
        <v>180</v>
      </c>
      <c r="AU118" s="156" t="s">
        <v>73</v>
      </c>
      <c r="AY118" s="17" t="s">
        <v>124</v>
      </c>
      <c r="BE118" s="157">
        <f>IF(N118="základní",J118,0)</f>
        <v>0</v>
      </c>
      <c r="BF118" s="157">
        <f>IF(N118="snížená",J118,0)</f>
        <v>0</v>
      </c>
      <c r="BG118" s="157">
        <f>IF(N118="zákl. přenesená",J118,0)</f>
        <v>0</v>
      </c>
      <c r="BH118" s="157">
        <f>IF(N118="sníž. přenesená",J118,0)</f>
        <v>0</v>
      </c>
      <c r="BI118" s="157">
        <f>IF(N118="nulová",J118,0)</f>
        <v>0</v>
      </c>
      <c r="BJ118" s="17" t="s">
        <v>81</v>
      </c>
      <c r="BK118" s="157">
        <f>ROUND(I118*H118,2)</f>
        <v>0</v>
      </c>
      <c r="BL118" s="17" t="s">
        <v>184</v>
      </c>
      <c r="BM118" s="156" t="s">
        <v>208</v>
      </c>
    </row>
    <row r="119" spans="1:65" s="2" customFormat="1" ht="19.2">
      <c r="A119" s="34"/>
      <c r="B119" s="35"/>
      <c r="C119" s="36"/>
      <c r="D119" s="158" t="s">
        <v>126</v>
      </c>
      <c r="E119" s="36"/>
      <c r="F119" s="159" t="s">
        <v>207</v>
      </c>
      <c r="G119" s="36"/>
      <c r="H119" s="36"/>
      <c r="I119" s="160"/>
      <c r="J119" s="36"/>
      <c r="K119" s="36"/>
      <c r="L119" s="39"/>
      <c r="M119" s="161"/>
      <c r="N119" s="162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126</v>
      </c>
      <c r="AU119" s="17" t="s">
        <v>73</v>
      </c>
    </row>
    <row r="120" spans="1:65" s="2" customFormat="1" ht="22.2" customHeight="1">
      <c r="A120" s="34"/>
      <c r="B120" s="35"/>
      <c r="C120" s="163" t="s">
        <v>7</v>
      </c>
      <c r="D120" s="163" t="s">
        <v>180</v>
      </c>
      <c r="E120" s="164" t="s">
        <v>209</v>
      </c>
      <c r="F120" s="165" t="s">
        <v>210</v>
      </c>
      <c r="G120" s="166" t="s">
        <v>144</v>
      </c>
      <c r="H120" s="167">
        <v>8</v>
      </c>
      <c r="I120" s="168"/>
      <c r="J120" s="169">
        <f>ROUND(I120*H120,2)</f>
        <v>0</v>
      </c>
      <c r="K120" s="165" t="s">
        <v>145</v>
      </c>
      <c r="L120" s="170"/>
      <c r="M120" s="171" t="s">
        <v>28</v>
      </c>
      <c r="N120" s="172" t="s">
        <v>44</v>
      </c>
      <c r="O120" s="64"/>
      <c r="P120" s="154">
        <f>O120*H120</f>
        <v>0</v>
      </c>
      <c r="Q120" s="154">
        <v>0</v>
      </c>
      <c r="R120" s="154">
        <f>Q120*H120</f>
        <v>0</v>
      </c>
      <c r="S120" s="154">
        <v>0</v>
      </c>
      <c r="T120" s="15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56" t="s">
        <v>183</v>
      </c>
      <c r="AT120" s="156" t="s">
        <v>180</v>
      </c>
      <c r="AU120" s="156" t="s">
        <v>73</v>
      </c>
      <c r="AY120" s="17" t="s">
        <v>124</v>
      </c>
      <c r="BE120" s="157">
        <f>IF(N120="základní",J120,0)</f>
        <v>0</v>
      </c>
      <c r="BF120" s="157">
        <f>IF(N120="snížená",J120,0)</f>
        <v>0</v>
      </c>
      <c r="BG120" s="157">
        <f>IF(N120="zákl. přenesená",J120,0)</f>
        <v>0</v>
      </c>
      <c r="BH120" s="157">
        <f>IF(N120="sníž. přenesená",J120,0)</f>
        <v>0</v>
      </c>
      <c r="BI120" s="157">
        <f>IF(N120="nulová",J120,0)</f>
        <v>0</v>
      </c>
      <c r="BJ120" s="17" t="s">
        <v>81</v>
      </c>
      <c r="BK120" s="157">
        <f>ROUND(I120*H120,2)</f>
        <v>0</v>
      </c>
      <c r="BL120" s="17" t="s">
        <v>184</v>
      </c>
      <c r="BM120" s="156" t="s">
        <v>211</v>
      </c>
    </row>
    <row r="121" spans="1:65" s="2" customFormat="1" ht="19.2">
      <c r="A121" s="34"/>
      <c r="B121" s="35"/>
      <c r="C121" s="36"/>
      <c r="D121" s="158" t="s">
        <v>126</v>
      </c>
      <c r="E121" s="36"/>
      <c r="F121" s="159" t="s">
        <v>210</v>
      </c>
      <c r="G121" s="36"/>
      <c r="H121" s="36"/>
      <c r="I121" s="160"/>
      <c r="J121" s="36"/>
      <c r="K121" s="36"/>
      <c r="L121" s="39"/>
      <c r="M121" s="161"/>
      <c r="N121" s="162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126</v>
      </c>
      <c r="AU121" s="17" t="s">
        <v>73</v>
      </c>
    </row>
    <row r="122" spans="1:65" s="2" customFormat="1" ht="22.2" customHeight="1">
      <c r="A122" s="34"/>
      <c r="B122" s="35"/>
      <c r="C122" s="163" t="s">
        <v>212</v>
      </c>
      <c r="D122" s="163" t="s">
        <v>180</v>
      </c>
      <c r="E122" s="164" t="s">
        <v>213</v>
      </c>
      <c r="F122" s="165" t="s">
        <v>214</v>
      </c>
      <c r="G122" s="166" t="s">
        <v>144</v>
      </c>
      <c r="H122" s="167">
        <v>4</v>
      </c>
      <c r="I122" s="168"/>
      <c r="J122" s="169">
        <f>ROUND(I122*H122,2)</f>
        <v>0</v>
      </c>
      <c r="K122" s="165" t="s">
        <v>145</v>
      </c>
      <c r="L122" s="170"/>
      <c r="M122" s="171" t="s">
        <v>28</v>
      </c>
      <c r="N122" s="172" t="s">
        <v>44</v>
      </c>
      <c r="O122" s="64"/>
      <c r="P122" s="154">
        <f>O122*H122</f>
        <v>0</v>
      </c>
      <c r="Q122" s="154">
        <v>0</v>
      </c>
      <c r="R122" s="154">
        <f>Q122*H122</f>
        <v>0</v>
      </c>
      <c r="S122" s="154">
        <v>0</v>
      </c>
      <c r="T122" s="155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56" t="s">
        <v>183</v>
      </c>
      <c r="AT122" s="156" t="s">
        <v>180</v>
      </c>
      <c r="AU122" s="156" t="s">
        <v>73</v>
      </c>
      <c r="AY122" s="17" t="s">
        <v>124</v>
      </c>
      <c r="BE122" s="157">
        <f>IF(N122="základní",J122,0)</f>
        <v>0</v>
      </c>
      <c r="BF122" s="157">
        <f>IF(N122="snížená",J122,0)</f>
        <v>0</v>
      </c>
      <c r="BG122" s="157">
        <f>IF(N122="zákl. přenesená",J122,0)</f>
        <v>0</v>
      </c>
      <c r="BH122" s="157">
        <f>IF(N122="sníž. přenesená",J122,0)</f>
        <v>0</v>
      </c>
      <c r="BI122" s="157">
        <f>IF(N122="nulová",J122,0)</f>
        <v>0</v>
      </c>
      <c r="BJ122" s="17" t="s">
        <v>81</v>
      </c>
      <c r="BK122" s="157">
        <f>ROUND(I122*H122,2)</f>
        <v>0</v>
      </c>
      <c r="BL122" s="17" t="s">
        <v>184</v>
      </c>
      <c r="BM122" s="156" t="s">
        <v>215</v>
      </c>
    </row>
    <row r="123" spans="1:65" s="2" customFormat="1" ht="19.2">
      <c r="A123" s="34"/>
      <c r="B123" s="35"/>
      <c r="C123" s="36"/>
      <c r="D123" s="158" t="s">
        <v>126</v>
      </c>
      <c r="E123" s="36"/>
      <c r="F123" s="159" t="s">
        <v>214</v>
      </c>
      <c r="G123" s="36"/>
      <c r="H123" s="36"/>
      <c r="I123" s="160"/>
      <c r="J123" s="36"/>
      <c r="K123" s="36"/>
      <c r="L123" s="39"/>
      <c r="M123" s="161"/>
      <c r="N123" s="162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126</v>
      </c>
      <c r="AU123" s="17" t="s">
        <v>73</v>
      </c>
    </row>
    <row r="124" spans="1:65" s="2" customFormat="1" ht="34.799999999999997" customHeight="1">
      <c r="A124" s="34"/>
      <c r="B124" s="35"/>
      <c r="C124" s="163" t="s">
        <v>216</v>
      </c>
      <c r="D124" s="163" t="s">
        <v>180</v>
      </c>
      <c r="E124" s="164" t="s">
        <v>217</v>
      </c>
      <c r="F124" s="165" t="s">
        <v>218</v>
      </c>
      <c r="G124" s="166" t="s">
        <v>144</v>
      </c>
      <c r="H124" s="167">
        <v>300</v>
      </c>
      <c r="I124" s="168"/>
      <c r="J124" s="169">
        <f>ROUND(I124*H124,2)</f>
        <v>0</v>
      </c>
      <c r="K124" s="165" t="s">
        <v>145</v>
      </c>
      <c r="L124" s="170"/>
      <c r="M124" s="171" t="s">
        <v>28</v>
      </c>
      <c r="N124" s="172" t="s">
        <v>44</v>
      </c>
      <c r="O124" s="64"/>
      <c r="P124" s="154">
        <f>O124*H124</f>
        <v>0</v>
      </c>
      <c r="Q124" s="154">
        <v>0</v>
      </c>
      <c r="R124" s="154">
        <f>Q124*H124</f>
        <v>0</v>
      </c>
      <c r="S124" s="154">
        <v>0</v>
      </c>
      <c r="T124" s="15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56" t="s">
        <v>183</v>
      </c>
      <c r="AT124" s="156" t="s">
        <v>180</v>
      </c>
      <c r="AU124" s="156" t="s">
        <v>73</v>
      </c>
      <c r="AY124" s="17" t="s">
        <v>124</v>
      </c>
      <c r="BE124" s="157">
        <f>IF(N124="základní",J124,0)</f>
        <v>0</v>
      </c>
      <c r="BF124" s="157">
        <f>IF(N124="snížená",J124,0)</f>
        <v>0</v>
      </c>
      <c r="BG124" s="157">
        <f>IF(N124="zákl. přenesená",J124,0)</f>
        <v>0</v>
      </c>
      <c r="BH124" s="157">
        <f>IF(N124="sníž. přenesená",J124,0)</f>
        <v>0</v>
      </c>
      <c r="BI124" s="157">
        <f>IF(N124="nulová",J124,0)</f>
        <v>0</v>
      </c>
      <c r="BJ124" s="17" t="s">
        <v>81</v>
      </c>
      <c r="BK124" s="157">
        <f>ROUND(I124*H124,2)</f>
        <v>0</v>
      </c>
      <c r="BL124" s="17" t="s">
        <v>184</v>
      </c>
      <c r="BM124" s="156" t="s">
        <v>219</v>
      </c>
    </row>
    <row r="125" spans="1:65" s="2" customFormat="1" ht="19.2">
      <c r="A125" s="34"/>
      <c r="B125" s="35"/>
      <c r="C125" s="36"/>
      <c r="D125" s="158" t="s">
        <v>126</v>
      </c>
      <c r="E125" s="36"/>
      <c r="F125" s="159" t="s">
        <v>218</v>
      </c>
      <c r="G125" s="36"/>
      <c r="H125" s="36"/>
      <c r="I125" s="160"/>
      <c r="J125" s="36"/>
      <c r="K125" s="36"/>
      <c r="L125" s="39"/>
      <c r="M125" s="161"/>
      <c r="N125" s="162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126</v>
      </c>
      <c r="AU125" s="17" t="s">
        <v>73</v>
      </c>
    </row>
    <row r="126" spans="1:65" s="2" customFormat="1" ht="34.799999999999997" customHeight="1">
      <c r="A126" s="34"/>
      <c r="B126" s="35"/>
      <c r="C126" s="163" t="s">
        <v>220</v>
      </c>
      <c r="D126" s="163" t="s">
        <v>180</v>
      </c>
      <c r="E126" s="164" t="s">
        <v>221</v>
      </c>
      <c r="F126" s="165" t="s">
        <v>222</v>
      </c>
      <c r="G126" s="166" t="s">
        <v>144</v>
      </c>
      <c r="H126" s="167">
        <v>300</v>
      </c>
      <c r="I126" s="168"/>
      <c r="J126" s="169">
        <f>ROUND(I126*H126,2)</f>
        <v>0</v>
      </c>
      <c r="K126" s="165" t="s">
        <v>145</v>
      </c>
      <c r="L126" s="170"/>
      <c r="M126" s="171" t="s">
        <v>28</v>
      </c>
      <c r="N126" s="172" t="s">
        <v>44</v>
      </c>
      <c r="O126" s="64"/>
      <c r="P126" s="154">
        <f>O126*H126</f>
        <v>0</v>
      </c>
      <c r="Q126" s="154">
        <v>0</v>
      </c>
      <c r="R126" s="154">
        <f>Q126*H126</f>
        <v>0</v>
      </c>
      <c r="S126" s="154">
        <v>0</v>
      </c>
      <c r="T126" s="15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56" t="s">
        <v>183</v>
      </c>
      <c r="AT126" s="156" t="s">
        <v>180</v>
      </c>
      <c r="AU126" s="156" t="s">
        <v>73</v>
      </c>
      <c r="AY126" s="17" t="s">
        <v>124</v>
      </c>
      <c r="BE126" s="157">
        <f>IF(N126="základní",J126,0)</f>
        <v>0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7" t="s">
        <v>81</v>
      </c>
      <c r="BK126" s="157">
        <f>ROUND(I126*H126,2)</f>
        <v>0</v>
      </c>
      <c r="BL126" s="17" t="s">
        <v>184</v>
      </c>
      <c r="BM126" s="156" t="s">
        <v>223</v>
      </c>
    </row>
    <row r="127" spans="1:65" s="2" customFormat="1" ht="19.2">
      <c r="A127" s="34"/>
      <c r="B127" s="35"/>
      <c r="C127" s="36"/>
      <c r="D127" s="158" t="s">
        <v>126</v>
      </c>
      <c r="E127" s="36"/>
      <c r="F127" s="159" t="s">
        <v>222</v>
      </c>
      <c r="G127" s="36"/>
      <c r="H127" s="36"/>
      <c r="I127" s="160"/>
      <c r="J127" s="36"/>
      <c r="K127" s="36"/>
      <c r="L127" s="39"/>
      <c r="M127" s="161"/>
      <c r="N127" s="162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126</v>
      </c>
      <c r="AU127" s="17" t="s">
        <v>73</v>
      </c>
    </row>
    <row r="128" spans="1:65" s="2" customFormat="1" ht="22.2" customHeight="1">
      <c r="A128" s="34"/>
      <c r="B128" s="35"/>
      <c r="C128" s="145" t="s">
        <v>224</v>
      </c>
      <c r="D128" s="145" t="s">
        <v>119</v>
      </c>
      <c r="E128" s="146" t="s">
        <v>225</v>
      </c>
      <c r="F128" s="147" t="s">
        <v>226</v>
      </c>
      <c r="G128" s="148" t="s">
        <v>122</v>
      </c>
      <c r="H128" s="149">
        <v>150</v>
      </c>
      <c r="I128" s="150"/>
      <c r="J128" s="151">
        <f>ROUND(I128*H128,2)</f>
        <v>0</v>
      </c>
      <c r="K128" s="147" t="s">
        <v>28</v>
      </c>
      <c r="L128" s="39"/>
      <c r="M128" s="152" t="s">
        <v>28</v>
      </c>
      <c r="N128" s="153" t="s">
        <v>44</v>
      </c>
      <c r="O128" s="64"/>
      <c r="P128" s="154">
        <f>O128*H128</f>
        <v>0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56" t="s">
        <v>123</v>
      </c>
      <c r="AT128" s="156" t="s">
        <v>119</v>
      </c>
      <c r="AU128" s="156" t="s">
        <v>73</v>
      </c>
      <c r="AY128" s="17" t="s">
        <v>124</v>
      </c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81</v>
      </c>
      <c r="BK128" s="157">
        <f>ROUND(I128*H128,2)</f>
        <v>0</v>
      </c>
      <c r="BL128" s="17" t="s">
        <v>123</v>
      </c>
      <c r="BM128" s="156" t="s">
        <v>227</v>
      </c>
    </row>
    <row r="129" spans="1:65" s="2" customFormat="1" ht="38.4">
      <c r="A129" s="34"/>
      <c r="B129" s="35"/>
      <c r="C129" s="36"/>
      <c r="D129" s="158" t="s">
        <v>126</v>
      </c>
      <c r="E129" s="36"/>
      <c r="F129" s="159" t="s">
        <v>228</v>
      </c>
      <c r="G129" s="36"/>
      <c r="H129" s="36"/>
      <c r="I129" s="160"/>
      <c r="J129" s="36"/>
      <c r="K129" s="36"/>
      <c r="L129" s="39"/>
      <c r="M129" s="161"/>
      <c r="N129" s="162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126</v>
      </c>
      <c r="AU129" s="17" t="s">
        <v>73</v>
      </c>
    </row>
    <row r="130" spans="1:65" s="2" customFormat="1" ht="48">
      <c r="A130" s="34"/>
      <c r="B130" s="35"/>
      <c r="C130" s="36"/>
      <c r="D130" s="158" t="s">
        <v>229</v>
      </c>
      <c r="E130" s="36"/>
      <c r="F130" s="173" t="s">
        <v>230</v>
      </c>
      <c r="G130" s="36"/>
      <c r="H130" s="36"/>
      <c r="I130" s="160"/>
      <c r="J130" s="36"/>
      <c r="K130" s="36"/>
      <c r="L130" s="39"/>
      <c r="M130" s="161"/>
      <c r="N130" s="162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229</v>
      </c>
      <c r="AU130" s="17" t="s">
        <v>73</v>
      </c>
    </row>
    <row r="131" spans="1:65" s="2" customFormat="1" ht="22.2" customHeight="1">
      <c r="A131" s="34"/>
      <c r="B131" s="35"/>
      <c r="C131" s="145" t="s">
        <v>231</v>
      </c>
      <c r="D131" s="145" t="s">
        <v>119</v>
      </c>
      <c r="E131" s="146" t="s">
        <v>232</v>
      </c>
      <c r="F131" s="147" t="s">
        <v>233</v>
      </c>
      <c r="G131" s="148" t="s">
        <v>122</v>
      </c>
      <c r="H131" s="149">
        <v>150</v>
      </c>
      <c r="I131" s="150"/>
      <c r="J131" s="151">
        <f>ROUND(I131*H131,2)</f>
        <v>0</v>
      </c>
      <c r="K131" s="147" t="s">
        <v>28</v>
      </c>
      <c r="L131" s="39"/>
      <c r="M131" s="152" t="s">
        <v>28</v>
      </c>
      <c r="N131" s="153" t="s">
        <v>44</v>
      </c>
      <c r="O131" s="64"/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56" t="s">
        <v>123</v>
      </c>
      <c r="AT131" s="156" t="s">
        <v>119</v>
      </c>
      <c r="AU131" s="156" t="s">
        <v>73</v>
      </c>
      <c r="AY131" s="17" t="s">
        <v>124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7" t="s">
        <v>81</v>
      </c>
      <c r="BK131" s="157">
        <f>ROUND(I131*H131,2)</f>
        <v>0</v>
      </c>
      <c r="BL131" s="17" t="s">
        <v>123</v>
      </c>
      <c r="BM131" s="156" t="s">
        <v>234</v>
      </c>
    </row>
    <row r="132" spans="1:65" s="2" customFormat="1" ht="28.8">
      <c r="A132" s="34"/>
      <c r="B132" s="35"/>
      <c r="C132" s="36"/>
      <c r="D132" s="158" t="s">
        <v>126</v>
      </c>
      <c r="E132" s="36"/>
      <c r="F132" s="159" t="s">
        <v>235</v>
      </c>
      <c r="G132" s="36"/>
      <c r="H132" s="36"/>
      <c r="I132" s="160"/>
      <c r="J132" s="36"/>
      <c r="K132" s="36"/>
      <c r="L132" s="39"/>
      <c r="M132" s="161"/>
      <c r="N132" s="162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126</v>
      </c>
      <c r="AU132" s="17" t="s">
        <v>73</v>
      </c>
    </row>
    <row r="133" spans="1:65" s="2" customFormat="1" ht="22.2" customHeight="1">
      <c r="A133" s="34"/>
      <c r="B133" s="35"/>
      <c r="C133" s="145" t="s">
        <v>236</v>
      </c>
      <c r="D133" s="145" t="s">
        <v>119</v>
      </c>
      <c r="E133" s="146" t="s">
        <v>237</v>
      </c>
      <c r="F133" s="147" t="s">
        <v>238</v>
      </c>
      <c r="G133" s="148" t="s">
        <v>144</v>
      </c>
      <c r="H133" s="149">
        <v>4</v>
      </c>
      <c r="I133" s="150"/>
      <c r="J133" s="151">
        <f>ROUND(I133*H133,2)</f>
        <v>0</v>
      </c>
      <c r="K133" s="147" t="s">
        <v>145</v>
      </c>
      <c r="L133" s="39"/>
      <c r="M133" s="152" t="s">
        <v>28</v>
      </c>
      <c r="N133" s="153" t="s">
        <v>44</v>
      </c>
      <c r="O133" s="64"/>
      <c r="P133" s="154">
        <f>O133*H133</f>
        <v>0</v>
      </c>
      <c r="Q133" s="154">
        <v>0</v>
      </c>
      <c r="R133" s="154">
        <f>Q133*H133</f>
        <v>0</v>
      </c>
      <c r="S133" s="154">
        <v>0</v>
      </c>
      <c r="T133" s="15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56" t="s">
        <v>239</v>
      </c>
      <c r="AT133" s="156" t="s">
        <v>119</v>
      </c>
      <c r="AU133" s="156" t="s">
        <v>73</v>
      </c>
      <c r="AY133" s="17" t="s">
        <v>124</v>
      </c>
      <c r="BE133" s="157">
        <f>IF(N133="základní",J133,0)</f>
        <v>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7" t="s">
        <v>81</v>
      </c>
      <c r="BK133" s="157">
        <f>ROUND(I133*H133,2)</f>
        <v>0</v>
      </c>
      <c r="BL133" s="17" t="s">
        <v>239</v>
      </c>
      <c r="BM133" s="156" t="s">
        <v>240</v>
      </c>
    </row>
    <row r="134" spans="1:65" s="2" customFormat="1" ht="48">
      <c r="A134" s="34"/>
      <c r="B134" s="35"/>
      <c r="C134" s="36"/>
      <c r="D134" s="158" t="s">
        <v>126</v>
      </c>
      <c r="E134" s="36"/>
      <c r="F134" s="159" t="s">
        <v>241</v>
      </c>
      <c r="G134" s="36"/>
      <c r="H134" s="36"/>
      <c r="I134" s="160"/>
      <c r="J134" s="36"/>
      <c r="K134" s="36"/>
      <c r="L134" s="39"/>
      <c r="M134" s="161"/>
      <c r="N134" s="162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126</v>
      </c>
      <c r="AU134" s="17" t="s">
        <v>73</v>
      </c>
    </row>
    <row r="135" spans="1:65" s="2" customFormat="1" ht="22.2" customHeight="1">
      <c r="A135" s="34"/>
      <c r="B135" s="35"/>
      <c r="C135" s="145" t="s">
        <v>242</v>
      </c>
      <c r="D135" s="145" t="s">
        <v>119</v>
      </c>
      <c r="E135" s="146" t="s">
        <v>243</v>
      </c>
      <c r="F135" s="147" t="s">
        <v>244</v>
      </c>
      <c r="G135" s="148" t="s">
        <v>144</v>
      </c>
      <c r="H135" s="149">
        <v>4</v>
      </c>
      <c r="I135" s="150"/>
      <c r="J135" s="151">
        <f>ROUND(I135*H135,2)</f>
        <v>0</v>
      </c>
      <c r="K135" s="147" t="s">
        <v>145</v>
      </c>
      <c r="L135" s="39"/>
      <c r="M135" s="152" t="s">
        <v>28</v>
      </c>
      <c r="N135" s="153" t="s">
        <v>44</v>
      </c>
      <c r="O135" s="64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56" t="s">
        <v>239</v>
      </c>
      <c r="AT135" s="156" t="s">
        <v>119</v>
      </c>
      <c r="AU135" s="156" t="s">
        <v>73</v>
      </c>
      <c r="AY135" s="17" t="s">
        <v>124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81</v>
      </c>
      <c r="BK135" s="157">
        <f>ROUND(I135*H135,2)</f>
        <v>0</v>
      </c>
      <c r="BL135" s="17" t="s">
        <v>239</v>
      </c>
      <c r="BM135" s="156" t="s">
        <v>245</v>
      </c>
    </row>
    <row r="136" spans="1:65" s="2" customFormat="1" ht="57.6">
      <c r="A136" s="34"/>
      <c r="B136" s="35"/>
      <c r="C136" s="36"/>
      <c r="D136" s="158" t="s">
        <v>126</v>
      </c>
      <c r="E136" s="36"/>
      <c r="F136" s="159" t="s">
        <v>246</v>
      </c>
      <c r="G136" s="36"/>
      <c r="H136" s="36"/>
      <c r="I136" s="160"/>
      <c r="J136" s="36"/>
      <c r="K136" s="36"/>
      <c r="L136" s="39"/>
      <c r="M136" s="161"/>
      <c r="N136" s="162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126</v>
      </c>
      <c r="AU136" s="17" t="s">
        <v>73</v>
      </c>
    </row>
    <row r="137" spans="1:65" s="2" customFormat="1" ht="22.2" customHeight="1">
      <c r="A137" s="34"/>
      <c r="B137" s="35"/>
      <c r="C137" s="145" t="s">
        <v>247</v>
      </c>
      <c r="D137" s="145" t="s">
        <v>119</v>
      </c>
      <c r="E137" s="146" t="s">
        <v>248</v>
      </c>
      <c r="F137" s="147" t="s">
        <v>249</v>
      </c>
      <c r="G137" s="148" t="s">
        <v>144</v>
      </c>
      <c r="H137" s="149">
        <v>4</v>
      </c>
      <c r="I137" s="150"/>
      <c r="J137" s="151">
        <f>ROUND(I137*H137,2)</f>
        <v>0</v>
      </c>
      <c r="K137" s="147" t="s">
        <v>145</v>
      </c>
      <c r="L137" s="39"/>
      <c r="M137" s="152" t="s">
        <v>28</v>
      </c>
      <c r="N137" s="153" t="s">
        <v>44</v>
      </c>
      <c r="O137" s="64"/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56" t="s">
        <v>239</v>
      </c>
      <c r="AT137" s="156" t="s">
        <v>119</v>
      </c>
      <c r="AU137" s="156" t="s">
        <v>73</v>
      </c>
      <c r="AY137" s="17" t="s">
        <v>124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7" t="s">
        <v>81</v>
      </c>
      <c r="BK137" s="157">
        <f>ROUND(I137*H137,2)</f>
        <v>0</v>
      </c>
      <c r="BL137" s="17" t="s">
        <v>239</v>
      </c>
      <c r="BM137" s="156" t="s">
        <v>250</v>
      </c>
    </row>
    <row r="138" spans="1:65" s="2" customFormat="1" ht="57.6">
      <c r="A138" s="34"/>
      <c r="B138" s="35"/>
      <c r="C138" s="36"/>
      <c r="D138" s="158" t="s">
        <v>126</v>
      </c>
      <c r="E138" s="36"/>
      <c r="F138" s="159" t="s">
        <v>251</v>
      </c>
      <c r="G138" s="36"/>
      <c r="H138" s="36"/>
      <c r="I138" s="160"/>
      <c r="J138" s="36"/>
      <c r="K138" s="36"/>
      <c r="L138" s="39"/>
      <c r="M138" s="161"/>
      <c r="N138" s="162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126</v>
      </c>
      <c r="AU138" s="17" t="s">
        <v>73</v>
      </c>
    </row>
    <row r="139" spans="1:65" s="2" customFormat="1" ht="22.2" customHeight="1">
      <c r="A139" s="34"/>
      <c r="B139" s="35"/>
      <c r="C139" s="145" t="s">
        <v>252</v>
      </c>
      <c r="D139" s="145" t="s">
        <v>119</v>
      </c>
      <c r="E139" s="146" t="s">
        <v>253</v>
      </c>
      <c r="F139" s="147" t="s">
        <v>254</v>
      </c>
      <c r="G139" s="148" t="s">
        <v>144</v>
      </c>
      <c r="H139" s="149">
        <v>4</v>
      </c>
      <c r="I139" s="150"/>
      <c r="J139" s="151">
        <f>ROUND(I139*H139,2)</f>
        <v>0</v>
      </c>
      <c r="K139" s="147" t="s">
        <v>145</v>
      </c>
      <c r="L139" s="39"/>
      <c r="M139" s="152" t="s">
        <v>28</v>
      </c>
      <c r="N139" s="153" t="s">
        <v>44</v>
      </c>
      <c r="O139" s="64"/>
      <c r="P139" s="154">
        <f>O139*H139</f>
        <v>0</v>
      </c>
      <c r="Q139" s="154">
        <v>0</v>
      </c>
      <c r="R139" s="154">
        <f>Q139*H139</f>
        <v>0</v>
      </c>
      <c r="S139" s="154">
        <v>0</v>
      </c>
      <c r="T139" s="155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56" t="s">
        <v>239</v>
      </c>
      <c r="AT139" s="156" t="s">
        <v>119</v>
      </c>
      <c r="AU139" s="156" t="s">
        <v>73</v>
      </c>
      <c r="AY139" s="17" t="s">
        <v>124</v>
      </c>
      <c r="BE139" s="157">
        <f>IF(N139="základní",J139,0)</f>
        <v>0</v>
      </c>
      <c r="BF139" s="157">
        <f>IF(N139="snížená",J139,0)</f>
        <v>0</v>
      </c>
      <c r="BG139" s="157">
        <f>IF(N139="zákl. přenesená",J139,0)</f>
        <v>0</v>
      </c>
      <c r="BH139" s="157">
        <f>IF(N139="sníž. přenesená",J139,0)</f>
        <v>0</v>
      </c>
      <c r="BI139" s="157">
        <f>IF(N139="nulová",J139,0)</f>
        <v>0</v>
      </c>
      <c r="BJ139" s="17" t="s">
        <v>81</v>
      </c>
      <c r="BK139" s="157">
        <f>ROUND(I139*H139,2)</f>
        <v>0</v>
      </c>
      <c r="BL139" s="17" t="s">
        <v>239</v>
      </c>
      <c r="BM139" s="156" t="s">
        <v>255</v>
      </c>
    </row>
    <row r="140" spans="1:65" s="2" customFormat="1" ht="57.6">
      <c r="A140" s="34"/>
      <c r="B140" s="35"/>
      <c r="C140" s="36"/>
      <c r="D140" s="158" t="s">
        <v>126</v>
      </c>
      <c r="E140" s="36"/>
      <c r="F140" s="159" t="s">
        <v>256</v>
      </c>
      <c r="G140" s="36"/>
      <c r="H140" s="36"/>
      <c r="I140" s="160"/>
      <c r="J140" s="36"/>
      <c r="K140" s="36"/>
      <c r="L140" s="39"/>
      <c r="M140" s="161"/>
      <c r="N140" s="162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126</v>
      </c>
      <c r="AU140" s="17" t="s">
        <v>73</v>
      </c>
    </row>
    <row r="141" spans="1:65" s="2" customFormat="1" ht="22.2" customHeight="1">
      <c r="A141" s="34"/>
      <c r="B141" s="35"/>
      <c r="C141" s="145" t="s">
        <v>257</v>
      </c>
      <c r="D141" s="145" t="s">
        <v>119</v>
      </c>
      <c r="E141" s="146" t="s">
        <v>258</v>
      </c>
      <c r="F141" s="147" t="s">
        <v>259</v>
      </c>
      <c r="G141" s="148" t="s">
        <v>144</v>
      </c>
      <c r="H141" s="149">
        <v>20</v>
      </c>
      <c r="I141" s="150"/>
      <c r="J141" s="151">
        <f>ROUND(I141*H141,2)</f>
        <v>0</v>
      </c>
      <c r="K141" s="147" t="s">
        <v>145</v>
      </c>
      <c r="L141" s="39"/>
      <c r="M141" s="152" t="s">
        <v>28</v>
      </c>
      <c r="N141" s="153" t="s">
        <v>44</v>
      </c>
      <c r="O141" s="64"/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56" t="s">
        <v>239</v>
      </c>
      <c r="AT141" s="156" t="s">
        <v>119</v>
      </c>
      <c r="AU141" s="156" t="s">
        <v>73</v>
      </c>
      <c r="AY141" s="17" t="s">
        <v>124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81</v>
      </c>
      <c r="BK141" s="157">
        <f>ROUND(I141*H141,2)</f>
        <v>0</v>
      </c>
      <c r="BL141" s="17" t="s">
        <v>239</v>
      </c>
      <c r="BM141" s="156" t="s">
        <v>260</v>
      </c>
    </row>
    <row r="142" spans="1:65" s="2" customFormat="1" ht="28.8">
      <c r="A142" s="34"/>
      <c r="B142" s="35"/>
      <c r="C142" s="36"/>
      <c r="D142" s="158" t="s">
        <v>126</v>
      </c>
      <c r="E142" s="36"/>
      <c r="F142" s="159" t="s">
        <v>261</v>
      </c>
      <c r="G142" s="36"/>
      <c r="H142" s="36"/>
      <c r="I142" s="160"/>
      <c r="J142" s="36"/>
      <c r="K142" s="36"/>
      <c r="L142" s="39"/>
      <c r="M142" s="161"/>
      <c r="N142" s="162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126</v>
      </c>
      <c r="AU142" s="17" t="s">
        <v>73</v>
      </c>
    </row>
    <row r="143" spans="1:65" s="2" customFormat="1" ht="22.2" customHeight="1">
      <c r="A143" s="34"/>
      <c r="B143" s="35"/>
      <c r="C143" s="145" t="s">
        <v>262</v>
      </c>
      <c r="D143" s="145" t="s">
        <v>119</v>
      </c>
      <c r="E143" s="146" t="s">
        <v>263</v>
      </c>
      <c r="F143" s="147" t="s">
        <v>264</v>
      </c>
      <c r="G143" s="148" t="s">
        <v>144</v>
      </c>
      <c r="H143" s="149">
        <v>6</v>
      </c>
      <c r="I143" s="150"/>
      <c r="J143" s="151">
        <f>ROUND(I143*H143,2)</f>
        <v>0</v>
      </c>
      <c r="K143" s="147" t="s">
        <v>145</v>
      </c>
      <c r="L143" s="39"/>
      <c r="M143" s="152" t="s">
        <v>28</v>
      </c>
      <c r="N143" s="153" t="s">
        <v>44</v>
      </c>
      <c r="O143" s="64"/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56" t="s">
        <v>81</v>
      </c>
      <c r="AT143" s="156" t="s">
        <v>119</v>
      </c>
      <c r="AU143" s="156" t="s">
        <v>73</v>
      </c>
      <c r="AY143" s="17" t="s">
        <v>124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7" t="s">
        <v>81</v>
      </c>
      <c r="BK143" s="157">
        <f>ROUND(I143*H143,2)</f>
        <v>0</v>
      </c>
      <c r="BL143" s="17" t="s">
        <v>81</v>
      </c>
      <c r="BM143" s="156" t="s">
        <v>265</v>
      </c>
    </row>
    <row r="144" spans="1:65" s="2" customFormat="1" ht="19.2">
      <c r="A144" s="34"/>
      <c r="B144" s="35"/>
      <c r="C144" s="36"/>
      <c r="D144" s="158" t="s">
        <v>126</v>
      </c>
      <c r="E144" s="36"/>
      <c r="F144" s="159" t="s">
        <v>264</v>
      </c>
      <c r="G144" s="36"/>
      <c r="H144" s="36"/>
      <c r="I144" s="160"/>
      <c r="J144" s="36"/>
      <c r="K144" s="36"/>
      <c r="L144" s="39"/>
      <c r="M144" s="161"/>
      <c r="N144" s="162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126</v>
      </c>
      <c r="AU144" s="17" t="s">
        <v>73</v>
      </c>
    </row>
    <row r="145" spans="1:65" s="2" customFormat="1" ht="13.8" customHeight="1">
      <c r="A145" s="34"/>
      <c r="B145" s="35"/>
      <c r="C145" s="145" t="s">
        <v>266</v>
      </c>
      <c r="D145" s="145" t="s">
        <v>119</v>
      </c>
      <c r="E145" s="146" t="s">
        <v>267</v>
      </c>
      <c r="F145" s="147" t="s">
        <v>268</v>
      </c>
      <c r="G145" s="148" t="s">
        <v>144</v>
      </c>
      <c r="H145" s="149">
        <v>6</v>
      </c>
      <c r="I145" s="150"/>
      <c r="J145" s="151">
        <f>ROUND(I145*H145,2)</f>
        <v>0</v>
      </c>
      <c r="K145" s="147" t="s">
        <v>145</v>
      </c>
      <c r="L145" s="39"/>
      <c r="M145" s="152" t="s">
        <v>28</v>
      </c>
      <c r="N145" s="153" t="s">
        <v>44</v>
      </c>
      <c r="O145" s="64"/>
      <c r="P145" s="154">
        <f>O145*H145</f>
        <v>0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56" t="s">
        <v>81</v>
      </c>
      <c r="AT145" s="156" t="s">
        <v>119</v>
      </c>
      <c r="AU145" s="156" t="s">
        <v>73</v>
      </c>
      <c r="AY145" s="17" t="s">
        <v>124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81</v>
      </c>
      <c r="BK145" s="157">
        <f>ROUND(I145*H145,2)</f>
        <v>0</v>
      </c>
      <c r="BL145" s="17" t="s">
        <v>81</v>
      </c>
      <c r="BM145" s="156" t="s">
        <v>269</v>
      </c>
    </row>
    <row r="146" spans="1:65" s="2" customFormat="1" ht="10.199999999999999">
      <c r="A146" s="34"/>
      <c r="B146" s="35"/>
      <c r="C146" s="36"/>
      <c r="D146" s="158" t="s">
        <v>126</v>
      </c>
      <c r="E146" s="36"/>
      <c r="F146" s="159" t="s">
        <v>268</v>
      </c>
      <c r="G146" s="36"/>
      <c r="H146" s="36"/>
      <c r="I146" s="160"/>
      <c r="J146" s="36"/>
      <c r="K146" s="36"/>
      <c r="L146" s="39"/>
      <c r="M146" s="161"/>
      <c r="N146" s="162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126</v>
      </c>
      <c r="AU146" s="17" t="s">
        <v>73</v>
      </c>
    </row>
    <row r="147" spans="1:65" s="2" customFormat="1" ht="22.2" customHeight="1">
      <c r="A147" s="34"/>
      <c r="B147" s="35"/>
      <c r="C147" s="145" t="s">
        <v>270</v>
      </c>
      <c r="D147" s="145" t="s">
        <v>119</v>
      </c>
      <c r="E147" s="146" t="s">
        <v>271</v>
      </c>
      <c r="F147" s="147" t="s">
        <v>272</v>
      </c>
      <c r="G147" s="148" t="s">
        <v>144</v>
      </c>
      <c r="H147" s="149">
        <v>6</v>
      </c>
      <c r="I147" s="150"/>
      <c r="J147" s="151">
        <f>ROUND(I147*H147,2)</f>
        <v>0</v>
      </c>
      <c r="K147" s="147" t="s">
        <v>145</v>
      </c>
      <c r="L147" s="39"/>
      <c r="M147" s="152" t="s">
        <v>28</v>
      </c>
      <c r="N147" s="153" t="s">
        <v>44</v>
      </c>
      <c r="O147" s="64"/>
      <c r="P147" s="154">
        <f>O147*H147</f>
        <v>0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56" t="s">
        <v>81</v>
      </c>
      <c r="AT147" s="156" t="s">
        <v>119</v>
      </c>
      <c r="AU147" s="156" t="s">
        <v>73</v>
      </c>
      <c r="AY147" s="17" t="s">
        <v>124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7" t="s">
        <v>81</v>
      </c>
      <c r="BK147" s="157">
        <f>ROUND(I147*H147,2)</f>
        <v>0</v>
      </c>
      <c r="BL147" s="17" t="s">
        <v>81</v>
      </c>
      <c r="BM147" s="156" t="s">
        <v>273</v>
      </c>
    </row>
    <row r="148" spans="1:65" s="2" customFormat="1" ht="19.2">
      <c r="A148" s="34"/>
      <c r="B148" s="35"/>
      <c r="C148" s="36"/>
      <c r="D148" s="158" t="s">
        <v>126</v>
      </c>
      <c r="E148" s="36"/>
      <c r="F148" s="159" t="s">
        <v>272</v>
      </c>
      <c r="G148" s="36"/>
      <c r="H148" s="36"/>
      <c r="I148" s="160"/>
      <c r="J148" s="36"/>
      <c r="K148" s="36"/>
      <c r="L148" s="39"/>
      <c r="M148" s="161"/>
      <c r="N148" s="162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126</v>
      </c>
      <c r="AU148" s="17" t="s">
        <v>73</v>
      </c>
    </row>
    <row r="149" spans="1:65" s="2" customFormat="1" ht="22.2" customHeight="1">
      <c r="A149" s="34"/>
      <c r="B149" s="35"/>
      <c r="C149" s="145" t="s">
        <v>274</v>
      </c>
      <c r="D149" s="145" t="s">
        <v>119</v>
      </c>
      <c r="E149" s="146" t="s">
        <v>275</v>
      </c>
      <c r="F149" s="147" t="s">
        <v>276</v>
      </c>
      <c r="G149" s="148" t="s">
        <v>144</v>
      </c>
      <c r="H149" s="149">
        <v>4</v>
      </c>
      <c r="I149" s="150"/>
      <c r="J149" s="151">
        <f>ROUND(I149*H149,2)</f>
        <v>0</v>
      </c>
      <c r="K149" s="147" t="s">
        <v>145</v>
      </c>
      <c r="L149" s="39"/>
      <c r="M149" s="152" t="s">
        <v>28</v>
      </c>
      <c r="N149" s="153" t="s">
        <v>44</v>
      </c>
      <c r="O149" s="64"/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56" t="s">
        <v>81</v>
      </c>
      <c r="AT149" s="156" t="s">
        <v>119</v>
      </c>
      <c r="AU149" s="156" t="s">
        <v>73</v>
      </c>
      <c r="AY149" s="17" t="s">
        <v>124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81</v>
      </c>
      <c r="BK149" s="157">
        <f>ROUND(I149*H149,2)</f>
        <v>0</v>
      </c>
      <c r="BL149" s="17" t="s">
        <v>81</v>
      </c>
      <c r="BM149" s="156" t="s">
        <v>277</v>
      </c>
    </row>
    <row r="150" spans="1:65" s="2" customFormat="1" ht="10.199999999999999">
      <c r="A150" s="34"/>
      <c r="B150" s="35"/>
      <c r="C150" s="36"/>
      <c r="D150" s="158" t="s">
        <v>126</v>
      </c>
      <c r="E150" s="36"/>
      <c r="F150" s="159" t="s">
        <v>276</v>
      </c>
      <c r="G150" s="36"/>
      <c r="H150" s="36"/>
      <c r="I150" s="160"/>
      <c r="J150" s="36"/>
      <c r="K150" s="36"/>
      <c r="L150" s="39"/>
      <c r="M150" s="161"/>
      <c r="N150" s="162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126</v>
      </c>
      <c r="AU150" s="17" t="s">
        <v>73</v>
      </c>
    </row>
    <row r="151" spans="1:65" s="2" customFormat="1" ht="13.8" customHeight="1">
      <c r="A151" s="34"/>
      <c r="B151" s="35"/>
      <c r="C151" s="145" t="s">
        <v>278</v>
      </c>
      <c r="D151" s="145" t="s">
        <v>119</v>
      </c>
      <c r="E151" s="146" t="s">
        <v>279</v>
      </c>
      <c r="F151" s="147" t="s">
        <v>280</v>
      </c>
      <c r="G151" s="148" t="s">
        <v>144</v>
      </c>
      <c r="H151" s="149">
        <v>4</v>
      </c>
      <c r="I151" s="150"/>
      <c r="J151" s="151">
        <f>ROUND(I151*H151,2)</f>
        <v>0</v>
      </c>
      <c r="K151" s="147" t="s">
        <v>145</v>
      </c>
      <c r="L151" s="39"/>
      <c r="M151" s="152" t="s">
        <v>28</v>
      </c>
      <c r="N151" s="153" t="s">
        <v>44</v>
      </c>
      <c r="O151" s="64"/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56" t="s">
        <v>81</v>
      </c>
      <c r="AT151" s="156" t="s">
        <v>119</v>
      </c>
      <c r="AU151" s="156" t="s">
        <v>73</v>
      </c>
      <c r="AY151" s="17" t="s">
        <v>124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7" t="s">
        <v>81</v>
      </c>
      <c r="BK151" s="157">
        <f>ROUND(I151*H151,2)</f>
        <v>0</v>
      </c>
      <c r="BL151" s="17" t="s">
        <v>81</v>
      </c>
      <c r="BM151" s="156" t="s">
        <v>281</v>
      </c>
    </row>
    <row r="152" spans="1:65" s="2" customFormat="1" ht="10.199999999999999">
      <c r="A152" s="34"/>
      <c r="B152" s="35"/>
      <c r="C152" s="36"/>
      <c r="D152" s="158" t="s">
        <v>126</v>
      </c>
      <c r="E152" s="36"/>
      <c r="F152" s="159" t="s">
        <v>280</v>
      </c>
      <c r="G152" s="36"/>
      <c r="H152" s="36"/>
      <c r="I152" s="160"/>
      <c r="J152" s="36"/>
      <c r="K152" s="36"/>
      <c r="L152" s="39"/>
      <c r="M152" s="161"/>
      <c r="N152" s="162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126</v>
      </c>
      <c r="AU152" s="17" t="s">
        <v>73</v>
      </c>
    </row>
    <row r="153" spans="1:65" s="2" customFormat="1" ht="19.2">
      <c r="A153" s="34"/>
      <c r="B153" s="35"/>
      <c r="C153" s="36"/>
      <c r="D153" s="158" t="s">
        <v>282</v>
      </c>
      <c r="E153" s="36"/>
      <c r="F153" s="173" t="s">
        <v>283</v>
      </c>
      <c r="G153" s="36"/>
      <c r="H153" s="36"/>
      <c r="I153" s="160"/>
      <c r="J153" s="36"/>
      <c r="K153" s="36"/>
      <c r="L153" s="39"/>
      <c r="M153" s="161"/>
      <c r="N153" s="162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282</v>
      </c>
      <c r="AU153" s="17" t="s">
        <v>73</v>
      </c>
    </row>
    <row r="154" spans="1:65" s="2" customFormat="1" ht="22.2" customHeight="1">
      <c r="A154" s="34"/>
      <c r="B154" s="35"/>
      <c r="C154" s="145" t="s">
        <v>284</v>
      </c>
      <c r="D154" s="145" t="s">
        <v>119</v>
      </c>
      <c r="E154" s="146" t="s">
        <v>285</v>
      </c>
      <c r="F154" s="147" t="s">
        <v>286</v>
      </c>
      <c r="G154" s="148" t="s">
        <v>144</v>
      </c>
      <c r="H154" s="149">
        <v>6</v>
      </c>
      <c r="I154" s="150"/>
      <c r="J154" s="151">
        <f>ROUND(I154*H154,2)</f>
        <v>0</v>
      </c>
      <c r="K154" s="147" t="s">
        <v>145</v>
      </c>
      <c r="L154" s="39"/>
      <c r="M154" s="152" t="s">
        <v>28</v>
      </c>
      <c r="N154" s="153" t="s">
        <v>44</v>
      </c>
      <c r="O154" s="64"/>
      <c r="P154" s="154">
        <f>O154*H154</f>
        <v>0</v>
      </c>
      <c r="Q154" s="154">
        <v>0</v>
      </c>
      <c r="R154" s="154">
        <f>Q154*H154</f>
        <v>0</v>
      </c>
      <c r="S154" s="154">
        <v>0</v>
      </c>
      <c r="T154" s="15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56" t="s">
        <v>123</v>
      </c>
      <c r="AT154" s="156" t="s">
        <v>119</v>
      </c>
      <c r="AU154" s="156" t="s">
        <v>73</v>
      </c>
      <c r="AY154" s="17" t="s">
        <v>124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7" t="s">
        <v>81</v>
      </c>
      <c r="BK154" s="157">
        <f>ROUND(I154*H154,2)</f>
        <v>0</v>
      </c>
      <c r="BL154" s="17" t="s">
        <v>123</v>
      </c>
      <c r="BM154" s="156" t="s">
        <v>287</v>
      </c>
    </row>
    <row r="155" spans="1:65" s="2" customFormat="1" ht="19.2">
      <c r="A155" s="34"/>
      <c r="B155" s="35"/>
      <c r="C155" s="36"/>
      <c r="D155" s="158" t="s">
        <v>126</v>
      </c>
      <c r="E155" s="36"/>
      <c r="F155" s="159" t="s">
        <v>286</v>
      </c>
      <c r="G155" s="36"/>
      <c r="H155" s="36"/>
      <c r="I155" s="160"/>
      <c r="J155" s="36"/>
      <c r="K155" s="36"/>
      <c r="L155" s="39"/>
      <c r="M155" s="161"/>
      <c r="N155" s="162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126</v>
      </c>
      <c r="AU155" s="17" t="s">
        <v>73</v>
      </c>
    </row>
    <row r="156" spans="1:65" s="2" customFormat="1" ht="13.8" customHeight="1">
      <c r="A156" s="34"/>
      <c r="B156" s="35"/>
      <c r="C156" s="145" t="s">
        <v>288</v>
      </c>
      <c r="D156" s="145" t="s">
        <v>119</v>
      </c>
      <c r="E156" s="146" t="s">
        <v>289</v>
      </c>
      <c r="F156" s="147" t="s">
        <v>290</v>
      </c>
      <c r="G156" s="148" t="s">
        <v>144</v>
      </c>
      <c r="H156" s="149">
        <v>6</v>
      </c>
      <c r="I156" s="150"/>
      <c r="J156" s="151">
        <f>ROUND(I156*H156,2)</f>
        <v>0</v>
      </c>
      <c r="K156" s="147" t="s">
        <v>145</v>
      </c>
      <c r="L156" s="39"/>
      <c r="M156" s="152" t="s">
        <v>28</v>
      </c>
      <c r="N156" s="153" t="s">
        <v>44</v>
      </c>
      <c r="O156" s="64"/>
      <c r="P156" s="154">
        <f>O156*H156</f>
        <v>0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56" t="s">
        <v>123</v>
      </c>
      <c r="AT156" s="156" t="s">
        <v>119</v>
      </c>
      <c r="AU156" s="156" t="s">
        <v>73</v>
      </c>
      <c r="AY156" s="17" t="s">
        <v>124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81</v>
      </c>
      <c r="BK156" s="157">
        <f>ROUND(I156*H156,2)</f>
        <v>0</v>
      </c>
      <c r="BL156" s="17" t="s">
        <v>123</v>
      </c>
      <c r="BM156" s="156" t="s">
        <v>291</v>
      </c>
    </row>
    <row r="157" spans="1:65" s="2" customFormat="1" ht="19.2">
      <c r="A157" s="34"/>
      <c r="B157" s="35"/>
      <c r="C157" s="36"/>
      <c r="D157" s="158" t="s">
        <v>126</v>
      </c>
      <c r="E157" s="36"/>
      <c r="F157" s="159" t="s">
        <v>292</v>
      </c>
      <c r="G157" s="36"/>
      <c r="H157" s="36"/>
      <c r="I157" s="160"/>
      <c r="J157" s="36"/>
      <c r="K157" s="36"/>
      <c r="L157" s="39"/>
      <c r="M157" s="161"/>
      <c r="N157" s="162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126</v>
      </c>
      <c r="AU157" s="17" t="s">
        <v>73</v>
      </c>
    </row>
    <row r="158" spans="1:65" s="2" customFormat="1" ht="22.2" customHeight="1">
      <c r="A158" s="34"/>
      <c r="B158" s="35"/>
      <c r="C158" s="145" t="s">
        <v>293</v>
      </c>
      <c r="D158" s="145" t="s">
        <v>119</v>
      </c>
      <c r="E158" s="146" t="s">
        <v>294</v>
      </c>
      <c r="F158" s="147" t="s">
        <v>295</v>
      </c>
      <c r="G158" s="148" t="s">
        <v>144</v>
      </c>
      <c r="H158" s="149">
        <v>6</v>
      </c>
      <c r="I158" s="150"/>
      <c r="J158" s="151">
        <f>ROUND(I158*H158,2)</f>
        <v>0</v>
      </c>
      <c r="K158" s="147" t="s">
        <v>145</v>
      </c>
      <c r="L158" s="39"/>
      <c r="M158" s="152" t="s">
        <v>28</v>
      </c>
      <c r="N158" s="153" t="s">
        <v>44</v>
      </c>
      <c r="O158" s="64"/>
      <c r="P158" s="154">
        <f>O158*H158</f>
        <v>0</v>
      </c>
      <c r="Q158" s="154">
        <v>0</v>
      </c>
      <c r="R158" s="154">
        <f>Q158*H158</f>
        <v>0</v>
      </c>
      <c r="S158" s="154">
        <v>0</v>
      </c>
      <c r="T158" s="155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56" t="s">
        <v>123</v>
      </c>
      <c r="AT158" s="156" t="s">
        <v>119</v>
      </c>
      <c r="AU158" s="156" t="s">
        <v>73</v>
      </c>
      <c r="AY158" s="17" t="s">
        <v>124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7" t="s">
        <v>81</v>
      </c>
      <c r="BK158" s="157">
        <f>ROUND(I158*H158,2)</f>
        <v>0</v>
      </c>
      <c r="BL158" s="17" t="s">
        <v>123</v>
      </c>
      <c r="BM158" s="156" t="s">
        <v>296</v>
      </c>
    </row>
    <row r="159" spans="1:65" s="2" customFormat="1" ht="19.2">
      <c r="A159" s="34"/>
      <c r="B159" s="35"/>
      <c r="C159" s="36"/>
      <c r="D159" s="158" t="s">
        <v>126</v>
      </c>
      <c r="E159" s="36"/>
      <c r="F159" s="159" t="s">
        <v>295</v>
      </c>
      <c r="G159" s="36"/>
      <c r="H159" s="36"/>
      <c r="I159" s="160"/>
      <c r="J159" s="36"/>
      <c r="K159" s="36"/>
      <c r="L159" s="39"/>
      <c r="M159" s="161"/>
      <c r="N159" s="162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126</v>
      </c>
      <c r="AU159" s="17" t="s">
        <v>73</v>
      </c>
    </row>
    <row r="160" spans="1:65" s="2" customFormat="1" ht="22.2" customHeight="1">
      <c r="A160" s="34"/>
      <c r="B160" s="35"/>
      <c r="C160" s="145" t="s">
        <v>297</v>
      </c>
      <c r="D160" s="145" t="s">
        <v>119</v>
      </c>
      <c r="E160" s="146" t="s">
        <v>298</v>
      </c>
      <c r="F160" s="147" t="s">
        <v>299</v>
      </c>
      <c r="G160" s="148" t="s">
        <v>144</v>
      </c>
      <c r="H160" s="149">
        <v>4</v>
      </c>
      <c r="I160" s="150"/>
      <c r="J160" s="151">
        <f>ROUND(I160*H160,2)</f>
        <v>0</v>
      </c>
      <c r="K160" s="147" t="s">
        <v>145</v>
      </c>
      <c r="L160" s="39"/>
      <c r="M160" s="152" t="s">
        <v>28</v>
      </c>
      <c r="N160" s="153" t="s">
        <v>44</v>
      </c>
      <c r="O160" s="64"/>
      <c r="P160" s="154">
        <f>O160*H160</f>
        <v>0</v>
      </c>
      <c r="Q160" s="154">
        <v>0</v>
      </c>
      <c r="R160" s="154">
        <f>Q160*H160</f>
        <v>0</v>
      </c>
      <c r="S160" s="154">
        <v>0</v>
      </c>
      <c r="T160" s="15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56" t="s">
        <v>123</v>
      </c>
      <c r="AT160" s="156" t="s">
        <v>119</v>
      </c>
      <c r="AU160" s="156" t="s">
        <v>73</v>
      </c>
      <c r="AY160" s="17" t="s">
        <v>124</v>
      </c>
      <c r="BE160" s="157">
        <f>IF(N160="základní",J160,0)</f>
        <v>0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7" t="s">
        <v>81</v>
      </c>
      <c r="BK160" s="157">
        <f>ROUND(I160*H160,2)</f>
        <v>0</v>
      </c>
      <c r="BL160" s="17" t="s">
        <v>123</v>
      </c>
      <c r="BM160" s="156" t="s">
        <v>300</v>
      </c>
    </row>
    <row r="161" spans="1:65" s="2" customFormat="1" ht="48">
      <c r="A161" s="34"/>
      <c r="B161" s="35"/>
      <c r="C161" s="36"/>
      <c r="D161" s="158" t="s">
        <v>126</v>
      </c>
      <c r="E161" s="36"/>
      <c r="F161" s="159" t="s">
        <v>301</v>
      </c>
      <c r="G161" s="36"/>
      <c r="H161" s="36"/>
      <c r="I161" s="160"/>
      <c r="J161" s="36"/>
      <c r="K161" s="36"/>
      <c r="L161" s="39"/>
      <c r="M161" s="161"/>
      <c r="N161" s="162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126</v>
      </c>
      <c r="AU161" s="17" t="s">
        <v>73</v>
      </c>
    </row>
    <row r="162" spans="1:65" s="2" customFormat="1" ht="13.8" customHeight="1">
      <c r="A162" s="34"/>
      <c r="B162" s="35"/>
      <c r="C162" s="145" t="s">
        <v>302</v>
      </c>
      <c r="D162" s="145" t="s">
        <v>119</v>
      </c>
      <c r="E162" s="146" t="s">
        <v>303</v>
      </c>
      <c r="F162" s="147" t="s">
        <v>304</v>
      </c>
      <c r="G162" s="148" t="s">
        <v>144</v>
      </c>
      <c r="H162" s="149">
        <v>4</v>
      </c>
      <c r="I162" s="150"/>
      <c r="J162" s="151">
        <f>ROUND(I162*H162,2)</f>
        <v>0</v>
      </c>
      <c r="K162" s="147" t="s">
        <v>145</v>
      </c>
      <c r="L162" s="39"/>
      <c r="M162" s="152" t="s">
        <v>28</v>
      </c>
      <c r="N162" s="153" t="s">
        <v>44</v>
      </c>
      <c r="O162" s="64"/>
      <c r="P162" s="154">
        <f>O162*H162</f>
        <v>0</v>
      </c>
      <c r="Q162" s="154">
        <v>0</v>
      </c>
      <c r="R162" s="154">
        <f>Q162*H162</f>
        <v>0</v>
      </c>
      <c r="S162" s="154">
        <v>0</v>
      </c>
      <c r="T162" s="15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56" t="s">
        <v>123</v>
      </c>
      <c r="AT162" s="156" t="s">
        <v>119</v>
      </c>
      <c r="AU162" s="156" t="s">
        <v>73</v>
      </c>
      <c r="AY162" s="17" t="s">
        <v>124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7" t="s">
        <v>81</v>
      </c>
      <c r="BK162" s="157">
        <f>ROUND(I162*H162,2)</f>
        <v>0</v>
      </c>
      <c r="BL162" s="17" t="s">
        <v>123</v>
      </c>
      <c r="BM162" s="156" t="s">
        <v>305</v>
      </c>
    </row>
    <row r="163" spans="1:65" s="2" customFormat="1" ht="28.8">
      <c r="A163" s="34"/>
      <c r="B163" s="35"/>
      <c r="C163" s="36"/>
      <c r="D163" s="158" t="s">
        <v>126</v>
      </c>
      <c r="E163" s="36"/>
      <c r="F163" s="159" t="s">
        <v>306</v>
      </c>
      <c r="G163" s="36"/>
      <c r="H163" s="36"/>
      <c r="I163" s="160"/>
      <c r="J163" s="36"/>
      <c r="K163" s="36"/>
      <c r="L163" s="39"/>
      <c r="M163" s="161"/>
      <c r="N163" s="162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126</v>
      </c>
      <c r="AU163" s="17" t="s">
        <v>73</v>
      </c>
    </row>
    <row r="164" spans="1:65" s="10" customFormat="1" ht="10.199999999999999">
      <c r="B164" s="174"/>
      <c r="C164" s="175"/>
      <c r="D164" s="158" t="s">
        <v>307</v>
      </c>
      <c r="E164" s="176" t="s">
        <v>28</v>
      </c>
      <c r="F164" s="177" t="s">
        <v>308</v>
      </c>
      <c r="G164" s="175"/>
      <c r="H164" s="176" t="s">
        <v>28</v>
      </c>
      <c r="I164" s="178"/>
      <c r="J164" s="175"/>
      <c r="K164" s="175"/>
      <c r="L164" s="179"/>
      <c r="M164" s="180"/>
      <c r="N164" s="181"/>
      <c r="O164" s="181"/>
      <c r="P164" s="181"/>
      <c r="Q164" s="181"/>
      <c r="R164" s="181"/>
      <c r="S164" s="181"/>
      <c r="T164" s="182"/>
      <c r="AT164" s="183" t="s">
        <v>307</v>
      </c>
      <c r="AU164" s="183" t="s">
        <v>73</v>
      </c>
      <c r="AV164" s="10" t="s">
        <v>81</v>
      </c>
      <c r="AW164" s="10" t="s">
        <v>35</v>
      </c>
      <c r="AX164" s="10" t="s">
        <v>73</v>
      </c>
      <c r="AY164" s="183" t="s">
        <v>124</v>
      </c>
    </row>
    <row r="165" spans="1:65" s="11" customFormat="1" ht="10.199999999999999">
      <c r="B165" s="184"/>
      <c r="C165" s="185"/>
      <c r="D165" s="158" t="s">
        <v>307</v>
      </c>
      <c r="E165" s="186" t="s">
        <v>28</v>
      </c>
      <c r="F165" s="187" t="s">
        <v>309</v>
      </c>
      <c r="G165" s="185"/>
      <c r="H165" s="188">
        <v>4</v>
      </c>
      <c r="I165" s="189"/>
      <c r="J165" s="185"/>
      <c r="K165" s="185"/>
      <c r="L165" s="190"/>
      <c r="M165" s="191"/>
      <c r="N165" s="192"/>
      <c r="O165" s="192"/>
      <c r="P165" s="192"/>
      <c r="Q165" s="192"/>
      <c r="R165" s="192"/>
      <c r="S165" s="192"/>
      <c r="T165" s="193"/>
      <c r="AT165" s="194" t="s">
        <v>307</v>
      </c>
      <c r="AU165" s="194" t="s">
        <v>73</v>
      </c>
      <c r="AV165" s="11" t="s">
        <v>83</v>
      </c>
      <c r="AW165" s="11" t="s">
        <v>35</v>
      </c>
      <c r="AX165" s="11" t="s">
        <v>73</v>
      </c>
      <c r="AY165" s="194" t="s">
        <v>124</v>
      </c>
    </row>
    <row r="166" spans="1:65" s="12" customFormat="1" ht="10.199999999999999">
      <c r="B166" s="195"/>
      <c r="C166" s="196"/>
      <c r="D166" s="158" t="s">
        <v>307</v>
      </c>
      <c r="E166" s="197" t="s">
        <v>28</v>
      </c>
      <c r="F166" s="198" t="s">
        <v>310</v>
      </c>
      <c r="G166" s="196"/>
      <c r="H166" s="199">
        <v>4</v>
      </c>
      <c r="I166" s="200"/>
      <c r="J166" s="196"/>
      <c r="K166" s="196"/>
      <c r="L166" s="201"/>
      <c r="M166" s="202"/>
      <c r="N166" s="203"/>
      <c r="O166" s="203"/>
      <c r="P166" s="203"/>
      <c r="Q166" s="203"/>
      <c r="R166" s="203"/>
      <c r="S166" s="203"/>
      <c r="T166" s="204"/>
      <c r="AT166" s="205" t="s">
        <v>307</v>
      </c>
      <c r="AU166" s="205" t="s">
        <v>73</v>
      </c>
      <c r="AV166" s="12" t="s">
        <v>123</v>
      </c>
      <c r="AW166" s="12" t="s">
        <v>35</v>
      </c>
      <c r="AX166" s="12" t="s">
        <v>81</v>
      </c>
      <c r="AY166" s="205" t="s">
        <v>124</v>
      </c>
    </row>
    <row r="167" spans="1:65" s="2" customFormat="1" ht="13.8" customHeight="1">
      <c r="A167" s="34"/>
      <c r="B167" s="35"/>
      <c r="C167" s="145" t="s">
        <v>311</v>
      </c>
      <c r="D167" s="145" t="s">
        <v>119</v>
      </c>
      <c r="E167" s="146" t="s">
        <v>312</v>
      </c>
      <c r="F167" s="147" t="s">
        <v>313</v>
      </c>
      <c r="G167" s="148" t="s">
        <v>144</v>
      </c>
      <c r="H167" s="149">
        <v>6</v>
      </c>
      <c r="I167" s="150"/>
      <c r="J167" s="151">
        <f>ROUND(I167*H167,2)</f>
        <v>0</v>
      </c>
      <c r="K167" s="147" t="s">
        <v>145</v>
      </c>
      <c r="L167" s="39"/>
      <c r="M167" s="152" t="s">
        <v>28</v>
      </c>
      <c r="N167" s="153" t="s">
        <v>44</v>
      </c>
      <c r="O167" s="64"/>
      <c r="P167" s="154">
        <f>O167*H167</f>
        <v>0</v>
      </c>
      <c r="Q167" s="154">
        <v>0</v>
      </c>
      <c r="R167" s="154">
        <f>Q167*H167</f>
        <v>0</v>
      </c>
      <c r="S167" s="154">
        <v>0</v>
      </c>
      <c r="T167" s="15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56" t="s">
        <v>239</v>
      </c>
      <c r="AT167" s="156" t="s">
        <v>119</v>
      </c>
      <c r="AU167" s="156" t="s">
        <v>73</v>
      </c>
      <c r="AY167" s="17" t="s">
        <v>124</v>
      </c>
      <c r="BE167" s="157">
        <f>IF(N167="základní",J167,0)</f>
        <v>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7" t="s">
        <v>81</v>
      </c>
      <c r="BK167" s="157">
        <f>ROUND(I167*H167,2)</f>
        <v>0</v>
      </c>
      <c r="BL167" s="17" t="s">
        <v>239</v>
      </c>
      <c r="BM167" s="156" t="s">
        <v>314</v>
      </c>
    </row>
    <row r="168" spans="1:65" s="2" customFormat="1" ht="28.8">
      <c r="A168" s="34"/>
      <c r="B168" s="35"/>
      <c r="C168" s="36"/>
      <c r="D168" s="158" t="s">
        <v>126</v>
      </c>
      <c r="E168" s="36"/>
      <c r="F168" s="159" t="s">
        <v>315</v>
      </c>
      <c r="G168" s="36"/>
      <c r="H168" s="36"/>
      <c r="I168" s="160"/>
      <c r="J168" s="36"/>
      <c r="K168" s="36"/>
      <c r="L168" s="39"/>
      <c r="M168" s="161"/>
      <c r="N168" s="162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126</v>
      </c>
      <c r="AU168" s="17" t="s">
        <v>73</v>
      </c>
    </row>
    <row r="169" spans="1:65" s="2" customFormat="1" ht="22.2" customHeight="1">
      <c r="A169" s="34"/>
      <c r="B169" s="35"/>
      <c r="C169" s="145" t="s">
        <v>316</v>
      </c>
      <c r="D169" s="145" t="s">
        <v>119</v>
      </c>
      <c r="E169" s="146" t="s">
        <v>317</v>
      </c>
      <c r="F169" s="147" t="s">
        <v>318</v>
      </c>
      <c r="G169" s="148" t="s">
        <v>144</v>
      </c>
      <c r="H169" s="149">
        <v>5</v>
      </c>
      <c r="I169" s="150"/>
      <c r="J169" s="151">
        <f>ROUND(I169*H169,2)</f>
        <v>0</v>
      </c>
      <c r="K169" s="147" t="s">
        <v>145</v>
      </c>
      <c r="L169" s="39"/>
      <c r="M169" s="152" t="s">
        <v>28</v>
      </c>
      <c r="N169" s="153" t="s">
        <v>44</v>
      </c>
      <c r="O169" s="64"/>
      <c r="P169" s="154">
        <f>O169*H169</f>
        <v>0</v>
      </c>
      <c r="Q169" s="154">
        <v>0</v>
      </c>
      <c r="R169" s="154">
        <f>Q169*H169</f>
        <v>0</v>
      </c>
      <c r="S169" s="154">
        <v>0</v>
      </c>
      <c r="T169" s="15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56" t="s">
        <v>239</v>
      </c>
      <c r="AT169" s="156" t="s">
        <v>119</v>
      </c>
      <c r="AU169" s="156" t="s">
        <v>73</v>
      </c>
      <c r="AY169" s="17" t="s">
        <v>124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81</v>
      </c>
      <c r="BK169" s="157">
        <f>ROUND(I169*H169,2)</f>
        <v>0</v>
      </c>
      <c r="BL169" s="17" t="s">
        <v>239</v>
      </c>
      <c r="BM169" s="156" t="s">
        <v>319</v>
      </c>
    </row>
    <row r="170" spans="1:65" s="2" customFormat="1" ht="28.8">
      <c r="A170" s="34"/>
      <c r="B170" s="35"/>
      <c r="C170" s="36"/>
      <c r="D170" s="158" t="s">
        <v>126</v>
      </c>
      <c r="E170" s="36"/>
      <c r="F170" s="159" t="s">
        <v>320</v>
      </c>
      <c r="G170" s="36"/>
      <c r="H170" s="36"/>
      <c r="I170" s="160"/>
      <c r="J170" s="36"/>
      <c r="K170" s="36"/>
      <c r="L170" s="39"/>
      <c r="M170" s="161"/>
      <c r="N170" s="162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126</v>
      </c>
      <c r="AU170" s="17" t="s">
        <v>73</v>
      </c>
    </row>
    <row r="171" spans="1:65" s="2" customFormat="1" ht="13.8" customHeight="1">
      <c r="A171" s="34"/>
      <c r="B171" s="35"/>
      <c r="C171" s="145" t="s">
        <v>321</v>
      </c>
      <c r="D171" s="145" t="s">
        <v>119</v>
      </c>
      <c r="E171" s="146" t="s">
        <v>322</v>
      </c>
      <c r="F171" s="147" t="s">
        <v>323</v>
      </c>
      <c r="G171" s="148" t="s">
        <v>324</v>
      </c>
      <c r="H171" s="149">
        <v>70</v>
      </c>
      <c r="I171" s="150"/>
      <c r="J171" s="151">
        <f>ROUND(I171*H171,2)</f>
        <v>0</v>
      </c>
      <c r="K171" s="147" t="s">
        <v>145</v>
      </c>
      <c r="L171" s="39"/>
      <c r="M171" s="152" t="s">
        <v>28</v>
      </c>
      <c r="N171" s="153" t="s">
        <v>44</v>
      </c>
      <c r="O171" s="64"/>
      <c r="P171" s="154">
        <f>O171*H171</f>
        <v>0</v>
      </c>
      <c r="Q171" s="154">
        <v>0</v>
      </c>
      <c r="R171" s="154">
        <f>Q171*H171</f>
        <v>0</v>
      </c>
      <c r="S171" s="154">
        <v>0</v>
      </c>
      <c r="T171" s="15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56" t="s">
        <v>239</v>
      </c>
      <c r="AT171" s="156" t="s">
        <v>119</v>
      </c>
      <c r="AU171" s="156" t="s">
        <v>73</v>
      </c>
      <c r="AY171" s="17" t="s">
        <v>124</v>
      </c>
      <c r="BE171" s="157">
        <f>IF(N171="základní",J171,0)</f>
        <v>0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7" t="s">
        <v>81</v>
      </c>
      <c r="BK171" s="157">
        <f>ROUND(I171*H171,2)</f>
        <v>0</v>
      </c>
      <c r="BL171" s="17" t="s">
        <v>239</v>
      </c>
      <c r="BM171" s="156" t="s">
        <v>325</v>
      </c>
    </row>
    <row r="172" spans="1:65" s="2" customFormat="1" ht="10.199999999999999">
      <c r="A172" s="34"/>
      <c r="B172" s="35"/>
      <c r="C172" s="36"/>
      <c r="D172" s="158" t="s">
        <v>126</v>
      </c>
      <c r="E172" s="36"/>
      <c r="F172" s="159" t="s">
        <v>323</v>
      </c>
      <c r="G172" s="36"/>
      <c r="H172" s="36"/>
      <c r="I172" s="160"/>
      <c r="J172" s="36"/>
      <c r="K172" s="36"/>
      <c r="L172" s="39"/>
      <c r="M172" s="161"/>
      <c r="N172" s="162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126</v>
      </c>
      <c r="AU172" s="17" t="s">
        <v>73</v>
      </c>
    </row>
    <row r="173" spans="1:65" s="10" customFormat="1" ht="10.199999999999999">
      <c r="B173" s="174"/>
      <c r="C173" s="175"/>
      <c r="D173" s="158" t="s">
        <v>307</v>
      </c>
      <c r="E173" s="176" t="s">
        <v>28</v>
      </c>
      <c r="F173" s="177" t="s">
        <v>326</v>
      </c>
      <c r="G173" s="175"/>
      <c r="H173" s="176" t="s">
        <v>28</v>
      </c>
      <c r="I173" s="178"/>
      <c r="J173" s="175"/>
      <c r="K173" s="175"/>
      <c r="L173" s="179"/>
      <c r="M173" s="180"/>
      <c r="N173" s="181"/>
      <c r="O173" s="181"/>
      <c r="P173" s="181"/>
      <c r="Q173" s="181"/>
      <c r="R173" s="181"/>
      <c r="S173" s="181"/>
      <c r="T173" s="182"/>
      <c r="AT173" s="183" t="s">
        <v>307</v>
      </c>
      <c r="AU173" s="183" t="s">
        <v>73</v>
      </c>
      <c r="AV173" s="10" t="s">
        <v>81</v>
      </c>
      <c r="AW173" s="10" t="s">
        <v>35</v>
      </c>
      <c r="AX173" s="10" t="s">
        <v>73</v>
      </c>
      <c r="AY173" s="183" t="s">
        <v>124</v>
      </c>
    </row>
    <row r="174" spans="1:65" s="11" customFormat="1" ht="10.199999999999999">
      <c r="B174" s="184"/>
      <c r="C174" s="185"/>
      <c r="D174" s="158" t="s">
        <v>307</v>
      </c>
      <c r="E174" s="186" t="s">
        <v>28</v>
      </c>
      <c r="F174" s="187" t="s">
        <v>274</v>
      </c>
      <c r="G174" s="185"/>
      <c r="H174" s="188">
        <v>35</v>
      </c>
      <c r="I174" s="189"/>
      <c r="J174" s="185"/>
      <c r="K174" s="185"/>
      <c r="L174" s="190"/>
      <c r="M174" s="191"/>
      <c r="N174" s="192"/>
      <c r="O174" s="192"/>
      <c r="P174" s="192"/>
      <c r="Q174" s="192"/>
      <c r="R174" s="192"/>
      <c r="S174" s="192"/>
      <c r="T174" s="193"/>
      <c r="AT174" s="194" t="s">
        <v>307</v>
      </c>
      <c r="AU174" s="194" t="s">
        <v>73</v>
      </c>
      <c r="AV174" s="11" t="s">
        <v>83</v>
      </c>
      <c r="AW174" s="11" t="s">
        <v>35</v>
      </c>
      <c r="AX174" s="11" t="s">
        <v>73</v>
      </c>
      <c r="AY174" s="194" t="s">
        <v>124</v>
      </c>
    </row>
    <row r="175" spans="1:65" s="10" customFormat="1" ht="10.199999999999999">
      <c r="B175" s="174"/>
      <c r="C175" s="175"/>
      <c r="D175" s="158" t="s">
        <v>307</v>
      </c>
      <c r="E175" s="176" t="s">
        <v>28</v>
      </c>
      <c r="F175" s="177" t="s">
        <v>327</v>
      </c>
      <c r="G175" s="175"/>
      <c r="H175" s="176" t="s">
        <v>28</v>
      </c>
      <c r="I175" s="178"/>
      <c r="J175" s="175"/>
      <c r="K175" s="175"/>
      <c r="L175" s="179"/>
      <c r="M175" s="180"/>
      <c r="N175" s="181"/>
      <c r="O175" s="181"/>
      <c r="P175" s="181"/>
      <c r="Q175" s="181"/>
      <c r="R175" s="181"/>
      <c r="S175" s="181"/>
      <c r="T175" s="182"/>
      <c r="AT175" s="183" t="s">
        <v>307</v>
      </c>
      <c r="AU175" s="183" t="s">
        <v>73</v>
      </c>
      <c r="AV175" s="10" t="s">
        <v>81</v>
      </c>
      <c r="AW175" s="10" t="s">
        <v>35</v>
      </c>
      <c r="AX175" s="10" t="s">
        <v>73</v>
      </c>
      <c r="AY175" s="183" t="s">
        <v>124</v>
      </c>
    </row>
    <row r="176" spans="1:65" s="11" customFormat="1" ht="10.199999999999999">
      <c r="B176" s="184"/>
      <c r="C176" s="185"/>
      <c r="D176" s="158" t="s">
        <v>307</v>
      </c>
      <c r="E176" s="186" t="s">
        <v>28</v>
      </c>
      <c r="F176" s="187" t="s">
        <v>274</v>
      </c>
      <c r="G176" s="185"/>
      <c r="H176" s="188">
        <v>35</v>
      </c>
      <c r="I176" s="189"/>
      <c r="J176" s="185"/>
      <c r="K176" s="185"/>
      <c r="L176" s="190"/>
      <c r="M176" s="191"/>
      <c r="N176" s="192"/>
      <c r="O176" s="192"/>
      <c r="P176" s="192"/>
      <c r="Q176" s="192"/>
      <c r="R176" s="192"/>
      <c r="S176" s="192"/>
      <c r="T176" s="193"/>
      <c r="AT176" s="194" t="s">
        <v>307</v>
      </c>
      <c r="AU176" s="194" t="s">
        <v>73</v>
      </c>
      <c r="AV176" s="11" t="s">
        <v>83</v>
      </c>
      <c r="AW176" s="11" t="s">
        <v>35</v>
      </c>
      <c r="AX176" s="11" t="s">
        <v>73</v>
      </c>
      <c r="AY176" s="194" t="s">
        <v>124</v>
      </c>
    </row>
    <row r="177" spans="1:65" s="12" customFormat="1" ht="10.199999999999999">
      <c r="B177" s="195"/>
      <c r="C177" s="196"/>
      <c r="D177" s="158" t="s">
        <v>307</v>
      </c>
      <c r="E177" s="197" t="s">
        <v>28</v>
      </c>
      <c r="F177" s="198" t="s">
        <v>310</v>
      </c>
      <c r="G177" s="196"/>
      <c r="H177" s="199">
        <v>70</v>
      </c>
      <c r="I177" s="200"/>
      <c r="J177" s="196"/>
      <c r="K177" s="196"/>
      <c r="L177" s="201"/>
      <c r="M177" s="202"/>
      <c r="N177" s="203"/>
      <c r="O177" s="203"/>
      <c r="P177" s="203"/>
      <c r="Q177" s="203"/>
      <c r="R177" s="203"/>
      <c r="S177" s="203"/>
      <c r="T177" s="204"/>
      <c r="AT177" s="205" t="s">
        <v>307</v>
      </c>
      <c r="AU177" s="205" t="s">
        <v>73</v>
      </c>
      <c r="AV177" s="12" t="s">
        <v>123</v>
      </c>
      <c r="AW177" s="12" t="s">
        <v>35</v>
      </c>
      <c r="AX177" s="12" t="s">
        <v>81</v>
      </c>
      <c r="AY177" s="205" t="s">
        <v>124</v>
      </c>
    </row>
    <row r="178" spans="1:65" s="2" customFormat="1" ht="22.2" customHeight="1">
      <c r="A178" s="34"/>
      <c r="B178" s="35"/>
      <c r="C178" s="145" t="s">
        <v>328</v>
      </c>
      <c r="D178" s="145" t="s">
        <v>119</v>
      </c>
      <c r="E178" s="146" t="s">
        <v>329</v>
      </c>
      <c r="F178" s="147" t="s">
        <v>330</v>
      </c>
      <c r="G178" s="148" t="s">
        <v>331</v>
      </c>
      <c r="H178" s="149">
        <v>2</v>
      </c>
      <c r="I178" s="150"/>
      <c r="J178" s="151">
        <f>ROUND(I178*H178,2)</f>
        <v>0</v>
      </c>
      <c r="K178" s="147" t="s">
        <v>145</v>
      </c>
      <c r="L178" s="39"/>
      <c r="M178" s="152" t="s">
        <v>28</v>
      </c>
      <c r="N178" s="153" t="s">
        <v>44</v>
      </c>
      <c r="O178" s="64"/>
      <c r="P178" s="154">
        <f>O178*H178</f>
        <v>0</v>
      </c>
      <c r="Q178" s="154">
        <v>0</v>
      </c>
      <c r="R178" s="154">
        <f>Q178*H178</f>
        <v>0</v>
      </c>
      <c r="S178" s="154">
        <v>0</v>
      </c>
      <c r="T178" s="155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56" t="s">
        <v>239</v>
      </c>
      <c r="AT178" s="156" t="s">
        <v>119</v>
      </c>
      <c r="AU178" s="156" t="s">
        <v>73</v>
      </c>
      <c r="AY178" s="17" t="s">
        <v>124</v>
      </c>
      <c r="BE178" s="157">
        <f>IF(N178="základní",J178,0)</f>
        <v>0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17" t="s">
        <v>81</v>
      </c>
      <c r="BK178" s="157">
        <f>ROUND(I178*H178,2)</f>
        <v>0</v>
      </c>
      <c r="BL178" s="17" t="s">
        <v>239</v>
      </c>
      <c r="BM178" s="156" t="s">
        <v>332</v>
      </c>
    </row>
    <row r="179" spans="1:65" s="2" customFormat="1" ht="19.2">
      <c r="A179" s="34"/>
      <c r="B179" s="35"/>
      <c r="C179" s="36"/>
      <c r="D179" s="158" t="s">
        <v>126</v>
      </c>
      <c r="E179" s="36"/>
      <c r="F179" s="159" t="s">
        <v>330</v>
      </c>
      <c r="G179" s="36"/>
      <c r="H179" s="36"/>
      <c r="I179" s="160"/>
      <c r="J179" s="36"/>
      <c r="K179" s="36"/>
      <c r="L179" s="39"/>
      <c r="M179" s="161"/>
      <c r="N179" s="162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126</v>
      </c>
      <c r="AU179" s="17" t="s">
        <v>73</v>
      </c>
    </row>
    <row r="180" spans="1:65" s="10" customFormat="1" ht="10.199999999999999">
      <c r="B180" s="174"/>
      <c r="C180" s="175"/>
      <c r="D180" s="158" t="s">
        <v>307</v>
      </c>
      <c r="E180" s="176" t="s">
        <v>28</v>
      </c>
      <c r="F180" s="177" t="s">
        <v>333</v>
      </c>
      <c r="G180" s="175"/>
      <c r="H180" s="176" t="s">
        <v>28</v>
      </c>
      <c r="I180" s="178"/>
      <c r="J180" s="175"/>
      <c r="K180" s="175"/>
      <c r="L180" s="179"/>
      <c r="M180" s="180"/>
      <c r="N180" s="181"/>
      <c r="O180" s="181"/>
      <c r="P180" s="181"/>
      <c r="Q180" s="181"/>
      <c r="R180" s="181"/>
      <c r="S180" s="181"/>
      <c r="T180" s="182"/>
      <c r="AT180" s="183" t="s">
        <v>307</v>
      </c>
      <c r="AU180" s="183" t="s">
        <v>73</v>
      </c>
      <c r="AV180" s="10" t="s">
        <v>81</v>
      </c>
      <c r="AW180" s="10" t="s">
        <v>35</v>
      </c>
      <c r="AX180" s="10" t="s">
        <v>73</v>
      </c>
      <c r="AY180" s="183" t="s">
        <v>124</v>
      </c>
    </row>
    <row r="181" spans="1:65" s="11" customFormat="1" ht="10.199999999999999">
      <c r="B181" s="184"/>
      <c r="C181" s="185"/>
      <c r="D181" s="158" t="s">
        <v>307</v>
      </c>
      <c r="E181" s="186" t="s">
        <v>28</v>
      </c>
      <c r="F181" s="187" t="s">
        <v>81</v>
      </c>
      <c r="G181" s="185"/>
      <c r="H181" s="188">
        <v>1</v>
      </c>
      <c r="I181" s="189"/>
      <c r="J181" s="185"/>
      <c r="K181" s="185"/>
      <c r="L181" s="190"/>
      <c r="M181" s="191"/>
      <c r="N181" s="192"/>
      <c r="O181" s="192"/>
      <c r="P181" s="192"/>
      <c r="Q181" s="192"/>
      <c r="R181" s="192"/>
      <c r="S181" s="192"/>
      <c r="T181" s="193"/>
      <c r="AT181" s="194" t="s">
        <v>307</v>
      </c>
      <c r="AU181" s="194" t="s">
        <v>73</v>
      </c>
      <c r="AV181" s="11" t="s">
        <v>83</v>
      </c>
      <c r="AW181" s="11" t="s">
        <v>35</v>
      </c>
      <c r="AX181" s="11" t="s">
        <v>73</v>
      </c>
      <c r="AY181" s="194" t="s">
        <v>124</v>
      </c>
    </row>
    <row r="182" spans="1:65" s="10" customFormat="1" ht="10.199999999999999">
      <c r="B182" s="174"/>
      <c r="C182" s="175"/>
      <c r="D182" s="158" t="s">
        <v>307</v>
      </c>
      <c r="E182" s="176" t="s">
        <v>28</v>
      </c>
      <c r="F182" s="177" t="s">
        <v>327</v>
      </c>
      <c r="G182" s="175"/>
      <c r="H182" s="176" t="s">
        <v>28</v>
      </c>
      <c r="I182" s="178"/>
      <c r="J182" s="175"/>
      <c r="K182" s="175"/>
      <c r="L182" s="179"/>
      <c r="M182" s="180"/>
      <c r="N182" s="181"/>
      <c r="O182" s="181"/>
      <c r="P182" s="181"/>
      <c r="Q182" s="181"/>
      <c r="R182" s="181"/>
      <c r="S182" s="181"/>
      <c r="T182" s="182"/>
      <c r="AT182" s="183" t="s">
        <v>307</v>
      </c>
      <c r="AU182" s="183" t="s">
        <v>73</v>
      </c>
      <c r="AV182" s="10" t="s">
        <v>81</v>
      </c>
      <c r="AW182" s="10" t="s">
        <v>35</v>
      </c>
      <c r="AX182" s="10" t="s">
        <v>73</v>
      </c>
      <c r="AY182" s="183" t="s">
        <v>124</v>
      </c>
    </row>
    <row r="183" spans="1:65" s="11" customFormat="1" ht="10.199999999999999">
      <c r="B183" s="184"/>
      <c r="C183" s="185"/>
      <c r="D183" s="158" t="s">
        <v>307</v>
      </c>
      <c r="E183" s="186" t="s">
        <v>28</v>
      </c>
      <c r="F183" s="187" t="s">
        <v>81</v>
      </c>
      <c r="G183" s="185"/>
      <c r="H183" s="188">
        <v>1</v>
      </c>
      <c r="I183" s="189"/>
      <c r="J183" s="185"/>
      <c r="K183" s="185"/>
      <c r="L183" s="190"/>
      <c r="M183" s="191"/>
      <c r="N183" s="192"/>
      <c r="O183" s="192"/>
      <c r="P183" s="192"/>
      <c r="Q183" s="192"/>
      <c r="R183" s="192"/>
      <c r="S183" s="192"/>
      <c r="T183" s="193"/>
      <c r="AT183" s="194" t="s">
        <v>307</v>
      </c>
      <c r="AU183" s="194" t="s">
        <v>73</v>
      </c>
      <c r="AV183" s="11" t="s">
        <v>83</v>
      </c>
      <c r="AW183" s="11" t="s">
        <v>35</v>
      </c>
      <c r="AX183" s="11" t="s">
        <v>73</v>
      </c>
      <c r="AY183" s="194" t="s">
        <v>124</v>
      </c>
    </row>
    <row r="184" spans="1:65" s="12" customFormat="1" ht="10.199999999999999">
      <c r="B184" s="195"/>
      <c r="C184" s="196"/>
      <c r="D184" s="158" t="s">
        <v>307</v>
      </c>
      <c r="E184" s="197" t="s">
        <v>28</v>
      </c>
      <c r="F184" s="198" t="s">
        <v>310</v>
      </c>
      <c r="G184" s="196"/>
      <c r="H184" s="199">
        <v>2</v>
      </c>
      <c r="I184" s="200"/>
      <c r="J184" s="196"/>
      <c r="K184" s="196"/>
      <c r="L184" s="201"/>
      <c r="M184" s="202"/>
      <c r="N184" s="203"/>
      <c r="O184" s="203"/>
      <c r="P184" s="203"/>
      <c r="Q184" s="203"/>
      <c r="R184" s="203"/>
      <c r="S184" s="203"/>
      <c r="T184" s="204"/>
      <c r="AT184" s="205" t="s">
        <v>307</v>
      </c>
      <c r="AU184" s="205" t="s">
        <v>73</v>
      </c>
      <c r="AV184" s="12" t="s">
        <v>123</v>
      </c>
      <c r="AW184" s="12" t="s">
        <v>35</v>
      </c>
      <c r="AX184" s="12" t="s">
        <v>81</v>
      </c>
      <c r="AY184" s="205" t="s">
        <v>124</v>
      </c>
    </row>
    <row r="185" spans="1:65" s="2" customFormat="1" ht="22.2" customHeight="1">
      <c r="A185" s="34"/>
      <c r="B185" s="35"/>
      <c r="C185" s="145" t="s">
        <v>334</v>
      </c>
      <c r="D185" s="145" t="s">
        <v>119</v>
      </c>
      <c r="E185" s="146" t="s">
        <v>335</v>
      </c>
      <c r="F185" s="147" t="s">
        <v>336</v>
      </c>
      <c r="G185" s="148" t="s">
        <v>144</v>
      </c>
      <c r="H185" s="149">
        <v>6</v>
      </c>
      <c r="I185" s="150"/>
      <c r="J185" s="151">
        <f>ROUND(I185*H185,2)</f>
        <v>0</v>
      </c>
      <c r="K185" s="147" t="s">
        <v>145</v>
      </c>
      <c r="L185" s="39"/>
      <c r="M185" s="152" t="s">
        <v>28</v>
      </c>
      <c r="N185" s="153" t="s">
        <v>44</v>
      </c>
      <c r="O185" s="64"/>
      <c r="P185" s="154">
        <f>O185*H185</f>
        <v>0</v>
      </c>
      <c r="Q185" s="154">
        <v>0</v>
      </c>
      <c r="R185" s="154">
        <f>Q185*H185</f>
        <v>0</v>
      </c>
      <c r="S185" s="154">
        <v>0</v>
      </c>
      <c r="T185" s="15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56" t="s">
        <v>239</v>
      </c>
      <c r="AT185" s="156" t="s">
        <v>119</v>
      </c>
      <c r="AU185" s="156" t="s">
        <v>73</v>
      </c>
      <c r="AY185" s="17" t="s">
        <v>124</v>
      </c>
      <c r="BE185" s="157">
        <f>IF(N185="základní",J185,0)</f>
        <v>0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7" t="s">
        <v>81</v>
      </c>
      <c r="BK185" s="157">
        <f>ROUND(I185*H185,2)</f>
        <v>0</v>
      </c>
      <c r="BL185" s="17" t="s">
        <v>239</v>
      </c>
      <c r="BM185" s="156" t="s">
        <v>337</v>
      </c>
    </row>
    <row r="186" spans="1:65" s="2" customFormat="1" ht="19.2">
      <c r="A186" s="34"/>
      <c r="B186" s="35"/>
      <c r="C186" s="36"/>
      <c r="D186" s="158" t="s">
        <v>126</v>
      </c>
      <c r="E186" s="36"/>
      <c r="F186" s="159" t="s">
        <v>336</v>
      </c>
      <c r="G186" s="36"/>
      <c r="H186" s="36"/>
      <c r="I186" s="160"/>
      <c r="J186" s="36"/>
      <c r="K186" s="36"/>
      <c r="L186" s="39"/>
      <c r="M186" s="161"/>
      <c r="N186" s="162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126</v>
      </c>
      <c r="AU186" s="17" t="s">
        <v>73</v>
      </c>
    </row>
    <row r="187" spans="1:65" s="2" customFormat="1" ht="13.8" customHeight="1">
      <c r="A187" s="34"/>
      <c r="B187" s="35"/>
      <c r="C187" s="145" t="s">
        <v>338</v>
      </c>
      <c r="D187" s="145" t="s">
        <v>119</v>
      </c>
      <c r="E187" s="146" t="s">
        <v>339</v>
      </c>
      <c r="F187" s="147" t="s">
        <v>340</v>
      </c>
      <c r="G187" s="148" t="s">
        <v>144</v>
      </c>
      <c r="H187" s="149">
        <v>2</v>
      </c>
      <c r="I187" s="150"/>
      <c r="J187" s="151">
        <f>ROUND(I187*H187,2)</f>
        <v>0</v>
      </c>
      <c r="K187" s="147" t="s">
        <v>145</v>
      </c>
      <c r="L187" s="39"/>
      <c r="M187" s="152" t="s">
        <v>28</v>
      </c>
      <c r="N187" s="153" t="s">
        <v>44</v>
      </c>
      <c r="O187" s="64"/>
      <c r="P187" s="154">
        <f>O187*H187</f>
        <v>0</v>
      </c>
      <c r="Q187" s="154">
        <v>0</v>
      </c>
      <c r="R187" s="154">
        <f>Q187*H187</f>
        <v>0</v>
      </c>
      <c r="S187" s="154">
        <v>0</v>
      </c>
      <c r="T187" s="15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56" t="s">
        <v>239</v>
      </c>
      <c r="AT187" s="156" t="s">
        <v>119</v>
      </c>
      <c r="AU187" s="156" t="s">
        <v>73</v>
      </c>
      <c r="AY187" s="17" t="s">
        <v>124</v>
      </c>
      <c r="BE187" s="157">
        <f>IF(N187="základní",J187,0)</f>
        <v>0</v>
      </c>
      <c r="BF187" s="157">
        <f>IF(N187="snížená",J187,0)</f>
        <v>0</v>
      </c>
      <c r="BG187" s="157">
        <f>IF(N187="zákl. přenesená",J187,0)</f>
        <v>0</v>
      </c>
      <c r="BH187" s="157">
        <f>IF(N187="sníž. přenesená",J187,0)</f>
        <v>0</v>
      </c>
      <c r="BI187" s="157">
        <f>IF(N187="nulová",J187,0)</f>
        <v>0</v>
      </c>
      <c r="BJ187" s="17" t="s">
        <v>81</v>
      </c>
      <c r="BK187" s="157">
        <f>ROUND(I187*H187,2)</f>
        <v>0</v>
      </c>
      <c r="BL187" s="17" t="s">
        <v>239</v>
      </c>
      <c r="BM187" s="156" t="s">
        <v>341</v>
      </c>
    </row>
    <row r="188" spans="1:65" s="2" customFormat="1" ht="10.199999999999999">
      <c r="A188" s="34"/>
      <c r="B188" s="35"/>
      <c r="C188" s="36"/>
      <c r="D188" s="158" t="s">
        <v>126</v>
      </c>
      <c r="E188" s="36"/>
      <c r="F188" s="159" t="s">
        <v>340</v>
      </c>
      <c r="G188" s="36"/>
      <c r="H188" s="36"/>
      <c r="I188" s="160"/>
      <c r="J188" s="36"/>
      <c r="K188" s="36"/>
      <c r="L188" s="39"/>
      <c r="M188" s="161"/>
      <c r="N188" s="162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126</v>
      </c>
      <c r="AU188" s="17" t="s">
        <v>73</v>
      </c>
    </row>
    <row r="189" spans="1:65" s="2" customFormat="1" ht="22.2" customHeight="1">
      <c r="A189" s="34"/>
      <c r="B189" s="35"/>
      <c r="C189" s="145" t="s">
        <v>342</v>
      </c>
      <c r="D189" s="145" t="s">
        <v>119</v>
      </c>
      <c r="E189" s="146" t="s">
        <v>343</v>
      </c>
      <c r="F189" s="147" t="s">
        <v>344</v>
      </c>
      <c r="G189" s="148" t="s">
        <v>345</v>
      </c>
      <c r="H189" s="149">
        <v>50</v>
      </c>
      <c r="I189" s="150"/>
      <c r="J189" s="151">
        <f>ROUND(I189*H189,2)</f>
        <v>0</v>
      </c>
      <c r="K189" s="147" t="s">
        <v>145</v>
      </c>
      <c r="L189" s="39"/>
      <c r="M189" s="152" t="s">
        <v>28</v>
      </c>
      <c r="N189" s="153" t="s">
        <v>44</v>
      </c>
      <c r="O189" s="64"/>
      <c r="P189" s="154">
        <f>O189*H189</f>
        <v>0</v>
      </c>
      <c r="Q189" s="154">
        <v>0</v>
      </c>
      <c r="R189" s="154">
        <f>Q189*H189</f>
        <v>0</v>
      </c>
      <c r="S189" s="154">
        <v>0</v>
      </c>
      <c r="T189" s="15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56" t="s">
        <v>239</v>
      </c>
      <c r="AT189" s="156" t="s">
        <v>119</v>
      </c>
      <c r="AU189" s="156" t="s">
        <v>73</v>
      </c>
      <c r="AY189" s="17" t="s">
        <v>124</v>
      </c>
      <c r="BE189" s="157">
        <f>IF(N189="základní",J189,0)</f>
        <v>0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7" t="s">
        <v>81</v>
      </c>
      <c r="BK189" s="157">
        <f>ROUND(I189*H189,2)</f>
        <v>0</v>
      </c>
      <c r="BL189" s="17" t="s">
        <v>239</v>
      </c>
      <c r="BM189" s="156" t="s">
        <v>346</v>
      </c>
    </row>
    <row r="190" spans="1:65" s="2" customFormat="1" ht="10.199999999999999">
      <c r="A190" s="34"/>
      <c r="B190" s="35"/>
      <c r="C190" s="36"/>
      <c r="D190" s="158" t="s">
        <v>126</v>
      </c>
      <c r="E190" s="36"/>
      <c r="F190" s="159" t="s">
        <v>344</v>
      </c>
      <c r="G190" s="36"/>
      <c r="H190" s="36"/>
      <c r="I190" s="160"/>
      <c r="J190" s="36"/>
      <c r="K190" s="36"/>
      <c r="L190" s="39"/>
      <c r="M190" s="161"/>
      <c r="N190" s="162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126</v>
      </c>
      <c r="AU190" s="17" t="s">
        <v>73</v>
      </c>
    </row>
    <row r="191" spans="1:65" s="10" customFormat="1" ht="10.199999999999999">
      <c r="B191" s="174"/>
      <c r="C191" s="175"/>
      <c r="D191" s="158" t="s">
        <v>307</v>
      </c>
      <c r="E191" s="176" t="s">
        <v>28</v>
      </c>
      <c r="F191" s="177" t="s">
        <v>347</v>
      </c>
      <c r="G191" s="175"/>
      <c r="H191" s="176" t="s">
        <v>28</v>
      </c>
      <c r="I191" s="178"/>
      <c r="J191" s="175"/>
      <c r="K191" s="175"/>
      <c r="L191" s="179"/>
      <c r="M191" s="180"/>
      <c r="N191" s="181"/>
      <c r="O191" s="181"/>
      <c r="P191" s="181"/>
      <c r="Q191" s="181"/>
      <c r="R191" s="181"/>
      <c r="S191" s="181"/>
      <c r="T191" s="182"/>
      <c r="AT191" s="183" t="s">
        <v>307</v>
      </c>
      <c r="AU191" s="183" t="s">
        <v>73</v>
      </c>
      <c r="AV191" s="10" t="s">
        <v>81</v>
      </c>
      <c r="AW191" s="10" t="s">
        <v>35</v>
      </c>
      <c r="AX191" s="10" t="s">
        <v>73</v>
      </c>
      <c r="AY191" s="183" t="s">
        <v>124</v>
      </c>
    </row>
    <row r="192" spans="1:65" s="11" customFormat="1" ht="10.199999999999999">
      <c r="B192" s="184"/>
      <c r="C192" s="185"/>
      <c r="D192" s="158" t="s">
        <v>307</v>
      </c>
      <c r="E192" s="186" t="s">
        <v>28</v>
      </c>
      <c r="F192" s="187" t="s">
        <v>348</v>
      </c>
      <c r="G192" s="185"/>
      <c r="H192" s="188">
        <v>40</v>
      </c>
      <c r="I192" s="189"/>
      <c r="J192" s="185"/>
      <c r="K192" s="185"/>
      <c r="L192" s="190"/>
      <c r="M192" s="191"/>
      <c r="N192" s="192"/>
      <c r="O192" s="192"/>
      <c r="P192" s="192"/>
      <c r="Q192" s="192"/>
      <c r="R192" s="192"/>
      <c r="S192" s="192"/>
      <c r="T192" s="193"/>
      <c r="AT192" s="194" t="s">
        <v>307</v>
      </c>
      <c r="AU192" s="194" t="s">
        <v>73</v>
      </c>
      <c r="AV192" s="11" t="s">
        <v>83</v>
      </c>
      <c r="AW192" s="11" t="s">
        <v>35</v>
      </c>
      <c r="AX192" s="11" t="s">
        <v>73</v>
      </c>
      <c r="AY192" s="194" t="s">
        <v>124</v>
      </c>
    </row>
    <row r="193" spans="1:51" s="10" customFormat="1" ht="10.199999999999999">
      <c r="B193" s="174"/>
      <c r="C193" s="175"/>
      <c r="D193" s="158" t="s">
        <v>307</v>
      </c>
      <c r="E193" s="176" t="s">
        <v>28</v>
      </c>
      <c r="F193" s="177" t="s">
        <v>349</v>
      </c>
      <c r="G193" s="175"/>
      <c r="H193" s="176" t="s">
        <v>28</v>
      </c>
      <c r="I193" s="178"/>
      <c r="J193" s="175"/>
      <c r="K193" s="175"/>
      <c r="L193" s="179"/>
      <c r="M193" s="180"/>
      <c r="N193" s="181"/>
      <c r="O193" s="181"/>
      <c r="P193" s="181"/>
      <c r="Q193" s="181"/>
      <c r="R193" s="181"/>
      <c r="S193" s="181"/>
      <c r="T193" s="182"/>
      <c r="AT193" s="183" t="s">
        <v>307</v>
      </c>
      <c r="AU193" s="183" t="s">
        <v>73</v>
      </c>
      <c r="AV193" s="10" t="s">
        <v>81</v>
      </c>
      <c r="AW193" s="10" t="s">
        <v>35</v>
      </c>
      <c r="AX193" s="10" t="s">
        <v>73</v>
      </c>
      <c r="AY193" s="183" t="s">
        <v>124</v>
      </c>
    </row>
    <row r="194" spans="1:51" s="11" customFormat="1" ht="10.199999999999999">
      <c r="B194" s="184"/>
      <c r="C194" s="185"/>
      <c r="D194" s="158" t="s">
        <v>307</v>
      </c>
      <c r="E194" s="186" t="s">
        <v>28</v>
      </c>
      <c r="F194" s="187" t="s">
        <v>162</v>
      </c>
      <c r="G194" s="185"/>
      <c r="H194" s="188">
        <v>10</v>
      </c>
      <c r="I194" s="189"/>
      <c r="J194" s="185"/>
      <c r="K194" s="185"/>
      <c r="L194" s="190"/>
      <c r="M194" s="191"/>
      <c r="N194" s="192"/>
      <c r="O194" s="192"/>
      <c r="P194" s="192"/>
      <c r="Q194" s="192"/>
      <c r="R194" s="192"/>
      <c r="S194" s="192"/>
      <c r="T194" s="193"/>
      <c r="AT194" s="194" t="s">
        <v>307</v>
      </c>
      <c r="AU194" s="194" t="s">
        <v>73</v>
      </c>
      <c r="AV194" s="11" t="s">
        <v>83</v>
      </c>
      <c r="AW194" s="11" t="s">
        <v>35</v>
      </c>
      <c r="AX194" s="11" t="s">
        <v>73</v>
      </c>
      <c r="AY194" s="194" t="s">
        <v>124</v>
      </c>
    </row>
    <row r="195" spans="1:51" s="12" customFormat="1" ht="10.199999999999999">
      <c r="B195" s="195"/>
      <c r="C195" s="196"/>
      <c r="D195" s="158" t="s">
        <v>307</v>
      </c>
      <c r="E195" s="197" t="s">
        <v>28</v>
      </c>
      <c r="F195" s="198" t="s">
        <v>310</v>
      </c>
      <c r="G195" s="196"/>
      <c r="H195" s="199">
        <v>50</v>
      </c>
      <c r="I195" s="200"/>
      <c r="J195" s="196"/>
      <c r="K195" s="196"/>
      <c r="L195" s="201"/>
      <c r="M195" s="206"/>
      <c r="N195" s="207"/>
      <c r="O195" s="207"/>
      <c r="P195" s="207"/>
      <c r="Q195" s="207"/>
      <c r="R195" s="207"/>
      <c r="S195" s="207"/>
      <c r="T195" s="208"/>
      <c r="AT195" s="205" t="s">
        <v>307</v>
      </c>
      <c r="AU195" s="205" t="s">
        <v>73</v>
      </c>
      <c r="AV195" s="12" t="s">
        <v>123</v>
      </c>
      <c r="AW195" s="12" t="s">
        <v>35</v>
      </c>
      <c r="AX195" s="12" t="s">
        <v>81</v>
      </c>
      <c r="AY195" s="205" t="s">
        <v>124</v>
      </c>
    </row>
    <row r="196" spans="1:51" s="2" customFormat="1" ht="6.9" customHeight="1">
      <c r="A196" s="34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39"/>
      <c r="M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</row>
  </sheetData>
  <sheetProtection algorithmName="SHA-512" hashValue="NPvOH80GJrZ+8nPc8Gfyz9ZzBqI/62pJwkAIEFEXUhHmDkHCRUwF0g0cdTIukH782y/A7wl0H2lTHLvoGAG4mA==" saltValue="qNZPKtmz/f6OmUM9kiaBeZMdqfKkJ1PNbqK5IZe7DoCo4Ay+yBM3xMGx4Ui3Yswg7gYEUw2j/zpJ0IQSL6Oyww==" spinCount="100000" sheet="1" objects="1" scenarios="1" formatColumns="0" formatRows="0" autoFilter="0"/>
  <autoFilter ref="C78:K195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8"/>
  <sheetViews>
    <sheetView showGridLines="0" topLeftCell="A152" workbookViewId="0"/>
  </sheetViews>
  <sheetFormatPr defaultRowHeight="13.8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1" width="21.570312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86</v>
      </c>
    </row>
    <row r="3" spans="1:46" s="1" customFormat="1" ht="6.9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" hidden="1" customHeight="1">
      <c r="B4" s="20"/>
      <c r="D4" s="103" t="s">
        <v>99</v>
      </c>
      <c r="L4" s="20"/>
      <c r="M4" s="104" t="s">
        <v>10</v>
      </c>
      <c r="AT4" s="17" t="s">
        <v>4</v>
      </c>
    </row>
    <row r="5" spans="1:46" s="1" customFormat="1" ht="6.9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4.4" hidden="1" customHeight="1">
      <c r="B7" s="20"/>
      <c r="E7" s="282" t="str">
        <f>'Rekapitulace zakázky'!K6</f>
        <v>Oprava trati v úseku Nová Paka - Stará Paka</v>
      </c>
      <c r="F7" s="283"/>
      <c r="G7" s="283"/>
      <c r="H7" s="283"/>
      <c r="L7" s="20"/>
    </row>
    <row r="8" spans="1:46" s="2" customFormat="1" ht="12" hidden="1" customHeight="1">
      <c r="A8" s="34"/>
      <c r="B8" s="39"/>
      <c r="C8" s="34"/>
      <c r="D8" s="105" t="s">
        <v>100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" hidden="1" customHeight="1">
      <c r="A9" s="34"/>
      <c r="B9" s="39"/>
      <c r="C9" s="34"/>
      <c r="D9" s="34"/>
      <c r="E9" s="284" t="s">
        <v>350</v>
      </c>
      <c r="F9" s="285"/>
      <c r="G9" s="285"/>
      <c r="H9" s="28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28</v>
      </c>
      <c r="G11" s="34"/>
      <c r="H11" s="34"/>
      <c r="I11" s="105" t="s">
        <v>20</v>
      </c>
      <c r="J11" s="107" t="s">
        <v>28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 t="str">
        <f>'Rekapitulace zakázky'!AN8</f>
        <v>21. 8. 2020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26</v>
      </c>
      <c r="E14" s="34"/>
      <c r="F14" s="34"/>
      <c r="G14" s="34"/>
      <c r="H14" s="34"/>
      <c r="I14" s="105" t="s">
        <v>27</v>
      </c>
      <c r="J14" s="107" t="s">
        <v>28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29</v>
      </c>
      <c r="F15" s="34"/>
      <c r="G15" s="34"/>
      <c r="H15" s="34"/>
      <c r="I15" s="105" t="s">
        <v>30</v>
      </c>
      <c r="J15" s="107" t="s">
        <v>28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27</v>
      </c>
      <c r="J17" s="30" t="str">
        <f>'Rekapitulace zakázky'!AN13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6" t="str">
        <f>'Rekapitulace zakázky'!E14</f>
        <v>Vyplň údaj</v>
      </c>
      <c r="F18" s="287"/>
      <c r="G18" s="287"/>
      <c r="H18" s="287"/>
      <c r="I18" s="105" t="s">
        <v>30</v>
      </c>
      <c r="J18" s="30" t="str">
        <f>'Rekapitulace zakázky'!AN14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27</v>
      </c>
      <c r="J20" s="107" t="s">
        <v>28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34</v>
      </c>
      <c r="F21" s="34"/>
      <c r="G21" s="34"/>
      <c r="H21" s="34"/>
      <c r="I21" s="105" t="s">
        <v>30</v>
      </c>
      <c r="J21" s="107" t="s">
        <v>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36</v>
      </c>
      <c r="E23" s="34"/>
      <c r="F23" s="34"/>
      <c r="G23" s="34"/>
      <c r="H23" s="34"/>
      <c r="I23" s="105" t="s">
        <v>27</v>
      </c>
      <c r="J23" s="107" t="s">
        <v>28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34</v>
      </c>
      <c r="F24" s="34"/>
      <c r="G24" s="34"/>
      <c r="H24" s="34"/>
      <c r="I24" s="105" t="s">
        <v>30</v>
      </c>
      <c r="J24" s="107" t="s">
        <v>28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84" hidden="1" customHeight="1">
      <c r="A27" s="109"/>
      <c r="B27" s="110"/>
      <c r="C27" s="109"/>
      <c r="D27" s="109"/>
      <c r="E27" s="288" t="s">
        <v>38</v>
      </c>
      <c r="F27" s="288"/>
      <c r="G27" s="288"/>
      <c r="H27" s="28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16" t="s">
        <v>43</v>
      </c>
      <c r="E33" s="105" t="s">
        <v>44</v>
      </c>
      <c r="F33" s="117">
        <f>ROUND((SUM(BE81:BE167)),  2)</f>
        <v>0</v>
      </c>
      <c r="G33" s="34"/>
      <c r="H33" s="34"/>
      <c r="I33" s="118">
        <v>0.21</v>
      </c>
      <c r="J33" s="117">
        <f>ROUND(((SUM(BE81:BE167))*I33),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5" t="s">
        <v>45</v>
      </c>
      <c r="F34" s="117">
        <f>ROUND((SUM(BF81:BF167)),  2)</f>
        <v>0</v>
      </c>
      <c r="G34" s="34"/>
      <c r="H34" s="34"/>
      <c r="I34" s="118">
        <v>0.15</v>
      </c>
      <c r="J34" s="117">
        <f>ROUND(((SUM(BF81:BF167))*I34),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46</v>
      </c>
      <c r="F35" s="117">
        <f>ROUND((SUM(BG81:BG167)),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47</v>
      </c>
      <c r="F36" s="117">
        <f>ROUND((SUM(BH81:BH167)),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48</v>
      </c>
      <c r="F37" s="117">
        <f>ROUND((SUM(BI81:BI167)),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0.199999999999999" hidden="1"/>
    <row r="42" spans="1:31" ht="10.199999999999999" hidden="1"/>
    <row r="43" spans="1:31" ht="10.199999999999999" hidden="1"/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4.4" customHeight="1">
      <c r="A48" s="34"/>
      <c r="B48" s="35"/>
      <c r="C48" s="36"/>
      <c r="D48" s="36"/>
      <c r="E48" s="289" t="str">
        <f>E7</f>
        <v>Oprava trati v úseku Nová Paka - Stará Paka</v>
      </c>
      <c r="F48" s="290"/>
      <c r="G48" s="290"/>
      <c r="H48" s="29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242" t="str">
        <f>E9</f>
        <v>SO 01 - Železniční spodek</v>
      </c>
      <c r="F50" s="291"/>
      <c r="G50" s="291"/>
      <c r="H50" s="29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TÚ Nová Paka - Stará Paka</v>
      </c>
      <c r="G52" s="36"/>
      <c r="H52" s="36"/>
      <c r="I52" s="29" t="s">
        <v>24</v>
      </c>
      <c r="J52" s="59" t="str">
        <f>IF(J12="","",J12)</f>
        <v>21. 8. 2020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6" customHeight="1">
      <c r="A54" s="34"/>
      <c r="B54" s="35"/>
      <c r="C54" s="29" t="s">
        <v>26</v>
      </c>
      <c r="D54" s="36"/>
      <c r="E54" s="36"/>
      <c r="F54" s="27" t="str">
        <f>E15</f>
        <v>Správa železnic, s.o.</v>
      </c>
      <c r="G54" s="36"/>
      <c r="H54" s="36"/>
      <c r="I54" s="29" t="s">
        <v>33</v>
      </c>
      <c r="J54" s="32" t="str">
        <f>E21</f>
        <v>Prodin a.s.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36</v>
      </c>
      <c r="J55" s="32" t="str">
        <f>E24</f>
        <v>Prodin a.s.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103</v>
      </c>
      <c r="D57" s="131"/>
      <c r="E57" s="131"/>
      <c r="F57" s="131"/>
      <c r="G57" s="131"/>
      <c r="H57" s="131"/>
      <c r="I57" s="131"/>
      <c r="J57" s="132" t="s">
        <v>104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105</v>
      </c>
    </row>
    <row r="60" spans="1:47" s="13" customFormat="1" ht="24.9" customHeight="1">
      <c r="B60" s="209"/>
      <c r="C60" s="210"/>
      <c r="D60" s="211" t="s">
        <v>351</v>
      </c>
      <c r="E60" s="212"/>
      <c r="F60" s="212"/>
      <c r="G60" s="212"/>
      <c r="H60" s="212"/>
      <c r="I60" s="212"/>
      <c r="J60" s="213">
        <f>J82</f>
        <v>0</v>
      </c>
      <c r="K60" s="210"/>
      <c r="L60" s="214"/>
    </row>
    <row r="61" spans="1:47" s="14" customFormat="1" ht="19.95" customHeight="1">
      <c r="B61" s="215"/>
      <c r="C61" s="216"/>
      <c r="D61" s="217" t="s">
        <v>352</v>
      </c>
      <c r="E61" s="218"/>
      <c r="F61" s="218"/>
      <c r="G61" s="218"/>
      <c r="H61" s="218"/>
      <c r="I61" s="218"/>
      <c r="J61" s="219">
        <f>J83</f>
        <v>0</v>
      </c>
      <c r="K61" s="216"/>
      <c r="L61" s="220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" customHeight="1">
      <c r="A68" s="34"/>
      <c r="B68" s="35"/>
      <c r="C68" s="23" t="s">
        <v>106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4.4" customHeight="1">
      <c r="A71" s="34"/>
      <c r="B71" s="35"/>
      <c r="C71" s="36"/>
      <c r="D71" s="36"/>
      <c r="E71" s="289" t="str">
        <f>E7</f>
        <v>Oprava trati v úseku Nová Paka - Stará Paka</v>
      </c>
      <c r="F71" s="290"/>
      <c r="G71" s="290"/>
      <c r="H71" s="290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100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4.4" customHeight="1">
      <c r="A73" s="34"/>
      <c r="B73" s="35"/>
      <c r="C73" s="36"/>
      <c r="D73" s="36"/>
      <c r="E73" s="242" t="str">
        <f>E9</f>
        <v>SO 01 - Železniční spodek</v>
      </c>
      <c r="F73" s="291"/>
      <c r="G73" s="291"/>
      <c r="H73" s="291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22</v>
      </c>
      <c r="D75" s="36"/>
      <c r="E75" s="36"/>
      <c r="F75" s="27" t="str">
        <f>F12</f>
        <v>TÚ Nová Paka - Stará Paka</v>
      </c>
      <c r="G75" s="36"/>
      <c r="H75" s="36"/>
      <c r="I75" s="29" t="s">
        <v>24</v>
      </c>
      <c r="J75" s="59" t="str">
        <f>IF(J12="","",J12)</f>
        <v>21. 8. 2020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5.6" customHeight="1">
      <c r="A77" s="34"/>
      <c r="B77" s="35"/>
      <c r="C77" s="29" t="s">
        <v>26</v>
      </c>
      <c r="D77" s="36"/>
      <c r="E77" s="36"/>
      <c r="F77" s="27" t="str">
        <f>E15</f>
        <v>Správa železnic, s.o.</v>
      </c>
      <c r="G77" s="36"/>
      <c r="H77" s="36"/>
      <c r="I77" s="29" t="s">
        <v>33</v>
      </c>
      <c r="J77" s="32" t="str">
        <f>E21</f>
        <v>Prodin a.s.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6" customHeight="1">
      <c r="A78" s="34"/>
      <c r="B78" s="35"/>
      <c r="C78" s="29" t="s">
        <v>31</v>
      </c>
      <c r="D78" s="36"/>
      <c r="E78" s="36"/>
      <c r="F78" s="27" t="str">
        <f>IF(E18="","",E18)</f>
        <v>Vyplň údaj</v>
      </c>
      <c r="G78" s="36"/>
      <c r="H78" s="36"/>
      <c r="I78" s="29" t="s">
        <v>36</v>
      </c>
      <c r="J78" s="32" t="str">
        <f>E24</f>
        <v>Prodin a.s.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9" customFormat="1" ht="29.25" customHeight="1">
      <c r="A80" s="134"/>
      <c r="B80" s="135"/>
      <c r="C80" s="136" t="s">
        <v>107</v>
      </c>
      <c r="D80" s="137" t="s">
        <v>58</v>
      </c>
      <c r="E80" s="137" t="s">
        <v>54</v>
      </c>
      <c r="F80" s="137" t="s">
        <v>55</v>
      </c>
      <c r="G80" s="137" t="s">
        <v>108</v>
      </c>
      <c r="H80" s="137" t="s">
        <v>109</v>
      </c>
      <c r="I80" s="137" t="s">
        <v>110</v>
      </c>
      <c r="J80" s="137" t="s">
        <v>104</v>
      </c>
      <c r="K80" s="138" t="s">
        <v>111</v>
      </c>
      <c r="L80" s="139"/>
      <c r="M80" s="68" t="s">
        <v>28</v>
      </c>
      <c r="N80" s="69" t="s">
        <v>43</v>
      </c>
      <c r="O80" s="69" t="s">
        <v>112</v>
      </c>
      <c r="P80" s="69" t="s">
        <v>113</v>
      </c>
      <c r="Q80" s="69" t="s">
        <v>114</v>
      </c>
      <c r="R80" s="69" t="s">
        <v>115</v>
      </c>
      <c r="S80" s="69" t="s">
        <v>116</v>
      </c>
      <c r="T80" s="70" t="s">
        <v>117</v>
      </c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</row>
    <row r="81" spans="1:65" s="2" customFormat="1" ht="22.8" customHeight="1">
      <c r="A81" s="34"/>
      <c r="B81" s="35"/>
      <c r="C81" s="75" t="s">
        <v>118</v>
      </c>
      <c r="D81" s="36"/>
      <c r="E81" s="36"/>
      <c r="F81" s="36"/>
      <c r="G81" s="36"/>
      <c r="H81" s="36"/>
      <c r="I81" s="36"/>
      <c r="J81" s="140">
        <f>BK81</f>
        <v>0</v>
      </c>
      <c r="K81" s="36"/>
      <c r="L81" s="39"/>
      <c r="M81" s="71"/>
      <c r="N81" s="141"/>
      <c r="O81" s="72"/>
      <c r="P81" s="142">
        <f>P82</f>
        <v>0</v>
      </c>
      <c r="Q81" s="72"/>
      <c r="R81" s="142">
        <f>R82</f>
        <v>326.49439999999998</v>
      </c>
      <c r="S81" s="72"/>
      <c r="T81" s="143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72</v>
      </c>
      <c r="AU81" s="17" t="s">
        <v>105</v>
      </c>
      <c r="BK81" s="144">
        <f>BK82</f>
        <v>0</v>
      </c>
    </row>
    <row r="82" spans="1:65" s="15" customFormat="1" ht="25.95" customHeight="1">
      <c r="B82" s="221"/>
      <c r="C82" s="222"/>
      <c r="D82" s="223" t="s">
        <v>72</v>
      </c>
      <c r="E82" s="224" t="s">
        <v>353</v>
      </c>
      <c r="F82" s="224" t="s">
        <v>354</v>
      </c>
      <c r="G82" s="222"/>
      <c r="H82" s="222"/>
      <c r="I82" s="225"/>
      <c r="J82" s="226">
        <f>BK82</f>
        <v>0</v>
      </c>
      <c r="K82" s="222"/>
      <c r="L82" s="227"/>
      <c r="M82" s="228"/>
      <c r="N82" s="229"/>
      <c r="O82" s="229"/>
      <c r="P82" s="230">
        <f>P83</f>
        <v>0</v>
      </c>
      <c r="Q82" s="229"/>
      <c r="R82" s="230">
        <f>R83</f>
        <v>326.49439999999998</v>
      </c>
      <c r="S82" s="229"/>
      <c r="T82" s="231">
        <f>T83</f>
        <v>0</v>
      </c>
      <c r="AR82" s="232" t="s">
        <v>81</v>
      </c>
      <c r="AT82" s="233" t="s">
        <v>72</v>
      </c>
      <c r="AU82" s="233" t="s">
        <v>73</v>
      </c>
      <c r="AY82" s="232" t="s">
        <v>124</v>
      </c>
      <c r="BK82" s="234">
        <f>BK83</f>
        <v>0</v>
      </c>
    </row>
    <row r="83" spans="1:65" s="15" customFormat="1" ht="22.8" customHeight="1">
      <c r="B83" s="221"/>
      <c r="C83" s="222"/>
      <c r="D83" s="223" t="s">
        <v>72</v>
      </c>
      <c r="E83" s="235" t="s">
        <v>137</v>
      </c>
      <c r="F83" s="235" t="s">
        <v>355</v>
      </c>
      <c r="G83" s="222"/>
      <c r="H83" s="222"/>
      <c r="I83" s="225"/>
      <c r="J83" s="236">
        <f>BK83</f>
        <v>0</v>
      </c>
      <c r="K83" s="222"/>
      <c r="L83" s="227"/>
      <c r="M83" s="228"/>
      <c r="N83" s="229"/>
      <c r="O83" s="229"/>
      <c r="P83" s="230">
        <f>SUM(P84:P167)</f>
        <v>0</v>
      </c>
      <c r="Q83" s="229"/>
      <c r="R83" s="230">
        <f>SUM(R84:R167)</f>
        <v>326.49439999999998</v>
      </c>
      <c r="S83" s="229"/>
      <c r="T83" s="231">
        <f>SUM(T84:T167)</f>
        <v>0</v>
      </c>
      <c r="AR83" s="232" t="s">
        <v>81</v>
      </c>
      <c r="AT83" s="233" t="s">
        <v>72</v>
      </c>
      <c r="AU83" s="233" t="s">
        <v>81</v>
      </c>
      <c r="AY83" s="232" t="s">
        <v>124</v>
      </c>
      <c r="BK83" s="234">
        <f>SUM(BK84:BK167)</f>
        <v>0</v>
      </c>
    </row>
    <row r="84" spans="1:65" s="2" customFormat="1" ht="22.2" customHeight="1">
      <c r="A84" s="34"/>
      <c r="B84" s="35"/>
      <c r="C84" s="145" t="s">
        <v>81</v>
      </c>
      <c r="D84" s="145" t="s">
        <v>119</v>
      </c>
      <c r="E84" s="146" t="s">
        <v>356</v>
      </c>
      <c r="F84" s="147" t="s">
        <v>357</v>
      </c>
      <c r="G84" s="148" t="s">
        <v>358</v>
      </c>
      <c r="H84" s="149">
        <v>1020</v>
      </c>
      <c r="I84" s="150"/>
      <c r="J84" s="151">
        <f>ROUND(I84*H84,2)</f>
        <v>0</v>
      </c>
      <c r="K84" s="147" t="s">
        <v>145</v>
      </c>
      <c r="L84" s="39"/>
      <c r="M84" s="152" t="s">
        <v>28</v>
      </c>
      <c r="N84" s="153" t="s">
        <v>44</v>
      </c>
      <c r="O84" s="64"/>
      <c r="P84" s="154">
        <f>O84*H84</f>
        <v>0</v>
      </c>
      <c r="Q84" s="154">
        <v>0</v>
      </c>
      <c r="R84" s="154">
        <f>Q84*H84</f>
        <v>0</v>
      </c>
      <c r="S84" s="154">
        <v>0</v>
      </c>
      <c r="T84" s="155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56" t="s">
        <v>123</v>
      </c>
      <c r="AT84" s="156" t="s">
        <v>119</v>
      </c>
      <c r="AU84" s="156" t="s">
        <v>83</v>
      </c>
      <c r="AY84" s="17" t="s">
        <v>124</v>
      </c>
      <c r="BE84" s="157">
        <f>IF(N84="základní",J84,0)</f>
        <v>0</v>
      </c>
      <c r="BF84" s="157">
        <f>IF(N84="snížená",J84,0)</f>
        <v>0</v>
      </c>
      <c r="BG84" s="157">
        <f>IF(N84="zákl. přenesená",J84,0)</f>
        <v>0</v>
      </c>
      <c r="BH84" s="157">
        <f>IF(N84="sníž. přenesená",J84,0)</f>
        <v>0</v>
      </c>
      <c r="BI84" s="157">
        <f>IF(N84="nulová",J84,0)</f>
        <v>0</v>
      </c>
      <c r="BJ84" s="17" t="s">
        <v>81</v>
      </c>
      <c r="BK84" s="157">
        <f>ROUND(I84*H84,2)</f>
        <v>0</v>
      </c>
      <c r="BL84" s="17" t="s">
        <v>123</v>
      </c>
      <c r="BM84" s="156" t="s">
        <v>83</v>
      </c>
    </row>
    <row r="85" spans="1:65" s="2" customFormat="1" ht="48">
      <c r="A85" s="34"/>
      <c r="B85" s="35"/>
      <c r="C85" s="36"/>
      <c r="D85" s="158" t="s">
        <v>126</v>
      </c>
      <c r="E85" s="36"/>
      <c r="F85" s="159" t="s">
        <v>359</v>
      </c>
      <c r="G85" s="36"/>
      <c r="H85" s="36"/>
      <c r="I85" s="160"/>
      <c r="J85" s="36"/>
      <c r="K85" s="36"/>
      <c r="L85" s="39"/>
      <c r="M85" s="161"/>
      <c r="N85" s="162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126</v>
      </c>
      <c r="AU85" s="17" t="s">
        <v>83</v>
      </c>
    </row>
    <row r="86" spans="1:65" s="2" customFormat="1" ht="48">
      <c r="A86" s="34"/>
      <c r="B86" s="35"/>
      <c r="C86" s="36"/>
      <c r="D86" s="158" t="s">
        <v>229</v>
      </c>
      <c r="E86" s="36"/>
      <c r="F86" s="173" t="s">
        <v>360</v>
      </c>
      <c r="G86" s="36"/>
      <c r="H86" s="36"/>
      <c r="I86" s="160"/>
      <c r="J86" s="36"/>
      <c r="K86" s="36"/>
      <c r="L86" s="39"/>
      <c r="M86" s="161"/>
      <c r="N86" s="162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229</v>
      </c>
      <c r="AU86" s="17" t="s">
        <v>83</v>
      </c>
    </row>
    <row r="87" spans="1:65" s="2" customFormat="1" ht="19.2">
      <c r="A87" s="34"/>
      <c r="B87" s="35"/>
      <c r="C87" s="36"/>
      <c r="D87" s="158" t="s">
        <v>282</v>
      </c>
      <c r="E87" s="36"/>
      <c r="F87" s="173" t="s">
        <v>361</v>
      </c>
      <c r="G87" s="36"/>
      <c r="H87" s="36"/>
      <c r="I87" s="160"/>
      <c r="J87" s="36"/>
      <c r="K87" s="36"/>
      <c r="L87" s="39"/>
      <c r="M87" s="161"/>
      <c r="N87" s="162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282</v>
      </c>
      <c r="AU87" s="17" t="s">
        <v>83</v>
      </c>
    </row>
    <row r="88" spans="1:65" s="2" customFormat="1" ht="13.8" customHeight="1">
      <c r="A88" s="34"/>
      <c r="B88" s="35"/>
      <c r="C88" s="145" t="s">
        <v>83</v>
      </c>
      <c r="D88" s="145" t="s">
        <v>119</v>
      </c>
      <c r="E88" s="146" t="s">
        <v>362</v>
      </c>
      <c r="F88" s="147" t="s">
        <v>363</v>
      </c>
      <c r="G88" s="148" t="s">
        <v>358</v>
      </c>
      <c r="H88" s="149">
        <v>458</v>
      </c>
      <c r="I88" s="150"/>
      <c r="J88" s="151">
        <f>ROUND(I88*H88,2)</f>
        <v>0</v>
      </c>
      <c r="K88" s="147" t="s">
        <v>145</v>
      </c>
      <c r="L88" s="39"/>
      <c r="M88" s="152" t="s">
        <v>28</v>
      </c>
      <c r="N88" s="153" t="s">
        <v>44</v>
      </c>
      <c r="O88" s="64"/>
      <c r="P88" s="154">
        <f>O88*H88</f>
        <v>0</v>
      </c>
      <c r="Q88" s="154">
        <v>0</v>
      </c>
      <c r="R88" s="154">
        <f>Q88*H88</f>
        <v>0</v>
      </c>
      <c r="S88" s="154">
        <v>0</v>
      </c>
      <c r="T88" s="155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56" t="s">
        <v>123</v>
      </c>
      <c r="AT88" s="156" t="s">
        <v>119</v>
      </c>
      <c r="AU88" s="156" t="s">
        <v>83</v>
      </c>
      <c r="AY88" s="17" t="s">
        <v>124</v>
      </c>
      <c r="BE88" s="157">
        <f>IF(N88="základní",J88,0)</f>
        <v>0</v>
      </c>
      <c r="BF88" s="157">
        <f>IF(N88="snížená",J88,0)</f>
        <v>0</v>
      </c>
      <c r="BG88" s="157">
        <f>IF(N88="zákl. přenesená",J88,0)</f>
        <v>0</v>
      </c>
      <c r="BH88" s="157">
        <f>IF(N88="sníž. přenesená",J88,0)</f>
        <v>0</v>
      </c>
      <c r="BI88" s="157">
        <f>IF(N88="nulová",J88,0)</f>
        <v>0</v>
      </c>
      <c r="BJ88" s="17" t="s">
        <v>81</v>
      </c>
      <c r="BK88" s="157">
        <f>ROUND(I88*H88,2)</f>
        <v>0</v>
      </c>
      <c r="BL88" s="17" t="s">
        <v>123</v>
      </c>
      <c r="BM88" s="156" t="s">
        <v>123</v>
      </c>
    </row>
    <row r="89" spans="1:65" s="2" customFormat="1" ht="38.4">
      <c r="A89" s="34"/>
      <c r="B89" s="35"/>
      <c r="C89" s="36"/>
      <c r="D89" s="158" t="s">
        <v>126</v>
      </c>
      <c r="E89" s="36"/>
      <c r="F89" s="159" t="s">
        <v>364</v>
      </c>
      <c r="G89" s="36"/>
      <c r="H89" s="36"/>
      <c r="I89" s="160"/>
      <c r="J89" s="36"/>
      <c r="K89" s="36"/>
      <c r="L89" s="39"/>
      <c r="M89" s="161"/>
      <c r="N89" s="162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126</v>
      </c>
      <c r="AU89" s="17" t="s">
        <v>83</v>
      </c>
    </row>
    <row r="90" spans="1:65" s="2" customFormat="1" ht="38.4">
      <c r="A90" s="34"/>
      <c r="B90" s="35"/>
      <c r="C90" s="36"/>
      <c r="D90" s="158" t="s">
        <v>229</v>
      </c>
      <c r="E90" s="36"/>
      <c r="F90" s="173" t="s">
        <v>365</v>
      </c>
      <c r="G90" s="36"/>
      <c r="H90" s="36"/>
      <c r="I90" s="160"/>
      <c r="J90" s="36"/>
      <c r="K90" s="36"/>
      <c r="L90" s="39"/>
      <c r="M90" s="161"/>
      <c r="N90" s="162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229</v>
      </c>
      <c r="AU90" s="17" t="s">
        <v>83</v>
      </c>
    </row>
    <row r="91" spans="1:65" s="2" customFormat="1" ht="38.4">
      <c r="A91" s="34"/>
      <c r="B91" s="35"/>
      <c r="C91" s="36"/>
      <c r="D91" s="158" t="s">
        <v>282</v>
      </c>
      <c r="E91" s="36"/>
      <c r="F91" s="173" t="s">
        <v>366</v>
      </c>
      <c r="G91" s="36"/>
      <c r="H91" s="36"/>
      <c r="I91" s="160"/>
      <c r="J91" s="36"/>
      <c r="K91" s="36"/>
      <c r="L91" s="39"/>
      <c r="M91" s="161"/>
      <c r="N91" s="162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282</v>
      </c>
      <c r="AU91" s="17" t="s">
        <v>83</v>
      </c>
    </row>
    <row r="92" spans="1:65" s="2" customFormat="1" ht="22.2" customHeight="1">
      <c r="A92" s="34"/>
      <c r="B92" s="35"/>
      <c r="C92" s="145" t="s">
        <v>130</v>
      </c>
      <c r="D92" s="145" t="s">
        <v>119</v>
      </c>
      <c r="E92" s="146" t="s">
        <v>367</v>
      </c>
      <c r="F92" s="147" t="s">
        <v>368</v>
      </c>
      <c r="G92" s="148" t="s">
        <v>358</v>
      </c>
      <c r="H92" s="149">
        <v>28.66</v>
      </c>
      <c r="I92" s="150"/>
      <c r="J92" s="151">
        <f>ROUND(I92*H92,2)</f>
        <v>0</v>
      </c>
      <c r="K92" s="147" t="s">
        <v>145</v>
      </c>
      <c r="L92" s="39"/>
      <c r="M92" s="152" t="s">
        <v>28</v>
      </c>
      <c r="N92" s="153" t="s">
        <v>44</v>
      </c>
      <c r="O92" s="64"/>
      <c r="P92" s="154">
        <f>O92*H92</f>
        <v>0</v>
      </c>
      <c r="Q92" s="154">
        <v>0</v>
      </c>
      <c r="R92" s="154">
        <f>Q92*H92</f>
        <v>0</v>
      </c>
      <c r="S92" s="154">
        <v>0</v>
      </c>
      <c r="T92" s="155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56" t="s">
        <v>123</v>
      </c>
      <c r="AT92" s="156" t="s">
        <v>119</v>
      </c>
      <c r="AU92" s="156" t="s">
        <v>83</v>
      </c>
      <c r="AY92" s="17" t="s">
        <v>124</v>
      </c>
      <c r="BE92" s="157">
        <f>IF(N92="základní",J92,0)</f>
        <v>0</v>
      </c>
      <c r="BF92" s="157">
        <f>IF(N92="snížená",J92,0)</f>
        <v>0</v>
      </c>
      <c r="BG92" s="157">
        <f>IF(N92="zákl. přenesená",J92,0)</f>
        <v>0</v>
      </c>
      <c r="BH92" s="157">
        <f>IF(N92="sníž. přenesená",J92,0)</f>
        <v>0</v>
      </c>
      <c r="BI92" s="157">
        <f>IF(N92="nulová",J92,0)</f>
        <v>0</v>
      </c>
      <c r="BJ92" s="17" t="s">
        <v>81</v>
      </c>
      <c r="BK92" s="157">
        <f>ROUND(I92*H92,2)</f>
        <v>0</v>
      </c>
      <c r="BL92" s="17" t="s">
        <v>123</v>
      </c>
      <c r="BM92" s="156" t="s">
        <v>141</v>
      </c>
    </row>
    <row r="93" spans="1:65" s="2" customFormat="1" ht="48">
      <c r="A93" s="34"/>
      <c r="B93" s="35"/>
      <c r="C93" s="36"/>
      <c r="D93" s="158" t="s">
        <v>126</v>
      </c>
      <c r="E93" s="36"/>
      <c r="F93" s="159" t="s">
        <v>369</v>
      </c>
      <c r="G93" s="36"/>
      <c r="H93" s="36"/>
      <c r="I93" s="160"/>
      <c r="J93" s="36"/>
      <c r="K93" s="36"/>
      <c r="L93" s="39"/>
      <c r="M93" s="161"/>
      <c r="N93" s="162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126</v>
      </c>
      <c r="AU93" s="17" t="s">
        <v>83</v>
      </c>
    </row>
    <row r="94" spans="1:65" s="2" customFormat="1" ht="38.4">
      <c r="A94" s="34"/>
      <c r="B94" s="35"/>
      <c r="C94" s="36"/>
      <c r="D94" s="158" t="s">
        <v>229</v>
      </c>
      <c r="E94" s="36"/>
      <c r="F94" s="173" t="s">
        <v>370</v>
      </c>
      <c r="G94" s="36"/>
      <c r="H94" s="36"/>
      <c r="I94" s="160"/>
      <c r="J94" s="36"/>
      <c r="K94" s="36"/>
      <c r="L94" s="39"/>
      <c r="M94" s="161"/>
      <c r="N94" s="162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229</v>
      </c>
      <c r="AU94" s="17" t="s">
        <v>83</v>
      </c>
    </row>
    <row r="95" spans="1:65" s="2" customFormat="1" ht="76.8">
      <c r="A95" s="34"/>
      <c r="B95" s="35"/>
      <c r="C95" s="36"/>
      <c r="D95" s="158" t="s">
        <v>282</v>
      </c>
      <c r="E95" s="36"/>
      <c r="F95" s="173" t="s">
        <v>371</v>
      </c>
      <c r="G95" s="36"/>
      <c r="H95" s="36"/>
      <c r="I95" s="160"/>
      <c r="J95" s="36"/>
      <c r="K95" s="36"/>
      <c r="L95" s="39"/>
      <c r="M95" s="161"/>
      <c r="N95" s="162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282</v>
      </c>
      <c r="AU95" s="17" t="s">
        <v>83</v>
      </c>
    </row>
    <row r="96" spans="1:65" s="2" customFormat="1" ht="45" customHeight="1">
      <c r="A96" s="34"/>
      <c r="B96" s="35"/>
      <c r="C96" s="145" t="s">
        <v>123</v>
      </c>
      <c r="D96" s="145" t="s">
        <v>119</v>
      </c>
      <c r="E96" s="146" t="s">
        <v>372</v>
      </c>
      <c r="F96" s="147" t="s">
        <v>373</v>
      </c>
      <c r="G96" s="148" t="s">
        <v>374</v>
      </c>
      <c r="H96" s="149">
        <v>2280.0520000000001</v>
      </c>
      <c r="I96" s="150"/>
      <c r="J96" s="151">
        <f>ROUND(I96*H96,2)</f>
        <v>0</v>
      </c>
      <c r="K96" s="147" t="s">
        <v>145</v>
      </c>
      <c r="L96" s="39"/>
      <c r="M96" s="152" t="s">
        <v>28</v>
      </c>
      <c r="N96" s="153" t="s">
        <v>44</v>
      </c>
      <c r="O96" s="64"/>
      <c r="P96" s="154">
        <f>O96*H96</f>
        <v>0</v>
      </c>
      <c r="Q96" s="154">
        <v>0</v>
      </c>
      <c r="R96" s="154">
        <f>Q96*H96</f>
        <v>0</v>
      </c>
      <c r="S96" s="154">
        <v>0</v>
      </c>
      <c r="T96" s="155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56" t="s">
        <v>123</v>
      </c>
      <c r="AT96" s="156" t="s">
        <v>119</v>
      </c>
      <c r="AU96" s="156" t="s">
        <v>83</v>
      </c>
      <c r="AY96" s="17" t="s">
        <v>124</v>
      </c>
      <c r="BE96" s="157">
        <f>IF(N96="základní",J96,0)</f>
        <v>0</v>
      </c>
      <c r="BF96" s="157">
        <f>IF(N96="snížená",J96,0)</f>
        <v>0</v>
      </c>
      <c r="BG96" s="157">
        <f>IF(N96="zákl. přenesená",J96,0)</f>
        <v>0</v>
      </c>
      <c r="BH96" s="157">
        <f>IF(N96="sníž. přenesená",J96,0)</f>
        <v>0</v>
      </c>
      <c r="BI96" s="157">
        <f>IF(N96="nulová",J96,0)</f>
        <v>0</v>
      </c>
      <c r="BJ96" s="17" t="s">
        <v>81</v>
      </c>
      <c r="BK96" s="157">
        <f>ROUND(I96*H96,2)</f>
        <v>0</v>
      </c>
      <c r="BL96" s="17" t="s">
        <v>123</v>
      </c>
      <c r="BM96" s="156" t="s">
        <v>153</v>
      </c>
    </row>
    <row r="97" spans="1:65" s="2" customFormat="1" ht="134.4">
      <c r="A97" s="34"/>
      <c r="B97" s="35"/>
      <c r="C97" s="36"/>
      <c r="D97" s="158" t="s">
        <v>126</v>
      </c>
      <c r="E97" s="36"/>
      <c r="F97" s="159" t="s">
        <v>375</v>
      </c>
      <c r="G97" s="36"/>
      <c r="H97" s="36"/>
      <c r="I97" s="160"/>
      <c r="J97" s="36"/>
      <c r="K97" s="36"/>
      <c r="L97" s="39"/>
      <c r="M97" s="161"/>
      <c r="N97" s="162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126</v>
      </c>
      <c r="AU97" s="17" t="s">
        <v>83</v>
      </c>
    </row>
    <row r="98" spans="1:65" s="2" customFormat="1" ht="124.8">
      <c r="A98" s="34"/>
      <c r="B98" s="35"/>
      <c r="C98" s="36"/>
      <c r="D98" s="158" t="s">
        <v>229</v>
      </c>
      <c r="E98" s="36"/>
      <c r="F98" s="173" t="s">
        <v>376</v>
      </c>
      <c r="G98" s="36"/>
      <c r="H98" s="36"/>
      <c r="I98" s="160"/>
      <c r="J98" s="36"/>
      <c r="K98" s="36"/>
      <c r="L98" s="39"/>
      <c r="M98" s="161"/>
      <c r="N98" s="162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229</v>
      </c>
      <c r="AU98" s="17" t="s">
        <v>83</v>
      </c>
    </row>
    <row r="99" spans="1:65" s="2" customFormat="1" ht="38.4">
      <c r="A99" s="34"/>
      <c r="B99" s="35"/>
      <c r="C99" s="36"/>
      <c r="D99" s="158" t="s">
        <v>282</v>
      </c>
      <c r="E99" s="36"/>
      <c r="F99" s="173" t="s">
        <v>377</v>
      </c>
      <c r="G99" s="36"/>
      <c r="H99" s="36"/>
      <c r="I99" s="160"/>
      <c r="J99" s="36"/>
      <c r="K99" s="36"/>
      <c r="L99" s="39"/>
      <c r="M99" s="161"/>
      <c r="N99" s="162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282</v>
      </c>
      <c r="AU99" s="17" t="s">
        <v>83</v>
      </c>
    </row>
    <row r="100" spans="1:65" s="2" customFormat="1" ht="22.2" customHeight="1">
      <c r="A100" s="34"/>
      <c r="B100" s="35"/>
      <c r="C100" s="145" t="s">
        <v>137</v>
      </c>
      <c r="D100" s="145" t="s">
        <v>119</v>
      </c>
      <c r="E100" s="146" t="s">
        <v>378</v>
      </c>
      <c r="F100" s="147" t="s">
        <v>379</v>
      </c>
      <c r="G100" s="148" t="s">
        <v>358</v>
      </c>
      <c r="H100" s="149">
        <v>570</v>
      </c>
      <c r="I100" s="150"/>
      <c r="J100" s="151">
        <f>ROUND(I100*H100,2)</f>
        <v>0</v>
      </c>
      <c r="K100" s="147" t="s">
        <v>28</v>
      </c>
      <c r="L100" s="39"/>
      <c r="M100" s="152" t="s">
        <v>28</v>
      </c>
      <c r="N100" s="153" t="s">
        <v>44</v>
      </c>
      <c r="O100" s="64"/>
      <c r="P100" s="154">
        <f>O100*H100</f>
        <v>0</v>
      </c>
      <c r="Q100" s="154">
        <v>0</v>
      </c>
      <c r="R100" s="154">
        <f>Q100*H100</f>
        <v>0</v>
      </c>
      <c r="S100" s="154">
        <v>0</v>
      </c>
      <c r="T100" s="155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6" t="s">
        <v>123</v>
      </c>
      <c r="AT100" s="156" t="s">
        <v>119</v>
      </c>
      <c r="AU100" s="156" t="s">
        <v>83</v>
      </c>
      <c r="AY100" s="17" t="s">
        <v>124</v>
      </c>
      <c r="BE100" s="157">
        <f>IF(N100="základní",J100,0)</f>
        <v>0</v>
      </c>
      <c r="BF100" s="157">
        <f>IF(N100="snížená",J100,0)</f>
        <v>0</v>
      </c>
      <c r="BG100" s="157">
        <f>IF(N100="zákl. přenesená",J100,0)</f>
        <v>0</v>
      </c>
      <c r="BH100" s="157">
        <f>IF(N100="sníž. přenesená",J100,0)</f>
        <v>0</v>
      </c>
      <c r="BI100" s="157">
        <f>IF(N100="nulová",J100,0)</f>
        <v>0</v>
      </c>
      <c r="BJ100" s="17" t="s">
        <v>81</v>
      </c>
      <c r="BK100" s="157">
        <f>ROUND(I100*H100,2)</f>
        <v>0</v>
      </c>
      <c r="BL100" s="17" t="s">
        <v>123</v>
      </c>
      <c r="BM100" s="156" t="s">
        <v>162</v>
      </c>
    </row>
    <row r="101" spans="1:65" s="2" customFormat="1" ht="19.2">
      <c r="A101" s="34"/>
      <c r="B101" s="35"/>
      <c r="C101" s="36"/>
      <c r="D101" s="158" t="s">
        <v>126</v>
      </c>
      <c r="E101" s="36"/>
      <c r="F101" s="159" t="s">
        <v>379</v>
      </c>
      <c r="G101" s="36"/>
      <c r="H101" s="36"/>
      <c r="I101" s="160"/>
      <c r="J101" s="36"/>
      <c r="K101" s="36"/>
      <c r="L101" s="39"/>
      <c r="M101" s="161"/>
      <c r="N101" s="162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126</v>
      </c>
      <c r="AU101" s="17" t="s">
        <v>83</v>
      </c>
    </row>
    <row r="102" spans="1:65" s="2" customFormat="1" ht="28.8">
      <c r="A102" s="34"/>
      <c r="B102" s="35"/>
      <c r="C102" s="36"/>
      <c r="D102" s="158" t="s">
        <v>282</v>
      </c>
      <c r="E102" s="36"/>
      <c r="F102" s="173" t="s">
        <v>380</v>
      </c>
      <c r="G102" s="36"/>
      <c r="H102" s="36"/>
      <c r="I102" s="160"/>
      <c r="J102" s="36"/>
      <c r="K102" s="36"/>
      <c r="L102" s="39"/>
      <c r="M102" s="161"/>
      <c r="N102" s="162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282</v>
      </c>
      <c r="AU102" s="17" t="s">
        <v>83</v>
      </c>
    </row>
    <row r="103" spans="1:65" s="2" customFormat="1" ht="13.8" customHeight="1">
      <c r="A103" s="34"/>
      <c r="B103" s="35"/>
      <c r="C103" s="145" t="s">
        <v>141</v>
      </c>
      <c r="D103" s="145" t="s">
        <v>119</v>
      </c>
      <c r="E103" s="146" t="s">
        <v>381</v>
      </c>
      <c r="F103" s="147" t="s">
        <v>382</v>
      </c>
      <c r="G103" s="148" t="s">
        <v>383</v>
      </c>
      <c r="H103" s="149">
        <v>100</v>
      </c>
      <c r="I103" s="150"/>
      <c r="J103" s="151">
        <f>ROUND(I103*H103,2)</f>
        <v>0</v>
      </c>
      <c r="K103" s="147" t="s">
        <v>145</v>
      </c>
      <c r="L103" s="39"/>
      <c r="M103" s="152" t="s">
        <v>28</v>
      </c>
      <c r="N103" s="153" t="s">
        <v>44</v>
      </c>
      <c r="O103" s="64"/>
      <c r="P103" s="154">
        <f>O103*H103</f>
        <v>0</v>
      </c>
      <c r="Q103" s="154">
        <v>0</v>
      </c>
      <c r="R103" s="154">
        <f>Q103*H103</f>
        <v>0</v>
      </c>
      <c r="S103" s="154">
        <v>0</v>
      </c>
      <c r="T103" s="155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56" t="s">
        <v>123</v>
      </c>
      <c r="AT103" s="156" t="s">
        <v>119</v>
      </c>
      <c r="AU103" s="156" t="s">
        <v>83</v>
      </c>
      <c r="AY103" s="17" t="s">
        <v>124</v>
      </c>
      <c r="BE103" s="157">
        <f>IF(N103="základní",J103,0)</f>
        <v>0</v>
      </c>
      <c r="BF103" s="157">
        <f>IF(N103="snížená",J103,0)</f>
        <v>0</v>
      </c>
      <c r="BG103" s="157">
        <f>IF(N103="zákl. přenesená",J103,0)</f>
        <v>0</v>
      </c>
      <c r="BH103" s="157">
        <f>IF(N103="sníž. přenesená",J103,0)</f>
        <v>0</v>
      </c>
      <c r="BI103" s="157">
        <f>IF(N103="nulová",J103,0)</f>
        <v>0</v>
      </c>
      <c r="BJ103" s="17" t="s">
        <v>81</v>
      </c>
      <c r="BK103" s="157">
        <f>ROUND(I103*H103,2)</f>
        <v>0</v>
      </c>
      <c r="BL103" s="17" t="s">
        <v>123</v>
      </c>
      <c r="BM103" s="156" t="s">
        <v>170</v>
      </c>
    </row>
    <row r="104" spans="1:65" s="2" customFormat="1" ht="48">
      <c r="A104" s="34"/>
      <c r="B104" s="35"/>
      <c r="C104" s="36"/>
      <c r="D104" s="158" t="s">
        <v>126</v>
      </c>
      <c r="E104" s="36"/>
      <c r="F104" s="159" t="s">
        <v>384</v>
      </c>
      <c r="G104" s="36"/>
      <c r="H104" s="36"/>
      <c r="I104" s="160"/>
      <c r="J104" s="36"/>
      <c r="K104" s="36"/>
      <c r="L104" s="39"/>
      <c r="M104" s="161"/>
      <c r="N104" s="162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126</v>
      </c>
      <c r="AU104" s="17" t="s">
        <v>83</v>
      </c>
    </row>
    <row r="105" spans="1:65" s="2" customFormat="1" ht="48">
      <c r="A105" s="34"/>
      <c r="B105" s="35"/>
      <c r="C105" s="36"/>
      <c r="D105" s="158" t="s">
        <v>229</v>
      </c>
      <c r="E105" s="36"/>
      <c r="F105" s="173" t="s">
        <v>385</v>
      </c>
      <c r="G105" s="36"/>
      <c r="H105" s="36"/>
      <c r="I105" s="160"/>
      <c r="J105" s="36"/>
      <c r="K105" s="36"/>
      <c r="L105" s="39"/>
      <c r="M105" s="161"/>
      <c r="N105" s="162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229</v>
      </c>
      <c r="AU105" s="17" t="s">
        <v>83</v>
      </c>
    </row>
    <row r="106" spans="1:65" s="2" customFormat="1" ht="19.2">
      <c r="A106" s="34"/>
      <c r="B106" s="35"/>
      <c r="C106" s="36"/>
      <c r="D106" s="158" t="s">
        <v>282</v>
      </c>
      <c r="E106" s="36"/>
      <c r="F106" s="173" t="s">
        <v>386</v>
      </c>
      <c r="G106" s="36"/>
      <c r="H106" s="36"/>
      <c r="I106" s="160"/>
      <c r="J106" s="36"/>
      <c r="K106" s="36"/>
      <c r="L106" s="39"/>
      <c r="M106" s="161"/>
      <c r="N106" s="162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282</v>
      </c>
      <c r="AU106" s="17" t="s">
        <v>83</v>
      </c>
    </row>
    <row r="107" spans="1:65" s="2" customFormat="1" ht="22.2" customHeight="1">
      <c r="A107" s="34"/>
      <c r="B107" s="35"/>
      <c r="C107" s="163" t="s">
        <v>148</v>
      </c>
      <c r="D107" s="163" t="s">
        <v>180</v>
      </c>
      <c r="E107" s="164" t="s">
        <v>387</v>
      </c>
      <c r="F107" s="165" t="s">
        <v>388</v>
      </c>
      <c r="G107" s="166" t="s">
        <v>144</v>
      </c>
      <c r="H107" s="167">
        <v>200</v>
      </c>
      <c r="I107" s="168"/>
      <c r="J107" s="169">
        <f>ROUND(I107*H107,2)</f>
        <v>0</v>
      </c>
      <c r="K107" s="165" t="s">
        <v>145</v>
      </c>
      <c r="L107" s="170"/>
      <c r="M107" s="171" t="s">
        <v>28</v>
      </c>
      <c r="N107" s="172" t="s">
        <v>44</v>
      </c>
      <c r="O107" s="64"/>
      <c r="P107" s="154">
        <f>O107*H107</f>
        <v>0</v>
      </c>
      <c r="Q107" s="154">
        <v>0</v>
      </c>
      <c r="R107" s="154">
        <f>Q107*H107</f>
        <v>0</v>
      </c>
      <c r="S107" s="154">
        <v>0</v>
      </c>
      <c r="T107" s="155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56" t="s">
        <v>153</v>
      </c>
      <c r="AT107" s="156" t="s">
        <v>180</v>
      </c>
      <c r="AU107" s="156" t="s">
        <v>83</v>
      </c>
      <c r="AY107" s="17" t="s">
        <v>124</v>
      </c>
      <c r="BE107" s="157">
        <f>IF(N107="základní",J107,0)</f>
        <v>0</v>
      </c>
      <c r="BF107" s="157">
        <f>IF(N107="snížená",J107,0)</f>
        <v>0</v>
      </c>
      <c r="BG107" s="157">
        <f>IF(N107="zákl. přenesená",J107,0)</f>
        <v>0</v>
      </c>
      <c r="BH107" s="157">
        <f>IF(N107="sníž. přenesená",J107,0)</f>
        <v>0</v>
      </c>
      <c r="BI107" s="157">
        <f>IF(N107="nulová",J107,0)</f>
        <v>0</v>
      </c>
      <c r="BJ107" s="17" t="s">
        <v>81</v>
      </c>
      <c r="BK107" s="157">
        <f>ROUND(I107*H107,2)</f>
        <v>0</v>
      </c>
      <c r="BL107" s="17" t="s">
        <v>123</v>
      </c>
      <c r="BM107" s="156" t="s">
        <v>179</v>
      </c>
    </row>
    <row r="108" spans="1:65" s="2" customFormat="1" ht="19.2">
      <c r="A108" s="34"/>
      <c r="B108" s="35"/>
      <c r="C108" s="36"/>
      <c r="D108" s="158" t="s">
        <v>126</v>
      </c>
      <c r="E108" s="36"/>
      <c r="F108" s="159" t="s">
        <v>388</v>
      </c>
      <c r="G108" s="36"/>
      <c r="H108" s="36"/>
      <c r="I108" s="160"/>
      <c r="J108" s="36"/>
      <c r="K108" s="36"/>
      <c r="L108" s="39"/>
      <c r="M108" s="161"/>
      <c r="N108" s="162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126</v>
      </c>
      <c r="AU108" s="17" t="s">
        <v>83</v>
      </c>
    </row>
    <row r="109" spans="1:65" s="2" customFormat="1" ht="19.2">
      <c r="A109" s="34"/>
      <c r="B109" s="35"/>
      <c r="C109" s="36"/>
      <c r="D109" s="158" t="s">
        <v>282</v>
      </c>
      <c r="E109" s="36"/>
      <c r="F109" s="173" t="s">
        <v>389</v>
      </c>
      <c r="G109" s="36"/>
      <c r="H109" s="36"/>
      <c r="I109" s="160"/>
      <c r="J109" s="36"/>
      <c r="K109" s="36"/>
      <c r="L109" s="39"/>
      <c r="M109" s="161"/>
      <c r="N109" s="162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282</v>
      </c>
      <c r="AU109" s="17" t="s">
        <v>83</v>
      </c>
    </row>
    <row r="110" spans="1:65" s="2" customFormat="1" ht="57.6" customHeight="1">
      <c r="A110" s="34"/>
      <c r="B110" s="35"/>
      <c r="C110" s="145" t="s">
        <v>153</v>
      </c>
      <c r="D110" s="145" t="s">
        <v>119</v>
      </c>
      <c r="E110" s="146" t="s">
        <v>390</v>
      </c>
      <c r="F110" s="147" t="s">
        <v>391</v>
      </c>
      <c r="G110" s="148" t="s">
        <v>374</v>
      </c>
      <c r="H110" s="149">
        <v>5.6</v>
      </c>
      <c r="I110" s="150"/>
      <c r="J110" s="151">
        <f>ROUND(I110*H110,2)</f>
        <v>0</v>
      </c>
      <c r="K110" s="147" t="s">
        <v>145</v>
      </c>
      <c r="L110" s="39"/>
      <c r="M110" s="152" t="s">
        <v>28</v>
      </c>
      <c r="N110" s="153" t="s">
        <v>44</v>
      </c>
      <c r="O110" s="64"/>
      <c r="P110" s="154">
        <f>O110*H110</f>
        <v>0</v>
      </c>
      <c r="Q110" s="154">
        <v>0</v>
      </c>
      <c r="R110" s="154">
        <f>Q110*H110</f>
        <v>0</v>
      </c>
      <c r="S110" s="154">
        <v>0</v>
      </c>
      <c r="T110" s="155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6" t="s">
        <v>123</v>
      </c>
      <c r="AT110" s="156" t="s">
        <v>119</v>
      </c>
      <c r="AU110" s="156" t="s">
        <v>83</v>
      </c>
      <c r="AY110" s="17" t="s">
        <v>124</v>
      </c>
      <c r="BE110" s="157">
        <f>IF(N110="základní",J110,0)</f>
        <v>0</v>
      </c>
      <c r="BF110" s="157">
        <f>IF(N110="snížená",J110,0)</f>
        <v>0</v>
      </c>
      <c r="BG110" s="157">
        <f>IF(N110="zákl. přenesená",J110,0)</f>
        <v>0</v>
      </c>
      <c r="BH110" s="157">
        <f>IF(N110="sníž. přenesená",J110,0)</f>
        <v>0</v>
      </c>
      <c r="BI110" s="157">
        <f>IF(N110="nulová",J110,0)</f>
        <v>0</v>
      </c>
      <c r="BJ110" s="17" t="s">
        <v>81</v>
      </c>
      <c r="BK110" s="157">
        <f>ROUND(I110*H110,2)</f>
        <v>0</v>
      </c>
      <c r="BL110" s="17" t="s">
        <v>123</v>
      </c>
      <c r="BM110" s="156" t="s">
        <v>189</v>
      </c>
    </row>
    <row r="111" spans="1:65" s="2" customFormat="1" ht="144">
      <c r="A111" s="34"/>
      <c r="B111" s="35"/>
      <c r="C111" s="36"/>
      <c r="D111" s="158" t="s">
        <v>126</v>
      </c>
      <c r="E111" s="36"/>
      <c r="F111" s="159" t="s">
        <v>392</v>
      </c>
      <c r="G111" s="36"/>
      <c r="H111" s="36"/>
      <c r="I111" s="160"/>
      <c r="J111" s="36"/>
      <c r="K111" s="36"/>
      <c r="L111" s="39"/>
      <c r="M111" s="161"/>
      <c r="N111" s="162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126</v>
      </c>
      <c r="AU111" s="17" t="s">
        <v>83</v>
      </c>
    </row>
    <row r="112" spans="1:65" s="2" customFormat="1" ht="124.8">
      <c r="A112" s="34"/>
      <c r="B112" s="35"/>
      <c r="C112" s="36"/>
      <c r="D112" s="158" t="s">
        <v>229</v>
      </c>
      <c r="E112" s="36"/>
      <c r="F112" s="173" t="s">
        <v>376</v>
      </c>
      <c r="G112" s="36"/>
      <c r="H112" s="36"/>
      <c r="I112" s="160"/>
      <c r="J112" s="36"/>
      <c r="K112" s="36"/>
      <c r="L112" s="39"/>
      <c r="M112" s="161"/>
      <c r="N112" s="162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229</v>
      </c>
      <c r="AU112" s="17" t="s">
        <v>83</v>
      </c>
    </row>
    <row r="113" spans="1:65" s="2" customFormat="1" ht="19.2">
      <c r="A113" s="34"/>
      <c r="B113" s="35"/>
      <c r="C113" s="36"/>
      <c r="D113" s="158" t="s">
        <v>282</v>
      </c>
      <c r="E113" s="36"/>
      <c r="F113" s="173" t="s">
        <v>393</v>
      </c>
      <c r="G113" s="36"/>
      <c r="H113" s="36"/>
      <c r="I113" s="160"/>
      <c r="J113" s="36"/>
      <c r="K113" s="36"/>
      <c r="L113" s="39"/>
      <c r="M113" s="161"/>
      <c r="N113" s="162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282</v>
      </c>
      <c r="AU113" s="17" t="s">
        <v>83</v>
      </c>
    </row>
    <row r="114" spans="1:65" s="2" customFormat="1" ht="13.8" customHeight="1">
      <c r="A114" s="34"/>
      <c r="B114" s="35"/>
      <c r="C114" s="163" t="s">
        <v>157</v>
      </c>
      <c r="D114" s="163" t="s">
        <v>180</v>
      </c>
      <c r="E114" s="164" t="s">
        <v>394</v>
      </c>
      <c r="F114" s="165" t="s">
        <v>395</v>
      </c>
      <c r="G114" s="166" t="s">
        <v>358</v>
      </c>
      <c r="H114" s="167">
        <v>14</v>
      </c>
      <c r="I114" s="168"/>
      <c r="J114" s="169">
        <f>ROUND(I114*H114,2)</f>
        <v>0</v>
      </c>
      <c r="K114" s="165" t="s">
        <v>145</v>
      </c>
      <c r="L114" s="170"/>
      <c r="M114" s="171" t="s">
        <v>28</v>
      </c>
      <c r="N114" s="172" t="s">
        <v>44</v>
      </c>
      <c r="O114" s="64"/>
      <c r="P114" s="154">
        <f>O114*H114</f>
        <v>0</v>
      </c>
      <c r="Q114" s="154">
        <v>2.234</v>
      </c>
      <c r="R114" s="154">
        <f>Q114*H114</f>
        <v>31.276</v>
      </c>
      <c r="S114" s="154">
        <v>0</v>
      </c>
      <c r="T114" s="155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56" t="s">
        <v>153</v>
      </c>
      <c r="AT114" s="156" t="s">
        <v>180</v>
      </c>
      <c r="AU114" s="156" t="s">
        <v>83</v>
      </c>
      <c r="AY114" s="17" t="s">
        <v>124</v>
      </c>
      <c r="BE114" s="157">
        <f>IF(N114="základní",J114,0)</f>
        <v>0</v>
      </c>
      <c r="BF114" s="157">
        <f>IF(N114="snížená",J114,0)</f>
        <v>0</v>
      </c>
      <c r="BG114" s="157">
        <f>IF(N114="zákl. přenesená",J114,0)</f>
        <v>0</v>
      </c>
      <c r="BH114" s="157">
        <f>IF(N114="sníž. přenesená",J114,0)</f>
        <v>0</v>
      </c>
      <c r="BI114" s="157">
        <f>IF(N114="nulová",J114,0)</f>
        <v>0</v>
      </c>
      <c r="BJ114" s="17" t="s">
        <v>81</v>
      </c>
      <c r="BK114" s="157">
        <f>ROUND(I114*H114,2)</f>
        <v>0</v>
      </c>
      <c r="BL114" s="17" t="s">
        <v>123</v>
      </c>
      <c r="BM114" s="156" t="s">
        <v>197</v>
      </c>
    </row>
    <row r="115" spans="1:65" s="2" customFormat="1" ht="10.199999999999999">
      <c r="A115" s="34"/>
      <c r="B115" s="35"/>
      <c r="C115" s="36"/>
      <c r="D115" s="158" t="s">
        <v>126</v>
      </c>
      <c r="E115" s="36"/>
      <c r="F115" s="159" t="s">
        <v>395</v>
      </c>
      <c r="G115" s="36"/>
      <c r="H115" s="36"/>
      <c r="I115" s="160"/>
      <c r="J115" s="36"/>
      <c r="K115" s="36"/>
      <c r="L115" s="39"/>
      <c r="M115" s="161"/>
      <c r="N115" s="162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126</v>
      </c>
      <c r="AU115" s="17" t="s">
        <v>83</v>
      </c>
    </row>
    <row r="116" spans="1:65" s="2" customFormat="1" ht="19.2">
      <c r="A116" s="34"/>
      <c r="B116" s="35"/>
      <c r="C116" s="36"/>
      <c r="D116" s="158" t="s">
        <v>282</v>
      </c>
      <c r="E116" s="36"/>
      <c r="F116" s="173" t="s">
        <v>396</v>
      </c>
      <c r="G116" s="36"/>
      <c r="H116" s="36"/>
      <c r="I116" s="160"/>
      <c r="J116" s="36"/>
      <c r="K116" s="36"/>
      <c r="L116" s="39"/>
      <c r="M116" s="161"/>
      <c r="N116" s="162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282</v>
      </c>
      <c r="AU116" s="17" t="s">
        <v>83</v>
      </c>
    </row>
    <row r="117" spans="1:65" s="2" customFormat="1" ht="45" customHeight="1">
      <c r="A117" s="34"/>
      <c r="B117" s="35"/>
      <c r="C117" s="145" t="s">
        <v>162</v>
      </c>
      <c r="D117" s="145" t="s">
        <v>119</v>
      </c>
      <c r="E117" s="146" t="s">
        <v>372</v>
      </c>
      <c r="F117" s="147" t="s">
        <v>373</v>
      </c>
      <c r="G117" s="148" t="s">
        <v>374</v>
      </c>
      <c r="H117" s="149">
        <v>30.8</v>
      </c>
      <c r="I117" s="150"/>
      <c r="J117" s="151">
        <f>ROUND(I117*H117,2)</f>
        <v>0</v>
      </c>
      <c r="K117" s="147" t="s">
        <v>145</v>
      </c>
      <c r="L117" s="39"/>
      <c r="M117" s="152" t="s">
        <v>28</v>
      </c>
      <c r="N117" s="153" t="s">
        <v>44</v>
      </c>
      <c r="O117" s="64"/>
      <c r="P117" s="154">
        <f>O117*H117</f>
        <v>0</v>
      </c>
      <c r="Q117" s="154">
        <v>0</v>
      </c>
      <c r="R117" s="154">
        <f>Q117*H117</f>
        <v>0</v>
      </c>
      <c r="S117" s="154">
        <v>0</v>
      </c>
      <c r="T117" s="155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56" t="s">
        <v>123</v>
      </c>
      <c r="AT117" s="156" t="s">
        <v>119</v>
      </c>
      <c r="AU117" s="156" t="s">
        <v>83</v>
      </c>
      <c r="AY117" s="17" t="s">
        <v>124</v>
      </c>
      <c r="BE117" s="157">
        <f>IF(N117="základní",J117,0)</f>
        <v>0</v>
      </c>
      <c r="BF117" s="157">
        <f>IF(N117="snížená",J117,0)</f>
        <v>0</v>
      </c>
      <c r="BG117" s="157">
        <f>IF(N117="zákl. přenesená",J117,0)</f>
        <v>0</v>
      </c>
      <c r="BH117" s="157">
        <f>IF(N117="sníž. přenesená",J117,0)</f>
        <v>0</v>
      </c>
      <c r="BI117" s="157">
        <f>IF(N117="nulová",J117,0)</f>
        <v>0</v>
      </c>
      <c r="BJ117" s="17" t="s">
        <v>81</v>
      </c>
      <c r="BK117" s="157">
        <f>ROUND(I117*H117,2)</f>
        <v>0</v>
      </c>
      <c r="BL117" s="17" t="s">
        <v>123</v>
      </c>
      <c r="BM117" s="156" t="s">
        <v>205</v>
      </c>
    </row>
    <row r="118" spans="1:65" s="2" customFormat="1" ht="134.4">
      <c r="A118" s="34"/>
      <c r="B118" s="35"/>
      <c r="C118" s="36"/>
      <c r="D118" s="158" t="s">
        <v>126</v>
      </c>
      <c r="E118" s="36"/>
      <c r="F118" s="159" t="s">
        <v>375</v>
      </c>
      <c r="G118" s="36"/>
      <c r="H118" s="36"/>
      <c r="I118" s="160"/>
      <c r="J118" s="36"/>
      <c r="K118" s="36"/>
      <c r="L118" s="39"/>
      <c r="M118" s="161"/>
      <c r="N118" s="162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126</v>
      </c>
      <c r="AU118" s="17" t="s">
        <v>83</v>
      </c>
    </row>
    <row r="119" spans="1:65" s="2" customFormat="1" ht="124.8">
      <c r="A119" s="34"/>
      <c r="B119" s="35"/>
      <c r="C119" s="36"/>
      <c r="D119" s="158" t="s">
        <v>229</v>
      </c>
      <c r="E119" s="36"/>
      <c r="F119" s="173" t="s">
        <v>376</v>
      </c>
      <c r="G119" s="36"/>
      <c r="H119" s="36"/>
      <c r="I119" s="160"/>
      <c r="J119" s="36"/>
      <c r="K119" s="36"/>
      <c r="L119" s="39"/>
      <c r="M119" s="161"/>
      <c r="N119" s="162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229</v>
      </c>
      <c r="AU119" s="17" t="s">
        <v>83</v>
      </c>
    </row>
    <row r="120" spans="1:65" s="2" customFormat="1" ht="28.8">
      <c r="A120" s="34"/>
      <c r="B120" s="35"/>
      <c r="C120" s="36"/>
      <c r="D120" s="158" t="s">
        <v>282</v>
      </c>
      <c r="E120" s="36"/>
      <c r="F120" s="173" t="s">
        <v>397</v>
      </c>
      <c r="G120" s="36"/>
      <c r="H120" s="36"/>
      <c r="I120" s="160"/>
      <c r="J120" s="36"/>
      <c r="K120" s="36"/>
      <c r="L120" s="39"/>
      <c r="M120" s="161"/>
      <c r="N120" s="162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282</v>
      </c>
      <c r="AU120" s="17" t="s">
        <v>83</v>
      </c>
    </row>
    <row r="121" spans="1:65" s="2" customFormat="1" ht="28.2" customHeight="1">
      <c r="A121" s="34"/>
      <c r="B121" s="35"/>
      <c r="C121" s="163" t="s">
        <v>166</v>
      </c>
      <c r="D121" s="163" t="s">
        <v>180</v>
      </c>
      <c r="E121" s="164" t="s">
        <v>398</v>
      </c>
      <c r="F121" s="165" t="s">
        <v>399</v>
      </c>
      <c r="G121" s="166" t="s">
        <v>374</v>
      </c>
      <c r="H121" s="167">
        <v>110</v>
      </c>
      <c r="I121" s="168"/>
      <c r="J121" s="169">
        <f>ROUND(I121*H121,2)</f>
        <v>0</v>
      </c>
      <c r="K121" s="165" t="s">
        <v>145</v>
      </c>
      <c r="L121" s="170"/>
      <c r="M121" s="171" t="s">
        <v>28</v>
      </c>
      <c r="N121" s="172" t="s">
        <v>44</v>
      </c>
      <c r="O121" s="64"/>
      <c r="P121" s="154">
        <f>O121*H121</f>
        <v>0</v>
      </c>
      <c r="Q121" s="154">
        <v>1</v>
      </c>
      <c r="R121" s="154">
        <f>Q121*H121</f>
        <v>110</v>
      </c>
      <c r="S121" s="154">
        <v>0</v>
      </c>
      <c r="T121" s="15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56" t="s">
        <v>153</v>
      </c>
      <c r="AT121" s="156" t="s">
        <v>180</v>
      </c>
      <c r="AU121" s="156" t="s">
        <v>83</v>
      </c>
      <c r="AY121" s="17" t="s">
        <v>124</v>
      </c>
      <c r="BE121" s="157">
        <f>IF(N121="základní",J121,0)</f>
        <v>0</v>
      </c>
      <c r="BF121" s="157">
        <f>IF(N121="snížená",J121,0)</f>
        <v>0</v>
      </c>
      <c r="BG121" s="157">
        <f>IF(N121="zákl. přenesená",J121,0)</f>
        <v>0</v>
      </c>
      <c r="BH121" s="157">
        <f>IF(N121="sníž. přenesená",J121,0)</f>
        <v>0</v>
      </c>
      <c r="BI121" s="157">
        <f>IF(N121="nulová",J121,0)</f>
        <v>0</v>
      </c>
      <c r="BJ121" s="17" t="s">
        <v>81</v>
      </c>
      <c r="BK121" s="157">
        <f>ROUND(I121*H121,2)</f>
        <v>0</v>
      </c>
      <c r="BL121" s="17" t="s">
        <v>123</v>
      </c>
      <c r="BM121" s="156" t="s">
        <v>212</v>
      </c>
    </row>
    <row r="122" spans="1:65" s="2" customFormat="1" ht="10.199999999999999">
      <c r="A122" s="34"/>
      <c r="B122" s="35"/>
      <c r="C122" s="36"/>
      <c r="D122" s="158" t="s">
        <v>126</v>
      </c>
      <c r="E122" s="36"/>
      <c r="F122" s="159" t="s">
        <v>399</v>
      </c>
      <c r="G122" s="36"/>
      <c r="H122" s="36"/>
      <c r="I122" s="160"/>
      <c r="J122" s="36"/>
      <c r="K122" s="36"/>
      <c r="L122" s="39"/>
      <c r="M122" s="161"/>
      <c r="N122" s="162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126</v>
      </c>
      <c r="AU122" s="17" t="s">
        <v>83</v>
      </c>
    </row>
    <row r="123" spans="1:65" s="2" customFormat="1" ht="19.2">
      <c r="A123" s="34"/>
      <c r="B123" s="35"/>
      <c r="C123" s="36"/>
      <c r="D123" s="158" t="s">
        <v>282</v>
      </c>
      <c r="E123" s="36"/>
      <c r="F123" s="173" t="s">
        <v>400</v>
      </c>
      <c r="G123" s="36"/>
      <c r="H123" s="36"/>
      <c r="I123" s="160"/>
      <c r="J123" s="36"/>
      <c r="K123" s="36"/>
      <c r="L123" s="39"/>
      <c r="M123" s="161"/>
      <c r="N123" s="162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282</v>
      </c>
      <c r="AU123" s="17" t="s">
        <v>83</v>
      </c>
    </row>
    <row r="124" spans="1:65" s="2" customFormat="1" ht="30" customHeight="1">
      <c r="A124" s="34"/>
      <c r="B124" s="35"/>
      <c r="C124" s="163" t="s">
        <v>170</v>
      </c>
      <c r="D124" s="163" t="s">
        <v>180</v>
      </c>
      <c r="E124" s="164" t="s">
        <v>401</v>
      </c>
      <c r="F124" s="165" t="s">
        <v>402</v>
      </c>
      <c r="G124" s="166" t="s">
        <v>374</v>
      </c>
      <c r="H124" s="167">
        <v>185</v>
      </c>
      <c r="I124" s="168"/>
      <c r="J124" s="169">
        <f>ROUND(I124*H124,2)</f>
        <v>0</v>
      </c>
      <c r="K124" s="165" t="s">
        <v>145</v>
      </c>
      <c r="L124" s="170"/>
      <c r="M124" s="171" t="s">
        <v>28</v>
      </c>
      <c r="N124" s="172" t="s">
        <v>44</v>
      </c>
      <c r="O124" s="64"/>
      <c r="P124" s="154">
        <f>O124*H124</f>
        <v>0</v>
      </c>
      <c r="Q124" s="154">
        <v>1</v>
      </c>
      <c r="R124" s="154">
        <f>Q124*H124</f>
        <v>185</v>
      </c>
      <c r="S124" s="154">
        <v>0</v>
      </c>
      <c r="T124" s="15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56" t="s">
        <v>153</v>
      </c>
      <c r="AT124" s="156" t="s">
        <v>180</v>
      </c>
      <c r="AU124" s="156" t="s">
        <v>83</v>
      </c>
      <c r="AY124" s="17" t="s">
        <v>124</v>
      </c>
      <c r="BE124" s="157">
        <f>IF(N124="základní",J124,0)</f>
        <v>0</v>
      </c>
      <c r="BF124" s="157">
        <f>IF(N124="snížená",J124,0)</f>
        <v>0</v>
      </c>
      <c r="BG124" s="157">
        <f>IF(N124="zákl. přenesená",J124,0)</f>
        <v>0</v>
      </c>
      <c r="BH124" s="157">
        <f>IF(N124="sníž. přenesená",J124,0)</f>
        <v>0</v>
      </c>
      <c r="BI124" s="157">
        <f>IF(N124="nulová",J124,0)</f>
        <v>0</v>
      </c>
      <c r="BJ124" s="17" t="s">
        <v>81</v>
      </c>
      <c r="BK124" s="157">
        <f>ROUND(I124*H124,2)</f>
        <v>0</v>
      </c>
      <c r="BL124" s="17" t="s">
        <v>123</v>
      </c>
      <c r="BM124" s="156" t="s">
        <v>220</v>
      </c>
    </row>
    <row r="125" spans="1:65" s="2" customFormat="1" ht="10.199999999999999">
      <c r="A125" s="34"/>
      <c r="B125" s="35"/>
      <c r="C125" s="36"/>
      <c r="D125" s="158" t="s">
        <v>126</v>
      </c>
      <c r="E125" s="36"/>
      <c r="F125" s="159" t="s">
        <v>402</v>
      </c>
      <c r="G125" s="36"/>
      <c r="H125" s="36"/>
      <c r="I125" s="160"/>
      <c r="J125" s="36"/>
      <c r="K125" s="36"/>
      <c r="L125" s="39"/>
      <c r="M125" s="161"/>
      <c r="N125" s="162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126</v>
      </c>
      <c r="AU125" s="17" t="s">
        <v>83</v>
      </c>
    </row>
    <row r="126" spans="1:65" s="2" customFormat="1" ht="19.2">
      <c r="A126" s="34"/>
      <c r="B126" s="35"/>
      <c r="C126" s="36"/>
      <c r="D126" s="158" t="s">
        <v>282</v>
      </c>
      <c r="E126" s="36"/>
      <c r="F126" s="173" t="s">
        <v>403</v>
      </c>
      <c r="G126" s="36"/>
      <c r="H126" s="36"/>
      <c r="I126" s="160"/>
      <c r="J126" s="36"/>
      <c r="K126" s="36"/>
      <c r="L126" s="39"/>
      <c r="M126" s="161"/>
      <c r="N126" s="162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282</v>
      </c>
      <c r="AU126" s="17" t="s">
        <v>83</v>
      </c>
    </row>
    <row r="127" spans="1:65" s="2" customFormat="1" ht="45" customHeight="1">
      <c r="A127" s="34"/>
      <c r="B127" s="35"/>
      <c r="C127" s="145" t="s">
        <v>174</v>
      </c>
      <c r="D127" s="145" t="s">
        <v>119</v>
      </c>
      <c r="E127" s="146" t="s">
        <v>404</v>
      </c>
      <c r="F127" s="147" t="s">
        <v>405</v>
      </c>
      <c r="G127" s="148" t="s">
        <v>374</v>
      </c>
      <c r="H127" s="149">
        <v>295</v>
      </c>
      <c r="I127" s="150"/>
      <c r="J127" s="151">
        <f>ROUND(I127*H127,2)</f>
        <v>0</v>
      </c>
      <c r="K127" s="147" t="s">
        <v>145</v>
      </c>
      <c r="L127" s="39"/>
      <c r="M127" s="152" t="s">
        <v>28</v>
      </c>
      <c r="N127" s="153" t="s">
        <v>44</v>
      </c>
      <c r="O127" s="64"/>
      <c r="P127" s="154">
        <f>O127*H127</f>
        <v>0</v>
      </c>
      <c r="Q127" s="154">
        <v>0</v>
      </c>
      <c r="R127" s="154">
        <f>Q127*H127</f>
        <v>0</v>
      </c>
      <c r="S127" s="154">
        <v>0</v>
      </c>
      <c r="T127" s="15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56" t="s">
        <v>123</v>
      </c>
      <c r="AT127" s="156" t="s">
        <v>119</v>
      </c>
      <c r="AU127" s="156" t="s">
        <v>83</v>
      </c>
      <c r="AY127" s="17" t="s">
        <v>124</v>
      </c>
      <c r="BE127" s="157">
        <f>IF(N127="základní",J127,0)</f>
        <v>0</v>
      </c>
      <c r="BF127" s="157">
        <f>IF(N127="snížená",J127,0)</f>
        <v>0</v>
      </c>
      <c r="BG127" s="157">
        <f>IF(N127="zákl. přenesená",J127,0)</f>
        <v>0</v>
      </c>
      <c r="BH127" s="157">
        <f>IF(N127="sníž. přenesená",J127,0)</f>
        <v>0</v>
      </c>
      <c r="BI127" s="157">
        <f>IF(N127="nulová",J127,0)</f>
        <v>0</v>
      </c>
      <c r="BJ127" s="17" t="s">
        <v>81</v>
      </c>
      <c r="BK127" s="157">
        <f>ROUND(I127*H127,2)</f>
        <v>0</v>
      </c>
      <c r="BL127" s="17" t="s">
        <v>123</v>
      </c>
      <c r="BM127" s="156" t="s">
        <v>231</v>
      </c>
    </row>
    <row r="128" spans="1:65" s="2" customFormat="1" ht="134.4">
      <c r="A128" s="34"/>
      <c r="B128" s="35"/>
      <c r="C128" s="36"/>
      <c r="D128" s="158" t="s">
        <v>126</v>
      </c>
      <c r="E128" s="36"/>
      <c r="F128" s="159" t="s">
        <v>406</v>
      </c>
      <c r="G128" s="36"/>
      <c r="H128" s="36"/>
      <c r="I128" s="160"/>
      <c r="J128" s="36"/>
      <c r="K128" s="36"/>
      <c r="L128" s="39"/>
      <c r="M128" s="161"/>
      <c r="N128" s="162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126</v>
      </c>
      <c r="AU128" s="17" t="s">
        <v>83</v>
      </c>
    </row>
    <row r="129" spans="1:65" s="2" customFormat="1" ht="124.8">
      <c r="A129" s="34"/>
      <c r="B129" s="35"/>
      <c r="C129" s="36"/>
      <c r="D129" s="158" t="s">
        <v>229</v>
      </c>
      <c r="E129" s="36"/>
      <c r="F129" s="173" t="s">
        <v>376</v>
      </c>
      <c r="G129" s="36"/>
      <c r="H129" s="36"/>
      <c r="I129" s="160"/>
      <c r="J129" s="36"/>
      <c r="K129" s="36"/>
      <c r="L129" s="39"/>
      <c r="M129" s="161"/>
      <c r="N129" s="162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229</v>
      </c>
      <c r="AU129" s="17" t="s">
        <v>83</v>
      </c>
    </row>
    <row r="130" spans="1:65" s="2" customFormat="1" ht="28.8">
      <c r="A130" s="34"/>
      <c r="B130" s="35"/>
      <c r="C130" s="36"/>
      <c r="D130" s="158" t="s">
        <v>282</v>
      </c>
      <c r="E130" s="36"/>
      <c r="F130" s="173" t="s">
        <v>407</v>
      </c>
      <c r="G130" s="36"/>
      <c r="H130" s="36"/>
      <c r="I130" s="160"/>
      <c r="J130" s="36"/>
      <c r="K130" s="36"/>
      <c r="L130" s="39"/>
      <c r="M130" s="161"/>
      <c r="N130" s="162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282</v>
      </c>
      <c r="AU130" s="17" t="s">
        <v>83</v>
      </c>
    </row>
    <row r="131" spans="1:65" s="2" customFormat="1" ht="13.8" customHeight="1">
      <c r="A131" s="34"/>
      <c r="B131" s="35"/>
      <c r="C131" s="145" t="s">
        <v>179</v>
      </c>
      <c r="D131" s="145" t="s">
        <v>119</v>
      </c>
      <c r="E131" s="146" t="s">
        <v>408</v>
      </c>
      <c r="F131" s="147" t="s">
        <v>409</v>
      </c>
      <c r="G131" s="148" t="s">
        <v>383</v>
      </c>
      <c r="H131" s="149">
        <v>650</v>
      </c>
      <c r="I131" s="150"/>
      <c r="J131" s="151">
        <f>ROUND(I131*H131,2)</f>
        <v>0</v>
      </c>
      <c r="K131" s="147" t="s">
        <v>145</v>
      </c>
      <c r="L131" s="39"/>
      <c r="M131" s="152" t="s">
        <v>28</v>
      </c>
      <c r="N131" s="153" t="s">
        <v>44</v>
      </c>
      <c r="O131" s="64"/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56" t="s">
        <v>123</v>
      </c>
      <c r="AT131" s="156" t="s">
        <v>119</v>
      </c>
      <c r="AU131" s="156" t="s">
        <v>83</v>
      </c>
      <c r="AY131" s="17" t="s">
        <v>124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7" t="s">
        <v>81</v>
      </c>
      <c r="BK131" s="157">
        <f>ROUND(I131*H131,2)</f>
        <v>0</v>
      </c>
      <c r="BL131" s="17" t="s">
        <v>123</v>
      </c>
      <c r="BM131" s="156" t="s">
        <v>242</v>
      </c>
    </row>
    <row r="132" spans="1:65" s="2" customFormat="1" ht="38.4">
      <c r="A132" s="34"/>
      <c r="B132" s="35"/>
      <c r="C132" s="36"/>
      <c r="D132" s="158" t="s">
        <v>126</v>
      </c>
      <c r="E132" s="36"/>
      <c r="F132" s="159" t="s">
        <v>410</v>
      </c>
      <c r="G132" s="36"/>
      <c r="H132" s="36"/>
      <c r="I132" s="160"/>
      <c r="J132" s="36"/>
      <c r="K132" s="36"/>
      <c r="L132" s="39"/>
      <c r="M132" s="161"/>
      <c r="N132" s="162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126</v>
      </c>
      <c r="AU132" s="17" t="s">
        <v>83</v>
      </c>
    </row>
    <row r="133" spans="1:65" s="2" customFormat="1" ht="48">
      <c r="A133" s="34"/>
      <c r="B133" s="35"/>
      <c r="C133" s="36"/>
      <c r="D133" s="158" t="s">
        <v>229</v>
      </c>
      <c r="E133" s="36"/>
      <c r="F133" s="173" t="s">
        <v>411</v>
      </c>
      <c r="G133" s="36"/>
      <c r="H133" s="36"/>
      <c r="I133" s="160"/>
      <c r="J133" s="36"/>
      <c r="K133" s="36"/>
      <c r="L133" s="39"/>
      <c r="M133" s="161"/>
      <c r="N133" s="162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229</v>
      </c>
      <c r="AU133" s="17" t="s">
        <v>83</v>
      </c>
    </row>
    <row r="134" spans="1:65" s="2" customFormat="1" ht="19.2">
      <c r="A134" s="34"/>
      <c r="B134" s="35"/>
      <c r="C134" s="36"/>
      <c r="D134" s="158" t="s">
        <v>282</v>
      </c>
      <c r="E134" s="36"/>
      <c r="F134" s="173" t="s">
        <v>412</v>
      </c>
      <c r="G134" s="36"/>
      <c r="H134" s="36"/>
      <c r="I134" s="160"/>
      <c r="J134" s="36"/>
      <c r="K134" s="36"/>
      <c r="L134" s="39"/>
      <c r="M134" s="161"/>
      <c r="N134" s="162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282</v>
      </c>
      <c r="AU134" s="17" t="s">
        <v>83</v>
      </c>
    </row>
    <row r="135" spans="1:65" s="2" customFormat="1" ht="33" customHeight="1">
      <c r="A135" s="34"/>
      <c r="B135" s="35"/>
      <c r="C135" s="163" t="s">
        <v>8</v>
      </c>
      <c r="D135" s="163" t="s">
        <v>180</v>
      </c>
      <c r="E135" s="164" t="s">
        <v>413</v>
      </c>
      <c r="F135" s="165" t="s">
        <v>414</v>
      </c>
      <c r="G135" s="166" t="s">
        <v>383</v>
      </c>
      <c r="H135" s="167">
        <v>682.5</v>
      </c>
      <c r="I135" s="168"/>
      <c r="J135" s="169">
        <f>ROUND(I135*H135,2)</f>
        <v>0</v>
      </c>
      <c r="K135" s="165" t="s">
        <v>145</v>
      </c>
      <c r="L135" s="170"/>
      <c r="M135" s="171" t="s">
        <v>28</v>
      </c>
      <c r="N135" s="172" t="s">
        <v>44</v>
      </c>
      <c r="O135" s="64"/>
      <c r="P135" s="154">
        <f>O135*H135</f>
        <v>0</v>
      </c>
      <c r="Q135" s="154">
        <v>3.2000000000000003E-4</v>
      </c>
      <c r="R135" s="154">
        <f>Q135*H135</f>
        <v>0.21840000000000001</v>
      </c>
      <c r="S135" s="154">
        <v>0</v>
      </c>
      <c r="T135" s="15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56" t="s">
        <v>153</v>
      </c>
      <c r="AT135" s="156" t="s">
        <v>180</v>
      </c>
      <c r="AU135" s="156" t="s">
        <v>83</v>
      </c>
      <c r="AY135" s="17" t="s">
        <v>124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7" t="s">
        <v>81</v>
      </c>
      <c r="BK135" s="157">
        <f>ROUND(I135*H135,2)</f>
        <v>0</v>
      </c>
      <c r="BL135" s="17" t="s">
        <v>123</v>
      </c>
      <c r="BM135" s="156" t="s">
        <v>252</v>
      </c>
    </row>
    <row r="136" spans="1:65" s="2" customFormat="1" ht="10.199999999999999">
      <c r="A136" s="34"/>
      <c r="B136" s="35"/>
      <c r="C136" s="36"/>
      <c r="D136" s="158" t="s">
        <v>126</v>
      </c>
      <c r="E136" s="36"/>
      <c r="F136" s="159" t="s">
        <v>414</v>
      </c>
      <c r="G136" s="36"/>
      <c r="H136" s="36"/>
      <c r="I136" s="160"/>
      <c r="J136" s="36"/>
      <c r="K136" s="36"/>
      <c r="L136" s="39"/>
      <c r="M136" s="161"/>
      <c r="N136" s="162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126</v>
      </c>
      <c r="AU136" s="17" t="s">
        <v>83</v>
      </c>
    </row>
    <row r="137" spans="1:65" s="2" customFormat="1" ht="19.2">
      <c r="A137" s="34"/>
      <c r="B137" s="35"/>
      <c r="C137" s="36"/>
      <c r="D137" s="158" t="s">
        <v>282</v>
      </c>
      <c r="E137" s="36"/>
      <c r="F137" s="173" t="s">
        <v>415</v>
      </c>
      <c r="G137" s="36"/>
      <c r="H137" s="36"/>
      <c r="I137" s="160"/>
      <c r="J137" s="36"/>
      <c r="K137" s="36"/>
      <c r="L137" s="39"/>
      <c r="M137" s="161"/>
      <c r="N137" s="162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282</v>
      </c>
      <c r="AU137" s="17" t="s">
        <v>83</v>
      </c>
    </row>
    <row r="138" spans="1:65" s="2" customFormat="1" ht="45" customHeight="1">
      <c r="A138" s="34"/>
      <c r="B138" s="35"/>
      <c r="C138" s="145" t="s">
        <v>189</v>
      </c>
      <c r="D138" s="145" t="s">
        <v>119</v>
      </c>
      <c r="E138" s="146" t="s">
        <v>416</v>
      </c>
      <c r="F138" s="147" t="s">
        <v>417</v>
      </c>
      <c r="G138" s="148" t="s">
        <v>144</v>
      </c>
      <c r="H138" s="149">
        <v>1</v>
      </c>
      <c r="I138" s="150"/>
      <c r="J138" s="151">
        <f>ROUND(I138*H138,2)</f>
        <v>0</v>
      </c>
      <c r="K138" s="147" t="s">
        <v>145</v>
      </c>
      <c r="L138" s="39"/>
      <c r="M138" s="152" t="s">
        <v>28</v>
      </c>
      <c r="N138" s="153" t="s">
        <v>44</v>
      </c>
      <c r="O138" s="64"/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56" t="s">
        <v>123</v>
      </c>
      <c r="AT138" s="156" t="s">
        <v>119</v>
      </c>
      <c r="AU138" s="156" t="s">
        <v>83</v>
      </c>
      <c r="AY138" s="17" t="s">
        <v>124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81</v>
      </c>
      <c r="BK138" s="157">
        <f>ROUND(I138*H138,2)</f>
        <v>0</v>
      </c>
      <c r="BL138" s="17" t="s">
        <v>123</v>
      </c>
      <c r="BM138" s="156" t="s">
        <v>262</v>
      </c>
    </row>
    <row r="139" spans="1:65" s="2" customFormat="1" ht="144">
      <c r="A139" s="34"/>
      <c r="B139" s="35"/>
      <c r="C139" s="36"/>
      <c r="D139" s="158" t="s">
        <v>126</v>
      </c>
      <c r="E139" s="36"/>
      <c r="F139" s="159" t="s">
        <v>418</v>
      </c>
      <c r="G139" s="36"/>
      <c r="H139" s="36"/>
      <c r="I139" s="160"/>
      <c r="J139" s="36"/>
      <c r="K139" s="36"/>
      <c r="L139" s="39"/>
      <c r="M139" s="161"/>
      <c r="N139" s="162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126</v>
      </c>
      <c r="AU139" s="17" t="s">
        <v>83</v>
      </c>
    </row>
    <row r="140" spans="1:65" s="2" customFormat="1" ht="124.8">
      <c r="A140" s="34"/>
      <c r="B140" s="35"/>
      <c r="C140" s="36"/>
      <c r="D140" s="158" t="s">
        <v>229</v>
      </c>
      <c r="E140" s="36"/>
      <c r="F140" s="173" t="s">
        <v>376</v>
      </c>
      <c r="G140" s="36"/>
      <c r="H140" s="36"/>
      <c r="I140" s="160"/>
      <c r="J140" s="36"/>
      <c r="K140" s="36"/>
      <c r="L140" s="39"/>
      <c r="M140" s="161"/>
      <c r="N140" s="162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229</v>
      </c>
      <c r="AU140" s="17" t="s">
        <v>83</v>
      </c>
    </row>
    <row r="141" spans="1:65" s="2" customFormat="1" ht="28.8">
      <c r="A141" s="34"/>
      <c r="B141" s="35"/>
      <c r="C141" s="36"/>
      <c r="D141" s="158" t="s">
        <v>282</v>
      </c>
      <c r="E141" s="36"/>
      <c r="F141" s="173" t="s">
        <v>419</v>
      </c>
      <c r="G141" s="36"/>
      <c r="H141" s="36"/>
      <c r="I141" s="160"/>
      <c r="J141" s="36"/>
      <c r="K141" s="36"/>
      <c r="L141" s="39"/>
      <c r="M141" s="161"/>
      <c r="N141" s="162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282</v>
      </c>
      <c r="AU141" s="17" t="s">
        <v>83</v>
      </c>
    </row>
    <row r="142" spans="1:65" s="2" customFormat="1" ht="22.2" customHeight="1">
      <c r="A142" s="34"/>
      <c r="B142" s="35"/>
      <c r="C142" s="145" t="s">
        <v>193</v>
      </c>
      <c r="D142" s="145" t="s">
        <v>119</v>
      </c>
      <c r="E142" s="146" t="s">
        <v>420</v>
      </c>
      <c r="F142" s="147" t="s">
        <v>421</v>
      </c>
      <c r="G142" s="148" t="s">
        <v>383</v>
      </c>
      <c r="H142" s="149">
        <v>5</v>
      </c>
      <c r="I142" s="150"/>
      <c r="J142" s="151">
        <f>ROUND(I142*H142,2)</f>
        <v>0</v>
      </c>
      <c r="K142" s="147" t="s">
        <v>145</v>
      </c>
      <c r="L142" s="39"/>
      <c r="M142" s="152" t="s">
        <v>28</v>
      </c>
      <c r="N142" s="153" t="s">
        <v>44</v>
      </c>
      <c r="O142" s="64"/>
      <c r="P142" s="154">
        <f>O142*H142</f>
        <v>0</v>
      </c>
      <c r="Q142" s="154">
        <v>0</v>
      </c>
      <c r="R142" s="154">
        <f>Q142*H142</f>
        <v>0</v>
      </c>
      <c r="S142" s="154">
        <v>0</v>
      </c>
      <c r="T142" s="15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56" t="s">
        <v>123</v>
      </c>
      <c r="AT142" s="156" t="s">
        <v>119</v>
      </c>
      <c r="AU142" s="156" t="s">
        <v>83</v>
      </c>
      <c r="AY142" s="17" t="s">
        <v>124</v>
      </c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17" t="s">
        <v>81</v>
      </c>
      <c r="BK142" s="157">
        <f>ROUND(I142*H142,2)</f>
        <v>0</v>
      </c>
      <c r="BL142" s="17" t="s">
        <v>123</v>
      </c>
      <c r="BM142" s="156" t="s">
        <v>270</v>
      </c>
    </row>
    <row r="143" spans="1:65" s="2" customFormat="1" ht="48">
      <c r="A143" s="34"/>
      <c r="B143" s="35"/>
      <c r="C143" s="36"/>
      <c r="D143" s="158" t="s">
        <v>126</v>
      </c>
      <c r="E143" s="36"/>
      <c r="F143" s="159" t="s">
        <v>422</v>
      </c>
      <c r="G143" s="36"/>
      <c r="H143" s="36"/>
      <c r="I143" s="160"/>
      <c r="J143" s="36"/>
      <c r="K143" s="36"/>
      <c r="L143" s="39"/>
      <c r="M143" s="161"/>
      <c r="N143" s="162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126</v>
      </c>
      <c r="AU143" s="17" t="s">
        <v>83</v>
      </c>
    </row>
    <row r="144" spans="1:65" s="2" customFormat="1" ht="48">
      <c r="A144" s="34"/>
      <c r="B144" s="35"/>
      <c r="C144" s="36"/>
      <c r="D144" s="158" t="s">
        <v>229</v>
      </c>
      <c r="E144" s="36"/>
      <c r="F144" s="173" t="s">
        <v>385</v>
      </c>
      <c r="G144" s="36"/>
      <c r="H144" s="36"/>
      <c r="I144" s="160"/>
      <c r="J144" s="36"/>
      <c r="K144" s="36"/>
      <c r="L144" s="39"/>
      <c r="M144" s="161"/>
      <c r="N144" s="162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229</v>
      </c>
      <c r="AU144" s="17" t="s">
        <v>83</v>
      </c>
    </row>
    <row r="145" spans="1:65" s="2" customFormat="1" ht="19.2">
      <c r="A145" s="34"/>
      <c r="B145" s="35"/>
      <c r="C145" s="36"/>
      <c r="D145" s="158" t="s">
        <v>282</v>
      </c>
      <c r="E145" s="36"/>
      <c r="F145" s="173" t="s">
        <v>423</v>
      </c>
      <c r="G145" s="36"/>
      <c r="H145" s="36"/>
      <c r="I145" s="160"/>
      <c r="J145" s="36"/>
      <c r="K145" s="36"/>
      <c r="L145" s="39"/>
      <c r="M145" s="161"/>
      <c r="N145" s="162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282</v>
      </c>
      <c r="AU145" s="17" t="s">
        <v>83</v>
      </c>
    </row>
    <row r="146" spans="1:65" s="2" customFormat="1" ht="13.8" customHeight="1">
      <c r="A146" s="34"/>
      <c r="B146" s="35"/>
      <c r="C146" s="145" t="s">
        <v>197</v>
      </c>
      <c r="D146" s="145" t="s">
        <v>119</v>
      </c>
      <c r="E146" s="146" t="s">
        <v>424</v>
      </c>
      <c r="F146" s="147" t="s">
        <v>425</v>
      </c>
      <c r="G146" s="148" t="s">
        <v>374</v>
      </c>
      <c r="H146" s="149">
        <v>1362</v>
      </c>
      <c r="I146" s="150"/>
      <c r="J146" s="151">
        <f>ROUND(I146*H146,2)</f>
        <v>0</v>
      </c>
      <c r="K146" s="147" t="s">
        <v>145</v>
      </c>
      <c r="L146" s="39"/>
      <c r="M146" s="152" t="s">
        <v>28</v>
      </c>
      <c r="N146" s="153" t="s">
        <v>44</v>
      </c>
      <c r="O146" s="64"/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56" t="s">
        <v>123</v>
      </c>
      <c r="AT146" s="156" t="s">
        <v>119</v>
      </c>
      <c r="AU146" s="156" t="s">
        <v>83</v>
      </c>
      <c r="AY146" s="17" t="s">
        <v>124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7" t="s">
        <v>81</v>
      </c>
      <c r="BK146" s="157">
        <f>ROUND(I146*H146,2)</f>
        <v>0</v>
      </c>
      <c r="BL146" s="17" t="s">
        <v>123</v>
      </c>
      <c r="BM146" s="156" t="s">
        <v>278</v>
      </c>
    </row>
    <row r="147" spans="1:65" s="2" customFormat="1" ht="48">
      <c r="A147" s="34"/>
      <c r="B147" s="35"/>
      <c r="C147" s="36"/>
      <c r="D147" s="158" t="s">
        <v>126</v>
      </c>
      <c r="E147" s="36"/>
      <c r="F147" s="159" t="s">
        <v>426</v>
      </c>
      <c r="G147" s="36"/>
      <c r="H147" s="36"/>
      <c r="I147" s="160"/>
      <c r="J147" s="36"/>
      <c r="K147" s="36"/>
      <c r="L147" s="39"/>
      <c r="M147" s="161"/>
      <c r="N147" s="162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126</v>
      </c>
      <c r="AU147" s="17" t="s">
        <v>83</v>
      </c>
    </row>
    <row r="148" spans="1:65" s="2" customFormat="1" ht="57.6">
      <c r="A148" s="34"/>
      <c r="B148" s="35"/>
      <c r="C148" s="36"/>
      <c r="D148" s="158" t="s">
        <v>229</v>
      </c>
      <c r="E148" s="36"/>
      <c r="F148" s="173" t="s">
        <v>427</v>
      </c>
      <c r="G148" s="36"/>
      <c r="H148" s="36"/>
      <c r="I148" s="160"/>
      <c r="J148" s="36"/>
      <c r="K148" s="36"/>
      <c r="L148" s="39"/>
      <c r="M148" s="161"/>
      <c r="N148" s="162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229</v>
      </c>
      <c r="AU148" s="17" t="s">
        <v>83</v>
      </c>
    </row>
    <row r="149" spans="1:65" s="2" customFormat="1" ht="19.2">
      <c r="A149" s="34"/>
      <c r="B149" s="35"/>
      <c r="C149" s="36"/>
      <c r="D149" s="158" t="s">
        <v>282</v>
      </c>
      <c r="E149" s="36"/>
      <c r="F149" s="173" t="s">
        <v>428</v>
      </c>
      <c r="G149" s="36"/>
      <c r="H149" s="36"/>
      <c r="I149" s="160"/>
      <c r="J149" s="36"/>
      <c r="K149" s="36"/>
      <c r="L149" s="39"/>
      <c r="M149" s="161"/>
      <c r="N149" s="162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282</v>
      </c>
      <c r="AU149" s="17" t="s">
        <v>83</v>
      </c>
    </row>
    <row r="150" spans="1:65" s="2" customFormat="1" ht="45" customHeight="1">
      <c r="A150" s="34"/>
      <c r="B150" s="35"/>
      <c r="C150" s="145" t="s">
        <v>201</v>
      </c>
      <c r="D150" s="145" t="s">
        <v>119</v>
      </c>
      <c r="E150" s="146" t="s">
        <v>429</v>
      </c>
      <c r="F150" s="147" t="s">
        <v>430</v>
      </c>
      <c r="G150" s="148" t="s">
        <v>374</v>
      </c>
      <c r="H150" s="149">
        <v>1362</v>
      </c>
      <c r="I150" s="150"/>
      <c r="J150" s="151">
        <f>ROUND(I150*H150,2)</f>
        <v>0</v>
      </c>
      <c r="K150" s="147" t="s">
        <v>145</v>
      </c>
      <c r="L150" s="39"/>
      <c r="M150" s="152" t="s">
        <v>28</v>
      </c>
      <c r="N150" s="153" t="s">
        <v>44</v>
      </c>
      <c r="O150" s="64"/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56" t="s">
        <v>123</v>
      </c>
      <c r="AT150" s="156" t="s">
        <v>119</v>
      </c>
      <c r="AU150" s="156" t="s">
        <v>83</v>
      </c>
      <c r="AY150" s="17" t="s">
        <v>124</v>
      </c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7" t="s">
        <v>81</v>
      </c>
      <c r="BK150" s="157">
        <f>ROUND(I150*H150,2)</f>
        <v>0</v>
      </c>
      <c r="BL150" s="17" t="s">
        <v>123</v>
      </c>
      <c r="BM150" s="156" t="s">
        <v>288</v>
      </c>
    </row>
    <row r="151" spans="1:65" s="2" customFormat="1" ht="134.4">
      <c r="A151" s="34"/>
      <c r="B151" s="35"/>
      <c r="C151" s="36"/>
      <c r="D151" s="158" t="s">
        <v>126</v>
      </c>
      <c r="E151" s="36"/>
      <c r="F151" s="159" t="s">
        <v>431</v>
      </c>
      <c r="G151" s="36"/>
      <c r="H151" s="36"/>
      <c r="I151" s="160"/>
      <c r="J151" s="36"/>
      <c r="K151" s="36"/>
      <c r="L151" s="39"/>
      <c r="M151" s="161"/>
      <c r="N151" s="162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126</v>
      </c>
      <c r="AU151" s="17" t="s">
        <v>83</v>
      </c>
    </row>
    <row r="152" spans="1:65" s="2" customFormat="1" ht="124.8">
      <c r="A152" s="34"/>
      <c r="B152" s="35"/>
      <c r="C152" s="36"/>
      <c r="D152" s="158" t="s">
        <v>229</v>
      </c>
      <c r="E152" s="36"/>
      <c r="F152" s="173" t="s">
        <v>376</v>
      </c>
      <c r="G152" s="36"/>
      <c r="H152" s="36"/>
      <c r="I152" s="160"/>
      <c r="J152" s="36"/>
      <c r="K152" s="36"/>
      <c r="L152" s="39"/>
      <c r="M152" s="161"/>
      <c r="N152" s="162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229</v>
      </c>
      <c r="AU152" s="17" t="s">
        <v>83</v>
      </c>
    </row>
    <row r="153" spans="1:65" s="2" customFormat="1" ht="19.2">
      <c r="A153" s="34"/>
      <c r="B153" s="35"/>
      <c r="C153" s="36"/>
      <c r="D153" s="158" t="s">
        <v>282</v>
      </c>
      <c r="E153" s="36"/>
      <c r="F153" s="173" t="s">
        <v>432</v>
      </c>
      <c r="G153" s="36"/>
      <c r="H153" s="36"/>
      <c r="I153" s="160"/>
      <c r="J153" s="36"/>
      <c r="K153" s="36"/>
      <c r="L153" s="39"/>
      <c r="M153" s="161"/>
      <c r="N153" s="162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282</v>
      </c>
      <c r="AU153" s="17" t="s">
        <v>83</v>
      </c>
    </row>
    <row r="154" spans="1:65" s="2" customFormat="1" ht="13.8" customHeight="1">
      <c r="A154" s="34"/>
      <c r="B154" s="35"/>
      <c r="C154" s="145" t="s">
        <v>205</v>
      </c>
      <c r="D154" s="145" t="s">
        <v>119</v>
      </c>
      <c r="E154" s="146" t="s">
        <v>433</v>
      </c>
      <c r="F154" s="147" t="s">
        <v>434</v>
      </c>
      <c r="G154" s="148" t="s">
        <v>374</v>
      </c>
      <c r="H154" s="149">
        <v>1362</v>
      </c>
      <c r="I154" s="150"/>
      <c r="J154" s="151">
        <f>ROUND(I154*H154,2)</f>
        <v>0</v>
      </c>
      <c r="K154" s="147" t="s">
        <v>145</v>
      </c>
      <c r="L154" s="39"/>
      <c r="M154" s="152" t="s">
        <v>28</v>
      </c>
      <c r="N154" s="153" t="s">
        <v>44</v>
      </c>
      <c r="O154" s="64"/>
      <c r="P154" s="154">
        <f>O154*H154</f>
        <v>0</v>
      </c>
      <c r="Q154" s="154">
        <v>0</v>
      </c>
      <c r="R154" s="154">
        <f>Q154*H154</f>
        <v>0</v>
      </c>
      <c r="S154" s="154">
        <v>0</v>
      </c>
      <c r="T154" s="15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56" t="s">
        <v>123</v>
      </c>
      <c r="AT154" s="156" t="s">
        <v>119</v>
      </c>
      <c r="AU154" s="156" t="s">
        <v>83</v>
      </c>
      <c r="AY154" s="17" t="s">
        <v>124</v>
      </c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17" t="s">
        <v>81</v>
      </c>
      <c r="BK154" s="157">
        <f>ROUND(I154*H154,2)</f>
        <v>0</v>
      </c>
      <c r="BL154" s="17" t="s">
        <v>123</v>
      </c>
      <c r="BM154" s="156" t="s">
        <v>297</v>
      </c>
    </row>
    <row r="155" spans="1:65" s="2" customFormat="1" ht="57.6">
      <c r="A155" s="34"/>
      <c r="B155" s="35"/>
      <c r="C155" s="36"/>
      <c r="D155" s="158" t="s">
        <v>126</v>
      </c>
      <c r="E155" s="36"/>
      <c r="F155" s="159" t="s">
        <v>435</v>
      </c>
      <c r="G155" s="36"/>
      <c r="H155" s="36"/>
      <c r="I155" s="160"/>
      <c r="J155" s="36"/>
      <c r="K155" s="36"/>
      <c r="L155" s="39"/>
      <c r="M155" s="161"/>
      <c r="N155" s="162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126</v>
      </c>
      <c r="AU155" s="17" t="s">
        <v>83</v>
      </c>
    </row>
    <row r="156" spans="1:65" s="2" customFormat="1" ht="57.6">
      <c r="A156" s="34"/>
      <c r="B156" s="35"/>
      <c r="C156" s="36"/>
      <c r="D156" s="158" t="s">
        <v>229</v>
      </c>
      <c r="E156" s="36"/>
      <c r="F156" s="173" t="s">
        <v>436</v>
      </c>
      <c r="G156" s="36"/>
      <c r="H156" s="36"/>
      <c r="I156" s="160"/>
      <c r="J156" s="36"/>
      <c r="K156" s="36"/>
      <c r="L156" s="39"/>
      <c r="M156" s="161"/>
      <c r="N156" s="162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229</v>
      </c>
      <c r="AU156" s="17" t="s">
        <v>83</v>
      </c>
    </row>
    <row r="157" spans="1:65" s="2" customFormat="1" ht="13.8" customHeight="1">
      <c r="A157" s="34"/>
      <c r="B157" s="35"/>
      <c r="C157" s="145" t="s">
        <v>7</v>
      </c>
      <c r="D157" s="145" t="s">
        <v>119</v>
      </c>
      <c r="E157" s="146" t="s">
        <v>424</v>
      </c>
      <c r="F157" s="147" t="s">
        <v>425</v>
      </c>
      <c r="G157" s="148" t="s">
        <v>374</v>
      </c>
      <c r="H157" s="149">
        <v>63.052</v>
      </c>
      <c r="I157" s="150"/>
      <c r="J157" s="151">
        <f>ROUND(I157*H157,2)</f>
        <v>0</v>
      </c>
      <c r="K157" s="147" t="s">
        <v>145</v>
      </c>
      <c r="L157" s="39"/>
      <c r="M157" s="152" t="s">
        <v>28</v>
      </c>
      <c r="N157" s="153" t="s">
        <v>44</v>
      </c>
      <c r="O157" s="64"/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56" t="s">
        <v>123</v>
      </c>
      <c r="AT157" s="156" t="s">
        <v>119</v>
      </c>
      <c r="AU157" s="156" t="s">
        <v>83</v>
      </c>
      <c r="AY157" s="17" t="s">
        <v>124</v>
      </c>
      <c r="BE157" s="157">
        <f>IF(N157="základní",J157,0)</f>
        <v>0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7" t="s">
        <v>81</v>
      </c>
      <c r="BK157" s="157">
        <f>ROUND(I157*H157,2)</f>
        <v>0</v>
      </c>
      <c r="BL157" s="17" t="s">
        <v>123</v>
      </c>
      <c r="BM157" s="156" t="s">
        <v>311</v>
      </c>
    </row>
    <row r="158" spans="1:65" s="2" customFormat="1" ht="48">
      <c r="A158" s="34"/>
      <c r="B158" s="35"/>
      <c r="C158" s="36"/>
      <c r="D158" s="158" t="s">
        <v>126</v>
      </c>
      <c r="E158" s="36"/>
      <c r="F158" s="159" t="s">
        <v>426</v>
      </c>
      <c r="G158" s="36"/>
      <c r="H158" s="36"/>
      <c r="I158" s="160"/>
      <c r="J158" s="36"/>
      <c r="K158" s="36"/>
      <c r="L158" s="39"/>
      <c r="M158" s="161"/>
      <c r="N158" s="162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126</v>
      </c>
      <c r="AU158" s="17" t="s">
        <v>83</v>
      </c>
    </row>
    <row r="159" spans="1:65" s="2" customFormat="1" ht="57.6">
      <c r="A159" s="34"/>
      <c r="B159" s="35"/>
      <c r="C159" s="36"/>
      <c r="D159" s="158" t="s">
        <v>229</v>
      </c>
      <c r="E159" s="36"/>
      <c r="F159" s="173" t="s">
        <v>427</v>
      </c>
      <c r="G159" s="36"/>
      <c r="H159" s="36"/>
      <c r="I159" s="160"/>
      <c r="J159" s="36"/>
      <c r="K159" s="36"/>
      <c r="L159" s="39"/>
      <c r="M159" s="161"/>
      <c r="N159" s="162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229</v>
      </c>
      <c r="AU159" s="17" t="s">
        <v>83</v>
      </c>
    </row>
    <row r="160" spans="1:65" s="2" customFormat="1" ht="28.8">
      <c r="A160" s="34"/>
      <c r="B160" s="35"/>
      <c r="C160" s="36"/>
      <c r="D160" s="158" t="s">
        <v>282</v>
      </c>
      <c r="E160" s="36"/>
      <c r="F160" s="173" t="s">
        <v>437</v>
      </c>
      <c r="G160" s="36"/>
      <c r="H160" s="36"/>
      <c r="I160" s="160"/>
      <c r="J160" s="36"/>
      <c r="K160" s="36"/>
      <c r="L160" s="39"/>
      <c r="M160" s="161"/>
      <c r="N160" s="162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282</v>
      </c>
      <c r="AU160" s="17" t="s">
        <v>83</v>
      </c>
    </row>
    <row r="161" spans="1:65" s="2" customFormat="1" ht="45" customHeight="1">
      <c r="A161" s="34"/>
      <c r="B161" s="35"/>
      <c r="C161" s="145" t="s">
        <v>212</v>
      </c>
      <c r="D161" s="145" t="s">
        <v>119</v>
      </c>
      <c r="E161" s="146" t="s">
        <v>429</v>
      </c>
      <c r="F161" s="147" t="s">
        <v>430</v>
      </c>
      <c r="G161" s="148" t="s">
        <v>374</v>
      </c>
      <c r="H161" s="149">
        <v>63.052</v>
      </c>
      <c r="I161" s="150"/>
      <c r="J161" s="151">
        <f>ROUND(I161*H161,2)</f>
        <v>0</v>
      </c>
      <c r="K161" s="147" t="s">
        <v>145</v>
      </c>
      <c r="L161" s="39"/>
      <c r="M161" s="152" t="s">
        <v>28</v>
      </c>
      <c r="N161" s="153" t="s">
        <v>44</v>
      </c>
      <c r="O161" s="64"/>
      <c r="P161" s="154">
        <f>O161*H161</f>
        <v>0</v>
      </c>
      <c r="Q161" s="154">
        <v>0</v>
      </c>
      <c r="R161" s="154">
        <f>Q161*H161</f>
        <v>0</v>
      </c>
      <c r="S161" s="154">
        <v>0</v>
      </c>
      <c r="T161" s="15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56" t="s">
        <v>123</v>
      </c>
      <c r="AT161" s="156" t="s">
        <v>119</v>
      </c>
      <c r="AU161" s="156" t="s">
        <v>83</v>
      </c>
      <c r="AY161" s="17" t="s">
        <v>124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81</v>
      </c>
      <c r="BK161" s="157">
        <f>ROUND(I161*H161,2)</f>
        <v>0</v>
      </c>
      <c r="BL161" s="17" t="s">
        <v>123</v>
      </c>
      <c r="BM161" s="156" t="s">
        <v>321</v>
      </c>
    </row>
    <row r="162" spans="1:65" s="2" customFormat="1" ht="134.4">
      <c r="A162" s="34"/>
      <c r="B162" s="35"/>
      <c r="C162" s="36"/>
      <c r="D162" s="158" t="s">
        <v>126</v>
      </c>
      <c r="E162" s="36"/>
      <c r="F162" s="159" t="s">
        <v>431</v>
      </c>
      <c r="G162" s="36"/>
      <c r="H162" s="36"/>
      <c r="I162" s="160"/>
      <c r="J162" s="36"/>
      <c r="K162" s="36"/>
      <c r="L162" s="39"/>
      <c r="M162" s="161"/>
      <c r="N162" s="162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126</v>
      </c>
      <c r="AU162" s="17" t="s">
        <v>83</v>
      </c>
    </row>
    <row r="163" spans="1:65" s="2" customFormat="1" ht="124.8">
      <c r="A163" s="34"/>
      <c r="B163" s="35"/>
      <c r="C163" s="36"/>
      <c r="D163" s="158" t="s">
        <v>229</v>
      </c>
      <c r="E163" s="36"/>
      <c r="F163" s="173" t="s">
        <v>376</v>
      </c>
      <c r="G163" s="36"/>
      <c r="H163" s="36"/>
      <c r="I163" s="160"/>
      <c r="J163" s="36"/>
      <c r="K163" s="36"/>
      <c r="L163" s="39"/>
      <c r="M163" s="161"/>
      <c r="N163" s="162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229</v>
      </c>
      <c r="AU163" s="17" t="s">
        <v>83</v>
      </c>
    </row>
    <row r="164" spans="1:65" s="2" customFormat="1" ht="28.8">
      <c r="A164" s="34"/>
      <c r="B164" s="35"/>
      <c r="C164" s="36"/>
      <c r="D164" s="158" t="s">
        <v>282</v>
      </c>
      <c r="E164" s="36"/>
      <c r="F164" s="173" t="s">
        <v>438</v>
      </c>
      <c r="G164" s="36"/>
      <c r="H164" s="36"/>
      <c r="I164" s="160"/>
      <c r="J164" s="36"/>
      <c r="K164" s="36"/>
      <c r="L164" s="39"/>
      <c r="M164" s="161"/>
      <c r="N164" s="162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282</v>
      </c>
      <c r="AU164" s="17" t="s">
        <v>83</v>
      </c>
    </row>
    <row r="165" spans="1:65" s="2" customFormat="1" ht="13.8" customHeight="1">
      <c r="A165" s="34"/>
      <c r="B165" s="35"/>
      <c r="C165" s="145" t="s">
        <v>216</v>
      </c>
      <c r="D165" s="145" t="s">
        <v>119</v>
      </c>
      <c r="E165" s="146" t="s">
        <v>439</v>
      </c>
      <c r="F165" s="147" t="s">
        <v>440</v>
      </c>
      <c r="G165" s="148" t="s">
        <v>374</v>
      </c>
      <c r="H165" s="149">
        <v>63.052</v>
      </c>
      <c r="I165" s="150"/>
      <c r="J165" s="151">
        <f>ROUND(I165*H165,2)</f>
        <v>0</v>
      </c>
      <c r="K165" s="147" t="s">
        <v>145</v>
      </c>
      <c r="L165" s="39"/>
      <c r="M165" s="152" t="s">
        <v>28</v>
      </c>
      <c r="N165" s="153" t="s">
        <v>44</v>
      </c>
      <c r="O165" s="64"/>
      <c r="P165" s="154">
        <f>O165*H165</f>
        <v>0</v>
      </c>
      <c r="Q165" s="154">
        <v>0</v>
      </c>
      <c r="R165" s="154">
        <f>Q165*H165</f>
        <v>0</v>
      </c>
      <c r="S165" s="154">
        <v>0</v>
      </c>
      <c r="T165" s="15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56" t="s">
        <v>123</v>
      </c>
      <c r="AT165" s="156" t="s">
        <v>119</v>
      </c>
      <c r="AU165" s="156" t="s">
        <v>83</v>
      </c>
      <c r="AY165" s="17" t="s">
        <v>124</v>
      </c>
      <c r="BE165" s="157">
        <f>IF(N165="základní",J165,0)</f>
        <v>0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7" t="s">
        <v>81</v>
      </c>
      <c r="BK165" s="157">
        <f>ROUND(I165*H165,2)</f>
        <v>0</v>
      </c>
      <c r="BL165" s="17" t="s">
        <v>123</v>
      </c>
      <c r="BM165" s="156" t="s">
        <v>334</v>
      </c>
    </row>
    <row r="166" spans="1:65" s="2" customFormat="1" ht="57.6">
      <c r="A166" s="34"/>
      <c r="B166" s="35"/>
      <c r="C166" s="36"/>
      <c r="D166" s="158" t="s">
        <v>126</v>
      </c>
      <c r="E166" s="36"/>
      <c r="F166" s="159" t="s">
        <v>441</v>
      </c>
      <c r="G166" s="36"/>
      <c r="H166" s="36"/>
      <c r="I166" s="160"/>
      <c r="J166" s="36"/>
      <c r="K166" s="36"/>
      <c r="L166" s="39"/>
      <c r="M166" s="161"/>
      <c r="N166" s="162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126</v>
      </c>
      <c r="AU166" s="17" t="s">
        <v>83</v>
      </c>
    </row>
    <row r="167" spans="1:65" s="2" customFormat="1" ht="57.6">
      <c r="A167" s="34"/>
      <c r="B167" s="35"/>
      <c r="C167" s="36"/>
      <c r="D167" s="158" t="s">
        <v>229</v>
      </c>
      <c r="E167" s="36"/>
      <c r="F167" s="173" t="s">
        <v>436</v>
      </c>
      <c r="G167" s="36"/>
      <c r="H167" s="36"/>
      <c r="I167" s="160"/>
      <c r="J167" s="36"/>
      <c r="K167" s="36"/>
      <c r="L167" s="39"/>
      <c r="M167" s="237"/>
      <c r="N167" s="238"/>
      <c r="O167" s="239"/>
      <c r="P167" s="239"/>
      <c r="Q167" s="239"/>
      <c r="R167" s="239"/>
      <c r="S167" s="239"/>
      <c r="T167" s="240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229</v>
      </c>
      <c r="AU167" s="17" t="s">
        <v>83</v>
      </c>
    </row>
    <row r="168" spans="1:65" s="2" customFormat="1" ht="6.9" customHeight="1">
      <c r="A168" s="34"/>
      <c r="B168" s="47"/>
      <c r="C168" s="48"/>
      <c r="D168" s="48"/>
      <c r="E168" s="48"/>
      <c r="F168" s="48"/>
      <c r="G168" s="48"/>
      <c r="H168" s="48"/>
      <c r="I168" s="48"/>
      <c r="J168" s="48"/>
      <c r="K168" s="48"/>
      <c r="L168" s="39"/>
      <c r="M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</row>
  </sheetData>
  <sheetProtection algorithmName="SHA-512" hashValue="yqb1bDmoQ1Ps7dR0o9FZ1i1B8dIdH6tfwlo6/WimJHfCcWKpPNiumVZFWAEUsZnV9NoBpm4FE664/nhb2ptbDw==" saltValue="eMT40N+/coyX7bdhzV7ZLIsa2ddgOOJ7xsAuhmnrbCrWqY4zbvybiU6GgeJ9v3lLgaYaEoxSfeyjPWE2SiN23A==" spinCount="100000" sheet="1" objects="1" scenarios="1" formatColumns="0" formatRows="0" autoFilter="0"/>
  <autoFilter ref="C80:K167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8"/>
  <sheetViews>
    <sheetView showGridLines="0" workbookViewId="0"/>
  </sheetViews>
  <sheetFormatPr defaultRowHeight="13.8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1" width="21.570312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89</v>
      </c>
    </row>
    <row r="3" spans="1:46" s="1" customFormat="1" ht="6.9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" hidden="1" customHeight="1">
      <c r="B4" s="20"/>
      <c r="D4" s="103" t="s">
        <v>99</v>
      </c>
      <c r="L4" s="20"/>
      <c r="M4" s="104" t="s">
        <v>10</v>
      </c>
      <c r="AT4" s="17" t="s">
        <v>4</v>
      </c>
    </row>
    <row r="5" spans="1:46" s="1" customFormat="1" ht="6.9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4.4" hidden="1" customHeight="1">
      <c r="B7" s="20"/>
      <c r="E7" s="282" t="str">
        <f>'Rekapitulace zakázky'!K6</f>
        <v>Oprava trati v úseku Nová Paka - Stará Paka</v>
      </c>
      <c r="F7" s="283"/>
      <c r="G7" s="283"/>
      <c r="H7" s="283"/>
      <c r="L7" s="20"/>
    </row>
    <row r="8" spans="1:46" s="2" customFormat="1" ht="12" hidden="1" customHeight="1">
      <c r="A8" s="34"/>
      <c r="B8" s="39"/>
      <c r="C8" s="34"/>
      <c r="D8" s="105" t="s">
        <v>100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" hidden="1" customHeight="1">
      <c r="A9" s="34"/>
      <c r="B9" s="39"/>
      <c r="C9" s="34"/>
      <c r="D9" s="34"/>
      <c r="E9" s="284" t="s">
        <v>442</v>
      </c>
      <c r="F9" s="285"/>
      <c r="G9" s="285"/>
      <c r="H9" s="28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28</v>
      </c>
      <c r="G11" s="34"/>
      <c r="H11" s="34"/>
      <c r="I11" s="105" t="s">
        <v>20</v>
      </c>
      <c r="J11" s="107" t="s">
        <v>28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 t="str">
        <f>'Rekapitulace zakázky'!AN8</f>
        <v>21. 8. 2020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26</v>
      </c>
      <c r="E14" s="34"/>
      <c r="F14" s="34"/>
      <c r="G14" s="34"/>
      <c r="H14" s="34"/>
      <c r="I14" s="105" t="s">
        <v>27</v>
      </c>
      <c r="J14" s="107" t="s">
        <v>28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29</v>
      </c>
      <c r="F15" s="34"/>
      <c r="G15" s="34"/>
      <c r="H15" s="34"/>
      <c r="I15" s="105" t="s">
        <v>30</v>
      </c>
      <c r="J15" s="107" t="s">
        <v>28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27</v>
      </c>
      <c r="J17" s="30" t="str">
        <f>'Rekapitulace zakázky'!AN13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6" t="str">
        <f>'Rekapitulace zakázky'!E14</f>
        <v>Vyplň údaj</v>
      </c>
      <c r="F18" s="287"/>
      <c r="G18" s="287"/>
      <c r="H18" s="287"/>
      <c r="I18" s="105" t="s">
        <v>30</v>
      </c>
      <c r="J18" s="30" t="str">
        <f>'Rekapitulace zakázky'!AN14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27</v>
      </c>
      <c r="J20" s="107" t="s">
        <v>28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34</v>
      </c>
      <c r="F21" s="34"/>
      <c r="G21" s="34"/>
      <c r="H21" s="34"/>
      <c r="I21" s="105" t="s">
        <v>30</v>
      </c>
      <c r="J21" s="107" t="s">
        <v>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36</v>
      </c>
      <c r="E23" s="34"/>
      <c r="F23" s="34"/>
      <c r="G23" s="34"/>
      <c r="H23" s="34"/>
      <c r="I23" s="105" t="s">
        <v>27</v>
      </c>
      <c r="J23" s="107" t="s">
        <v>28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34</v>
      </c>
      <c r="F24" s="34"/>
      <c r="G24" s="34"/>
      <c r="H24" s="34"/>
      <c r="I24" s="105" t="s">
        <v>30</v>
      </c>
      <c r="J24" s="107" t="s">
        <v>28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84" hidden="1" customHeight="1">
      <c r="A27" s="109"/>
      <c r="B27" s="110"/>
      <c r="C27" s="109"/>
      <c r="D27" s="109"/>
      <c r="E27" s="288" t="s">
        <v>38</v>
      </c>
      <c r="F27" s="288"/>
      <c r="G27" s="288"/>
      <c r="H27" s="28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16" t="s">
        <v>43</v>
      </c>
      <c r="E33" s="105" t="s">
        <v>44</v>
      </c>
      <c r="F33" s="117">
        <f>ROUND((SUM(BE81:BE347)),  2)</f>
        <v>0</v>
      </c>
      <c r="G33" s="34"/>
      <c r="H33" s="34"/>
      <c r="I33" s="118">
        <v>0.21</v>
      </c>
      <c r="J33" s="117">
        <f>ROUND(((SUM(BE81:BE347))*I33),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5" t="s">
        <v>45</v>
      </c>
      <c r="F34" s="117">
        <f>ROUND((SUM(BF81:BF347)),  2)</f>
        <v>0</v>
      </c>
      <c r="G34" s="34"/>
      <c r="H34" s="34"/>
      <c r="I34" s="118">
        <v>0.15</v>
      </c>
      <c r="J34" s="117">
        <f>ROUND(((SUM(BF81:BF347))*I34),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46</v>
      </c>
      <c r="F35" s="117">
        <f>ROUND((SUM(BG81:BG347)),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47</v>
      </c>
      <c r="F36" s="117">
        <f>ROUND((SUM(BH81:BH347)),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48</v>
      </c>
      <c r="F37" s="117">
        <f>ROUND((SUM(BI81:BI347)),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0.199999999999999" hidden="1"/>
    <row r="42" spans="1:31" ht="10.199999999999999" hidden="1"/>
    <row r="43" spans="1:31" ht="10.199999999999999" hidden="1"/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4.4" customHeight="1">
      <c r="A48" s="34"/>
      <c r="B48" s="35"/>
      <c r="C48" s="36"/>
      <c r="D48" s="36"/>
      <c r="E48" s="289" t="str">
        <f>E7</f>
        <v>Oprava trati v úseku Nová Paka - Stará Paka</v>
      </c>
      <c r="F48" s="290"/>
      <c r="G48" s="290"/>
      <c r="H48" s="29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242" t="str">
        <f>E9</f>
        <v>SO 02 - Železniční svršek</v>
      </c>
      <c r="F50" s="291"/>
      <c r="G50" s="291"/>
      <c r="H50" s="29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TÚ Nová Paka - Stará Paka</v>
      </c>
      <c r="G52" s="36"/>
      <c r="H52" s="36"/>
      <c r="I52" s="29" t="s">
        <v>24</v>
      </c>
      <c r="J52" s="59" t="str">
        <f>IF(J12="","",J12)</f>
        <v>21. 8. 2020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6" customHeight="1">
      <c r="A54" s="34"/>
      <c r="B54" s="35"/>
      <c r="C54" s="29" t="s">
        <v>26</v>
      </c>
      <c r="D54" s="36"/>
      <c r="E54" s="36"/>
      <c r="F54" s="27" t="str">
        <f>E15</f>
        <v>Správa železnic, s.o.</v>
      </c>
      <c r="G54" s="36"/>
      <c r="H54" s="36"/>
      <c r="I54" s="29" t="s">
        <v>33</v>
      </c>
      <c r="J54" s="32" t="str">
        <f>E21</f>
        <v>Prodin a.s.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36</v>
      </c>
      <c r="J55" s="32" t="str">
        <f>E24</f>
        <v>Prodin a.s.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103</v>
      </c>
      <c r="D57" s="131"/>
      <c r="E57" s="131"/>
      <c r="F57" s="131"/>
      <c r="G57" s="131"/>
      <c r="H57" s="131"/>
      <c r="I57" s="131"/>
      <c r="J57" s="132" t="s">
        <v>104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105</v>
      </c>
    </row>
    <row r="60" spans="1:47" s="13" customFormat="1" ht="24.9" customHeight="1">
      <c r="B60" s="209"/>
      <c r="C60" s="210"/>
      <c r="D60" s="211" t="s">
        <v>351</v>
      </c>
      <c r="E60" s="212"/>
      <c r="F60" s="212"/>
      <c r="G60" s="212"/>
      <c r="H60" s="212"/>
      <c r="I60" s="212"/>
      <c r="J60" s="213">
        <f>J82</f>
        <v>0</v>
      </c>
      <c r="K60" s="210"/>
      <c r="L60" s="214"/>
    </row>
    <row r="61" spans="1:47" s="14" customFormat="1" ht="19.95" customHeight="1">
      <c r="B61" s="215"/>
      <c r="C61" s="216"/>
      <c r="D61" s="217" t="s">
        <v>352</v>
      </c>
      <c r="E61" s="218"/>
      <c r="F61" s="218"/>
      <c r="G61" s="218"/>
      <c r="H61" s="218"/>
      <c r="I61" s="218"/>
      <c r="J61" s="219">
        <f>J83</f>
        <v>0</v>
      </c>
      <c r="K61" s="216"/>
      <c r="L61" s="220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" customHeight="1">
      <c r="A68" s="34"/>
      <c r="B68" s="35"/>
      <c r="C68" s="23" t="s">
        <v>106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4.4" customHeight="1">
      <c r="A71" s="34"/>
      <c r="B71" s="35"/>
      <c r="C71" s="36"/>
      <c r="D71" s="36"/>
      <c r="E71" s="289" t="str">
        <f>E7</f>
        <v>Oprava trati v úseku Nová Paka - Stará Paka</v>
      </c>
      <c r="F71" s="290"/>
      <c r="G71" s="290"/>
      <c r="H71" s="290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100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4.4" customHeight="1">
      <c r="A73" s="34"/>
      <c r="B73" s="35"/>
      <c r="C73" s="36"/>
      <c r="D73" s="36"/>
      <c r="E73" s="242" t="str">
        <f>E9</f>
        <v>SO 02 - Železniční svršek</v>
      </c>
      <c r="F73" s="291"/>
      <c r="G73" s="291"/>
      <c r="H73" s="291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22</v>
      </c>
      <c r="D75" s="36"/>
      <c r="E75" s="36"/>
      <c r="F75" s="27" t="str">
        <f>F12</f>
        <v>TÚ Nová Paka - Stará Paka</v>
      </c>
      <c r="G75" s="36"/>
      <c r="H75" s="36"/>
      <c r="I75" s="29" t="s">
        <v>24</v>
      </c>
      <c r="J75" s="59" t="str">
        <f>IF(J12="","",J12)</f>
        <v>21. 8. 2020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5.6" customHeight="1">
      <c r="A77" s="34"/>
      <c r="B77" s="35"/>
      <c r="C77" s="29" t="s">
        <v>26</v>
      </c>
      <c r="D77" s="36"/>
      <c r="E77" s="36"/>
      <c r="F77" s="27" t="str">
        <f>E15</f>
        <v>Správa železnic, s.o.</v>
      </c>
      <c r="G77" s="36"/>
      <c r="H77" s="36"/>
      <c r="I77" s="29" t="s">
        <v>33</v>
      </c>
      <c r="J77" s="32" t="str">
        <f>E21</f>
        <v>Prodin a.s.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6" customHeight="1">
      <c r="A78" s="34"/>
      <c r="B78" s="35"/>
      <c r="C78" s="29" t="s">
        <v>31</v>
      </c>
      <c r="D78" s="36"/>
      <c r="E78" s="36"/>
      <c r="F78" s="27" t="str">
        <f>IF(E18="","",E18)</f>
        <v>Vyplň údaj</v>
      </c>
      <c r="G78" s="36"/>
      <c r="H78" s="36"/>
      <c r="I78" s="29" t="s">
        <v>36</v>
      </c>
      <c r="J78" s="32" t="str">
        <f>E24</f>
        <v>Prodin a.s.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9" customFormat="1" ht="29.25" customHeight="1">
      <c r="A80" s="134"/>
      <c r="B80" s="135"/>
      <c r="C80" s="136" t="s">
        <v>107</v>
      </c>
      <c r="D80" s="137" t="s">
        <v>58</v>
      </c>
      <c r="E80" s="137" t="s">
        <v>54</v>
      </c>
      <c r="F80" s="137" t="s">
        <v>55</v>
      </c>
      <c r="G80" s="137" t="s">
        <v>108</v>
      </c>
      <c r="H80" s="137" t="s">
        <v>109</v>
      </c>
      <c r="I80" s="137" t="s">
        <v>110</v>
      </c>
      <c r="J80" s="137" t="s">
        <v>104</v>
      </c>
      <c r="K80" s="138" t="s">
        <v>111</v>
      </c>
      <c r="L80" s="139"/>
      <c r="M80" s="68" t="s">
        <v>28</v>
      </c>
      <c r="N80" s="69" t="s">
        <v>43</v>
      </c>
      <c r="O80" s="69" t="s">
        <v>112</v>
      </c>
      <c r="P80" s="69" t="s">
        <v>113</v>
      </c>
      <c r="Q80" s="69" t="s">
        <v>114</v>
      </c>
      <c r="R80" s="69" t="s">
        <v>115</v>
      </c>
      <c r="S80" s="69" t="s">
        <v>116</v>
      </c>
      <c r="T80" s="70" t="s">
        <v>117</v>
      </c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</row>
    <row r="81" spans="1:65" s="2" customFormat="1" ht="22.8" customHeight="1">
      <c r="A81" s="34"/>
      <c r="B81" s="35"/>
      <c r="C81" s="75" t="s">
        <v>118</v>
      </c>
      <c r="D81" s="36"/>
      <c r="E81" s="36"/>
      <c r="F81" s="36"/>
      <c r="G81" s="36"/>
      <c r="H81" s="36"/>
      <c r="I81" s="36"/>
      <c r="J81" s="140">
        <f>BK81</f>
        <v>0</v>
      </c>
      <c r="K81" s="36"/>
      <c r="L81" s="39"/>
      <c r="M81" s="71"/>
      <c r="N81" s="141"/>
      <c r="O81" s="72"/>
      <c r="P81" s="142">
        <f>P82</f>
        <v>0</v>
      </c>
      <c r="Q81" s="72"/>
      <c r="R81" s="142">
        <f>R82</f>
        <v>1494.6154200000001</v>
      </c>
      <c r="S81" s="72"/>
      <c r="T81" s="143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72</v>
      </c>
      <c r="AU81" s="17" t="s">
        <v>105</v>
      </c>
      <c r="BK81" s="144">
        <f>BK82</f>
        <v>0</v>
      </c>
    </row>
    <row r="82" spans="1:65" s="15" customFormat="1" ht="25.95" customHeight="1">
      <c r="B82" s="221"/>
      <c r="C82" s="222"/>
      <c r="D82" s="223" t="s">
        <v>72</v>
      </c>
      <c r="E82" s="224" t="s">
        <v>353</v>
      </c>
      <c r="F82" s="224" t="s">
        <v>354</v>
      </c>
      <c r="G82" s="222"/>
      <c r="H82" s="222"/>
      <c r="I82" s="225"/>
      <c r="J82" s="226">
        <f>BK82</f>
        <v>0</v>
      </c>
      <c r="K82" s="222"/>
      <c r="L82" s="227"/>
      <c r="M82" s="228"/>
      <c r="N82" s="229"/>
      <c r="O82" s="229"/>
      <c r="P82" s="230">
        <f>P83</f>
        <v>0</v>
      </c>
      <c r="Q82" s="229"/>
      <c r="R82" s="230">
        <f>R83</f>
        <v>1494.6154200000001</v>
      </c>
      <c r="S82" s="229"/>
      <c r="T82" s="231">
        <f>T83</f>
        <v>0</v>
      </c>
      <c r="AR82" s="232" t="s">
        <v>81</v>
      </c>
      <c r="AT82" s="233" t="s">
        <v>72</v>
      </c>
      <c r="AU82" s="233" t="s">
        <v>73</v>
      </c>
      <c r="AY82" s="232" t="s">
        <v>124</v>
      </c>
      <c r="BK82" s="234">
        <f>BK83</f>
        <v>0</v>
      </c>
    </row>
    <row r="83" spans="1:65" s="15" customFormat="1" ht="22.8" customHeight="1">
      <c r="B83" s="221"/>
      <c r="C83" s="222"/>
      <c r="D83" s="223" t="s">
        <v>72</v>
      </c>
      <c r="E83" s="235" t="s">
        <v>137</v>
      </c>
      <c r="F83" s="235" t="s">
        <v>355</v>
      </c>
      <c r="G83" s="222"/>
      <c r="H83" s="222"/>
      <c r="I83" s="225"/>
      <c r="J83" s="236">
        <f>BK83</f>
        <v>0</v>
      </c>
      <c r="K83" s="222"/>
      <c r="L83" s="227"/>
      <c r="M83" s="228"/>
      <c r="N83" s="229"/>
      <c r="O83" s="229"/>
      <c r="P83" s="230">
        <f>SUM(P84:P347)</f>
        <v>0</v>
      </c>
      <c r="Q83" s="229"/>
      <c r="R83" s="230">
        <f>SUM(R84:R347)</f>
        <v>1494.6154200000001</v>
      </c>
      <c r="S83" s="229"/>
      <c r="T83" s="231">
        <f>SUM(T84:T347)</f>
        <v>0</v>
      </c>
      <c r="AR83" s="232" t="s">
        <v>81</v>
      </c>
      <c r="AT83" s="233" t="s">
        <v>72</v>
      </c>
      <c r="AU83" s="233" t="s">
        <v>81</v>
      </c>
      <c r="AY83" s="232" t="s">
        <v>124</v>
      </c>
      <c r="BK83" s="234">
        <f>SUM(BK84:BK347)</f>
        <v>0</v>
      </c>
    </row>
    <row r="84" spans="1:65" s="2" customFormat="1" ht="22.2" customHeight="1">
      <c r="A84" s="34"/>
      <c r="B84" s="35"/>
      <c r="C84" s="145" t="s">
        <v>81</v>
      </c>
      <c r="D84" s="145" t="s">
        <v>119</v>
      </c>
      <c r="E84" s="146" t="s">
        <v>443</v>
      </c>
      <c r="F84" s="147" t="s">
        <v>444</v>
      </c>
      <c r="G84" s="148" t="s">
        <v>445</v>
      </c>
      <c r="H84" s="149">
        <v>0.94499999999999995</v>
      </c>
      <c r="I84" s="150"/>
      <c r="J84" s="151">
        <f>ROUND(I84*H84,2)</f>
        <v>0</v>
      </c>
      <c r="K84" s="147" t="s">
        <v>145</v>
      </c>
      <c r="L84" s="39"/>
      <c r="M84" s="152" t="s">
        <v>28</v>
      </c>
      <c r="N84" s="153" t="s">
        <v>44</v>
      </c>
      <c r="O84" s="64"/>
      <c r="P84" s="154">
        <f>O84*H84</f>
        <v>0</v>
      </c>
      <c r="Q84" s="154">
        <v>0</v>
      </c>
      <c r="R84" s="154">
        <f>Q84*H84</f>
        <v>0</v>
      </c>
      <c r="S84" s="154">
        <v>0</v>
      </c>
      <c r="T84" s="155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56" t="s">
        <v>123</v>
      </c>
      <c r="AT84" s="156" t="s">
        <v>119</v>
      </c>
      <c r="AU84" s="156" t="s">
        <v>83</v>
      </c>
      <c r="AY84" s="17" t="s">
        <v>124</v>
      </c>
      <c r="BE84" s="157">
        <f>IF(N84="základní",J84,0)</f>
        <v>0</v>
      </c>
      <c r="BF84" s="157">
        <f>IF(N84="snížená",J84,0)</f>
        <v>0</v>
      </c>
      <c r="BG84" s="157">
        <f>IF(N84="zákl. přenesená",J84,0)</f>
        <v>0</v>
      </c>
      <c r="BH84" s="157">
        <f>IF(N84="sníž. přenesená",J84,0)</f>
        <v>0</v>
      </c>
      <c r="BI84" s="157">
        <f>IF(N84="nulová",J84,0)</f>
        <v>0</v>
      </c>
      <c r="BJ84" s="17" t="s">
        <v>81</v>
      </c>
      <c r="BK84" s="157">
        <f>ROUND(I84*H84,2)</f>
        <v>0</v>
      </c>
      <c r="BL84" s="17" t="s">
        <v>123</v>
      </c>
      <c r="BM84" s="156" t="s">
        <v>83</v>
      </c>
    </row>
    <row r="85" spans="1:65" s="2" customFormat="1" ht="76.8">
      <c r="A85" s="34"/>
      <c r="B85" s="35"/>
      <c r="C85" s="36"/>
      <c r="D85" s="158" t="s">
        <v>126</v>
      </c>
      <c r="E85" s="36"/>
      <c r="F85" s="159" t="s">
        <v>446</v>
      </c>
      <c r="G85" s="36"/>
      <c r="H85" s="36"/>
      <c r="I85" s="160"/>
      <c r="J85" s="36"/>
      <c r="K85" s="36"/>
      <c r="L85" s="39"/>
      <c r="M85" s="161"/>
      <c r="N85" s="162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126</v>
      </c>
      <c r="AU85" s="17" t="s">
        <v>83</v>
      </c>
    </row>
    <row r="86" spans="1:65" s="2" customFormat="1" ht="76.8">
      <c r="A86" s="34"/>
      <c r="B86" s="35"/>
      <c r="C86" s="36"/>
      <c r="D86" s="158" t="s">
        <v>229</v>
      </c>
      <c r="E86" s="36"/>
      <c r="F86" s="173" t="s">
        <v>447</v>
      </c>
      <c r="G86" s="36"/>
      <c r="H86" s="36"/>
      <c r="I86" s="160"/>
      <c r="J86" s="36"/>
      <c r="K86" s="36"/>
      <c r="L86" s="39"/>
      <c r="M86" s="161"/>
      <c r="N86" s="162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229</v>
      </c>
      <c r="AU86" s="17" t="s">
        <v>83</v>
      </c>
    </row>
    <row r="87" spans="1:65" s="2" customFormat="1" ht="28.8">
      <c r="A87" s="34"/>
      <c r="B87" s="35"/>
      <c r="C87" s="36"/>
      <c r="D87" s="158" t="s">
        <v>282</v>
      </c>
      <c r="E87" s="36"/>
      <c r="F87" s="173" t="s">
        <v>448</v>
      </c>
      <c r="G87" s="36"/>
      <c r="H87" s="36"/>
      <c r="I87" s="160"/>
      <c r="J87" s="36"/>
      <c r="K87" s="36"/>
      <c r="L87" s="39"/>
      <c r="M87" s="161"/>
      <c r="N87" s="162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282</v>
      </c>
      <c r="AU87" s="17" t="s">
        <v>83</v>
      </c>
    </row>
    <row r="88" spans="1:65" s="2" customFormat="1" ht="22.2" customHeight="1">
      <c r="A88" s="34"/>
      <c r="B88" s="35"/>
      <c r="C88" s="145" t="s">
        <v>83</v>
      </c>
      <c r="D88" s="145" t="s">
        <v>119</v>
      </c>
      <c r="E88" s="146" t="s">
        <v>449</v>
      </c>
      <c r="F88" s="147" t="s">
        <v>450</v>
      </c>
      <c r="G88" s="148" t="s">
        <v>144</v>
      </c>
      <c r="H88" s="149">
        <v>1607</v>
      </c>
      <c r="I88" s="150"/>
      <c r="J88" s="151">
        <f>ROUND(I88*H88,2)</f>
        <v>0</v>
      </c>
      <c r="K88" s="147" t="s">
        <v>145</v>
      </c>
      <c r="L88" s="39"/>
      <c r="M88" s="152" t="s">
        <v>28</v>
      </c>
      <c r="N88" s="153" t="s">
        <v>44</v>
      </c>
      <c r="O88" s="64"/>
      <c r="P88" s="154">
        <f>O88*H88</f>
        <v>0</v>
      </c>
      <c r="Q88" s="154">
        <v>0</v>
      </c>
      <c r="R88" s="154">
        <f>Q88*H88</f>
        <v>0</v>
      </c>
      <c r="S88" s="154">
        <v>0</v>
      </c>
      <c r="T88" s="155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56" t="s">
        <v>123</v>
      </c>
      <c r="AT88" s="156" t="s">
        <v>119</v>
      </c>
      <c r="AU88" s="156" t="s">
        <v>83</v>
      </c>
      <c r="AY88" s="17" t="s">
        <v>124</v>
      </c>
      <c r="BE88" s="157">
        <f>IF(N88="základní",J88,0)</f>
        <v>0</v>
      </c>
      <c r="BF88" s="157">
        <f>IF(N88="snížená",J88,0)</f>
        <v>0</v>
      </c>
      <c r="BG88" s="157">
        <f>IF(N88="zákl. přenesená",J88,0)</f>
        <v>0</v>
      </c>
      <c r="BH88" s="157">
        <f>IF(N88="sníž. přenesená",J88,0)</f>
        <v>0</v>
      </c>
      <c r="BI88" s="157">
        <f>IF(N88="nulová",J88,0)</f>
        <v>0</v>
      </c>
      <c r="BJ88" s="17" t="s">
        <v>81</v>
      </c>
      <c r="BK88" s="157">
        <f>ROUND(I88*H88,2)</f>
        <v>0</v>
      </c>
      <c r="BL88" s="17" t="s">
        <v>123</v>
      </c>
      <c r="BM88" s="156" t="s">
        <v>123</v>
      </c>
    </row>
    <row r="89" spans="1:65" s="2" customFormat="1" ht="96">
      <c r="A89" s="34"/>
      <c r="B89" s="35"/>
      <c r="C89" s="36"/>
      <c r="D89" s="158" t="s">
        <v>126</v>
      </c>
      <c r="E89" s="36"/>
      <c r="F89" s="159" t="s">
        <v>451</v>
      </c>
      <c r="G89" s="36"/>
      <c r="H89" s="36"/>
      <c r="I89" s="160"/>
      <c r="J89" s="36"/>
      <c r="K89" s="36"/>
      <c r="L89" s="39"/>
      <c r="M89" s="161"/>
      <c r="N89" s="162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126</v>
      </c>
      <c r="AU89" s="17" t="s">
        <v>83</v>
      </c>
    </row>
    <row r="90" spans="1:65" s="2" customFormat="1" ht="96">
      <c r="A90" s="34"/>
      <c r="B90" s="35"/>
      <c r="C90" s="36"/>
      <c r="D90" s="158" t="s">
        <v>229</v>
      </c>
      <c r="E90" s="36"/>
      <c r="F90" s="173" t="s">
        <v>452</v>
      </c>
      <c r="G90" s="36"/>
      <c r="H90" s="36"/>
      <c r="I90" s="160"/>
      <c r="J90" s="36"/>
      <c r="K90" s="36"/>
      <c r="L90" s="39"/>
      <c r="M90" s="161"/>
      <c r="N90" s="162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229</v>
      </c>
      <c r="AU90" s="17" t="s">
        <v>83</v>
      </c>
    </row>
    <row r="91" spans="1:65" s="2" customFormat="1" ht="19.2">
      <c r="A91" s="34"/>
      <c r="B91" s="35"/>
      <c r="C91" s="36"/>
      <c r="D91" s="158" t="s">
        <v>282</v>
      </c>
      <c r="E91" s="36"/>
      <c r="F91" s="173" t="s">
        <v>453</v>
      </c>
      <c r="G91" s="36"/>
      <c r="H91" s="36"/>
      <c r="I91" s="160"/>
      <c r="J91" s="36"/>
      <c r="K91" s="36"/>
      <c r="L91" s="39"/>
      <c r="M91" s="161"/>
      <c r="N91" s="162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282</v>
      </c>
      <c r="AU91" s="17" t="s">
        <v>83</v>
      </c>
    </row>
    <row r="92" spans="1:65" s="2" customFormat="1" ht="13.8" customHeight="1">
      <c r="A92" s="34"/>
      <c r="B92" s="35"/>
      <c r="C92" s="145" t="s">
        <v>130</v>
      </c>
      <c r="D92" s="145" t="s">
        <v>119</v>
      </c>
      <c r="E92" s="146" t="s">
        <v>454</v>
      </c>
      <c r="F92" s="147" t="s">
        <v>455</v>
      </c>
      <c r="G92" s="148" t="s">
        <v>144</v>
      </c>
      <c r="H92" s="149">
        <v>6</v>
      </c>
      <c r="I92" s="150"/>
      <c r="J92" s="151">
        <f>ROUND(I92*H92,2)</f>
        <v>0</v>
      </c>
      <c r="K92" s="147" t="s">
        <v>145</v>
      </c>
      <c r="L92" s="39"/>
      <c r="M92" s="152" t="s">
        <v>28</v>
      </c>
      <c r="N92" s="153" t="s">
        <v>44</v>
      </c>
      <c r="O92" s="64"/>
      <c r="P92" s="154">
        <f>O92*H92</f>
        <v>0</v>
      </c>
      <c r="Q92" s="154">
        <v>0</v>
      </c>
      <c r="R92" s="154">
        <f>Q92*H92</f>
        <v>0</v>
      </c>
      <c r="S92" s="154">
        <v>0</v>
      </c>
      <c r="T92" s="155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56" t="s">
        <v>123</v>
      </c>
      <c r="AT92" s="156" t="s">
        <v>119</v>
      </c>
      <c r="AU92" s="156" t="s">
        <v>83</v>
      </c>
      <c r="AY92" s="17" t="s">
        <v>124</v>
      </c>
      <c r="BE92" s="157">
        <f>IF(N92="základní",J92,0)</f>
        <v>0</v>
      </c>
      <c r="BF92" s="157">
        <f>IF(N92="snížená",J92,0)</f>
        <v>0</v>
      </c>
      <c r="BG92" s="157">
        <f>IF(N92="zákl. přenesená",J92,0)</f>
        <v>0</v>
      </c>
      <c r="BH92" s="157">
        <f>IF(N92="sníž. přenesená",J92,0)</f>
        <v>0</v>
      </c>
      <c r="BI92" s="157">
        <f>IF(N92="nulová",J92,0)</f>
        <v>0</v>
      </c>
      <c r="BJ92" s="17" t="s">
        <v>81</v>
      </c>
      <c r="BK92" s="157">
        <f>ROUND(I92*H92,2)</f>
        <v>0</v>
      </c>
      <c r="BL92" s="17" t="s">
        <v>123</v>
      </c>
      <c r="BM92" s="156" t="s">
        <v>141</v>
      </c>
    </row>
    <row r="93" spans="1:65" s="2" customFormat="1" ht="28.8">
      <c r="A93" s="34"/>
      <c r="B93" s="35"/>
      <c r="C93" s="36"/>
      <c r="D93" s="158" t="s">
        <v>126</v>
      </c>
      <c r="E93" s="36"/>
      <c r="F93" s="159" t="s">
        <v>456</v>
      </c>
      <c r="G93" s="36"/>
      <c r="H93" s="36"/>
      <c r="I93" s="160"/>
      <c r="J93" s="36"/>
      <c r="K93" s="36"/>
      <c r="L93" s="39"/>
      <c r="M93" s="161"/>
      <c r="N93" s="162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126</v>
      </c>
      <c r="AU93" s="17" t="s">
        <v>83</v>
      </c>
    </row>
    <row r="94" spans="1:65" s="2" customFormat="1" ht="28.8">
      <c r="A94" s="34"/>
      <c r="B94" s="35"/>
      <c r="C94" s="36"/>
      <c r="D94" s="158" t="s">
        <v>229</v>
      </c>
      <c r="E94" s="36"/>
      <c r="F94" s="173" t="s">
        <v>457</v>
      </c>
      <c r="G94" s="36"/>
      <c r="H94" s="36"/>
      <c r="I94" s="160"/>
      <c r="J94" s="36"/>
      <c r="K94" s="36"/>
      <c r="L94" s="39"/>
      <c r="M94" s="161"/>
      <c r="N94" s="162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229</v>
      </c>
      <c r="AU94" s="17" t="s">
        <v>83</v>
      </c>
    </row>
    <row r="95" spans="1:65" s="2" customFormat="1" ht="19.2">
      <c r="A95" s="34"/>
      <c r="B95" s="35"/>
      <c r="C95" s="36"/>
      <c r="D95" s="158" t="s">
        <v>282</v>
      </c>
      <c r="E95" s="36"/>
      <c r="F95" s="173" t="s">
        <v>458</v>
      </c>
      <c r="G95" s="36"/>
      <c r="H95" s="36"/>
      <c r="I95" s="160"/>
      <c r="J95" s="36"/>
      <c r="K95" s="36"/>
      <c r="L95" s="39"/>
      <c r="M95" s="161"/>
      <c r="N95" s="162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282</v>
      </c>
      <c r="AU95" s="17" t="s">
        <v>83</v>
      </c>
    </row>
    <row r="96" spans="1:65" s="2" customFormat="1" ht="13.8" customHeight="1">
      <c r="A96" s="34"/>
      <c r="B96" s="35"/>
      <c r="C96" s="145" t="s">
        <v>123</v>
      </c>
      <c r="D96" s="145" t="s">
        <v>119</v>
      </c>
      <c r="E96" s="146" t="s">
        <v>459</v>
      </c>
      <c r="F96" s="147" t="s">
        <v>460</v>
      </c>
      <c r="G96" s="148" t="s">
        <v>461</v>
      </c>
      <c r="H96" s="149">
        <v>42</v>
      </c>
      <c r="I96" s="150"/>
      <c r="J96" s="151">
        <f>ROUND(I96*H96,2)</f>
        <v>0</v>
      </c>
      <c r="K96" s="147" t="s">
        <v>145</v>
      </c>
      <c r="L96" s="39"/>
      <c r="M96" s="152" t="s">
        <v>28</v>
      </c>
      <c r="N96" s="153" t="s">
        <v>44</v>
      </c>
      <c r="O96" s="64"/>
      <c r="P96" s="154">
        <f>O96*H96</f>
        <v>0</v>
      </c>
      <c r="Q96" s="154">
        <v>0</v>
      </c>
      <c r="R96" s="154">
        <f>Q96*H96</f>
        <v>0</v>
      </c>
      <c r="S96" s="154">
        <v>0</v>
      </c>
      <c r="T96" s="155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56" t="s">
        <v>123</v>
      </c>
      <c r="AT96" s="156" t="s">
        <v>119</v>
      </c>
      <c r="AU96" s="156" t="s">
        <v>83</v>
      </c>
      <c r="AY96" s="17" t="s">
        <v>124</v>
      </c>
      <c r="BE96" s="157">
        <f>IF(N96="základní",J96,0)</f>
        <v>0</v>
      </c>
      <c r="BF96" s="157">
        <f>IF(N96="snížená",J96,0)</f>
        <v>0</v>
      </c>
      <c r="BG96" s="157">
        <f>IF(N96="zákl. přenesená",J96,0)</f>
        <v>0</v>
      </c>
      <c r="BH96" s="157">
        <f>IF(N96="sníž. přenesená",J96,0)</f>
        <v>0</v>
      </c>
      <c r="BI96" s="157">
        <f>IF(N96="nulová",J96,0)</f>
        <v>0</v>
      </c>
      <c r="BJ96" s="17" t="s">
        <v>81</v>
      </c>
      <c r="BK96" s="157">
        <f>ROUND(I96*H96,2)</f>
        <v>0</v>
      </c>
      <c r="BL96" s="17" t="s">
        <v>123</v>
      </c>
      <c r="BM96" s="156" t="s">
        <v>153</v>
      </c>
    </row>
    <row r="97" spans="1:65" s="2" customFormat="1" ht="57.6">
      <c r="A97" s="34"/>
      <c r="B97" s="35"/>
      <c r="C97" s="36"/>
      <c r="D97" s="158" t="s">
        <v>126</v>
      </c>
      <c r="E97" s="36"/>
      <c r="F97" s="159" t="s">
        <v>462</v>
      </c>
      <c r="G97" s="36"/>
      <c r="H97" s="36"/>
      <c r="I97" s="160"/>
      <c r="J97" s="36"/>
      <c r="K97" s="36"/>
      <c r="L97" s="39"/>
      <c r="M97" s="161"/>
      <c r="N97" s="162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126</v>
      </c>
      <c r="AU97" s="17" t="s">
        <v>83</v>
      </c>
    </row>
    <row r="98" spans="1:65" s="2" customFormat="1" ht="57.6">
      <c r="A98" s="34"/>
      <c r="B98" s="35"/>
      <c r="C98" s="36"/>
      <c r="D98" s="158" t="s">
        <v>229</v>
      </c>
      <c r="E98" s="36"/>
      <c r="F98" s="173" t="s">
        <v>463</v>
      </c>
      <c r="G98" s="36"/>
      <c r="H98" s="36"/>
      <c r="I98" s="160"/>
      <c r="J98" s="36"/>
      <c r="K98" s="36"/>
      <c r="L98" s="39"/>
      <c r="M98" s="161"/>
      <c r="N98" s="162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229</v>
      </c>
      <c r="AU98" s="17" t="s">
        <v>83</v>
      </c>
    </row>
    <row r="99" spans="1:65" s="2" customFormat="1" ht="19.2">
      <c r="A99" s="34"/>
      <c r="B99" s="35"/>
      <c r="C99" s="36"/>
      <c r="D99" s="158" t="s">
        <v>282</v>
      </c>
      <c r="E99" s="36"/>
      <c r="F99" s="173" t="s">
        <v>464</v>
      </c>
      <c r="G99" s="36"/>
      <c r="H99" s="36"/>
      <c r="I99" s="160"/>
      <c r="J99" s="36"/>
      <c r="K99" s="36"/>
      <c r="L99" s="39"/>
      <c r="M99" s="161"/>
      <c r="N99" s="162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282</v>
      </c>
      <c r="AU99" s="17" t="s">
        <v>83</v>
      </c>
    </row>
    <row r="100" spans="1:65" s="2" customFormat="1" ht="22.2" customHeight="1">
      <c r="A100" s="34"/>
      <c r="B100" s="35"/>
      <c r="C100" s="145" t="s">
        <v>137</v>
      </c>
      <c r="D100" s="145" t="s">
        <v>119</v>
      </c>
      <c r="E100" s="146" t="s">
        <v>465</v>
      </c>
      <c r="F100" s="147" t="s">
        <v>466</v>
      </c>
      <c r="G100" s="148" t="s">
        <v>122</v>
      </c>
      <c r="H100" s="149">
        <v>2113.4</v>
      </c>
      <c r="I100" s="150"/>
      <c r="J100" s="151">
        <f>ROUND(I100*H100,2)</f>
        <v>0</v>
      </c>
      <c r="K100" s="147" t="s">
        <v>145</v>
      </c>
      <c r="L100" s="39"/>
      <c r="M100" s="152" t="s">
        <v>28</v>
      </c>
      <c r="N100" s="153" t="s">
        <v>44</v>
      </c>
      <c r="O100" s="64"/>
      <c r="P100" s="154">
        <f>O100*H100</f>
        <v>0</v>
      </c>
      <c r="Q100" s="154">
        <v>0</v>
      </c>
      <c r="R100" s="154">
        <f>Q100*H100</f>
        <v>0</v>
      </c>
      <c r="S100" s="154">
        <v>0</v>
      </c>
      <c r="T100" s="155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6" t="s">
        <v>123</v>
      </c>
      <c r="AT100" s="156" t="s">
        <v>119</v>
      </c>
      <c r="AU100" s="156" t="s">
        <v>83</v>
      </c>
      <c r="AY100" s="17" t="s">
        <v>124</v>
      </c>
      <c r="BE100" s="157">
        <f>IF(N100="základní",J100,0)</f>
        <v>0</v>
      </c>
      <c r="BF100" s="157">
        <f>IF(N100="snížená",J100,0)</f>
        <v>0</v>
      </c>
      <c r="BG100" s="157">
        <f>IF(N100="zákl. přenesená",J100,0)</f>
        <v>0</v>
      </c>
      <c r="BH100" s="157">
        <f>IF(N100="sníž. přenesená",J100,0)</f>
        <v>0</v>
      </c>
      <c r="BI100" s="157">
        <f>IF(N100="nulová",J100,0)</f>
        <v>0</v>
      </c>
      <c r="BJ100" s="17" t="s">
        <v>81</v>
      </c>
      <c r="BK100" s="157">
        <f>ROUND(I100*H100,2)</f>
        <v>0</v>
      </c>
      <c r="BL100" s="17" t="s">
        <v>123</v>
      </c>
      <c r="BM100" s="156" t="s">
        <v>162</v>
      </c>
    </row>
    <row r="101" spans="1:65" s="2" customFormat="1" ht="67.2">
      <c r="A101" s="34"/>
      <c r="B101" s="35"/>
      <c r="C101" s="36"/>
      <c r="D101" s="158" t="s">
        <v>126</v>
      </c>
      <c r="E101" s="36"/>
      <c r="F101" s="159" t="s">
        <v>467</v>
      </c>
      <c r="G101" s="36"/>
      <c r="H101" s="36"/>
      <c r="I101" s="160"/>
      <c r="J101" s="36"/>
      <c r="K101" s="36"/>
      <c r="L101" s="39"/>
      <c r="M101" s="161"/>
      <c r="N101" s="162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126</v>
      </c>
      <c r="AU101" s="17" t="s">
        <v>83</v>
      </c>
    </row>
    <row r="102" spans="1:65" s="2" customFormat="1" ht="67.2">
      <c r="A102" s="34"/>
      <c r="B102" s="35"/>
      <c r="C102" s="36"/>
      <c r="D102" s="158" t="s">
        <v>229</v>
      </c>
      <c r="E102" s="36"/>
      <c r="F102" s="173" t="s">
        <v>468</v>
      </c>
      <c r="G102" s="36"/>
      <c r="H102" s="36"/>
      <c r="I102" s="160"/>
      <c r="J102" s="36"/>
      <c r="K102" s="36"/>
      <c r="L102" s="39"/>
      <c r="M102" s="161"/>
      <c r="N102" s="162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229</v>
      </c>
      <c r="AU102" s="17" t="s">
        <v>83</v>
      </c>
    </row>
    <row r="103" spans="1:65" s="2" customFormat="1" ht="19.2">
      <c r="A103" s="34"/>
      <c r="B103" s="35"/>
      <c r="C103" s="36"/>
      <c r="D103" s="158" t="s">
        <v>282</v>
      </c>
      <c r="E103" s="36"/>
      <c r="F103" s="173" t="s">
        <v>469</v>
      </c>
      <c r="G103" s="36"/>
      <c r="H103" s="36"/>
      <c r="I103" s="160"/>
      <c r="J103" s="36"/>
      <c r="K103" s="36"/>
      <c r="L103" s="39"/>
      <c r="M103" s="161"/>
      <c r="N103" s="162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282</v>
      </c>
      <c r="AU103" s="17" t="s">
        <v>83</v>
      </c>
    </row>
    <row r="104" spans="1:65" s="2" customFormat="1" ht="57.6" customHeight="1">
      <c r="A104" s="34"/>
      <c r="B104" s="35"/>
      <c r="C104" s="145" t="s">
        <v>141</v>
      </c>
      <c r="D104" s="145" t="s">
        <v>119</v>
      </c>
      <c r="E104" s="146" t="s">
        <v>390</v>
      </c>
      <c r="F104" s="147" t="s">
        <v>391</v>
      </c>
      <c r="G104" s="148" t="s">
        <v>374</v>
      </c>
      <c r="H104" s="149">
        <v>576.95799999999997</v>
      </c>
      <c r="I104" s="150"/>
      <c r="J104" s="151">
        <f>ROUND(I104*H104,2)</f>
        <v>0</v>
      </c>
      <c r="K104" s="147" t="s">
        <v>145</v>
      </c>
      <c r="L104" s="39"/>
      <c r="M104" s="152" t="s">
        <v>28</v>
      </c>
      <c r="N104" s="153" t="s">
        <v>44</v>
      </c>
      <c r="O104" s="64"/>
      <c r="P104" s="154">
        <f>O104*H104</f>
        <v>0</v>
      </c>
      <c r="Q104" s="154">
        <v>0</v>
      </c>
      <c r="R104" s="154">
        <f>Q104*H104</f>
        <v>0</v>
      </c>
      <c r="S104" s="154">
        <v>0</v>
      </c>
      <c r="T104" s="155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6" t="s">
        <v>470</v>
      </c>
      <c r="AT104" s="156" t="s">
        <v>119</v>
      </c>
      <c r="AU104" s="156" t="s">
        <v>83</v>
      </c>
      <c r="AY104" s="17" t="s">
        <v>124</v>
      </c>
      <c r="BE104" s="157">
        <f>IF(N104="základní",J104,0)</f>
        <v>0</v>
      </c>
      <c r="BF104" s="157">
        <f>IF(N104="snížená",J104,0)</f>
        <v>0</v>
      </c>
      <c r="BG104" s="157">
        <f>IF(N104="zákl. přenesená",J104,0)</f>
        <v>0</v>
      </c>
      <c r="BH104" s="157">
        <f>IF(N104="sníž. přenesená",J104,0)</f>
        <v>0</v>
      </c>
      <c r="BI104" s="157">
        <f>IF(N104="nulová",J104,0)</f>
        <v>0</v>
      </c>
      <c r="BJ104" s="17" t="s">
        <v>81</v>
      </c>
      <c r="BK104" s="157">
        <f>ROUND(I104*H104,2)</f>
        <v>0</v>
      </c>
      <c r="BL104" s="17" t="s">
        <v>470</v>
      </c>
      <c r="BM104" s="156" t="s">
        <v>170</v>
      </c>
    </row>
    <row r="105" spans="1:65" s="2" customFormat="1" ht="144">
      <c r="A105" s="34"/>
      <c r="B105" s="35"/>
      <c r="C105" s="36"/>
      <c r="D105" s="158" t="s">
        <v>126</v>
      </c>
      <c r="E105" s="36"/>
      <c r="F105" s="159" t="s">
        <v>392</v>
      </c>
      <c r="G105" s="36"/>
      <c r="H105" s="36"/>
      <c r="I105" s="160"/>
      <c r="J105" s="36"/>
      <c r="K105" s="36"/>
      <c r="L105" s="39"/>
      <c r="M105" s="161"/>
      <c r="N105" s="162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126</v>
      </c>
      <c r="AU105" s="17" t="s">
        <v>83</v>
      </c>
    </row>
    <row r="106" spans="1:65" s="2" customFormat="1" ht="124.8">
      <c r="A106" s="34"/>
      <c r="B106" s="35"/>
      <c r="C106" s="36"/>
      <c r="D106" s="158" t="s">
        <v>229</v>
      </c>
      <c r="E106" s="36"/>
      <c r="F106" s="173" t="s">
        <v>376</v>
      </c>
      <c r="G106" s="36"/>
      <c r="H106" s="36"/>
      <c r="I106" s="160"/>
      <c r="J106" s="36"/>
      <c r="K106" s="36"/>
      <c r="L106" s="39"/>
      <c r="M106" s="161"/>
      <c r="N106" s="162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229</v>
      </c>
      <c r="AU106" s="17" t="s">
        <v>83</v>
      </c>
    </row>
    <row r="107" spans="1:65" s="2" customFormat="1" ht="28.8">
      <c r="A107" s="34"/>
      <c r="B107" s="35"/>
      <c r="C107" s="36"/>
      <c r="D107" s="158" t="s">
        <v>282</v>
      </c>
      <c r="E107" s="36"/>
      <c r="F107" s="173" t="s">
        <v>471</v>
      </c>
      <c r="G107" s="36"/>
      <c r="H107" s="36"/>
      <c r="I107" s="160"/>
      <c r="J107" s="36"/>
      <c r="K107" s="36"/>
      <c r="L107" s="39"/>
      <c r="M107" s="161"/>
      <c r="N107" s="162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282</v>
      </c>
      <c r="AU107" s="17" t="s">
        <v>83</v>
      </c>
    </row>
    <row r="108" spans="1:65" s="2" customFormat="1" ht="34.799999999999997" customHeight="1">
      <c r="A108" s="34"/>
      <c r="B108" s="35"/>
      <c r="C108" s="145" t="s">
        <v>148</v>
      </c>
      <c r="D108" s="145" t="s">
        <v>119</v>
      </c>
      <c r="E108" s="146" t="s">
        <v>472</v>
      </c>
      <c r="F108" s="147" t="s">
        <v>473</v>
      </c>
      <c r="G108" s="148" t="s">
        <v>144</v>
      </c>
      <c r="H108" s="149">
        <v>5</v>
      </c>
      <c r="I108" s="150"/>
      <c r="J108" s="151">
        <f>ROUND(I108*H108,2)</f>
        <v>0</v>
      </c>
      <c r="K108" s="147" t="s">
        <v>145</v>
      </c>
      <c r="L108" s="39"/>
      <c r="M108" s="152" t="s">
        <v>28</v>
      </c>
      <c r="N108" s="153" t="s">
        <v>44</v>
      </c>
      <c r="O108" s="64"/>
      <c r="P108" s="154">
        <f>O108*H108</f>
        <v>0</v>
      </c>
      <c r="Q108" s="154">
        <v>0</v>
      </c>
      <c r="R108" s="154">
        <f>Q108*H108</f>
        <v>0</v>
      </c>
      <c r="S108" s="154">
        <v>0</v>
      </c>
      <c r="T108" s="155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56" t="s">
        <v>123</v>
      </c>
      <c r="AT108" s="156" t="s">
        <v>119</v>
      </c>
      <c r="AU108" s="156" t="s">
        <v>83</v>
      </c>
      <c r="AY108" s="17" t="s">
        <v>124</v>
      </c>
      <c r="BE108" s="157">
        <f>IF(N108="základní",J108,0)</f>
        <v>0</v>
      </c>
      <c r="BF108" s="157">
        <f>IF(N108="snížená",J108,0)</f>
        <v>0</v>
      </c>
      <c r="BG108" s="157">
        <f>IF(N108="zákl. přenesená",J108,0)</f>
        <v>0</v>
      </c>
      <c r="BH108" s="157">
        <f>IF(N108="sníž. přenesená",J108,0)</f>
        <v>0</v>
      </c>
      <c r="BI108" s="157">
        <f>IF(N108="nulová",J108,0)</f>
        <v>0</v>
      </c>
      <c r="BJ108" s="17" t="s">
        <v>81</v>
      </c>
      <c r="BK108" s="157">
        <f>ROUND(I108*H108,2)</f>
        <v>0</v>
      </c>
      <c r="BL108" s="17" t="s">
        <v>123</v>
      </c>
      <c r="BM108" s="156" t="s">
        <v>179</v>
      </c>
    </row>
    <row r="109" spans="1:65" s="2" customFormat="1" ht="105.6">
      <c r="A109" s="34"/>
      <c r="B109" s="35"/>
      <c r="C109" s="36"/>
      <c r="D109" s="158" t="s">
        <v>126</v>
      </c>
      <c r="E109" s="36"/>
      <c r="F109" s="159" t="s">
        <v>474</v>
      </c>
      <c r="G109" s="36"/>
      <c r="H109" s="36"/>
      <c r="I109" s="160"/>
      <c r="J109" s="36"/>
      <c r="K109" s="36"/>
      <c r="L109" s="39"/>
      <c r="M109" s="161"/>
      <c r="N109" s="162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126</v>
      </c>
      <c r="AU109" s="17" t="s">
        <v>83</v>
      </c>
    </row>
    <row r="110" spans="1:65" s="2" customFormat="1" ht="105.6">
      <c r="A110" s="34"/>
      <c r="B110" s="35"/>
      <c r="C110" s="36"/>
      <c r="D110" s="158" t="s">
        <v>229</v>
      </c>
      <c r="E110" s="36"/>
      <c r="F110" s="173" t="s">
        <v>475</v>
      </c>
      <c r="G110" s="36"/>
      <c r="H110" s="36"/>
      <c r="I110" s="160"/>
      <c r="J110" s="36"/>
      <c r="K110" s="36"/>
      <c r="L110" s="39"/>
      <c r="M110" s="161"/>
      <c r="N110" s="162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229</v>
      </c>
      <c r="AU110" s="17" t="s">
        <v>83</v>
      </c>
    </row>
    <row r="111" spans="1:65" s="2" customFormat="1" ht="19.2">
      <c r="A111" s="34"/>
      <c r="B111" s="35"/>
      <c r="C111" s="36"/>
      <c r="D111" s="158" t="s">
        <v>282</v>
      </c>
      <c r="E111" s="36"/>
      <c r="F111" s="173" t="s">
        <v>476</v>
      </c>
      <c r="G111" s="36"/>
      <c r="H111" s="36"/>
      <c r="I111" s="160"/>
      <c r="J111" s="36"/>
      <c r="K111" s="36"/>
      <c r="L111" s="39"/>
      <c r="M111" s="161"/>
      <c r="N111" s="162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282</v>
      </c>
      <c r="AU111" s="17" t="s">
        <v>83</v>
      </c>
    </row>
    <row r="112" spans="1:65" s="2" customFormat="1" ht="22.2" customHeight="1">
      <c r="A112" s="34"/>
      <c r="B112" s="35"/>
      <c r="C112" s="145" t="s">
        <v>153</v>
      </c>
      <c r="D112" s="145" t="s">
        <v>119</v>
      </c>
      <c r="E112" s="146" t="s">
        <v>477</v>
      </c>
      <c r="F112" s="147" t="s">
        <v>478</v>
      </c>
      <c r="G112" s="148" t="s">
        <v>479</v>
      </c>
      <c r="H112" s="149">
        <v>24</v>
      </c>
      <c r="I112" s="150"/>
      <c r="J112" s="151">
        <f>ROUND(I112*H112,2)</f>
        <v>0</v>
      </c>
      <c r="K112" s="147" t="s">
        <v>145</v>
      </c>
      <c r="L112" s="39"/>
      <c r="M112" s="152" t="s">
        <v>28</v>
      </c>
      <c r="N112" s="153" t="s">
        <v>44</v>
      </c>
      <c r="O112" s="64"/>
      <c r="P112" s="154">
        <f>O112*H112</f>
        <v>0</v>
      </c>
      <c r="Q112" s="154">
        <v>0</v>
      </c>
      <c r="R112" s="154">
        <f>Q112*H112</f>
        <v>0</v>
      </c>
      <c r="S112" s="154">
        <v>0</v>
      </c>
      <c r="T112" s="155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56" t="s">
        <v>123</v>
      </c>
      <c r="AT112" s="156" t="s">
        <v>119</v>
      </c>
      <c r="AU112" s="156" t="s">
        <v>83</v>
      </c>
      <c r="AY112" s="17" t="s">
        <v>124</v>
      </c>
      <c r="BE112" s="157">
        <f>IF(N112="základní",J112,0)</f>
        <v>0</v>
      </c>
      <c r="BF112" s="157">
        <f>IF(N112="snížená",J112,0)</f>
        <v>0</v>
      </c>
      <c r="BG112" s="157">
        <f>IF(N112="zákl. přenesená",J112,0)</f>
        <v>0</v>
      </c>
      <c r="BH112" s="157">
        <f>IF(N112="sníž. přenesená",J112,0)</f>
        <v>0</v>
      </c>
      <c r="BI112" s="157">
        <f>IF(N112="nulová",J112,0)</f>
        <v>0</v>
      </c>
      <c r="BJ112" s="17" t="s">
        <v>81</v>
      </c>
      <c r="BK112" s="157">
        <f>ROUND(I112*H112,2)</f>
        <v>0</v>
      </c>
      <c r="BL112" s="17" t="s">
        <v>123</v>
      </c>
      <c r="BM112" s="156" t="s">
        <v>189</v>
      </c>
    </row>
    <row r="113" spans="1:65" s="2" customFormat="1" ht="48">
      <c r="A113" s="34"/>
      <c r="B113" s="35"/>
      <c r="C113" s="36"/>
      <c r="D113" s="158" t="s">
        <v>126</v>
      </c>
      <c r="E113" s="36"/>
      <c r="F113" s="159" t="s">
        <v>480</v>
      </c>
      <c r="G113" s="36"/>
      <c r="H113" s="36"/>
      <c r="I113" s="160"/>
      <c r="J113" s="36"/>
      <c r="K113" s="36"/>
      <c r="L113" s="39"/>
      <c r="M113" s="161"/>
      <c r="N113" s="162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126</v>
      </c>
      <c r="AU113" s="17" t="s">
        <v>83</v>
      </c>
    </row>
    <row r="114" spans="1:65" s="2" customFormat="1" ht="57.6">
      <c r="A114" s="34"/>
      <c r="B114" s="35"/>
      <c r="C114" s="36"/>
      <c r="D114" s="158" t="s">
        <v>229</v>
      </c>
      <c r="E114" s="36"/>
      <c r="F114" s="173" t="s">
        <v>481</v>
      </c>
      <c r="G114" s="36"/>
      <c r="H114" s="36"/>
      <c r="I114" s="160"/>
      <c r="J114" s="36"/>
      <c r="K114" s="36"/>
      <c r="L114" s="39"/>
      <c r="M114" s="161"/>
      <c r="N114" s="162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229</v>
      </c>
      <c r="AU114" s="17" t="s">
        <v>83</v>
      </c>
    </row>
    <row r="115" spans="1:65" s="2" customFormat="1" ht="28.8">
      <c r="A115" s="34"/>
      <c r="B115" s="35"/>
      <c r="C115" s="36"/>
      <c r="D115" s="158" t="s">
        <v>282</v>
      </c>
      <c r="E115" s="36"/>
      <c r="F115" s="173" t="s">
        <v>482</v>
      </c>
      <c r="G115" s="36"/>
      <c r="H115" s="36"/>
      <c r="I115" s="160"/>
      <c r="J115" s="36"/>
      <c r="K115" s="36"/>
      <c r="L115" s="39"/>
      <c r="M115" s="161"/>
      <c r="N115" s="162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282</v>
      </c>
      <c r="AU115" s="17" t="s">
        <v>83</v>
      </c>
    </row>
    <row r="116" spans="1:65" s="2" customFormat="1" ht="22.2" customHeight="1">
      <c r="A116" s="34"/>
      <c r="B116" s="35"/>
      <c r="C116" s="163" t="s">
        <v>157</v>
      </c>
      <c r="D116" s="163" t="s">
        <v>180</v>
      </c>
      <c r="E116" s="164" t="s">
        <v>483</v>
      </c>
      <c r="F116" s="165" t="s">
        <v>484</v>
      </c>
      <c r="G116" s="166" t="s">
        <v>144</v>
      </c>
      <c r="H116" s="167">
        <v>5</v>
      </c>
      <c r="I116" s="168"/>
      <c r="J116" s="169">
        <f>ROUND(I116*H116,2)</f>
        <v>0</v>
      </c>
      <c r="K116" s="165" t="s">
        <v>145</v>
      </c>
      <c r="L116" s="170"/>
      <c r="M116" s="171" t="s">
        <v>28</v>
      </c>
      <c r="N116" s="172" t="s">
        <v>44</v>
      </c>
      <c r="O116" s="64"/>
      <c r="P116" s="154">
        <f>O116*H116</f>
        <v>0</v>
      </c>
      <c r="Q116" s="154">
        <v>0.10299999999999999</v>
      </c>
      <c r="R116" s="154">
        <f>Q116*H116</f>
        <v>0.51500000000000001</v>
      </c>
      <c r="S116" s="154">
        <v>0</v>
      </c>
      <c r="T116" s="155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56" t="s">
        <v>183</v>
      </c>
      <c r="AT116" s="156" t="s">
        <v>180</v>
      </c>
      <c r="AU116" s="156" t="s">
        <v>83</v>
      </c>
      <c r="AY116" s="17" t="s">
        <v>124</v>
      </c>
      <c r="BE116" s="157">
        <f>IF(N116="základní",J116,0)</f>
        <v>0</v>
      </c>
      <c r="BF116" s="157">
        <f>IF(N116="snížená",J116,0)</f>
        <v>0</v>
      </c>
      <c r="BG116" s="157">
        <f>IF(N116="zákl. přenesená",J116,0)</f>
        <v>0</v>
      </c>
      <c r="BH116" s="157">
        <f>IF(N116="sníž. přenesená",J116,0)</f>
        <v>0</v>
      </c>
      <c r="BI116" s="157">
        <f>IF(N116="nulová",J116,0)</f>
        <v>0</v>
      </c>
      <c r="BJ116" s="17" t="s">
        <v>81</v>
      </c>
      <c r="BK116" s="157">
        <f>ROUND(I116*H116,2)</f>
        <v>0</v>
      </c>
      <c r="BL116" s="17" t="s">
        <v>184</v>
      </c>
      <c r="BM116" s="156" t="s">
        <v>197</v>
      </c>
    </row>
    <row r="117" spans="1:65" s="2" customFormat="1" ht="10.199999999999999">
      <c r="A117" s="34"/>
      <c r="B117" s="35"/>
      <c r="C117" s="36"/>
      <c r="D117" s="158" t="s">
        <v>126</v>
      </c>
      <c r="E117" s="36"/>
      <c r="F117" s="159" t="s">
        <v>484</v>
      </c>
      <c r="G117" s="36"/>
      <c r="H117" s="36"/>
      <c r="I117" s="160"/>
      <c r="J117" s="36"/>
      <c r="K117" s="36"/>
      <c r="L117" s="39"/>
      <c r="M117" s="161"/>
      <c r="N117" s="162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126</v>
      </c>
      <c r="AU117" s="17" t="s">
        <v>83</v>
      </c>
    </row>
    <row r="118" spans="1:65" s="2" customFormat="1" ht="22.2" customHeight="1">
      <c r="A118" s="34"/>
      <c r="B118" s="35"/>
      <c r="C118" s="163" t="s">
        <v>162</v>
      </c>
      <c r="D118" s="163" t="s">
        <v>180</v>
      </c>
      <c r="E118" s="164" t="s">
        <v>485</v>
      </c>
      <c r="F118" s="165" t="s">
        <v>486</v>
      </c>
      <c r="G118" s="166" t="s">
        <v>144</v>
      </c>
      <c r="H118" s="167">
        <v>10</v>
      </c>
      <c r="I118" s="168"/>
      <c r="J118" s="169">
        <f>ROUND(I118*H118,2)</f>
        <v>0</v>
      </c>
      <c r="K118" s="165" t="s">
        <v>145</v>
      </c>
      <c r="L118" s="170"/>
      <c r="M118" s="171" t="s">
        <v>28</v>
      </c>
      <c r="N118" s="172" t="s">
        <v>44</v>
      </c>
      <c r="O118" s="64"/>
      <c r="P118" s="154">
        <f>O118*H118</f>
        <v>0</v>
      </c>
      <c r="Q118" s="154">
        <v>9.0000000000000006E-5</v>
      </c>
      <c r="R118" s="154">
        <f>Q118*H118</f>
        <v>9.0000000000000008E-4</v>
      </c>
      <c r="S118" s="154">
        <v>0</v>
      </c>
      <c r="T118" s="155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56" t="s">
        <v>183</v>
      </c>
      <c r="AT118" s="156" t="s">
        <v>180</v>
      </c>
      <c r="AU118" s="156" t="s">
        <v>83</v>
      </c>
      <c r="AY118" s="17" t="s">
        <v>124</v>
      </c>
      <c r="BE118" s="157">
        <f>IF(N118="základní",J118,0)</f>
        <v>0</v>
      </c>
      <c r="BF118" s="157">
        <f>IF(N118="snížená",J118,0)</f>
        <v>0</v>
      </c>
      <c r="BG118" s="157">
        <f>IF(N118="zákl. přenesená",J118,0)</f>
        <v>0</v>
      </c>
      <c r="BH118" s="157">
        <f>IF(N118="sníž. přenesená",J118,0)</f>
        <v>0</v>
      </c>
      <c r="BI118" s="157">
        <f>IF(N118="nulová",J118,0)</f>
        <v>0</v>
      </c>
      <c r="BJ118" s="17" t="s">
        <v>81</v>
      </c>
      <c r="BK118" s="157">
        <f>ROUND(I118*H118,2)</f>
        <v>0</v>
      </c>
      <c r="BL118" s="17" t="s">
        <v>184</v>
      </c>
      <c r="BM118" s="156" t="s">
        <v>205</v>
      </c>
    </row>
    <row r="119" spans="1:65" s="2" customFormat="1" ht="10.199999999999999">
      <c r="A119" s="34"/>
      <c r="B119" s="35"/>
      <c r="C119" s="36"/>
      <c r="D119" s="158" t="s">
        <v>126</v>
      </c>
      <c r="E119" s="36"/>
      <c r="F119" s="159" t="s">
        <v>486</v>
      </c>
      <c r="G119" s="36"/>
      <c r="H119" s="36"/>
      <c r="I119" s="160"/>
      <c r="J119" s="36"/>
      <c r="K119" s="36"/>
      <c r="L119" s="39"/>
      <c r="M119" s="161"/>
      <c r="N119" s="162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126</v>
      </c>
      <c r="AU119" s="17" t="s">
        <v>83</v>
      </c>
    </row>
    <row r="120" spans="1:65" s="2" customFormat="1" ht="13.8" customHeight="1">
      <c r="A120" s="34"/>
      <c r="B120" s="35"/>
      <c r="C120" s="163" t="s">
        <v>166</v>
      </c>
      <c r="D120" s="163" t="s">
        <v>180</v>
      </c>
      <c r="E120" s="164" t="s">
        <v>487</v>
      </c>
      <c r="F120" s="165" t="s">
        <v>488</v>
      </c>
      <c r="G120" s="166" t="s">
        <v>144</v>
      </c>
      <c r="H120" s="167">
        <v>40</v>
      </c>
      <c r="I120" s="168"/>
      <c r="J120" s="169">
        <f>ROUND(I120*H120,2)</f>
        <v>0</v>
      </c>
      <c r="K120" s="165" t="s">
        <v>145</v>
      </c>
      <c r="L120" s="170"/>
      <c r="M120" s="171" t="s">
        <v>28</v>
      </c>
      <c r="N120" s="172" t="s">
        <v>44</v>
      </c>
      <c r="O120" s="64"/>
      <c r="P120" s="154">
        <f>O120*H120</f>
        <v>0</v>
      </c>
      <c r="Q120" s="154">
        <v>5.1999999999999995E-4</v>
      </c>
      <c r="R120" s="154">
        <f>Q120*H120</f>
        <v>2.0799999999999999E-2</v>
      </c>
      <c r="S120" s="154">
        <v>0</v>
      </c>
      <c r="T120" s="15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56" t="s">
        <v>183</v>
      </c>
      <c r="AT120" s="156" t="s">
        <v>180</v>
      </c>
      <c r="AU120" s="156" t="s">
        <v>83</v>
      </c>
      <c r="AY120" s="17" t="s">
        <v>124</v>
      </c>
      <c r="BE120" s="157">
        <f>IF(N120="základní",J120,0)</f>
        <v>0</v>
      </c>
      <c r="BF120" s="157">
        <f>IF(N120="snížená",J120,0)</f>
        <v>0</v>
      </c>
      <c r="BG120" s="157">
        <f>IF(N120="zákl. přenesená",J120,0)</f>
        <v>0</v>
      </c>
      <c r="BH120" s="157">
        <f>IF(N120="sníž. přenesená",J120,0)</f>
        <v>0</v>
      </c>
      <c r="BI120" s="157">
        <f>IF(N120="nulová",J120,0)</f>
        <v>0</v>
      </c>
      <c r="BJ120" s="17" t="s">
        <v>81</v>
      </c>
      <c r="BK120" s="157">
        <f>ROUND(I120*H120,2)</f>
        <v>0</v>
      </c>
      <c r="BL120" s="17" t="s">
        <v>184</v>
      </c>
      <c r="BM120" s="156" t="s">
        <v>212</v>
      </c>
    </row>
    <row r="121" spans="1:65" s="2" customFormat="1" ht="10.199999999999999">
      <c r="A121" s="34"/>
      <c r="B121" s="35"/>
      <c r="C121" s="36"/>
      <c r="D121" s="158" t="s">
        <v>126</v>
      </c>
      <c r="E121" s="36"/>
      <c r="F121" s="159" t="s">
        <v>488</v>
      </c>
      <c r="G121" s="36"/>
      <c r="H121" s="36"/>
      <c r="I121" s="160"/>
      <c r="J121" s="36"/>
      <c r="K121" s="36"/>
      <c r="L121" s="39"/>
      <c r="M121" s="161"/>
      <c r="N121" s="162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126</v>
      </c>
      <c r="AU121" s="17" t="s">
        <v>83</v>
      </c>
    </row>
    <row r="122" spans="1:65" s="2" customFormat="1" ht="13.8" customHeight="1">
      <c r="A122" s="34"/>
      <c r="B122" s="35"/>
      <c r="C122" s="163" t="s">
        <v>170</v>
      </c>
      <c r="D122" s="163" t="s">
        <v>180</v>
      </c>
      <c r="E122" s="164" t="s">
        <v>489</v>
      </c>
      <c r="F122" s="165" t="s">
        <v>490</v>
      </c>
      <c r="G122" s="166" t="s">
        <v>144</v>
      </c>
      <c r="H122" s="167">
        <v>40</v>
      </c>
      <c r="I122" s="168"/>
      <c r="J122" s="169">
        <f>ROUND(I122*H122,2)</f>
        <v>0</v>
      </c>
      <c r="K122" s="165" t="s">
        <v>145</v>
      </c>
      <c r="L122" s="170"/>
      <c r="M122" s="171" t="s">
        <v>28</v>
      </c>
      <c r="N122" s="172" t="s">
        <v>44</v>
      </c>
      <c r="O122" s="64"/>
      <c r="P122" s="154">
        <f>O122*H122</f>
        <v>0</v>
      </c>
      <c r="Q122" s="154">
        <v>9.0000000000000006E-5</v>
      </c>
      <c r="R122" s="154">
        <f>Q122*H122</f>
        <v>3.6000000000000003E-3</v>
      </c>
      <c r="S122" s="154">
        <v>0</v>
      </c>
      <c r="T122" s="155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56" t="s">
        <v>183</v>
      </c>
      <c r="AT122" s="156" t="s">
        <v>180</v>
      </c>
      <c r="AU122" s="156" t="s">
        <v>83</v>
      </c>
      <c r="AY122" s="17" t="s">
        <v>124</v>
      </c>
      <c r="BE122" s="157">
        <f>IF(N122="základní",J122,0)</f>
        <v>0</v>
      </c>
      <c r="BF122" s="157">
        <f>IF(N122="snížená",J122,0)</f>
        <v>0</v>
      </c>
      <c r="BG122" s="157">
        <f>IF(N122="zákl. přenesená",J122,0)</f>
        <v>0</v>
      </c>
      <c r="BH122" s="157">
        <f>IF(N122="sníž. přenesená",J122,0)</f>
        <v>0</v>
      </c>
      <c r="BI122" s="157">
        <f>IF(N122="nulová",J122,0)</f>
        <v>0</v>
      </c>
      <c r="BJ122" s="17" t="s">
        <v>81</v>
      </c>
      <c r="BK122" s="157">
        <f>ROUND(I122*H122,2)</f>
        <v>0</v>
      </c>
      <c r="BL122" s="17" t="s">
        <v>184</v>
      </c>
      <c r="BM122" s="156" t="s">
        <v>220</v>
      </c>
    </row>
    <row r="123" spans="1:65" s="2" customFormat="1" ht="10.199999999999999">
      <c r="A123" s="34"/>
      <c r="B123" s="35"/>
      <c r="C123" s="36"/>
      <c r="D123" s="158" t="s">
        <v>126</v>
      </c>
      <c r="E123" s="36"/>
      <c r="F123" s="159" t="s">
        <v>490</v>
      </c>
      <c r="G123" s="36"/>
      <c r="H123" s="36"/>
      <c r="I123" s="160"/>
      <c r="J123" s="36"/>
      <c r="K123" s="36"/>
      <c r="L123" s="39"/>
      <c r="M123" s="161"/>
      <c r="N123" s="162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126</v>
      </c>
      <c r="AU123" s="17" t="s">
        <v>83</v>
      </c>
    </row>
    <row r="124" spans="1:65" s="2" customFormat="1" ht="22.2" customHeight="1">
      <c r="A124" s="34"/>
      <c r="B124" s="35"/>
      <c r="C124" s="163" t="s">
        <v>174</v>
      </c>
      <c r="D124" s="163" t="s">
        <v>180</v>
      </c>
      <c r="E124" s="164" t="s">
        <v>491</v>
      </c>
      <c r="F124" s="165" t="s">
        <v>492</v>
      </c>
      <c r="G124" s="166" t="s">
        <v>144</v>
      </c>
      <c r="H124" s="167">
        <v>48</v>
      </c>
      <c r="I124" s="168"/>
      <c r="J124" s="169">
        <f>ROUND(I124*H124,2)</f>
        <v>0</v>
      </c>
      <c r="K124" s="165" t="s">
        <v>145</v>
      </c>
      <c r="L124" s="170"/>
      <c r="M124" s="171" t="s">
        <v>28</v>
      </c>
      <c r="N124" s="172" t="s">
        <v>44</v>
      </c>
      <c r="O124" s="64"/>
      <c r="P124" s="154">
        <f>O124*H124</f>
        <v>0</v>
      </c>
      <c r="Q124" s="154">
        <v>1.23E-3</v>
      </c>
      <c r="R124" s="154">
        <f>Q124*H124</f>
        <v>5.9039999999999995E-2</v>
      </c>
      <c r="S124" s="154">
        <v>0</v>
      </c>
      <c r="T124" s="15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56" t="s">
        <v>183</v>
      </c>
      <c r="AT124" s="156" t="s">
        <v>180</v>
      </c>
      <c r="AU124" s="156" t="s">
        <v>83</v>
      </c>
      <c r="AY124" s="17" t="s">
        <v>124</v>
      </c>
      <c r="BE124" s="157">
        <f>IF(N124="základní",J124,0)</f>
        <v>0</v>
      </c>
      <c r="BF124" s="157">
        <f>IF(N124="snížená",J124,0)</f>
        <v>0</v>
      </c>
      <c r="BG124" s="157">
        <f>IF(N124="zákl. přenesená",J124,0)</f>
        <v>0</v>
      </c>
      <c r="BH124" s="157">
        <f>IF(N124="sníž. přenesená",J124,0)</f>
        <v>0</v>
      </c>
      <c r="BI124" s="157">
        <f>IF(N124="nulová",J124,0)</f>
        <v>0</v>
      </c>
      <c r="BJ124" s="17" t="s">
        <v>81</v>
      </c>
      <c r="BK124" s="157">
        <f>ROUND(I124*H124,2)</f>
        <v>0</v>
      </c>
      <c r="BL124" s="17" t="s">
        <v>184</v>
      </c>
      <c r="BM124" s="156" t="s">
        <v>231</v>
      </c>
    </row>
    <row r="125" spans="1:65" s="2" customFormat="1" ht="19.2">
      <c r="A125" s="34"/>
      <c r="B125" s="35"/>
      <c r="C125" s="36"/>
      <c r="D125" s="158" t="s">
        <v>126</v>
      </c>
      <c r="E125" s="36"/>
      <c r="F125" s="159" t="s">
        <v>492</v>
      </c>
      <c r="G125" s="36"/>
      <c r="H125" s="36"/>
      <c r="I125" s="160"/>
      <c r="J125" s="36"/>
      <c r="K125" s="36"/>
      <c r="L125" s="39"/>
      <c r="M125" s="161"/>
      <c r="N125" s="162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126</v>
      </c>
      <c r="AU125" s="17" t="s">
        <v>83</v>
      </c>
    </row>
    <row r="126" spans="1:65" s="2" customFormat="1" ht="13.8" customHeight="1">
      <c r="A126" s="34"/>
      <c r="B126" s="35"/>
      <c r="C126" s="163" t="s">
        <v>179</v>
      </c>
      <c r="D126" s="163" t="s">
        <v>180</v>
      </c>
      <c r="E126" s="164" t="s">
        <v>493</v>
      </c>
      <c r="F126" s="165" t="s">
        <v>494</v>
      </c>
      <c r="G126" s="166" t="s">
        <v>144</v>
      </c>
      <c r="H126" s="167">
        <v>24</v>
      </c>
      <c r="I126" s="168"/>
      <c r="J126" s="169">
        <f>ROUND(I126*H126,2)</f>
        <v>0</v>
      </c>
      <c r="K126" s="165" t="s">
        <v>145</v>
      </c>
      <c r="L126" s="170"/>
      <c r="M126" s="171" t="s">
        <v>28</v>
      </c>
      <c r="N126" s="172" t="s">
        <v>44</v>
      </c>
      <c r="O126" s="64"/>
      <c r="P126" s="154">
        <f>O126*H126</f>
        <v>0</v>
      </c>
      <c r="Q126" s="154">
        <v>1.8000000000000001E-4</v>
      </c>
      <c r="R126" s="154">
        <f>Q126*H126</f>
        <v>4.3200000000000001E-3</v>
      </c>
      <c r="S126" s="154">
        <v>0</v>
      </c>
      <c r="T126" s="15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56" t="s">
        <v>183</v>
      </c>
      <c r="AT126" s="156" t="s">
        <v>180</v>
      </c>
      <c r="AU126" s="156" t="s">
        <v>83</v>
      </c>
      <c r="AY126" s="17" t="s">
        <v>124</v>
      </c>
      <c r="BE126" s="157">
        <f>IF(N126="základní",J126,0)</f>
        <v>0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7" t="s">
        <v>81</v>
      </c>
      <c r="BK126" s="157">
        <f>ROUND(I126*H126,2)</f>
        <v>0</v>
      </c>
      <c r="BL126" s="17" t="s">
        <v>184</v>
      </c>
      <c r="BM126" s="156" t="s">
        <v>242</v>
      </c>
    </row>
    <row r="127" spans="1:65" s="2" customFormat="1" ht="10.199999999999999">
      <c r="A127" s="34"/>
      <c r="B127" s="35"/>
      <c r="C127" s="36"/>
      <c r="D127" s="158" t="s">
        <v>126</v>
      </c>
      <c r="E127" s="36"/>
      <c r="F127" s="159" t="s">
        <v>494</v>
      </c>
      <c r="G127" s="36"/>
      <c r="H127" s="36"/>
      <c r="I127" s="160"/>
      <c r="J127" s="36"/>
      <c r="K127" s="36"/>
      <c r="L127" s="39"/>
      <c r="M127" s="161"/>
      <c r="N127" s="162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126</v>
      </c>
      <c r="AU127" s="17" t="s">
        <v>83</v>
      </c>
    </row>
    <row r="128" spans="1:65" s="2" customFormat="1" ht="45" customHeight="1">
      <c r="A128" s="34"/>
      <c r="B128" s="35"/>
      <c r="C128" s="145" t="s">
        <v>8</v>
      </c>
      <c r="D128" s="145" t="s">
        <v>119</v>
      </c>
      <c r="E128" s="146" t="s">
        <v>495</v>
      </c>
      <c r="F128" s="147" t="s">
        <v>496</v>
      </c>
      <c r="G128" s="148" t="s">
        <v>144</v>
      </c>
      <c r="H128" s="149">
        <v>1</v>
      </c>
      <c r="I128" s="150"/>
      <c r="J128" s="151">
        <f>ROUND(I128*H128,2)</f>
        <v>0</v>
      </c>
      <c r="K128" s="147" t="s">
        <v>145</v>
      </c>
      <c r="L128" s="39"/>
      <c r="M128" s="152" t="s">
        <v>28</v>
      </c>
      <c r="N128" s="153" t="s">
        <v>44</v>
      </c>
      <c r="O128" s="64"/>
      <c r="P128" s="154">
        <f>O128*H128</f>
        <v>0</v>
      </c>
      <c r="Q128" s="154">
        <v>0</v>
      </c>
      <c r="R128" s="154">
        <f>Q128*H128</f>
        <v>0</v>
      </c>
      <c r="S128" s="154">
        <v>0</v>
      </c>
      <c r="T128" s="15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56" t="s">
        <v>470</v>
      </c>
      <c r="AT128" s="156" t="s">
        <v>119</v>
      </c>
      <c r="AU128" s="156" t="s">
        <v>83</v>
      </c>
      <c r="AY128" s="17" t="s">
        <v>124</v>
      </c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7" t="s">
        <v>81</v>
      </c>
      <c r="BK128" s="157">
        <f>ROUND(I128*H128,2)</f>
        <v>0</v>
      </c>
      <c r="BL128" s="17" t="s">
        <v>470</v>
      </c>
      <c r="BM128" s="156" t="s">
        <v>252</v>
      </c>
    </row>
    <row r="129" spans="1:65" s="2" customFormat="1" ht="144">
      <c r="A129" s="34"/>
      <c r="B129" s="35"/>
      <c r="C129" s="36"/>
      <c r="D129" s="158" t="s">
        <v>126</v>
      </c>
      <c r="E129" s="36"/>
      <c r="F129" s="159" t="s">
        <v>497</v>
      </c>
      <c r="G129" s="36"/>
      <c r="H129" s="36"/>
      <c r="I129" s="160"/>
      <c r="J129" s="36"/>
      <c r="K129" s="36"/>
      <c r="L129" s="39"/>
      <c r="M129" s="161"/>
      <c r="N129" s="162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126</v>
      </c>
      <c r="AU129" s="17" t="s">
        <v>83</v>
      </c>
    </row>
    <row r="130" spans="1:65" s="2" customFormat="1" ht="124.8">
      <c r="A130" s="34"/>
      <c r="B130" s="35"/>
      <c r="C130" s="36"/>
      <c r="D130" s="158" t="s">
        <v>229</v>
      </c>
      <c r="E130" s="36"/>
      <c r="F130" s="173" t="s">
        <v>376</v>
      </c>
      <c r="G130" s="36"/>
      <c r="H130" s="36"/>
      <c r="I130" s="160"/>
      <c r="J130" s="36"/>
      <c r="K130" s="36"/>
      <c r="L130" s="39"/>
      <c r="M130" s="161"/>
      <c r="N130" s="162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229</v>
      </c>
      <c r="AU130" s="17" t="s">
        <v>83</v>
      </c>
    </row>
    <row r="131" spans="1:65" s="2" customFormat="1" ht="19.2">
      <c r="A131" s="34"/>
      <c r="B131" s="35"/>
      <c r="C131" s="36"/>
      <c r="D131" s="158" t="s">
        <v>282</v>
      </c>
      <c r="E131" s="36"/>
      <c r="F131" s="173" t="s">
        <v>498</v>
      </c>
      <c r="G131" s="36"/>
      <c r="H131" s="36"/>
      <c r="I131" s="160"/>
      <c r="J131" s="36"/>
      <c r="K131" s="36"/>
      <c r="L131" s="39"/>
      <c r="M131" s="161"/>
      <c r="N131" s="162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282</v>
      </c>
      <c r="AU131" s="17" t="s">
        <v>83</v>
      </c>
    </row>
    <row r="132" spans="1:65" s="2" customFormat="1" ht="22.2" customHeight="1">
      <c r="A132" s="34"/>
      <c r="B132" s="35"/>
      <c r="C132" s="145" t="s">
        <v>189</v>
      </c>
      <c r="D132" s="145" t="s">
        <v>119</v>
      </c>
      <c r="E132" s="146" t="s">
        <v>499</v>
      </c>
      <c r="F132" s="147" t="s">
        <v>500</v>
      </c>
      <c r="G132" s="148" t="s">
        <v>445</v>
      </c>
      <c r="H132" s="149">
        <v>1.0569999999999999</v>
      </c>
      <c r="I132" s="150"/>
      <c r="J132" s="151">
        <f>ROUND(I132*H132,2)</f>
        <v>0</v>
      </c>
      <c r="K132" s="147" t="s">
        <v>145</v>
      </c>
      <c r="L132" s="39"/>
      <c r="M132" s="152" t="s">
        <v>28</v>
      </c>
      <c r="N132" s="153" t="s">
        <v>44</v>
      </c>
      <c r="O132" s="64"/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56" t="s">
        <v>123</v>
      </c>
      <c r="AT132" s="156" t="s">
        <v>119</v>
      </c>
      <c r="AU132" s="156" t="s">
        <v>83</v>
      </c>
      <c r="AY132" s="17" t="s">
        <v>124</v>
      </c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7" t="s">
        <v>81</v>
      </c>
      <c r="BK132" s="157">
        <f>ROUND(I132*H132,2)</f>
        <v>0</v>
      </c>
      <c r="BL132" s="17" t="s">
        <v>123</v>
      </c>
      <c r="BM132" s="156" t="s">
        <v>262</v>
      </c>
    </row>
    <row r="133" spans="1:65" s="2" customFormat="1" ht="105.6">
      <c r="A133" s="34"/>
      <c r="B133" s="35"/>
      <c r="C133" s="36"/>
      <c r="D133" s="158" t="s">
        <v>126</v>
      </c>
      <c r="E133" s="36"/>
      <c r="F133" s="159" t="s">
        <v>501</v>
      </c>
      <c r="G133" s="36"/>
      <c r="H133" s="36"/>
      <c r="I133" s="160"/>
      <c r="J133" s="36"/>
      <c r="K133" s="36"/>
      <c r="L133" s="39"/>
      <c r="M133" s="161"/>
      <c r="N133" s="162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126</v>
      </c>
      <c r="AU133" s="17" t="s">
        <v>83</v>
      </c>
    </row>
    <row r="134" spans="1:65" s="2" customFormat="1" ht="105.6">
      <c r="A134" s="34"/>
      <c r="B134" s="35"/>
      <c r="C134" s="36"/>
      <c r="D134" s="158" t="s">
        <v>229</v>
      </c>
      <c r="E134" s="36"/>
      <c r="F134" s="173" t="s">
        <v>502</v>
      </c>
      <c r="G134" s="36"/>
      <c r="H134" s="36"/>
      <c r="I134" s="160"/>
      <c r="J134" s="36"/>
      <c r="K134" s="36"/>
      <c r="L134" s="39"/>
      <c r="M134" s="161"/>
      <c r="N134" s="162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229</v>
      </c>
      <c r="AU134" s="17" t="s">
        <v>83</v>
      </c>
    </row>
    <row r="135" spans="1:65" s="2" customFormat="1" ht="19.2">
      <c r="A135" s="34"/>
      <c r="B135" s="35"/>
      <c r="C135" s="36"/>
      <c r="D135" s="158" t="s">
        <v>282</v>
      </c>
      <c r="E135" s="36"/>
      <c r="F135" s="173" t="s">
        <v>503</v>
      </c>
      <c r="G135" s="36"/>
      <c r="H135" s="36"/>
      <c r="I135" s="160"/>
      <c r="J135" s="36"/>
      <c r="K135" s="36"/>
      <c r="L135" s="39"/>
      <c r="M135" s="161"/>
      <c r="N135" s="162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282</v>
      </c>
      <c r="AU135" s="17" t="s">
        <v>83</v>
      </c>
    </row>
    <row r="136" spans="1:65" s="2" customFormat="1" ht="22.2" customHeight="1">
      <c r="A136" s="34"/>
      <c r="B136" s="35"/>
      <c r="C136" s="145" t="s">
        <v>193</v>
      </c>
      <c r="D136" s="145" t="s">
        <v>119</v>
      </c>
      <c r="E136" s="146" t="s">
        <v>504</v>
      </c>
      <c r="F136" s="147" t="s">
        <v>505</v>
      </c>
      <c r="G136" s="148" t="s">
        <v>383</v>
      </c>
      <c r="H136" s="149">
        <v>1374.1</v>
      </c>
      <c r="I136" s="150"/>
      <c r="J136" s="151">
        <f>ROUND(I136*H136,2)</f>
        <v>0</v>
      </c>
      <c r="K136" s="147" t="s">
        <v>145</v>
      </c>
      <c r="L136" s="39"/>
      <c r="M136" s="152" t="s">
        <v>28</v>
      </c>
      <c r="N136" s="153" t="s">
        <v>44</v>
      </c>
      <c r="O136" s="64"/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56" t="s">
        <v>123</v>
      </c>
      <c r="AT136" s="156" t="s">
        <v>119</v>
      </c>
      <c r="AU136" s="156" t="s">
        <v>83</v>
      </c>
      <c r="AY136" s="17" t="s">
        <v>124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7" t="s">
        <v>81</v>
      </c>
      <c r="BK136" s="157">
        <f>ROUND(I136*H136,2)</f>
        <v>0</v>
      </c>
      <c r="BL136" s="17" t="s">
        <v>123</v>
      </c>
      <c r="BM136" s="156" t="s">
        <v>270</v>
      </c>
    </row>
    <row r="137" spans="1:65" s="2" customFormat="1" ht="38.4">
      <c r="A137" s="34"/>
      <c r="B137" s="35"/>
      <c r="C137" s="36"/>
      <c r="D137" s="158" t="s">
        <v>126</v>
      </c>
      <c r="E137" s="36"/>
      <c r="F137" s="159" t="s">
        <v>506</v>
      </c>
      <c r="G137" s="36"/>
      <c r="H137" s="36"/>
      <c r="I137" s="160"/>
      <c r="J137" s="36"/>
      <c r="K137" s="36"/>
      <c r="L137" s="39"/>
      <c r="M137" s="161"/>
      <c r="N137" s="162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126</v>
      </c>
      <c r="AU137" s="17" t="s">
        <v>83</v>
      </c>
    </row>
    <row r="138" spans="1:65" s="2" customFormat="1" ht="38.4">
      <c r="A138" s="34"/>
      <c r="B138" s="35"/>
      <c r="C138" s="36"/>
      <c r="D138" s="158" t="s">
        <v>229</v>
      </c>
      <c r="E138" s="36"/>
      <c r="F138" s="173" t="s">
        <v>507</v>
      </c>
      <c r="G138" s="36"/>
      <c r="H138" s="36"/>
      <c r="I138" s="160"/>
      <c r="J138" s="36"/>
      <c r="K138" s="36"/>
      <c r="L138" s="39"/>
      <c r="M138" s="161"/>
      <c r="N138" s="162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229</v>
      </c>
      <c r="AU138" s="17" t="s">
        <v>83</v>
      </c>
    </row>
    <row r="139" spans="1:65" s="2" customFormat="1" ht="19.2">
      <c r="A139" s="34"/>
      <c r="B139" s="35"/>
      <c r="C139" s="36"/>
      <c r="D139" s="158" t="s">
        <v>282</v>
      </c>
      <c r="E139" s="36"/>
      <c r="F139" s="173" t="s">
        <v>508</v>
      </c>
      <c r="G139" s="36"/>
      <c r="H139" s="36"/>
      <c r="I139" s="160"/>
      <c r="J139" s="36"/>
      <c r="K139" s="36"/>
      <c r="L139" s="39"/>
      <c r="M139" s="161"/>
      <c r="N139" s="162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282</v>
      </c>
      <c r="AU139" s="17" t="s">
        <v>83</v>
      </c>
    </row>
    <row r="140" spans="1:65" s="2" customFormat="1" ht="13.8" customHeight="1">
      <c r="A140" s="34"/>
      <c r="B140" s="35"/>
      <c r="C140" s="145" t="s">
        <v>197</v>
      </c>
      <c r="D140" s="145" t="s">
        <v>119</v>
      </c>
      <c r="E140" s="146" t="s">
        <v>509</v>
      </c>
      <c r="F140" s="147" t="s">
        <v>510</v>
      </c>
      <c r="G140" s="148" t="s">
        <v>358</v>
      </c>
      <c r="H140" s="149">
        <v>67</v>
      </c>
      <c r="I140" s="150"/>
      <c r="J140" s="151">
        <f>ROUND(I140*H140,2)</f>
        <v>0</v>
      </c>
      <c r="K140" s="147" t="s">
        <v>145</v>
      </c>
      <c r="L140" s="39"/>
      <c r="M140" s="152" t="s">
        <v>28</v>
      </c>
      <c r="N140" s="153" t="s">
        <v>44</v>
      </c>
      <c r="O140" s="64"/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56" t="s">
        <v>123</v>
      </c>
      <c r="AT140" s="156" t="s">
        <v>119</v>
      </c>
      <c r="AU140" s="156" t="s">
        <v>83</v>
      </c>
      <c r="AY140" s="17" t="s">
        <v>124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7" t="s">
        <v>81</v>
      </c>
      <c r="BK140" s="157">
        <f>ROUND(I140*H140,2)</f>
        <v>0</v>
      </c>
      <c r="BL140" s="17" t="s">
        <v>123</v>
      </c>
      <c r="BM140" s="156" t="s">
        <v>278</v>
      </c>
    </row>
    <row r="141" spans="1:65" s="2" customFormat="1" ht="48">
      <c r="A141" s="34"/>
      <c r="B141" s="35"/>
      <c r="C141" s="36"/>
      <c r="D141" s="158" t="s">
        <v>126</v>
      </c>
      <c r="E141" s="36"/>
      <c r="F141" s="159" t="s">
        <v>511</v>
      </c>
      <c r="G141" s="36"/>
      <c r="H141" s="36"/>
      <c r="I141" s="160"/>
      <c r="J141" s="36"/>
      <c r="K141" s="36"/>
      <c r="L141" s="39"/>
      <c r="M141" s="161"/>
      <c r="N141" s="162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126</v>
      </c>
      <c r="AU141" s="17" t="s">
        <v>83</v>
      </c>
    </row>
    <row r="142" spans="1:65" s="2" customFormat="1" ht="48">
      <c r="A142" s="34"/>
      <c r="B142" s="35"/>
      <c r="C142" s="36"/>
      <c r="D142" s="158" t="s">
        <v>229</v>
      </c>
      <c r="E142" s="36"/>
      <c r="F142" s="173" t="s">
        <v>512</v>
      </c>
      <c r="G142" s="36"/>
      <c r="H142" s="36"/>
      <c r="I142" s="160"/>
      <c r="J142" s="36"/>
      <c r="K142" s="36"/>
      <c r="L142" s="39"/>
      <c r="M142" s="161"/>
      <c r="N142" s="162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229</v>
      </c>
      <c r="AU142" s="17" t="s">
        <v>83</v>
      </c>
    </row>
    <row r="143" spans="1:65" s="2" customFormat="1" ht="19.2">
      <c r="A143" s="34"/>
      <c r="B143" s="35"/>
      <c r="C143" s="36"/>
      <c r="D143" s="158" t="s">
        <v>282</v>
      </c>
      <c r="E143" s="36"/>
      <c r="F143" s="173" t="s">
        <v>513</v>
      </c>
      <c r="G143" s="36"/>
      <c r="H143" s="36"/>
      <c r="I143" s="160"/>
      <c r="J143" s="36"/>
      <c r="K143" s="36"/>
      <c r="L143" s="39"/>
      <c r="M143" s="161"/>
      <c r="N143" s="162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282</v>
      </c>
      <c r="AU143" s="17" t="s">
        <v>83</v>
      </c>
    </row>
    <row r="144" spans="1:65" s="2" customFormat="1" ht="13.8" customHeight="1">
      <c r="A144" s="34"/>
      <c r="B144" s="35"/>
      <c r="C144" s="145" t="s">
        <v>201</v>
      </c>
      <c r="D144" s="145" t="s">
        <v>119</v>
      </c>
      <c r="E144" s="146" t="s">
        <v>514</v>
      </c>
      <c r="F144" s="147" t="s">
        <v>515</v>
      </c>
      <c r="G144" s="148" t="s">
        <v>383</v>
      </c>
      <c r="H144" s="149">
        <v>630</v>
      </c>
      <c r="I144" s="150"/>
      <c r="J144" s="151">
        <f>ROUND(I144*H144,2)</f>
        <v>0</v>
      </c>
      <c r="K144" s="147" t="s">
        <v>145</v>
      </c>
      <c r="L144" s="39"/>
      <c r="M144" s="152" t="s">
        <v>28</v>
      </c>
      <c r="N144" s="153" t="s">
        <v>44</v>
      </c>
      <c r="O144" s="64"/>
      <c r="P144" s="154">
        <f>O144*H144</f>
        <v>0</v>
      </c>
      <c r="Q144" s="154">
        <v>0</v>
      </c>
      <c r="R144" s="154">
        <f>Q144*H144</f>
        <v>0</v>
      </c>
      <c r="S144" s="154">
        <v>0</v>
      </c>
      <c r="T144" s="15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56" t="s">
        <v>123</v>
      </c>
      <c r="AT144" s="156" t="s">
        <v>119</v>
      </c>
      <c r="AU144" s="156" t="s">
        <v>83</v>
      </c>
      <c r="AY144" s="17" t="s">
        <v>124</v>
      </c>
      <c r="BE144" s="157">
        <f>IF(N144="základní",J144,0)</f>
        <v>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17" t="s">
        <v>81</v>
      </c>
      <c r="BK144" s="157">
        <f>ROUND(I144*H144,2)</f>
        <v>0</v>
      </c>
      <c r="BL144" s="17" t="s">
        <v>123</v>
      </c>
      <c r="BM144" s="156" t="s">
        <v>288</v>
      </c>
    </row>
    <row r="145" spans="1:65" s="2" customFormat="1" ht="38.4">
      <c r="A145" s="34"/>
      <c r="B145" s="35"/>
      <c r="C145" s="36"/>
      <c r="D145" s="158" t="s">
        <v>126</v>
      </c>
      <c r="E145" s="36"/>
      <c r="F145" s="159" t="s">
        <v>516</v>
      </c>
      <c r="G145" s="36"/>
      <c r="H145" s="36"/>
      <c r="I145" s="160"/>
      <c r="J145" s="36"/>
      <c r="K145" s="36"/>
      <c r="L145" s="39"/>
      <c r="M145" s="161"/>
      <c r="N145" s="162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126</v>
      </c>
      <c r="AU145" s="17" t="s">
        <v>83</v>
      </c>
    </row>
    <row r="146" spans="1:65" s="2" customFormat="1" ht="38.4">
      <c r="A146" s="34"/>
      <c r="B146" s="35"/>
      <c r="C146" s="36"/>
      <c r="D146" s="158" t="s">
        <v>229</v>
      </c>
      <c r="E146" s="36"/>
      <c r="F146" s="173" t="s">
        <v>517</v>
      </c>
      <c r="G146" s="36"/>
      <c r="H146" s="36"/>
      <c r="I146" s="160"/>
      <c r="J146" s="36"/>
      <c r="K146" s="36"/>
      <c r="L146" s="39"/>
      <c r="M146" s="161"/>
      <c r="N146" s="162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229</v>
      </c>
      <c r="AU146" s="17" t="s">
        <v>83</v>
      </c>
    </row>
    <row r="147" spans="1:65" s="2" customFormat="1" ht="19.2">
      <c r="A147" s="34"/>
      <c r="B147" s="35"/>
      <c r="C147" s="36"/>
      <c r="D147" s="158" t="s">
        <v>282</v>
      </c>
      <c r="E147" s="36"/>
      <c r="F147" s="173" t="s">
        <v>518</v>
      </c>
      <c r="G147" s="36"/>
      <c r="H147" s="36"/>
      <c r="I147" s="160"/>
      <c r="J147" s="36"/>
      <c r="K147" s="36"/>
      <c r="L147" s="39"/>
      <c r="M147" s="161"/>
      <c r="N147" s="162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282</v>
      </c>
      <c r="AU147" s="17" t="s">
        <v>83</v>
      </c>
    </row>
    <row r="148" spans="1:65" s="2" customFormat="1" ht="45" customHeight="1">
      <c r="A148" s="34"/>
      <c r="B148" s="35"/>
      <c r="C148" s="145" t="s">
        <v>205</v>
      </c>
      <c r="D148" s="145" t="s">
        <v>119</v>
      </c>
      <c r="E148" s="146" t="s">
        <v>372</v>
      </c>
      <c r="F148" s="147" t="s">
        <v>373</v>
      </c>
      <c r="G148" s="148" t="s">
        <v>374</v>
      </c>
      <c r="H148" s="149">
        <v>798.697</v>
      </c>
      <c r="I148" s="150"/>
      <c r="J148" s="151">
        <f>ROUND(I148*H148,2)</f>
        <v>0</v>
      </c>
      <c r="K148" s="147" t="s">
        <v>145</v>
      </c>
      <c r="L148" s="39"/>
      <c r="M148" s="152" t="s">
        <v>28</v>
      </c>
      <c r="N148" s="153" t="s">
        <v>44</v>
      </c>
      <c r="O148" s="64"/>
      <c r="P148" s="154">
        <f>O148*H148</f>
        <v>0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56" t="s">
        <v>470</v>
      </c>
      <c r="AT148" s="156" t="s">
        <v>119</v>
      </c>
      <c r="AU148" s="156" t="s">
        <v>83</v>
      </c>
      <c r="AY148" s="17" t="s">
        <v>124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7" t="s">
        <v>81</v>
      </c>
      <c r="BK148" s="157">
        <f>ROUND(I148*H148,2)</f>
        <v>0</v>
      </c>
      <c r="BL148" s="17" t="s">
        <v>470</v>
      </c>
      <c r="BM148" s="156" t="s">
        <v>297</v>
      </c>
    </row>
    <row r="149" spans="1:65" s="2" customFormat="1" ht="134.4">
      <c r="A149" s="34"/>
      <c r="B149" s="35"/>
      <c r="C149" s="36"/>
      <c r="D149" s="158" t="s">
        <v>126</v>
      </c>
      <c r="E149" s="36"/>
      <c r="F149" s="159" t="s">
        <v>375</v>
      </c>
      <c r="G149" s="36"/>
      <c r="H149" s="36"/>
      <c r="I149" s="160"/>
      <c r="J149" s="36"/>
      <c r="K149" s="36"/>
      <c r="L149" s="39"/>
      <c r="M149" s="161"/>
      <c r="N149" s="162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126</v>
      </c>
      <c r="AU149" s="17" t="s">
        <v>83</v>
      </c>
    </row>
    <row r="150" spans="1:65" s="2" customFormat="1" ht="124.8">
      <c r="A150" s="34"/>
      <c r="B150" s="35"/>
      <c r="C150" s="36"/>
      <c r="D150" s="158" t="s">
        <v>229</v>
      </c>
      <c r="E150" s="36"/>
      <c r="F150" s="173" t="s">
        <v>376</v>
      </c>
      <c r="G150" s="36"/>
      <c r="H150" s="36"/>
      <c r="I150" s="160"/>
      <c r="J150" s="36"/>
      <c r="K150" s="36"/>
      <c r="L150" s="39"/>
      <c r="M150" s="161"/>
      <c r="N150" s="162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229</v>
      </c>
      <c r="AU150" s="17" t="s">
        <v>83</v>
      </c>
    </row>
    <row r="151" spans="1:65" s="2" customFormat="1" ht="67.2">
      <c r="A151" s="34"/>
      <c r="B151" s="35"/>
      <c r="C151" s="36"/>
      <c r="D151" s="158" t="s">
        <v>282</v>
      </c>
      <c r="E151" s="36"/>
      <c r="F151" s="173" t="s">
        <v>519</v>
      </c>
      <c r="G151" s="36"/>
      <c r="H151" s="36"/>
      <c r="I151" s="160"/>
      <c r="J151" s="36"/>
      <c r="K151" s="36"/>
      <c r="L151" s="39"/>
      <c r="M151" s="161"/>
      <c r="N151" s="162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282</v>
      </c>
      <c r="AU151" s="17" t="s">
        <v>83</v>
      </c>
    </row>
    <row r="152" spans="1:65" s="2" customFormat="1" ht="13.8" customHeight="1">
      <c r="A152" s="34"/>
      <c r="B152" s="35"/>
      <c r="C152" s="145" t="s">
        <v>7</v>
      </c>
      <c r="D152" s="145" t="s">
        <v>119</v>
      </c>
      <c r="E152" s="146" t="s">
        <v>520</v>
      </c>
      <c r="F152" s="147" t="s">
        <v>521</v>
      </c>
      <c r="G152" s="148" t="s">
        <v>358</v>
      </c>
      <c r="H152" s="149">
        <v>730.32</v>
      </c>
      <c r="I152" s="150"/>
      <c r="J152" s="151">
        <f>ROUND(I152*H152,2)</f>
        <v>0</v>
      </c>
      <c r="K152" s="147" t="s">
        <v>145</v>
      </c>
      <c r="L152" s="39"/>
      <c r="M152" s="152" t="s">
        <v>28</v>
      </c>
      <c r="N152" s="153" t="s">
        <v>44</v>
      </c>
      <c r="O152" s="64"/>
      <c r="P152" s="154">
        <f>O152*H152</f>
        <v>0</v>
      </c>
      <c r="Q152" s="154">
        <v>0</v>
      </c>
      <c r="R152" s="154">
        <f>Q152*H152</f>
        <v>0</v>
      </c>
      <c r="S152" s="154">
        <v>0</v>
      </c>
      <c r="T152" s="15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56" t="s">
        <v>123</v>
      </c>
      <c r="AT152" s="156" t="s">
        <v>119</v>
      </c>
      <c r="AU152" s="156" t="s">
        <v>83</v>
      </c>
      <c r="AY152" s="17" t="s">
        <v>124</v>
      </c>
      <c r="BE152" s="157">
        <f>IF(N152="základní",J152,0)</f>
        <v>0</v>
      </c>
      <c r="BF152" s="157">
        <f>IF(N152="snížená",J152,0)</f>
        <v>0</v>
      </c>
      <c r="BG152" s="157">
        <f>IF(N152="zákl. přenesená",J152,0)</f>
        <v>0</v>
      </c>
      <c r="BH152" s="157">
        <f>IF(N152="sníž. přenesená",J152,0)</f>
        <v>0</v>
      </c>
      <c r="BI152" s="157">
        <f>IF(N152="nulová",J152,0)</f>
        <v>0</v>
      </c>
      <c r="BJ152" s="17" t="s">
        <v>81</v>
      </c>
      <c r="BK152" s="157">
        <f>ROUND(I152*H152,2)</f>
        <v>0</v>
      </c>
      <c r="BL152" s="17" t="s">
        <v>123</v>
      </c>
      <c r="BM152" s="156" t="s">
        <v>311</v>
      </c>
    </row>
    <row r="153" spans="1:65" s="2" customFormat="1" ht="48">
      <c r="A153" s="34"/>
      <c r="B153" s="35"/>
      <c r="C153" s="36"/>
      <c r="D153" s="158" t="s">
        <v>126</v>
      </c>
      <c r="E153" s="36"/>
      <c r="F153" s="159" t="s">
        <v>522</v>
      </c>
      <c r="G153" s="36"/>
      <c r="H153" s="36"/>
      <c r="I153" s="160"/>
      <c r="J153" s="36"/>
      <c r="K153" s="36"/>
      <c r="L153" s="39"/>
      <c r="M153" s="161"/>
      <c r="N153" s="162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126</v>
      </c>
      <c r="AU153" s="17" t="s">
        <v>83</v>
      </c>
    </row>
    <row r="154" spans="1:65" s="2" customFormat="1" ht="48">
      <c r="A154" s="34"/>
      <c r="B154" s="35"/>
      <c r="C154" s="36"/>
      <c r="D154" s="158" t="s">
        <v>229</v>
      </c>
      <c r="E154" s="36"/>
      <c r="F154" s="173" t="s">
        <v>523</v>
      </c>
      <c r="G154" s="36"/>
      <c r="H154" s="36"/>
      <c r="I154" s="160"/>
      <c r="J154" s="36"/>
      <c r="K154" s="36"/>
      <c r="L154" s="39"/>
      <c r="M154" s="161"/>
      <c r="N154" s="162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229</v>
      </c>
      <c r="AU154" s="17" t="s">
        <v>83</v>
      </c>
    </row>
    <row r="155" spans="1:65" s="2" customFormat="1" ht="57.6">
      <c r="A155" s="34"/>
      <c r="B155" s="35"/>
      <c r="C155" s="36"/>
      <c r="D155" s="158" t="s">
        <v>282</v>
      </c>
      <c r="E155" s="36"/>
      <c r="F155" s="173" t="s">
        <v>524</v>
      </c>
      <c r="G155" s="36"/>
      <c r="H155" s="36"/>
      <c r="I155" s="160"/>
      <c r="J155" s="36"/>
      <c r="K155" s="36"/>
      <c r="L155" s="39"/>
      <c r="M155" s="161"/>
      <c r="N155" s="162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282</v>
      </c>
      <c r="AU155" s="17" t="s">
        <v>83</v>
      </c>
    </row>
    <row r="156" spans="1:65" s="2" customFormat="1" ht="22.2" customHeight="1">
      <c r="A156" s="34"/>
      <c r="B156" s="35"/>
      <c r="C156" s="145" t="s">
        <v>212</v>
      </c>
      <c r="D156" s="145" t="s">
        <v>119</v>
      </c>
      <c r="E156" s="146" t="s">
        <v>525</v>
      </c>
      <c r="F156" s="147" t="s">
        <v>526</v>
      </c>
      <c r="G156" s="148" t="s">
        <v>445</v>
      </c>
      <c r="H156" s="149">
        <v>8.2000000000000003E-2</v>
      </c>
      <c r="I156" s="150"/>
      <c r="J156" s="151">
        <f>ROUND(I156*H156,2)</f>
        <v>0</v>
      </c>
      <c r="K156" s="147" t="s">
        <v>145</v>
      </c>
      <c r="L156" s="39"/>
      <c r="M156" s="152" t="s">
        <v>28</v>
      </c>
      <c r="N156" s="153" t="s">
        <v>44</v>
      </c>
      <c r="O156" s="64"/>
      <c r="P156" s="154">
        <f>O156*H156</f>
        <v>0</v>
      </c>
      <c r="Q156" s="154">
        <v>0</v>
      </c>
      <c r="R156" s="154">
        <f>Q156*H156</f>
        <v>0</v>
      </c>
      <c r="S156" s="154">
        <v>0</v>
      </c>
      <c r="T156" s="15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56" t="s">
        <v>123</v>
      </c>
      <c r="AT156" s="156" t="s">
        <v>119</v>
      </c>
      <c r="AU156" s="156" t="s">
        <v>83</v>
      </c>
      <c r="AY156" s="17" t="s">
        <v>124</v>
      </c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17" t="s">
        <v>81</v>
      </c>
      <c r="BK156" s="157">
        <f>ROUND(I156*H156,2)</f>
        <v>0</v>
      </c>
      <c r="BL156" s="17" t="s">
        <v>123</v>
      </c>
      <c r="BM156" s="156" t="s">
        <v>321</v>
      </c>
    </row>
    <row r="157" spans="1:65" s="2" customFormat="1" ht="76.8">
      <c r="A157" s="34"/>
      <c r="B157" s="35"/>
      <c r="C157" s="36"/>
      <c r="D157" s="158" t="s">
        <v>126</v>
      </c>
      <c r="E157" s="36"/>
      <c r="F157" s="159" t="s">
        <v>527</v>
      </c>
      <c r="G157" s="36"/>
      <c r="H157" s="36"/>
      <c r="I157" s="160"/>
      <c r="J157" s="36"/>
      <c r="K157" s="36"/>
      <c r="L157" s="39"/>
      <c r="M157" s="161"/>
      <c r="N157" s="162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126</v>
      </c>
      <c r="AU157" s="17" t="s">
        <v>83</v>
      </c>
    </row>
    <row r="158" spans="1:65" s="2" customFormat="1" ht="76.8">
      <c r="A158" s="34"/>
      <c r="B158" s="35"/>
      <c r="C158" s="36"/>
      <c r="D158" s="158" t="s">
        <v>229</v>
      </c>
      <c r="E158" s="36"/>
      <c r="F158" s="173" t="s">
        <v>528</v>
      </c>
      <c r="G158" s="36"/>
      <c r="H158" s="36"/>
      <c r="I158" s="160"/>
      <c r="J158" s="36"/>
      <c r="K158" s="36"/>
      <c r="L158" s="39"/>
      <c r="M158" s="161"/>
      <c r="N158" s="162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229</v>
      </c>
      <c r="AU158" s="17" t="s">
        <v>83</v>
      </c>
    </row>
    <row r="159" spans="1:65" s="2" customFormat="1" ht="28.8">
      <c r="A159" s="34"/>
      <c r="B159" s="35"/>
      <c r="C159" s="36"/>
      <c r="D159" s="158" t="s">
        <v>282</v>
      </c>
      <c r="E159" s="36"/>
      <c r="F159" s="173" t="s">
        <v>529</v>
      </c>
      <c r="G159" s="36"/>
      <c r="H159" s="36"/>
      <c r="I159" s="160"/>
      <c r="J159" s="36"/>
      <c r="K159" s="36"/>
      <c r="L159" s="39"/>
      <c r="M159" s="161"/>
      <c r="N159" s="162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282</v>
      </c>
      <c r="AU159" s="17" t="s">
        <v>83</v>
      </c>
    </row>
    <row r="160" spans="1:65" s="2" customFormat="1" ht="22.2" customHeight="1">
      <c r="A160" s="34"/>
      <c r="B160" s="35"/>
      <c r="C160" s="145" t="s">
        <v>216</v>
      </c>
      <c r="D160" s="145" t="s">
        <v>119</v>
      </c>
      <c r="E160" s="146" t="s">
        <v>530</v>
      </c>
      <c r="F160" s="147" t="s">
        <v>531</v>
      </c>
      <c r="G160" s="148" t="s">
        <v>445</v>
      </c>
      <c r="H160" s="149">
        <v>1.0569999999999999</v>
      </c>
      <c r="I160" s="150"/>
      <c r="J160" s="151">
        <f>ROUND(I160*H160,2)</f>
        <v>0</v>
      </c>
      <c r="K160" s="147" t="s">
        <v>145</v>
      </c>
      <c r="L160" s="39"/>
      <c r="M160" s="152" t="s">
        <v>28</v>
      </c>
      <c r="N160" s="153" t="s">
        <v>44</v>
      </c>
      <c r="O160" s="64"/>
      <c r="P160" s="154">
        <f>O160*H160</f>
        <v>0</v>
      </c>
      <c r="Q160" s="154">
        <v>0</v>
      </c>
      <c r="R160" s="154">
        <f>Q160*H160</f>
        <v>0</v>
      </c>
      <c r="S160" s="154">
        <v>0</v>
      </c>
      <c r="T160" s="15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56" t="s">
        <v>123</v>
      </c>
      <c r="AT160" s="156" t="s">
        <v>119</v>
      </c>
      <c r="AU160" s="156" t="s">
        <v>83</v>
      </c>
      <c r="AY160" s="17" t="s">
        <v>124</v>
      </c>
      <c r="BE160" s="157">
        <f>IF(N160="základní",J160,0)</f>
        <v>0</v>
      </c>
      <c r="BF160" s="157">
        <f>IF(N160="snížená",J160,0)</f>
        <v>0</v>
      </c>
      <c r="BG160" s="157">
        <f>IF(N160="zákl. přenesená",J160,0)</f>
        <v>0</v>
      </c>
      <c r="BH160" s="157">
        <f>IF(N160="sníž. přenesená",J160,0)</f>
        <v>0</v>
      </c>
      <c r="BI160" s="157">
        <f>IF(N160="nulová",J160,0)</f>
        <v>0</v>
      </c>
      <c r="BJ160" s="17" t="s">
        <v>81</v>
      </c>
      <c r="BK160" s="157">
        <f>ROUND(I160*H160,2)</f>
        <v>0</v>
      </c>
      <c r="BL160" s="17" t="s">
        <v>123</v>
      </c>
      <c r="BM160" s="156" t="s">
        <v>334</v>
      </c>
    </row>
    <row r="161" spans="1:65" s="2" customFormat="1" ht="86.4">
      <c r="A161" s="34"/>
      <c r="B161" s="35"/>
      <c r="C161" s="36"/>
      <c r="D161" s="158" t="s">
        <v>126</v>
      </c>
      <c r="E161" s="36"/>
      <c r="F161" s="159" t="s">
        <v>532</v>
      </c>
      <c r="G161" s="36"/>
      <c r="H161" s="36"/>
      <c r="I161" s="160"/>
      <c r="J161" s="36"/>
      <c r="K161" s="36"/>
      <c r="L161" s="39"/>
      <c r="M161" s="161"/>
      <c r="N161" s="162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126</v>
      </c>
      <c r="AU161" s="17" t="s">
        <v>83</v>
      </c>
    </row>
    <row r="162" spans="1:65" s="2" customFormat="1" ht="76.8">
      <c r="A162" s="34"/>
      <c r="B162" s="35"/>
      <c r="C162" s="36"/>
      <c r="D162" s="158" t="s">
        <v>229</v>
      </c>
      <c r="E162" s="36"/>
      <c r="F162" s="173" t="s">
        <v>533</v>
      </c>
      <c r="G162" s="36"/>
      <c r="H162" s="36"/>
      <c r="I162" s="160"/>
      <c r="J162" s="36"/>
      <c r="K162" s="36"/>
      <c r="L162" s="39"/>
      <c r="M162" s="161"/>
      <c r="N162" s="162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229</v>
      </c>
      <c r="AU162" s="17" t="s">
        <v>83</v>
      </c>
    </row>
    <row r="163" spans="1:65" s="2" customFormat="1" ht="19.2">
      <c r="A163" s="34"/>
      <c r="B163" s="35"/>
      <c r="C163" s="36"/>
      <c r="D163" s="158" t="s">
        <v>282</v>
      </c>
      <c r="E163" s="36"/>
      <c r="F163" s="173" t="s">
        <v>534</v>
      </c>
      <c r="G163" s="36"/>
      <c r="H163" s="36"/>
      <c r="I163" s="160"/>
      <c r="J163" s="36"/>
      <c r="K163" s="36"/>
      <c r="L163" s="39"/>
      <c r="M163" s="161"/>
      <c r="N163" s="162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282</v>
      </c>
      <c r="AU163" s="17" t="s">
        <v>83</v>
      </c>
    </row>
    <row r="164" spans="1:65" s="2" customFormat="1" ht="22.2" customHeight="1">
      <c r="A164" s="34"/>
      <c r="B164" s="35"/>
      <c r="C164" s="145" t="s">
        <v>220</v>
      </c>
      <c r="D164" s="145" t="s">
        <v>119</v>
      </c>
      <c r="E164" s="146" t="s">
        <v>535</v>
      </c>
      <c r="F164" s="147" t="s">
        <v>536</v>
      </c>
      <c r="G164" s="148" t="s">
        <v>537</v>
      </c>
      <c r="H164" s="149">
        <v>32</v>
      </c>
      <c r="I164" s="150"/>
      <c r="J164" s="151">
        <f>ROUND(I164*H164,2)</f>
        <v>0</v>
      </c>
      <c r="K164" s="147" t="s">
        <v>145</v>
      </c>
      <c r="L164" s="39"/>
      <c r="M164" s="152" t="s">
        <v>28</v>
      </c>
      <c r="N164" s="153" t="s">
        <v>44</v>
      </c>
      <c r="O164" s="64"/>
      <c r="P164" s="154">
        <f>O164*H164</f>
        <v>0</v>
      </c>
      <c r="Q164" s="154">
        <v>0</v>
      </c>
      <c r="R164" s="154">
        <f>Q164*H164</f>
        <v>0</v>
      </c>
      <c r="S164" s="154">
        <v>0</v>
      </c>
      <c r="T164" s="155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56" t="s">
        <v>123</v>
      </c>
      <c r="AT164" s="156" t="s">
        <v>119</v>
      </c>
      <c r="AU164" s="156" t="s">
        <v>83</v>
      </c>
      <c r="AY164" s="17" t="s">
        <v>124</v>
      </c>
      <c r="BE164" s="157">
        <f>IF(N164="základní",J164,0)</f>
        <v>0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7" t="s">
        <v>81</v>
      </c>
      <c r="BK164" s="157">
        <f>ROUND(I164*H164,2)</f>
        <v>0</v>
      </c>
      <c r="BL164" s="17" t="s">
        <v>123</v>
      </c>
      <c r="BM164" s="156" t="s">
        <v>342</v>
      </c>
    </row>
    <row r="165" spans="1:65" s="2" customFormat="1" ht="67.2">
      <c r="A165" s="34"/>
      <c r="B165" s="35"/>
      <c r="C165" s="36"/>
      <c r="D165" s="158" t="s">
        <v>126</v>
      </c>
      <c r="E165" s="36"/>
      <c r="F165" s="159" t="s">
        <v>538</v>
      </c>
      <c r="G165" s="36"/>
      <c r="H165" s="36"/>
      <c r="I165" s="160"/>
      <c r="J165" s="36"/>
      <c r="K165" s="36"/>
      <c r="L165" s="39"/>
      <c r="M165" s="161"/>
      <c r="N165" s="162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126</v>
      </c>
      <c r="AU165" s="17" t="s">
        <v>83</v>
      </c>
    </row>
    <row r="166" spans="1:65" s="2" customFormat="1" ht="67.2">
      <c r="A166" s="34"/>
      <c r="B166" s="35"/>
      <c r="C166" s="36"/>
      <c r="D166" s="158" t="s">
        <v>229</v>
      </c>
      <c r="E166" s="36"/>
      <c r="F166" s="173" t="s">
        <v>539</v>
      </c>
      <c r="G166" s="36"/>
      <c r="H166" s="36"/>
      <c r="I166" s="160"/>
      <c r="J166" s="36"/>
      <c r="K166" s="36"/>
      <c r="L166" s="39"/>
      <c r="M166" s="161"/>
      <c r="N166" s="162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229</v>
      </c>
      <c r="AU166" s="17" t="s">
        <v>83</v>
      </c>
    </row>
    <row r="167" spans="1:65" s="2" customFormat="1" ht="19.2">
      <c r="A167" s="34"/>
      <c r="B167" s="35"/>
      <c r="C167" s="36"/>
      <c r="D167" s="158" t="s">
        <v>282</v>
      </c>
      <c r="E167" s="36"/>
      <c r="F167" s="173" t="s">
        <v>540</v>
      </c>
      <c r="G167" s="36"/>
      <c r="H167" s="36"/>
      <c r="I167" s="160"/>
      <c r="J167" s="36"/>
      <c r="K167" s="36"/>
      <c r="L167" s="39"/>
      <c r="M167" s="161"/>
      <c r="N167" s="162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282</v>
      </c>
      <c r="AU167" s="17" t="s">
        <v>83</v>
      </c>
    </row>
    <row r="168" spans="1:65" s="2" customFormat="1" ht="22.2" customHeight="1">
      <c r="A168" s="34"/>
      <c r="B168" s="35"/>
      <c r="C168" s="145" t="s">
        <v>224</v>
      </c>
      <c r="D168" s="145" t="s">
        <v>119</v>
      </c>
      <c r="E168" s="146" t="s">
        <v>541</v>
      </c>
      <c r="F168" s="147" t="s">
        <v>542</v>
      </c>
      <c r="G168" s="148" t="s">
        <v>537</v>
      </c>
      <c r="H168" s="149">
        <v>6</v>
      </c>
      <c r="I168" s="150"/>
      <c r="J168" s="151">
        <f>ROUND(I168*H168,2)</f>
        <v>0</v>
      </c>
      <c r="K168" s="147" t="s">
        <v>145</v>
      </c>
      <c r="L168" s="39"/>
      <c r="M168" s="152" t="s">
        <v>28</v>
      </c>
      <c r="N168" s="153" t="s">
        <v>44</v>
      </c>
      <c r="O168" s="64"/>
      <c r="P168" s="154">
        <f>O168*H168</f>
        <v>0</v>
      </c>
      <c r="Q168" s="154">
        <v>0</v>
      </c>
      <c r="R168" s="154">
        <f>Q168*H168</f>
        <v>0</v>
      </c>
      <c r="S168" s="154">
        <v>0</v>
      </c>
      <c r="T168" s="15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56" t="s">
        <v>123</v>
      </c>
      <c r="AT168" s="156" t="s">
        <v>119</v>
      </c>
      <c r="AU168" s="156" t="s">
        <v>83</v>
      </c>
      <c r="AY168" s="17" t="s">
        <v>124</v>
      </c>
      <c r="BE168" s="157">
        <f>IF(N168="základní",J168,0)</f>
        <v>0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7" t="s">
        <v>81</v>
      </c>
      <c r="BK168" s="157">
        <f>ROUND(I168*H168,2)</f>
        <v>0</v>
      </c>
      <c r="BL168" s="17" t="s">
        <v>123</v>
      </c>
      <c r="BM168" s="156" t="s">
        <v>543</v>
      </c>
    </row>
    <row r="169" spans="1:65" s="2" customFormat="1" ht="57.6">
      <c r="A169" s="34"/>
      <c r="B169" s="35"/>
      <c r="C169" s="36"/>
      <c r="D169" s="158" t="s">
        <v>126</v>
      </c>
      <c r="E169" s="36"/>
      <c r="F169" s="159" t="s">
        <v>544</v>
      </c>
      <c r="G169" s="36"/>
      <c r="H169" s="36"/>
      <c r="I169" s="160"/>
      <c r="J169" s="36"/>
      <c r="K169" s="36"/>
      <c r="L169" s="39"/>
      <c r="M169" s="161"/>
      <c r="N169" s="162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126</v>
      </c>
      <c r="AU169" s="17" t="s">
        <v>83</v>
      </c>
    </row>
    <row r="170" spans="1:65" s="2" customFormat="1" ht="57.6">
      <c r="A170" s="34"/>
      <c r="B170" s="35"/>
      <c r="C170" s="36"/>
      <c r="D170" s="158" t="s">
        <v>229</v>
      </c>
      <c r="E170" s="36"/>
      <c r="F170" s="173" t="s">
        <v>545</v>
      </c>
      <c r="G170" s="36"/>
      <c r="H170" s="36"/>
      <c r="I170" s="160"/>
      <c r="J170" s="36"/>
      <c r="K170" s="36"/>
      <c r="L170" s="39"/>
      <c r="M170" s="161"/>
      <c r="N170" s="162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229</v>
      </c>
      <c r="AU170" s="17" t="s">
        <v>83</v>
      </c>
    </row>
    <row r="171" spans="1:65" s="2" customFormat="1" ht="19.2">
      <c r="A171" s="34"/>
      <c r="B171" s="35"/>
      <c r="C171" s="36"/>
      <c r="D171" s="158" t="s">
        <v>282</v>
      </c>
      <c r="E171" s="36"/>
      <c r="F171" s="173" t="s">
        <v>546</v>
      </c>
      <c r="G171" s="36"/>
      <c r="H171" s="36"/>
      <c r="I171" s="160"/>
      <c r="J171" s="36"/>
      <c r="K171" s="36"/>
      <c r="L171" s="39"/>
      <c r="M171" s="161"/>
      <c r="N171" s="162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282</v>
      </c>
      <c r="AU171" s="17" t="s">
        <v>83</v>
      </c>
    </row>
    <row r="172" spans="1:65" s="2" customFormat="1" ht="22.2" customHeight="1">
      <c r="A172" s="34"/>
      <c r="B172" s="35"/>
      <c r="C172" s="145" t="s">
        <v>231</v>
      </c>
      <c r="D172" s="145" t="s">
        <v>119</v>
      </c>
      <c r="E172" s="146" t="s">
        <v>547</v>
      </c>
      <c r="F172" s="147" t="s">
        <v>548</v>
      </c>
      <c r="G172" s="148" t="s">
        <v>122</v>
      </c>
      <c r="H172" s="149">
        <v>2361.4</v>
      </c>
      <c r="I172" s="150"/>
      <c r="J172" s="151">
        <f>ROUND(I172*H172,2)</f>
        <v>0</v>
      </c>
      <c r="K172" s="147" t="s">
        <v>145</v>
      </c>
      <c r="L172" s="39"/>
      <c r="M172" s="152" t="s">
        <v>28</v>
      </c>
      <c r="N172" s="153" t="s">
        <v>44</v>
      </c>
      <c r="O172" s="64"/>
      <c r="P172" s="154">
        <f>O172*H172</f>
        <v>0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56" t="s">
        <v>123</v>
      </c>
      <c r="AT172" s="156" t="s">
        <v>119</v>
      </c>
      <c r="AU172" s="156" t="s">
        <v>83</v>
      </c>
      <c r="AY172" s="17" t="s">
        <v>124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81</v>
      </c>
      <c r="BK172" s="157">
        <f>ROUND(I172*H172,2)</f>
        <v>0</v>
      </c>
      <c r="BL172" s="17" t="s">
        <v>123</v>
      </c>
      <c r="BM172" s="156" t="s">
        <v>549</v>
      </c>
    </row>
    <row r="173" spans="1:65" s="2" customFormat="1" ht="57.6">
      <c r="A173" s="34"/>
      <c r="B173" s="35"/>
      <c r="C173" s="36"/>
      <c r="D173" s="158" t="s">
        <v>126</v>
      </c>
      <c r="E173" s="36"/>
      <c r="F173" s="159" t="s">
        <v>550</v>
      </c>
      <c r="G173" s="36"/>
      <c r="H173" s="36"/>
      <c r="I173" s="160"/>
      <c r="J173" s="36"/>
      <c r="K173" s="36"/>
      <c r="L173" s="39"/>
      <c r="M173" s="161"/>
      <c r="N173" s="162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126</v>
      </c>
      <c r="AU173" s="17" t="s">
        <v>83</v>
      </c>
    </row>
    <row r="174" spans="1:65" s="2" customFormat="1" ht="57.6">
      <c r="A174" s="34"/>
      <c r="B174" s="35"/>
      <c r="C174" s="36"/>
      <c r="D174" s="158" t="s">
        <v>229</v>
      </c>
      <c r="E174" s="36"/>
      <c r="F174" s="173" t="s">
        <v>551</v>
      </c>
      <c r="G174" s="36"/>
      <c r="H174" s="36"/>
      <c r="I174" s="160"/>
      <c r="J174" s="36"/>
      <c r="K174" s="36"/>
      <c r="L174" s="39"/>
      <c r="M174" s="161"/>
      <c r="N174" s="162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229</v>
      </c>
      <c r="AU174" s="17" t="s">
        <v>83</v>
      </c>
    </row>
    <row r="175" spans="1:65" s="2" customFormat="1" ht="19.2">
      <c r="A175" s="34"/>
      <c r="B175" s="35"/>
      <c r="C175" s="36"/>
      <c r="D175" s="158" t="s">
        <v>282</v>
      </c>
      <c r="E175" s="36"/>
      <c r="F175" s="173" t="s">
        <v>552</v>
      </c>
      <c r="G175" s="36"/>
      <c r="H175" s="36"/>
      <c r="I175" s="160"/>
      <c r="J175" s="36"/>
      <c r="K175" s="36"/>
      <c r="L175" s="39"/>
      <c r="M175" s="161"/>
      <c r="N175" s="162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282</v>
      </c>
      <c r="AU175" s="17" t="s">
        <v>83</v>
      </c>
    </row>
    <row r="176" spans="1:65" s="2" customFormat="1" ht="22.2" customHeight="1">
      <c r="A176" s="34"/>
      <c r="B176" s="35"/>
      <c r="C176" s="145" t="s">
        <v>236</v>
      </c>
      <c r="D176" s="145" t="s">
        <v>119</v>
      </c>
      <c r="E176" s="146" t="s">
        <v>553</v>
      </c>
      <c r="F176" s="147" t="s">
        <v>554</v>
      </c>
      <c r="G176" s="148" t="s">
        <v>122</v>
      </c>
      <c r="H176" s="149">
        <v>2361.4</v>
      </c>
      <c r="I176" s="150"/>
      <c r="J176" s="151">
        <f>ROUND(I176*H176,2)</f>
        <v>0</v>
      </c>
      <c r="K176" s="147" t="s">
        <v>145</v>
      </c>
      <c r="L176" s="39"/>
      <c r="M176" s="152" t="s">
        <v>28</v>
      </c>
      <c r="N176" s="153" t="s">
        <v>44</v>
      </c>
      <c r="O176" s="64"/>
      <c r="P176" s="154">
        <f>O176*H176</f>
        <v>0</v>
      </c>
      <c r="Q176" s="154">
        <v>0</v>
      </c>
      <c r="R176" s="154">
        <f>Q176*H176</f>
        <v>0</v>
      </c>
      <c r="S176" s="154">
        <v>0</v>
      </c>
      <c r="T176" s="15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56" t="s">
        <v>123</v>
      </c>
      <c r="AT176" s="156" t="s">
        <v>119</v>
      </c>
      <c r="AU176" s="156" t="s">
        <v>83</v>
      </c>
      <c r="AY176" s="17" t="s">
        <v>124</v>
      </c>
      <c r="BE176" s="157">
        <f>IF(N176="základní",J176,0)</f>
        <v>0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7" t="s">
        <v>81</v>
      </c>
      <c r="BK176" s="157">
        <f>ROUND(I176*H176,2)</f>
        <v>0</v>
      </c>
      <c r="BL176" s="17" t="s">
        <v>123</v>
      </c>
      <c r="BM176" s="156" t="s">
        <v>555</v>
      </c>
    </row>
    <row r="177" spans="1:65" s="2" customFormat="1" ht="57.6">
      <c r="A177" s="34"/>
      <c r="B177" s="35"/>
      <c r="C177" s="36"/>
      <c r="D177" s="158" t="s">
        <v>126</v>
      </c>
      <c r="E177" s="36"/>
      <c r="F177" s="159" t="s">
        <v>556</v>
      </c>
      <c r="G177" s="36"/>
      <c r="H177" s="36"/>
      <c r="I177" s="160"/>
      <c r="J177" s="36"/>
      <c r="K177" s="36"/>
      <c r="L177" s="39"/>
      <c r="M177" s="161"/>
      <c r="N177" s="162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126</v>
      </c>
      <c r="AU177" s="17" t="s">
        <v>83</v>
      </c>
    </row>
    <row r="178" spans="1:65" s="2" customFormat="1" ht="57.6">
      <c r="A178" s="34"/>
      <c r="B178" s="35"/>
      <c r="C178" s="36"/>
      <c r="D178" s="158" t="s">
        <v>229</v>
      </c>
      <c r="E178" s="36"/>
      <c r="F178" s="173" t="s">
        <v>551</v>
      </c>
      <c r="G178" s="36"/>
      <c r="H178" s="36"/>
      <c r="I178" s="160"/>
      <c r="J178" s="36"/>
      <c r="K178" s="36"/>
      <c r="L178" s="39"/>
      <c r="M178" s="161"/>
      <c r="N178" s="162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229</v>
      </c>
      <c r="AU178" s="17" t="s">
        <v>83</v>
      </c>
    </row>
    <row r="179" spans="1:65" s="2" customFormat="1" ht="19.2">
      <c r="A179" s="34"/>
      <c r="B179" s="35"/>
      <c r="C179" s="36"/>
      <c r="D179" s="158" t="s">
        <v>282</v>
      </c>
      <c r="E179" s="36"/>
      <c r="F179" s="173" t="s">
        <v>552</v>
      </c>
      <c r="G179" s="36"/>
      <c r="H179" s="36"/>
      <c r="I179" s="160"/>
      <c r="J179" s="36"/>
      <c r="K179" s="36"/>
      <c r="L179" s="39"/>
      <c r="M179" s="161"/>
      <c r="N179" s="162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282</v>
      </c>
      <c r="AU179" s="17" t="s">
        <v>83</v>
      </c>
    </row>
    <row r="180" spans="1:65" s="2" customFormat="1" ht="13.8" customHeight="1">
      <c r="A180" s="34"/>
      <c r="B180" s="35"/>
      <c r="C180" s="145" t="s">
        <v>242</v>
      </c>
      <c r="D180" s="145" t="s">
        <v>119</v>
      </c>
      <c r="E180" s="146" t="s">
        <v>557</v>
      </c>
      <c r="F180" s="147" t="s">
        <v>558</v>
      </c>
      <c r="G180" s="148" t="s">
        <v>144</v>
      </c>
      <c r="H180" s="149">
        <v>264</v>
      </c>
      <c r="I180" s="150"/>
      <c r="J180" s="151">
        <f>ROUND(I180*H180,2)</f>
        <v>0</v>
      </c>
      <c r="K180" s="147" t="s">
        <v>145</v>
      </c>
      <c r="L180" s="39"/>
      <c r="M180" s="152" t="s">
        <v>28</v>
      </c>
      <c r="N180" s="153" t="s">
        <v>44</v>
      </c>
      <c r="O180" s="64"/>
      <c r="P180" s="154">
        <f>O180*H180</f>
        <v>0</v>
      </c>
      <c r="Q180" s="154">
        <v>0</v>
      </c>
      <c r="R180" s="154">
        <f>Q180*H180</f>
        <v>0</v>
      </c>
      <c r="S180" s="154">
        <v>0</v>
      </c>
      <c r="T180" s="15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56" t="s">
        <v>123</v>
      </c>
      <c r="AT180" s="156" t="s">
        <v>119</v>
      </c>
      <c r="AU180" s="156" t="s">
        <v>83</v>
      </c>
      <c r="AY180" s="17" t="s">
        <v>124</v>
      </c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7" t="s">
        <v>81</v>
      </c>
      <c r="BK180" s="157">
        <f>ROUND(I180*H180,2)</f>
        <v>0</v>
      </c>
      <c r="BL180" s="17" t="s">
        <v>123</v>
      </c>
      <c r="BM180" s="156" t="s">
        <v>559</v>
      </c>
    </row>
    <row r="181" spans="1:65" s="2" customFormat="1" ht="38.4">
      <c r="A181" s="34"/>
      <c r="B181" s="35"/>
      <c r="C181" s="36"/>
      <c r="D181" s="158" t="s">
        <v>126</v>
      </c>
      <c r="E181" s="36"/>
      <c r="F181" s="159" t="s">
        <v>560</v>
      </c>
      <c r="G181" s="36"/>
      <c r="H181" s="36"/>
      <c r="I181" s="160"/>
      <c r="J181" s="36"/>
      <c r="K181" s="36"/>
      <c r="L181" s="39"/>
      <c r="M181" s="161"/>
      <c r="N181" s="162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126</v>
      </c>
      <c r="AU181" s="17" t="s">
        <v>83</v>
      </c>
    </row>
    <row r="182" spans="1:65" s="2" customFormat="1" ht="38.4">
      <c r="A182" s="34"/>
      <c r="B182" s="35"/>
      <c r="C182" s="36"/>
      <c r="D182" s="158" t="s">
        <v>229</v>
      </c>
      <c r="E182" s="36"/>
      <c r="F182" s="173" t="s">
        <v>561</v>
      </c>
      <c r="G182" s="36"/>
      <c r="H182" s="36"/>
      <c r="I182" s="160"/>
      <c r="J182" s="36"/>
      <c r="K182" s="36"/>
      <c r="L182" s="39"/>
      <c r="M182" s="161"/>
      <c r="N182" s="162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229</v>
      </c>
      <c r="AU182" s="17" t="s">
        <v>83</v>
      </c>
    </row>
    <row r="183" spans="1:65" s="2" customFormat="1" ht="19.2">
      <c r="A183" s="34"/>
      <c r="B183" s="35"/>
      <c r="C183" s="36"/>
      <c r="D183" s="158" t="s">
        <v>282</v>
      </c>
      <c r="E183" s="36"/>
      <c r="F183" s="173" t="s">
        <v>562</v>
      </c>
      <c r="G183" s="36"/>
      <c r="H183" s="36"/>
      <c r="I183" s="160"/>
      <c r="J183" s="36"/>
      <c r="K183" s="36"/>
      <c r="L183" s="39"/>
      <c r="M183" s="161"/>
      <c r="N183" s="162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282</v>
      </c>
      <c r="AU183" s="17" t="s">
        <v>83</v>
      </c>
    </row>
    <row r="184" spans="1:65" s="2" customFormat="1" ht="13.8" customHeight="1">
      <c r="A184" s="34"/>
      <c r="B184" s="35"/>
      <c r="C184" s="145" t="s">
        <v>247</v>
      </c>
      <c r="D184" s="145" t="s">
        <v>119</v>
      </c>
      <c r="E184" s="146" t="s">
        <v>563</v>
      </c>
      <c r="F184" s="147" t="s">
        <v>564</v>
      </c>
      <c r="G184" s="148" t="s">
        <v>144</v>
      </c>
      <c r="H184" s="149">
        <v>366</v>
      </c>
      <c r="I184" s="150"/>
      <c r="J184" s="151">
        <f>ROUND(I184*H184,2)</f>
        <v>0</v>
      </c>
      <c r="K184" s="147" t="s">
        <v>145</v>
      </c>
      <c r="L184" s="39"/>
      <c r="M184" s="152" t="s">
        <v>28</v>
      </c>
      <c r="N184" s="153" t="s">
        <v>44</v>
      </c>
      <c r="O184" s="64"/>
      <c r="P184" s="154">
        <f>O184*H184</f>
        <v>0</v>
      </c>
      <c r="Q184" s="154">
        <v>0</v>
      </c>
      <c r="R184" s="154">
        <f>Q184*H184</f>
        <v>0</v>
      </c>
      <c r="S184" s="154">
        <v>0</v>
      </c>
      <c r="T184" s="155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56" t="s">
        <v>123</v>
      </c>
      <c r="AT184" s="156" t="s">
        <v>119</v>
      </c>
      <c r="AU184" s="156" t="s">
        <v>83</v>
      </c>
      <c r="AY184" s="17" t="s">
        <v>124</v>
      </c>
      <c r="BE184" s="157">
        <f>IF(N184="základní",J184,0)</f>
        <v>0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7" t="s">
        <v>81</v>
      </c>
      <c r="BK184" s="157">
        <f>ROUND(I184*H184,2)</f>
        <v>0</v>
      </c>
      <c r="BL184" s="17" t="s">
        <v>123</v>
      </c>
      <c r="BM184" s="156" t="s">
        <v>565</v>
      </c>
    </row>
    <row r="185" spans="1:65" s="2" customFormat="1" ht="38.4">
      <c r="A185" s="34"/>
      <c r="B185" s="35"/>
      <c r="C185" s="36"/>
      <c r="D185" s="158" t="s">
        <v>126</v>
      </c>
      <c r="E185" s="36"/>
      <c r="F185" s="159" t="s">
        <v>566</v>
      </c>
      <c r="G185" s="36"/>
      <c r="H185" s="36"/>
      <c r="I185" s="160"/>
      <c r="J185" s="36"/>
      <c r="K185" s="36"/>
      <c r="L185" s="39"/>
      <c r="M185" s="161"/>
      <c r="N185" s="162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126</v>
      </c>
      <c r="AU185" s="17" t="s">
        <v>83</v>
      </c>
    </row>
    <row r="186" spans="1:65" s="2" customFormat="1" ht="48">
      <c r="A186" s="34"/>
      <c r="B186" s="35"/>
      <c r="C186" s="36"/>
      <c r="D186" s="158" t="s">
        <v>229</v>
      </c>
      <c r="E186" s="36"/>
      <c r="F186" s="173" t="s">
        <v>567</v>
      </c>
      <c r="G186" s="36"/>
      <c r="H186" s="36"/>
      <c r="I186" s="160"/>
      <c r="J186" s="36"/>
      <c r="K186" s="36"/>
      <c r="L186" s="39"/>
      <c r="M186" s="161"/>
      <c r="N186" s="162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229</v>
      </c>
      <c r="AU186" s="17" t="s">
        <v>83</v>
      </c>
    </row>
    <row r="187" spans="1:65" s="2" customFormat="1" ht="28.8">
      <c r="A187" s="34"/>
      <c r="B187" s="35"/>
      <c r="C187" s="36"/>
      <c r="D187" s="158" t="s">
        <v>282</v>
      </c>
      <c r="E187" s="36"/>
      <c r="F187" s="173" t="s">
        <v>568</v>
      </c>
      <c r="G187" s="36"/>
      <c r="H187" s="36"/>
      <c r="I187" s="160"/>
      <c r="J187" s="36"/>
      <c r="K187" s="36"/>
      <c r="L187" s="39"/>
      <c r="M187" s="161"/>
      <c r="N187" s="162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282</v>
      </c>
      <c r="AU187" s="17" t="s">
        <v>83</v>
      </c>
    </row>
    <row r="188" spans="1:65" s="2" customFormat="1" ht="13.8" customHeight="1">
      <c r="A188" s="34"/>
      <c r="B188" s="35"/>
      <c r="C188" s="163" t="s">
        <v>252</v>
      </c>
      <c r="D188" s="163" t="s">
        <v>180</v>
      </c>
      <c r="E188" s="164" t="s">
        <v>569</v>
      </c>
      <c r="F188" s="165" t="s">
        <v>570</v>
      </c>
      <c r="G188" s="166" t="s">
        <v>144</v>
      </c>
      <c r="H188" s="167">
        <v>366</v>
      </c>
      <c r="I188" s="168"/>
      <c r="J188" s="169">
        <f>ROUND(I188*H188,2)</f>
        <v>0</v>
      </c>
      <c r="K188" s="165" t="s">
        <v>145</v>
      </c>
      <c r="L188" s="170"/>
      <c r="M188" s="171" t="s">
        <v>28</v>
      </c>
      <c r="N188" s="172" t="s">
        <v>44</v>
      </c>
      <c r="O188" s="64"/>
      <c r="P188" s="154">
        <f>O188*H188</f>
        <v>0</v>
      </c>
      <c r="Q188" s="154">
        <v>4.0999999999999999E-4</v>
      </c>
      <c r="R188" s="154">
        <f>Q188*H188</f>
        <v>0.15006</v>
      </c>
      <c r="S188" s="154">
        <v>0</v>
      </c>
      <c r="T188" s="15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56" t="s">
        <v>183</v>
      </c>
      <c r="AT188" s="156" t="s">
        <v>180</v>
      </c>
      <c r="AU188" s="156" t="s">
        <v>83</v>
      </c>
      <c r="AY188" s="17" t="s">
        <v>124</v>
      </c>
      <c r="BE188" s="157">
        <f>IF(N188="základní",J188,0)</f>
        <v>0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17" t="s">
        <v>81</v>
      </c>
      <c r="BK188" s="157">
        <f>ROUND(I188*H188,2)</f>
        <v>0</v>
      </c>
      <c r="BL188" s="17" t="s">
        <v>184</v>
      </c>
      <c r="BM188" s="156" t="s">
        <v>571</v>
      </c>
    </row>
    <row r="189" spans="1:65" s="2" customFormat="1" ht="10.199999999999999">
      <c r="A189" s="34"/>
      <c r="B189" s="35"/>
      <c r="C189" s="36"/>
      <c r="D189" s="158" t="s">
        <v>126</v>
      </c>
      <c r="E189" s="36"/>
      <c r="F189" s="159" t="s">
        <v>570</v>
      </c>
      <c r="G189" s="36"/>
      <c r="H189" s="36"/>
      <c r="I189" s="160"/>
      <c r="J189" s="36"/>
      <c r="K189" s="36"/>
      <c r="L189" s="39"/>
      <c r="M189" s="161"/>
      <c r="N189" s="162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126</v>
      </c>
      <c r="AU189" s="17" t="s">
        <v>83</v>
      </c>
    </row>
    <row r="190" spans="1:65" s="2" customFormat="1" ht="13.8" customHeight="1">
      <c r="A190" s="34"/>
      <c r="B190" s="35"/>
      <c r="C190" s="163" t="s">
        <v>257</v>
      </c>
      <c r="D190" s="163" t="s">
        <v>180</v>
      </c>
      <c r="E190" s="164" t="s">
        <v>572</v>
      </c>
      <c r="F190" s="165" t="s">
        <v>573</v>
      </c>
      <c r="G190" s="166" t="s">
        <v>144</v>
      </c>
      <c r="H190" s="167">
        <v>366</v>
      </c>
      <c r="I190" s="168"/>
      <c r="J190" s="169">
        <f>ROUND(I190*H190,2)</f>
        <v>0</v>
      </c>
      <c r="K190" s="165" t="s">
        <v>145</v>
      </c>
      <c r="L190" s="170"/>
      <c r="M190" s="171" t="s">
        <v>28</v>
      </c>
      <c r="N190" s="172" t="s">
        <v>44</v>
      </c>
      <c r="O190" s="64"/>
      <c r="P190" s="154">
        <f>O190*H190</f>
        <v>0</v>
      </c>
      <c r="Q190" s="154">
        <v>1.4999999999999999E-4</v>
      </c>
      <c r="R190" s="154">
        <f>Q190*H190</f>
        <v>5.4899999999999997E-2</v>
      </c>
      <c r="S190" s="154">
        <v>0</v>
      </c>
      <c r="T190" s="15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56" t="s">
        <v>183</v>
      </c>
      <c r="AT190" s="156" t="s">
        <v>180</v>
      </c>
      <c r="AU190" s="156" t="s">
        <v>83</v>
      </c>
      <c r="AY190" s="17" t="s">
        <v>124</v>
      </c>
      <c r="BE190" s="157">
        <f>IF(N190="základní",J190,0)</f>
        <v>0</v>
      </c>
      <c r="BF190" s="157">
        <f>IF(N190="snížená",J190,0)</f>
        <v>0</v>
      </c>
      <c r="BG190" s="157">
        <f>IF(N190="zákl. přenesená",J190,0)</f>
        <v>0</v>
      </c>
      <c r="BH190" s="157">
        <f>IF(N190="sníž. přenesená",J190,0)</f>
        <v>0</v>
      </c>
      <c r="BI190" s="157">
        <f>IF(N190="nulová",J190,0)</f>
        <v>0</v>
      </c>
      <c r="BJ190" s="17" t="s">
        <v>81</v>
      </c>
      <c r="BK190" s="157">
        <f>ROUND(I190*H190,2)</f>
        <v>0</v>
      </c>
      <c r="BL190" s="17" t="s">
        <v>184</v>
      </c>
      <c r="BM190" s="156" t="s">
        <v>574</v>
      </c>
    </row>
    <row r="191" spans="1:65" s="2" customFormat="1" ht="10.199999999999999">
      <c r="A191" s="34"/>
      <c r="B191" s="35"/>
      <c r="C191" s="36"/>
      <c r="D191" s="158" t="s">
        <v>126</v>
      </c>
      <c r="E191" s="36"/>
      <c r="F191" s="159" t="s">
        <v>573</v>
      </c>
      <c r="G191" s="36"/>
      <c r="H191" s="36"/>
      <c r="I191" s="160"/>
      <c r="J191" s="36"/>
      <c r="K191" s="36"/>
      <c r="L191" s="39"/>
      <c r="M191" s="161"/>
      <c r="N191" s="162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126</v>
      </c>
      <c r="AU191" s="17" t="s">
        <v>83</v>
      </c>
    </row>
    <row r="192" spans="1:65" s="2" customFormat="1" ht="13.8" customHeight="1">
      <c r="A192" s="34"/>
      <c r="B192" s="35"/>
      <c r="C192" s="163" t="s">
        <v>262</v>
      </c>
      <c r="D192" s="163" t="s">
        <v>180</v>
      </c>
      <c r="E192" s="164" t="s">
        <v>489</v>
      </c>
      <c r="F192" s="165" t="s">
        <v>490</v>
      </c>
      <c r="G192" s="166" t="s">
        <v>144</v>
      </c>
      <c r="H192" s="167">
        <v>366</v>
      </c>
      <c r="I192" s="168"/>
      <c r="J192" s="169">
        <f>ROUND(I192*H192,2)</f>
        <v>0</v>
      </c>
      <c r="K192" s="165" t="s">
        <v>145</v>
      </c>
      <c r="L192" s="170"/>
      <c r="M192" s="171" t="s">
        <v>28</v>
      </c>
      <c r="N192" s="172" t="s">
        <v>44</v>
      </c>
      <c r="O192" s="64"/>
      <c r="P192" s="154">
        <f>O192*H192</f>
        <v>0</v>
      </c>
      <c r="Q192" s="154">
        <v>9.0000000000000006E-5</v>
      </c>
      <c r="R192" s="154">
        <f>Q192*H192</f>
        <v>3.2940000000000004E-2</v>
      </c>
      <c r="S192" s="154">
        <v>0</v>
      </c>
      <c r="T192" s="15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56" t="s">
        <v>183</v>
      </c>
      <c r="AT192" s="156" t="s">
        <v>180</v>
      </c>
      <c r="AU192" s="156" t="s">
        <v>83</v>
      </c>
      <c r="AY192" s="17" t="s">
        <v>124</v>
      </c>
      <c r="BE192" s="157">
        <f>IF(N192="základní",J192,0)</f>
        <v>0</v>
      </c>
      <c r="BF192" s="157">
        <f>IF(N192="snížená",J192,0)</f>
        <v>0</v>
      </c>
      <c r="BG192" s="157">
        <f>IF(N192="zákl. přenesená",J192,0)</f>
        <v>0</v>
      </c>
      <c r="BH192" s="157">
        <f>IF(N192="sníž. přenesená",J192,0)</f>
        <v>0</v>
      </c>
      <c r="BI192" s="157">
        <f>IF(N192="nulová",J192,0)</f>
        <v>0</v>
      </c>
      <c r="BJ192" s="17" t="s">
        <v>81</v>
      </c>
      <c r="BK192" s="157">
        <f>ROUND(I192*H192,2)</f>
        <v>0</v>
      </c>
      <c r="BL192" s="17" t="s">
        <v>184</v>
      </c>
      <c r="BM192" s="156" t="s">
        <v>184</v>
      </c>
    </row>
    <row r="193" spans="1:65" s="2" customFormat="1" ht="10.199999999999999">
      <c r="A193" s="34"/>
      <c r="B193" s="35"/>
      <c r="C193" s="36"/>
      <c r="D193" s="158" t="s">
        <v>126</v>
      </c>
      <c r="E193" s="36"/>
      <c r="F193" s="159" t="s">
        <v>490</v>
      </c>
      <c r="G193" s="36"/>
      <c r="H193" s="36"/>
      <c r="I193" s="160"/>
      <c r="J193" s="36"/>
      <c r="K193" s="36"/>
      <c r="L193" s="39"/>
      <c r="M193" s="161"/>
      <c r="N193" s="162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126</v>
      </c>
      <c r="AU193" s="17" t="s">
        <v>83</v>
      </c>
    </row>
    <row r="194" spans="1:65" s="2" customFormat="1" ht="13.8" customHeight="1">
      <c r="A194" s="34"/>
      <c r="B194" s="35"/>
      <c r="C194" s="163" t="s">
        <v>266</v>
      </c>
      <c r="D194" s="163" t="s">
        <v>180</v>
      </c>
      <c r="E194" s="164" t="s">
        <v>575</v>
      </c>
      <c r="F194" s="165" t="s">
        <v>576</v>
      </c>
      <c r="G194" s="166" t="s">
        <v>144</v>
      </c>
      <c r="H194" s="167">
        <v>366</v>
      </c>
      <c r="I194" s="168"/>
      <c r="J194" s="169">
        <f>ROUND(I194*H194,2)</f>
        <v>0</v>
      </c>
      <c r="K194" s="165" t="s">
        <v>145</v>
      </c>
      <c r="L194" s="170"/>
      <c r="M194" s="171" t="s">
        <v>28</v>
      </c>
      <c r="N194" s="172" t="s">
        <v>44</v>
      </c>
      <c r="O194" s="64"/>
      <c r="P194" s="154">
        <f>O194*H194</f>
        <v>0</v>
      </c>
      <c r="Q194" s="154">
        <v>5.0000000000000002E-5</v>
      </c>
      <c r="R194" s="154">
        <f>Q194*H194</f>
        <v>1.83E-2</v>
      </c>
      <c r="S194" s="154">
        <v>0</v>
      </c>
      <c r="T194" s="15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56" t="s">
        <v>183</v>
      </c>
      <c r="AT194" s="156" t="s">
        <v>180</v>
      </c>
      <c r="AU194" s="156" t="s">
        <v>83</v>
      </c>
      <c r="AY194" s="17" t="s">
        <v>124</v>
      </c>
      <c r="BE194" s="157">
        <f>IF(N194="základní",J194,0)</f>
        <v>0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7" t="s">
        <v>81</v>
      </c>
      <c r="BK194" s="157">
        <f>ROUND(I194*H194,2)</f>
        <v>0</v>
      </c>
      <c r="BL194" s="17" t="s">
        <v>184</v>
      </c>
      <c r="BM194" s="156" t="s">
        <v>577</v>
      </c>
    </row>
    <row r="195" spans="1:65" s="2" customFormat="1" ht="10.199999999999999">
      <c r="A195" s="34"/>
      <c r="B195" s="35"/>
      <c r="C195" s="36"/>
      <c r="D195" s="158" t="s">
        <v>126</v>
      </c>
      <c r="E195" s="36"/>
      <c r="F195" s="159" t="s">
        <v>576</v>
      </c>
      <c r="G195" s="36"/>
      <c r="H195" s="36"/>
      <c r="I195" s="160"/>
      <c r="J195" s="36"/>
      <c r="K195" s="36"/>
      <c r="L195" s="39"/>
      <c r="M195" s="161"/>
      <c r="N195" s="162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126</v>
      </c>
      <c r="AU195" s="17" t="s">
        <v>83</v>
      </c>
    </row>
    <row r="196" spans="1:65" s="2" customFormat="1" ht="45" customHeight="1">
      <c r="A196" s="34"/>
      <c r="B196" s="35"/>
      <c r="C196" s="145" t="s">
        <v>270</v>
      </c>
      <c r="D196" s="145" t="s">
        <v>119</v>
      </c>
      <c r="E196" s="146" t="s">
        <v>495</v>
      </c>
      <c r="F196" s="147" t="s">
        <v>496</v>
      </c>
      <c r="G196" s="148" t="s">
        <v>144</v>
      </c>
      <c r="H196" s="149">
        <v>1</v>
      </c>
      <c r="I196" s="150"/>
      <c r="J196" s="151">
        <f>ROUND(I196*H196,2)</f>
        <v>0</v>
      </c>
      <c r="K196" s="147" t="s">
        <v>145</v>
      </c>
      <c r="L196" s="39"/>
      <c r="M196" s="152" t="s">
        <v>28</v>
      </c>
      <c r="N196" s="153" t="s">
        <v>44</v>
      </c>
      <c r="O196" s="64"/>
      <c r="P196" s="154">
        <f>O196*H196</f>
        <v>0</v>
      </c>
      <c r="Q196" s="154">
        <v>0</v>
      </c>
      <c r="R196" s="154">
        <f>Q196*H196</f>
        <v>0</v>
      </c>
      <c r="S196" s="154">
        <v>0</v>
      </c>
      <c r="T196" s="15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56" t="s">
        <v>470</v>
      </c>
      <c r="AT196" s="156" t="s">
        <v>119</v>
      </c>
      <c r="AU196" s="156" t="s">
        <v>83</v>
      </c>
      <c r="AY196" s="17" t="s">
        <v>124</v>
      </c>
      <c r="BE196" s="157">
        <f>IF(N196="základní",J196,0)</f>
        <v>0</v>
      </c>
      <c r="BF196" s="157">
        <f>IF(N196="snížená",J196,0)</f>
        <v>0</v>
      </c>
      <c r="BG196" s="157">
        <f>IF(N196="zákl. přenesená",J196,0)</f>
        <v>0</v>
      </c>
      <c r="BH196" s="157">
        <f>IF(N196="sníž. přenesená",J196,0)</f>
        <v>0</v>
      </c>
      <c r="BI196" s="157">
        <f>IF(N196="nulová",J196,0)</f>
        <v>0</v>
      </c>
      <c r="BJ196" s="17" t="s">
        <v>81</v>
      </c>
      <c r="BK196" s="157">
        <f>ROUND(I196*H196,2)</f>
        <v>0</v>
      </c>
      <c r="BL196" s="17" t="s">
        <v>470</v>
      </c>
      <c r="BM196" s="156" t="s">
        <v>578</v>
      </c>
    </row>
    <row r="197" spans="1:65" s="2" customFormat="1" ht="144">
      <c r="A197" s="34"/>
      <c r="B197" s="35"/>
      <c r="C197" s="36"/>
      <c r="D197" s="158" t="s">
        <v>126</v>
      </c>
      <c r="E197" s="36"/>
      <c r="F197" s="159" t="s">
        <v>497</v>
      </c>
      <c r="G197" s="36"/>
      <c r="H197" s="36"/>
      <c r="I197" s="160"/>
      <c r="J197" s="36"/>
      <c r="K197" s="36"/>
      <c r="L197" s="39"/>
      <c r="M197" s="161"/>
      <c r="N197" s="162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126</v>
      </c>
      <c r="AU197" s="17" t="s">
        <v>83</v>
      </c>
    </row>
    <row r="198" spans="1:65" s="2" customFormat="1" ht="124.8">
      <c r="A198" s="34"/>
      <c r="B198" s="35"/>
      <c r="C198" s="36"/>
      <c r="D198" s="158" t="s">
        <v>229</v>
      </c>
      <c r="E198" s="36"/>
      <c r="F198" s="173" t="s">
        <v>376</v>
      </c>
      <c r="G198" s="36"/>
      <c r="H198" s="36"/>
      <c r="I198" s="160"/>
      <c r="J198" s="36"/>
      <c r="K198" s="36"/>
      <c r="L198" s="39"/>
      <c r="M198" s="161"/>
      <c r="N198" s="162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229</v>
      </c>
      <c r="AU198" s="17" t="s">
        <v>83</v>
      </c>
    </row>
    <row r="199" spans="1:65" s="2" customFormat="1" ht="19.2">
      <c r="A199" s="34"/>
      <c r="B199" s="35"/>
      <c r="C199" s="36"/>
      <c r="D199" s="158" t="s">
        <v>282</v>
      </c>
      <c r="E199" s="36"/>
      <c r="F199" s="173" t="s">
        <v>498</v>
      </c>
      <c r="G199" s="36"/>
      <c r="H199" s="36"/>
      <c r="I199" s="160"/>
      <c r="J199" s="36"/>
      <c r="K199" s="36"/>
      <c r="L199" s="39"/>
      <c r="M199" s="161"/>
      <c r="N199" s="162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282</v>
      </c>
      <c r="AU199" s="17" t="s">
        <v>83</v>
      </c>
    </row>
    <row r="200" spans="1:65" s="2" customFormat="1" ht="13.8" customHeight="1">
      <c r="A200" s="34"/>
      <c r="B200" s="35"/>
      <c r="C200" s="145" t="s">
        <v>274</v>
      </c>
      <c r="D200" s="145" t="s">
        <v>119</v>
      </c>
      <c r="E200" s="146" t="s">
        <v>424</v>
      </c>
      <c r="F200" s="147" t="s">
        <v>425</v>
      </c>
      <c r="G200" s="148" t="s">
        <v>374</v>
      </c>
      <c r="H200" s="149">
        <v>798.697</v>
      </c>
      <c r="I200" s="150"/>
      <c r="J200" s="151">
        <f>ROUND(I200*H200,2)</f>
        <v>0</v>
      </c>
      <c r="K200" s="147" t="s">
        <v>145</v>
      </c>
      <c r="L200" s="39"/>
      <c r="M200" s="152" t="s">
        <v>28</v>
      </c>
      <c r="N200" s="153" t="s">
        <v>44</v>
      </c>
      <c r="O200" s="64"/>
      <c r="P200" s="154">
        <f>O200*H200</f>
        <v>0</v>
      </c>
      <c r="Q200" s="154">
        <v>0</v>
      </c>
      <c r="R200" s="154">
        <f>Q200*H200</f>
        <v>0</v>
      </c>
      <c r="S200" s="154">
        <v>0</v>
      </c>
      <c r="T200" s="15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56" t="s">
        <v>470</v>
      </c>
      <c r="AT200" s="156" t="s">
        <v>119</v>
      </c>
      <c r="AU200" s="156" t="s">
        <v>83</v>
      </c>
      <c r="AY200" s="17" t="s">
        <v>124</v>
      </c>
      <c r="BE200" s="157">
        <f>IF(N200="základní",J200,0)</f>
        <v>0</v>
      </c>
      <c r="BF200" s="157">
        <f>IF(N200="snížená",J200,0)</f>
        <v>0</v>
      </c>
      <c r="BG200" s="157">
        <f>IF(N200="zákl. přenesená",J200,0)</f>
        <v>0</v>
      </c>
      <c r="BH200" s="157">
        <f>IF(N200="sníž. přenesená",J200,0)</f>
        <v>0</v>
      </c>
      <c r="BI200" s="157">
        <f>IF(N200="nulová",J200,0)</f>
        <v>0</v>
      </c>
      <c r="BJ200" s="17" t="s">
        <v>81</v>
      </c>
      <c r="BK200" s="157">
        <f>ROUND(I200*H200,2)</f>
        <v>0</v>
      </c>
      <c r="BL200" s="17" t="s">
        <v>470</v>
      </c>
      <c r="BM200" s="156" t="s">
        <v>579</v>
      </c>
    </row>
    <row r="201" spans="1:65" s="2" customFormat="1" ht="48">
      <c r="A201" s="34"/>
      <c r="B201" s="35"/>
      <c r="C201" s="36"/>
      <c r="D201" s="158" t="s">
        <v>126</v>
      </c>
      <c r="E201" s="36"/>
      <c r="F201" s="159" t="s">
        <v>426</v>
      </c>
      <c r="G201" s="36"/>
      <c r="H201" s="36"/>
      <c r="I201" s="160"/>
      <c r="J201" s="36"/>
      <c r="K201" s="36"/>
      <c r="L201" s="39"/>
      <c r="M201" s="161"/>
      <c r="N201" s="162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126</v>
      </c>
      <c r="AU201" s="17" t="s">
        <v>83</v>
      </c>
    </row>
    <row r="202" spans="1:65" s="2" customFormat="1" ht="57.6">
      <c r="A202" s="34"/>
      <c r="B202" s="35"/>
      <c r="C202" s="36"/>
      <c r="D202" s="158" t="s">
        <v>229</v>
      </c>
      <c r="E202" s="36"/>
      <c r="F202" s="173" t="s">
        <v>427</v>
      </c>
      <c r="G202" s="36"/>
      <c r="H202" s="36"/>
      <c r="I202" s="160"/>
      <c r="J202" s="36"/>
      <c r="K202" s="36"/>
      <c r="L202" s="39"/>
      <c r="M202" s="161"/>
      <c r="N202" s="162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229</v>
      </c>
      <c r="AU202" s="17" t="s">
        <v>83</v>
      </c>
    </row>
    <row r="203" spans="1:65" s="2" customFormat="1" ht="28.8">
      <c r="A203" s="34"/>
      <c r="B203" s="35"/>
      <c r="C203" s="36"/>
      <c r="D203" s="158" t="s">
        <v>282</v>
      </c>
      <c r="E203" s="36"/>
      <c r="F203" s="173" t="s">
        <v>580</v>
      </c>
      <c r="G203" s="36"/>
      <c r="H203" s="36"/>
      <c r="I203" s="160"/>
      <c r="J203" s="36"/>
      <c r="K203" s="36"/>
      <c r="L203" s="39"/>
      <c r="M203" s="161"/>
      <c r="N203" s="162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282</v>
      </c>
      <c r="AU203" s="17" t="s">
        <v>83</v>
      </c>
    </row>
    <row r="204" spans="1:65" s="2" customFormat="1" ht="45" customHeight="1">
      <c r="A204" s="34"/>
      <c r="B204" s="35"/>
      <c r="C204" s="145" t="s">
        <v>278</v>
      </c>
      <c r="D204" s="145" t="s">
        <v>119</v>
      </c>
      <c r="E204" s="146" t="s">
        <v>429</v>
      </c>
      <c r="F204" s="147" t="s">
        <v>430</v>
      </c>
      <c r="G204" s="148" t="s">
        <v>374</v>
      </c>
      <c r="H204" s="149">
        <v>798.697</v>
      </c>
      <c r="I204" s="150"/>
      <c r="J204" s="151">
        <f>ROUND(I204*H204,2)</f>
        <v>0</v>
      </c>
      <c r="K204" s="147" t="s">
        <v>145</v>
      </c>
      <c r="L204" s="39"/>
      <c r="M204" s="152" t="s">
        <v>28</v>
      </c>
      <c r="N204" s="153" t="s">
        <v>44</v>
      </c>
      <c r="O204" s="64"/>
      <c r="P204" s="154">
        <f>O204*H204</f>
        <v>0</v>
      </c>
      <c r="Q204" s="154">
        <v>0</v>
      </c>
      <c r="R204" s="154">
        <f>Q204*H204</f>
        <v>0</v>
      </c>
      <c r="S204" s="154">
        <v>0</v>
      </c>
      <c r="T204" s="155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56" t="s">
        <v>470</v>
      </c>
      <c r="AT204" s="156" t="s">
        <v>119</v>
      </c>
      <c r="AU204" s="156" t="s">
        <v>83</v>
      </c>
      <c r="AY204" s="17" t="s">
        <v>124</v>
      </c>
      <c r="BE204" s="157">
        <f>IF(N204="základní",J204,0)</f>
        <v>0</v>
      </c>
      <c r="BF204" s="157">
        <f>IF(N204="snížená",J204,0)</f>
        <v>0</v>
      </c>
      <c r="BG204" s="157">
        <f>IF(N204="zákl. přenesená",J204,0)</f>
        <v>0</v>
      </c>
      <c r="BH204" s="157">
        <f>IF(N204="sníž. přenesená",J204,0)</f>
        <v>0</v>
      </c>
      <c r="BI204" s="157">
        <f>IF(N204="nulová",J204,0)</f>
        <v>0</v>
      </c>
      <c r="BJ204" s="17" t="s">
        <v>81</v>
      </c>
      <c r="BK204" s="157">
        <f>ROUND(I204*H204,2)</f>
        <v>0</v>
      </c>
      <c r="BL204" s="17" t="s">
        <v>470</v>
      </c>
      <c r="BM204" s="156" t="s">
        <v>581</v>
      </c>
    </row>
    <row r="205" spans="1:65" s="2" customFormat="1" ht="134.4">
      <c r="A205" s="34"/>
      <c r="B205" s="35"/>
      <c r="C205" s="36"/>
      <c r="D205" s="158" t="s">
        <v>126</v>
      </c>
      <c r="E205" s="36"/>
      <c r="F205" s="159" t="s">
        <v>431</v>
      </c>
      <c r="G205" s="36"/>
      <c r="H205" s="36"/>
      <c r="I205" s="160"/>
      <c r="J205" s="36"/>
      <c r="K205" s="36"/>
      <c r="L205" s="39"/>
      <c r="M205" s="161"/>
      <c r="N205" s="162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126</v>
      </c>
      <c r="AU205" s="17" t="s">
        <v>83</v>
      </c>
    </row>
    <row r="206" spans="1:65" s="2" customFormat="1" ht="124.8">
      <c r="A206" s="34"/>
      <c r="B206" s="35"/>
      <c r="C206" s="36"/>
      <c r="D206" s="158" t="s">
        <v>229</v>
      </c>
      <c r="E206" s="36"/>
      <c r="F206" s="173" t="s">
        <v>376</v>
      </c>
      <c r="G206" s="36"/>
      <c r="H206" s="36"/>
      <c r="I206" s="160"/>
      <c r="J206" s="36"/>
      <c r="K206" s="36"/>
      <c r="L206" s="39"/>
      <c r="M206" s="161"/>
      <c r="N206" s="162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229</v>
      </c>
      <c r="AU206" s="17" t="s">
        <v>83</v>
      </c>
    </row>
    <row r="207" spans="1:65" s="2" customFormat="1" ht="28.8">
      <c r="A207" s="34"/>
      <c r="B207" s="35"/>
      <c r="C207" s="36"/>
      <c r="D207" s="158" t="s">
        <v>282</v>
      </c>
      <c r="E207" s="36"/>
      <c r="F207" s="173" t="s">
        <v>582</v>
      </c>
      <c r="G207" s="36"/>
      <c r="H207" s="36"/>
      <c r="I207" s="160"/>
      <c r="J207" s="36"/>
      <c r="K207" s="36"/>
      <c r="L207" s="39"/>
      <c r="M207" s="161"/>
      <c r="N207" s="162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282</v>
      </c>
      <c r="AU207" s="17" t="s">
        <v>83</v>
      </c>
    </row>
    <row r="208" spans="1:65" s="2" customFormat="1" ht="13.8" customHeight="1">
      <c r="A208" s="34"/>
      <c r="B208" s="35"/>
      <c r="C208" s="145" t="s">
        <v>284</v>
      </c>
      <c r="D208" s="145" t="s">
        <v>119</v>
      </c>
      <c r="E208" s="146" t="s">
        <v>433</v>
      </c>
      <c r="F208" s="147" t="s">
        <v>434</v>
      </c>
      <c r="G208" s="148" t="s">
        <v>374</v>
      </c>
      <c r="H208" s="149">
        <v>798.697</v>
      </c>
      <c r="I208" s="150"/>
      <c r="J208" s="151">
        <f>ROUND(I208*H208,2)</f>
        <v>0</v>
      </c>
      <c r="K208" s="147" t="s">
        <v>145</v>
      </c>
      <c r="L208" s="39"/>
      <c r="M208" s="152" t="s">
        <v>28</v>
      </c>
      <c r="N208" s="153" t="s">
        <v>44</v>
      </c>
      <c r="O208" s="64"/>
      <c r="P208" s="154">
        <f>O208*H208</f>
        <v>0</v>
      </c>
      <c r="Q208" s="154">
        <v>0</v>
      </c>
      <c r="R208" s="154">
        <f>Q208*H208</f>
        <v>0</v>
      </c>
      <c r="S208" s="154">
        <v>0</v>
      </c>
      <c r="T208" s="15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56" t="s">
        <v>470</v>
      </c>
      <c r="AT208" s="156" t="s">
        <v>119</v>
      </c>
      <c r="AU208" s="156" t="s">
        <v>83</v>
      </c>
      <c r="AY208" s="17" t="s">
        <v>124</v>
      </c>
      <c r="BE208" s="157">
        <f>IF(N208="základní",J208,0)</f>
        <v>0</v>
      </c>
      <c r="BF208" s="157">
        <f>IF(N208="snížená",J208,0)</f>
        <v>0</v>
      </c>
      <c r="BG208" s="157">
        <f>IF(N208="zákl. přenesená",J208,0)</f>
        <v>0</v>
      </c>
      <c r="BH208" s="157">
        <f>IF(N208="sníž. přenesená",J208,0)</f>
        <v>0</v>
      </c>
      <c r="BI208" s="157">
        <f>IF(N208="nulová",J208,0)</f>
        <v>0</v>
      </c>
      <c r="BJ208" s="17" t="s">
        <v>81</v>
      </c>
      <c r="BK208" s="157">
        <f>ROUND(I208*H208,2)</f>
        <v>0</v>
      </c>
      <c r="BL208" s="17" t="s">
        <v>470</v>
      </c>
      <c r="BM208" s="156" t="s">
        <v>583</v>
      </c>
    </row>
    <row r="209" spans="1:65" s="2" customFormat="1" ht="57.6">
      <c r="A209" s="34"/>
      <c r="B209" s="35"/>
      <c r="C209" s="36"/>
      <c r="D209" s="158" t="s">
        <v>126</v>
      </c>
      <c r="E209" s="36"/>
      <c r="F209" s="159" t="s">
        <v>435</v>
      </c>
      <c r="G209" s="36"/>
      <c r="H209" s="36"/>
      <c r="I209" s="160"/>
      <c r="J209" s="36"/>
      <c r="K209" s="36"/>
      <c r="L209" s="39"/>
      <c r="M209" s="161"/>
      <c r="N209" s="162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126</v>
      </c>
      <c r="AU209" s="17" t="s">
        <v>83</v>
      </c>
    </row>
    <row r="210" spans="1:65" s="2" customFormat="1" ht="57.6">
      <c r="A210" s="34"/>
      <c r="B210" s="35"/>
      <c r="C210" s="36"/>
      <c r="D210" s="158" t="s">
        <v>229</v>
      </c>
      <c r="E210" s="36"/>
      <c r="F210" s="173" t="s">
        <v>436</v>
      </c>
      <c r="G210" s="36"/>
      <c r="H210" s="36"/>
      <c r="I210" s="160"/>
      <c r="J210" s="36"/>
      <c r="K210" s="36"/>
      <c r="L210" s="39"/>
      <c r="M210" s="161"/>
      <c r="N210" s="162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229</v>
      </c>
      <c r="AU210" s="17" t="s">
        <v>83</v>
      </c>
    </row>
    <row r="211" spans="1:65" s="2" customFormat="1" ht="13.8" customHeight="1">
      <c r="A211" s="34"/>
      <c r="B211" s="35"/>
      <c r="C211" s="145" t="s">
        <v>288</v>
      </c>
      <c r="D211" s="145" t="s">
        <v>119</v>
      </c>
      <c r="E211" s="146" t="s">
        <v>584</v>
      </c>
      <c r="F211" s="147" t="s">
        <v>585</v>
      </c>
      <c r="G211" s="148" t="s">
        <v>144</v>
      </c>
      <c r="H211" s="149">
        <v>1607</v>
      </c>
      <c r="I211" s="150"/>
      <c r="J211" s="151">
        <f>ROUND(I211*H211,2)</f>
        <v>0</v>
      </c>
      <c r="K211" s="147" t="s">
        <v>145</v>
      </c>
      <c r="L211" s="39"/>
      <c r="M211" s="152" t="s">
        <v>28</v>
      </c>
      <c r="N211" s="153" t="s">
        <v>44</v>
      </c>
      <c r="O211" s="64"/>
      <c r="P211" s="154">
        <f>O211*H211</f>
        <v>0</v>
      </c>
      <c r="Q211" s="154">
        <v>0</v>
      </c>
      <c r="R211" s="154">
        <f>Q211*H211</f>
        <v>0</v>
      </c>
      <c r="S211" s="154">
        <v>0</v>
      </c>
      <c r="T211" s="15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56" t="s">
        <v>81</v>
      </c>
      <c r="AT211" s="156" t="s">
        <v>119</v>
      </c>
      <c r="AU211" s="156" t="s">
        <v>83</v>
      </c>
      <c r="AY211" s="17" t="s">
        <v>124</v>
      </c>
      <c r="BE211" s="157">
        <f>IF(N211="základní",J211,0)</f>
        <v>0</v>
      </c>
      <c r="BF211" s="157">
        <f>IF(N211="snížená",J211,0)</f>
        <v>0</v>
      </c>
      <c r="BG211" s="157">
        <f>IF(N211="zákl. přenesená",J211,0)</f>
        <v>0</v>
      </c>
      <c r="BH211" s="157">
        <f>IF(N211="sníž. přenesená",J211,0)</f>
        <v>0</v>
      </c>
      <c r="BI211" s="157">
        <f>IF(N211="nulová",J211,0)</f>
        <v>0</v>
      </c>
      <c r="BJ211" s="17" t="s">
        <v>81</v>
      </c>
      <c r="BK211" s="157">
        <f>ROUND(I211*H211,2)</f>
        <v>0</v>
      </c>
      <c r="BL211" s="17" t="s">
        <v>81</v>
      </c>
      <c r="BM211" s="156" t="s">
        <v>586</v>
      </c>
    </row>
    <row r="212" spans="1:65" s="2" customFormat="1" ht="28.8">
      <c r="A212" s="34"/>
      <c r="B212" s="35"/>
      <c r="C212" s="36"/>
      <c r="D212" s="158" t="s">
        <v>126</v>
      </c>
      <c r="E212" s="36"/>
      <c r="F212" s="159" t="s">
        <v>587</v>
      </c>
      <c r="G212" s="36"/>
      <c r="H212" s="36"/>
      <c r="I212" s="160"/>
      <c r="J212" s="36"/>
      <c r="K212" s="36"/>
      <c r="L212" s="39"/>
      <c r="M212" s="161"/>
      <c r="N212" s="162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126</v>
      </c>
      <c r="AU212" s="17" t="s">
        <v>83</v>
      </c>
    </row>
    <row r="213" spans="1:65" s="2" customFormat="1" ht="28.8">
      <c r="A213" s="34"/>
      <c r="B213" s="35"/>
      <c r="C213" s="36"/>
      <c r="D213" s="158" t="s">
        <v>229</v>
      </c>
      <c r="E213" s="36"/>
      <c r="F213" s="173" t="s">
        <v>588</v>
      </c>
      <c r="G213" s="36"/>
      <c r="H213" s="36"/>
      <c r="I213" s="160"/>
      <c r="J213" s="36"/>
      <c r="K213" s="36"/>
      <c r="L213" s="39"/>
      <c r="M213" s="161"/>
      <c r="N213" s="162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229</v>
      </c>
      <c r="AU213" s="17" t="s">
        <v>83</v>
      </c>
    </row>
    <row r="214" spans="1:65" s="2" customFormat="1" ht="19.2">
      <c r="A214" s="34"/>
      <c r="B214" s="35"/>
      <c r="C214" s="36"/>
      <c r="D214" s="158" t="s">
        <v>282</v>
      </c>
      <c r="E214" s="36"/>
      <c r="F214" s="173" t="s">
        <v>589</v>
      </c>
      <c r="G214" s="36"/>
      <c r="H214" s="36"/>
      <c r="I214" s="160"/>
      <c r="J214" s="36"/>
      <c r="K214" s="36"/>
      <c r="L214" s="39"/>
      <c r="M214" s="161"/>
      <c r="N214" s="162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282</v>
      </c>
      <c r="AU214" s="17" t="s">
        <v>83</v>
      </c>
    </row>
    <row r="215" spans="1:65" s="2" customFormat="1" ht="13.8" customHeight="1">
      <c r="A215" s="34"/>
      <c r="B215" s="35"/>
      <c r="C215" s="145" t="s">
        <v>293</v>
      </c>
      <c r="D215" s="145" t="s">
        <v>119</v>
      </c>
      <c r="E215" s="146" t="s">
        <v>424</v>
      </c>
      <c r="F215" s="147" t="s">
        <v>425</v>
      </c>
      <c r="G215" s="148" t="s">
        <v>374</v>
      </c>
      <c r="H215" s="149">
        <v>0.39200000000000002</v>
      </c>
      <c r="I215" s="150"/>
      <c r="J215" s="151">
        <f>ROUND(I215*H215,2)</f>
        <v>0</v>
      </c>
      <c r="K215" s="147" t="s">
        <v>145</v>
      </c>
      <c r="L215" s="39"/>
      <c r="M215" s="152" t="s">
        <v>28</v>
      </c>
      <c r="N215" s="153" t="s">
        <v>44</v>
      </c>
      <c r="O215" s="64"/>
      <c r="P215" s="154">
        <f>O215*H215</f>
        <v>0</v>
      </c>
      <c r="Q215" s="154">
        <v>0</v>
      </c>
      <c r="R215" s="154">
        <f>Q215*H215</f>
        <v>0</v>
      </c>
      <c r="S215" s="154">
        <v>0</v>
      </c>
      <c r="T215" s="15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56" t="s">
        <v>470</v>
      </c>
      <c r="AT215" s="156" t="s">
        <v>119</v>
      </c>
      <c r="AU215" s="156" t="s">
        <v>83</v>
      </c>
      <c r="AY215" s="17" t="s">
        <v>124</v>
      </c>
      <c r="BE215" s="157">
        <f>IF(N215="základní",J215,0)</f>
        <v>0</v>
      </c>
      <c r="BF215" s="157">
        <f>IF(N215="snížená",J215,0)</f>
        <v>0</v>
      </c>
      <c r="BG215" s="157">
        <f>IF(N215="zákl. přenesená",J215,0)</f>
        <v>0</v>
      </c>
      <c r="BH215" s="157">
        <f>IF(N215="sníž. přenesená",J215,0)</f>
        <v>0</v>
      </c>
      <c r="BI215" s="157">
        <f>IF(N215="nulová",J215,0)</f>
        <v>0</v>
      </c>
      <c r="BJ215" s="17" t="s">
        <v>81</v>
      </c>
      <c r="BK215" s="157">
        <f>ROUND(I215*H215,2)</f>
        <v>0</v>
      </c>
      <c r="BL215" s="17" t="s">
        <v>470</v>
      </c>
      <c r="BM215" s="156" t="s">
        <v>590</v>
      </c>
    </row>
    <row r="216" spans="1:65" s="2" customFormat="1" ht="48">
      <c r="A216" s="34"/>
      <c r="B216" s="35"/>
      <c r="C216" s="36"/>
      <c r="D216" s="158" t="s">
        <v>126</v>
      </c>
      <c r="E216" s="36"/>
      <c r="F216" s="159" t="s">
        <v>426</v>
      </c>
      <c r="G216" s="36"/>
      <c r="H216" s="36"/>
      <c r="I216" s="160"/>
      <c r="J216" s="36"/>
      <c r="K216" s="36"/>
      <c r="L216" s="39"/>
      <c r="M216" s="161"/>
      <c r="N216" s="162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126</v>
      </c>
      <c r="AU216" s="17" t="s">
        <v>83</v>
      </c>
    </row>
    <row r="217" spans="1:65" s="2" customFormat="1" ht="57.6">
      <c r="A217" s="34"/>
      <c r="B217" s="35"/>
      <c r="C217" s="36"/>
      <c r="D217" s="158" t="s">
        <v>229</v>
      </c>
      <c r="E217" s="36"/>
      <c r="F217" s="173" t="s">
        <v>427</v>
      </c>
      <c r="G217" s="36"/>
      <c r="H217" s="36"/>
      <c r="I217" s="160"/>
      <c r="J217" s="36"/>
      <c r="K217" s="36"/>
      <c r="L217" s="39"/>
      <c r="M217" s="161"/>
      <c r="N217" s="162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229</v>
      </c>
      <c r="AU217" s="17" t="s">
        <v>83</v>
      </c>
    </row>
    <row r="218" spans="1:65" s="2" customFormat="1" ht="19.2">
      <c r="A218" s="34"/>
      <c r="B218" s="35"/>
      <c r="C218" s="36"/>
      <c r="D218" s="158" t="s">
        <v>282</v>
      </c>
      <c r="E218" s="36"/>
      <c r="F218" s="173" t="s">
        <v>591</v>
      </c>
      <c r="G218" s="36"/>
      <c r="H218" s="36"/>
      <c r="I218" s="160"/>
      <c r="J218" s="36"/>
      <c r="K218" s="36"/>
      <c r="L218" s="39"/>
      <c r="M218" s="161"/>
      <c r="N218" s="162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282</v>
      </c>
      <c r="AU218" s="17" t="s">
        <v>83</v>
      </c>
    </row>
    <row r="219" spans="1:65" s="2" customFormat="1" ht="45" customHeight="1">
      <c r="A219" s="34"/>
      <c r="B219" s="35"/>
      <c r="C219" s="145" t="s">
        <v>297</v>
      </c>
      <c r="D219" s="145" t="s">
        <v>119</v>
      </c>
      <c r="E219" s="146" t="s">
        <v>592</v>
      </c>
      <c r="F219" s="147" t="s">
        <v>593</v>
      </c>
      <c r="G219" s="148" t="s">
        <v>144</v>
      </c>
      <c r="H219" s="149">
        <v>1</v>
      </c>
      <c r="I219" s="150"/>
      <c r="J219" s="151">
        <f>ROUND(I219*H219,2)</f>
        <v>0</v>
      </c>
      <c r="K219" s="147" t="s">
        <v>145</v>
      </c>
      <c r="L219" s="39"/>
      <c r="M219" s="152" t="s">
        <v>28</v>
      </c>
      <c r="N219" s="153" t="s">
        <v>44</v>
      </c>
      <c r="O219" s="64"/>
      <c r="P219" s="154">
        <f>O219*H219</f>
        <v>0</v>
      </c>
      <c r="Q219" s="154">
        <v>0</v>
      </c>
      <c r="R219" s="154">
        <f>Q219*H219</f>
        <v>0</v>
      </c>
      <c r="S219" s="154">
        <v>0</v>
      </c>
      <c r="T219" s="15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56" t="s">
        <v>470</v>
      </c>
      <c r="AT219" s="156" t="s">
        <v>119</v>
      </c>
      <c r="AU219" s="156" t="s">
        <v>83</v>
      </c>
      <c r="AY219" s="17" t="s">
        <v>124</v>
      </c>
      <c r="BE219" s="157">
        <f>IF(N219="základní",J219,0)</f>
        <v>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7" t="s">
        <v>81</v>
      </c>
      <c r="BK219" s="157">
        <f>ROUND(I219*H219,2)</f>
        <v>0</v>
      </c>
      <c r="BL219" s="17" t="s">
        <v>470</v>
      </c>
      <c r="BM219" s="156" t="s">
        <v>594</v>
      </c>
    </row>
    <row r="220" spans="1:65" s="2" customFormat="1" ht="144">
      <c r="A220" s="34"/>
      <c r="B220" s="35"/>
      <c r="C220" s="36"/>
      <c r="D220" s="158" t="s">
        <v>126</v>
      </c>
      <c r="E220" s="36"/>
      <c r="F220" s="159" t="s">
        <v>595</v>
      </c>
      <c r="G220" s="36"/>
      <c r="H220" s="36"/>
      <c r="I220" s="160"/>
      <c r="J220" s="36"/>
      <c r="K220" s="36"/>
      <c r="L220" s="39"/>
      <c r="M220" s="161"/>
      <c r="N220" s="162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126</v>
      </c>
      <c r="AU220" s="17" t="s">
        <v>83</v>
      </c>
    </row>
    <row r="221" spans="1:65" s="2" customFormat="1" ht="124.8">
      <c r="A221" s="34"/>
      <c r="B221" s="35"/>
      <c r="C221" s="36"/>
      <c r="D221" s="158" t="s">
        <v>229</v>
      </c>
      <c r="E221" s="36"/>
      <c r="F221" s="173" t="s">
        <v>376</v>
      </c>
      <c r="G221" s="36"/>
      <c r="H221" s="36"/>
      <c r="I221" s="160"/>
      <c r="J221" s="36"/>
      <c r="K221" s="36"/>
      <c r="L221" s="39"/>
      <c r="M221" s="161"/>
      <c r="N221" s="162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229</v>
      </c>
      <c r="AU221" s="17" t="s">
        <v>83</v>
      </c>
    </row>
    <row r="222" spans="1:65" s="2" customFormat="1" ht="19.2">
      <c r="A222" s="34"/>
      <c r="B222" s="35"/>
      <c r="C222" s="36"/>
      <c r="D222" s="158" t="s">
        <v>282</v>
      </c>
      <c r="E222" s="36"/>
      <c r="F222" s="173" t="s">
        <v>596</v>
      </c>
      <c r="G222" s="36"/>
      <c r="H222" s="36"/>
      <c r="I222" s="160"/>
      <c r="J222" s="36"/>
      <c r="K222" s="36"/>
      <c r="L222" s="39"/>
      <c r="M222" s="161"/>
      <c r="N222" s="162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282</v>
      </c>
      <c r="AU222" s="17" t="s">
        <v>83</v>
      </c>
    </row>
    <row r="223" spans="1:65" s="2" customFormat="1" ht="13.8" customHeight="1">
      <c r="A223" s="34"/>
      <c r="B223" s="35"/>
      <c r="C223" s="145" t="s">
        <v>302</v>
      </c>
      <c r="D223" s="145" t="s">
        <v>119</v>
      </c>
      <c r="E223" s="146" t="s">
        <v>597</v>
      </c>
      <c r="F223" s="147" t="s">
        <v>598</v>
      </c>
      <c r="G223" s="148" t="s">
        <v>374</v>
      </c>
      <c r="H223" s="149">
        <v>0.39200000000000002</v>
      </c>
      <c r="I223" s="150"/>
      <c r="J223" s="151">
        <f>ROUND(I223*H223,2)</f>
        <v>0</v>
      </c>
      <c r="K223" s="147" t="s">
        <v>145</v>
      </c>
      <c r="L223" s="39"/>
      <c r="M223" s="152" t="s">
        <v>28</v>
      </c>
      <c r="N223" s="153" t="s">
        <v>44</v>
      </c>
      <c r="O223" s="64"/>
      <c r="P223" s="154">
        <f>O223*H223</f>
        <v>0</v>
      </c>
      <c r="Q223" s="154">
        <v>0</v>
      </c>
      <c r="R223" s="154">
        <f>Q223*H223</f>
        <v>0</v>
      </c>
      <c r="S223" s="154">
        <v>0</v>
      </c>
      <c r="T223" s="15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56" t="s">
        <v>470</v>
      </c>
      <c r="AT223" s="156" t="s">
        <v>119</v>
      </c>
      <c r="AU223" s="156" t="s">
        <v>83</v>
      </c>
      <c r="AY223" s="17" t="s">
        <v>124</v>
      </c>
      <c r="BE223" s="157">
        <f>IF(N223="základní",J223,0)</f>
        <v>0</v>
      </c>
      <c r="BF223" s="157">
        <f>IF(N223="snížená",J223,0)</f>
        <v>0</v>
      </c>
      <c r="BG223" s="157">
        <f>IF(N223="zákl. přenesená",J223,0)</f>
        <v>0</v>
      </c>
      <c r="BH223" s="157">
        <f>IF(N223="sníž. přenesená",J223,0)</f>
        <v>0</v>
      </c>
      <c r="BI223" s="157">
        <f>IF(N223="nulová",J223,0)</f>
        <v>0</v>
      </c>
      <c r="BJ223" s="17" t="s">
        <v>81</v>
      </c>
      <c r="BK223" s="157">
        <f>ROUND(I223*H223,2)</f>
        <v>0</v>
      </c>
      <c r="BL223" s="17" t="s">
        <v>470</v>
      </c>
      <c r="BM223" s="156" t="s">
        <v>599</v>
      </c>
    </row>
    <row r="224" spans="1:65" s="2" customFormat="1" ht="48">
      <c r="A224" s="34"/>
      <c r="B224" s="35"/>
      <c r="C224" s="36"/>
      <c r="D224" s="158" t="s">
        <v>126</v>
      </c>
      <c r="E224" s="36"/>
      <c r="F224" s="159" t="s">
        <v>600</v>
      </c>
      <c r="G224" s="36"/>
      <c r="H224" s="36"/>
      <c r="I224" s="160"/>
      <c r="J224" s="36"/>
      <c r="K224" s="36"/>
      <c r="L224" s="39"/>
      <c r="M224" s="161"/>
      <c r="N224" s="162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126</v>
      </c>
      <c r="AU224" s="17" t="s">
        <v>83</v>
      </c>
    </row>
    <row r="225" spans="1:65" s="2" customFormat="1" ht="57.6">
      <c r="A225" s="34"/>
      <c r="B225" s="35"/>
      <c r="C225" s="36"/>
      <c r="D225" s="158" t="s">
        <v>229</v>
      </c>
      <c r="E225" s="36"/>
      <c r="F225" s="173" t="s">
        <v>436</v>
      </c>
      <c r="G225" s="36"/>
      <c r="H225" s="36"/>
      <c r="I225" s="160"/>
      <c r="J225" s="36"/>
      <c r="K225" s="36"/>
      <c r="L225" s="39"/>
      <c r="M225" s="161"/>
      <c r="N225" s="162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229</v>
      </c>
      <c r="AU225" s="17" t="s">
        <v>83</v>
      </c>
    </row>
    <row r="226" spans="1:65" s="2" customFormat="1" ht="22.2" customHeight="1">
      <c r="A226" s="34"/>
      <c r="B226" s="35"/>
      <c r="C226" s="145" t="s">
        <v>311</v>
      </c>
      <c r="D226" s="145" t="s">
        <v>119</v>
      </c>
      <c r="E226" s="146" t="s">
        <v>601</v>
      </c>
      <c r="F226" s="147" t="s">
        <v>602</v>
      </c>
      <c r="G226" s="148" t="s">
        <v>374</v>
      </c>
      <c r="H226" s="149">
        <v>2.16</v>
      </c>
      <c r="I226" s="150"/>
      <c r="J226" s="151">
        <f>ROUND(I226*H226,2)</f>
        <v>0</v>
      </c>
      <c r="K226" s="147" t="s">
        <v>145</v>
      </c>
      <c r="L226" s="39"/>
      <c r="M226" s="152" t="s">
        <v>28</v>
      </c>
      <c r="N226" s="153" t="s">
        <v>44</v>
      </c>
      <c r="O226" s="64"/>
      <c r="P226" s="154">
        <f>O226*H226</f>
        <v>0</v>
      </c>
      <c r="Q226" s="154">
        <v>0</v>
      </c>
      <c r="R226" s="154">
        <f>Q226*H226</f>
        <v>0</v>
      </c>
      <c r="S226" s="154">
        <v>0</v>
      </c>
      <c r="T226" s="155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56" t="s">
        <v>470</v>
      </c>
      <c r="AT226" s="156" t="s">
        <v>119</v>
      </c>
      <c r="AU226" s="156" t="s">
        <v>83</v>
      </c>
      <c r="AY226" s="17" t="s">
        <v>124</v>
      </c>
      <c r="BE226" s="157">
        <f>IF(N226="základní",J226,0)</f>
        <v>0</v>
      </c>
      <c r="BF226" s="157">
        <f>IF(N226="snížená",J226,0)</f>
        <v>0</v>
      </c>
      <c r="BG226" s="157">
        <f>IF(N226="zákl. přenesená",J226,0)</f>
        <v>0</v>
      </c>
      <c r="BH226" s="157">
        <f>IF(N226="sníž. přenesená",J226,0)</f>
        <v>0</v>
      </c>
      <c r="BI226" s="157">
        <f>IF(N226="nulová",J226,0)</f>
        <v>0</v>
      </c>
      <c r="BJ226" s="17" t="s">
        <v>81</v>
      </c>
      <c r="BK226" s="157">
        <f>ROUND(I226*H226,2)</f>
        <v>0</v>
      </c>
      <c r="BL226" s="17" t="s">
        <v>470</v>
      </c>
      <c r="BM226" s="156" t="s">
        <v>603</v>
      </c>
    </row>
    <row r="227" spans="1:65" s="2" customFormat="1" ht="48">
      <c r="A227" s="34"/>
      <c r="B227" s="35"/>
      <c r="C227" s="36"/>
      <c r="D227" s="158" t="s">
        <v>126</v>
      </c>
      <c r="E227" s="36"/>
      <c r="F227" s="159" t="s">
        <v>604</v>
      </c>
      <c r="G227" s="36"/>
      <c r="H227" s="36"/>
      <c r="I227" s="160"/>
      <c r="J227" s="36"/>
      <c r="K227" s="36"/>
      <c r="L227" s="39"/>
      <c r="M227" s="161"/>
      <c r="N227" s="162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126</v>
      </c>
      <c r="AU227" s="17" t="s">
        <v>83</v>
      </c>
    </row>
    <row r="228" spans="1:65" s="2" customFormat="1" ht="57.6">
      <c r="A228" s="34"/>
      <c r="B228" s="35"/>
      <c r="C228" s="36"/>
      <c r="D228" s="158" t="s">
        <v>229</v>
      </c>
      <c r="E228" s="36"/>
      <c r="F228" s="173" t="s">
        <v>427</v>
      </c>
      <c r="G228" s="36"/>
      <c r="H228" s="36"/>
      <c r="I228" s="160"/>
      <c r="J228" s="36"/>
      <c r="K228" s="36"/>
      <c r="L228" s="39"/>
      <c r="M228" s="161"/>
      <c r="N228" s="162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229</v>
      </c>
      <c r="AU228" s="17" t="s">
        <v>83</v>
      </c>
    </row>
    <row r="229" spans="1:65" s="2" customFormat="1" ht="19.2">
      <c r="A229" s="34"/>
      <c r="B229" s="35"/>
      <c r="C229" s="36"/>
      <c r="D229" s="158" t="s">
        <v>282</v>
      </c>
      <c r="E229" s="36"/>
      <c r="F229" s="173" t="s">
        <v>605</v>
      </c>
      <c r="G229" s="36"/>
      <c r="H229" s="36"/>
      <c r="I229" s="160"/>
      <c r="J229" s="36"/>
      <c r="K229" s="36"/>
      <c r="L229" s="39"/>
      <c r="M229" s="161"/>
      <c r="N229" s="162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282</v>
      </c>
      <c r="AU229" s="17" t="s">
        <v>83</v>
      </c>
    </row>
    <row r="230" spans="1:65" s="2" customFormat="1" ht="57.6" customHeight="1">
      <c r="A230" s="34"/>
      <c r="B230" s="35"/>
      <c r="C230" s="145" t="s">
        <v>316</v>
      </c>
      <c r="D230" s="145" t="s">
        <v>119</v>
      </c>
      <c r="E230" s="146" t="s">
        <v>606</v>
      </c>
      <c r="F230" s="147" t="s">
        <v>607</v>
      </c>
      <c r="G230" s="148" t="s">
        <v>374</v>
      </c>
      <c r="H230" s="149">
        <v>2.16</v>
      </c>
      <c r="I230" s="150"/>
      <c r="J230" s="151">
        <f>ROUND(I230*H230,2)</f>
        <v>0</v>
      </c>
      <c r="K230" s="147" t="s">
        <v>145</v>
      </c>
      <c r="L230" s="39"/>
      <c r="M230" s="152" t="s">
        <v>28</v>
      </c>
      <c r="N230" s="153" t="s">
        <v>44</v>
      </c>
      <c r="O230" s="64"/>
      <c r="P230" s="154">
        <f>O230*H230</f>
        <v>0</v>
      </c>
      <c r="Q230" s="154">
        <v>0</v>
      </c>
      <c r="R230" s="154">
        <f>Q230*H230</f>
        <v>0</v>
      </c>
      <c r="S230" s="154">
        <v>0</v>
      </c>
      <c r="T230" s="155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56" t="s">
        <v>470</v>
      </c>
      <c r="AT230" s="156" t="s">
        <v>119</v>
      </c>
      <c r="AU230" s="156" t="s">
        <v>83</v>
      </c>
      <c r="AY230" s="17" t="s">
        <v>124</v>
      </c>
      <c r="BE230" s="157">
        <f>IF(N230="základní",J230,0)</f>
        <v>0</v>
      </c>
      <c r="BF230" s="157">
        <f>IF(N230="snížená",J230,0)</f>
        <v>0</v>
      </c>
      <c r="BG230" s="157">
        <f>IF(N230="zákl. přenesená",J230,0)</f>
        <v>0</v>
      </c>
      <c r="BH230" s="157">
        <f>IF(N230="sníž. přenesená",J230,0)</f>
        <v>0</v>
      </c>
      <c r="BI230" s="157">
        <f>IF(N230="nulová",J230,0)</f>
        <v>0</v>
      </c>
      <c r="BJ230" s="17" t="s">
        <v>81</v>
      </c>
      <c r="BK230" s="157">
        <f>ROUND(I230*H230,2)</f>
        <v>0</v>
      </c>
      <c r="BL230" s="17" t="s">
        <v>470</v>
      </c>
      <c r="BM230" s="156" t="s">
        <v>608</v>
      </c>
    </row>
    <row r="231" spans="1:65" s="2" customFormat="1" ht="144">
      <c r="A231" s="34"/>
      <c r="B231" s="35"/>
      <c r="C231" s="36"/>
      <c r="D231" s="158" t="s">
        <v>126</v>
      </c>
      <c r="E231" s="36"/>
      <c r="F231" s="159" t="s">
        <v>609</v>
      </c>
      <c r="G231" s="36"/>
      <c r="H231" s="36"/>
      <c r="I231" s="160"/>
      <c r="J231" s="36"/>
      <c r="K231" s="36"/>
      <c r="L231" s="39"/>
      <c r="M231" s="161"/>
      <c r="N231" s="162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126</v>
      </c>
      <c r="AU231" s="17" t="s">
        <v>83</v>
      </c>
    </row>
    <row r="232" spans="1:65" s="2" customFormat="1" ht="124.8">
      <c r="A232" s="34"/>
      <c r="B232" s="35"/>
      <c r="C232" s="36"/>
      <c r="D232" s="158" t="s">
        <v>229</v>
      </c>
      <c r="E232" s="36"/>
      <c r="F232" s="173" t="s">
        <v>376</v>
      </c>
      <c r="G232" s="36"/>
      <c r="H232" s="36"/>
      <c r="I232" s="160"/>
      <c r="J232" s="36"/>
      <c r="K232" s="36"/>
      <c r="L232" s="39"/>
      <c r="M232" s="161"/>
      <c r="N232" s="162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229</v>
      </c>
      <c r="AU232" s="17" t="s">
        <v>83</v>
      </c>
    </row>
    <row r="233" spans="1:65" s="2" customFormat="1" ht="19.2">
      <c r="A233" s="34"/>
      <c r="B233" s="35"/>
      <c r="C233" s="36"/>
      <c r="D233" s="158" t="s">
        <v>282</v>
      </c>
      <c r="E233" s="36"/>
      <c r="F233" s="173" t="s">
        <v>610</v>
      </c>
      <c r="G233" s="36"/>
      <c r="H233" s="36"/>
      <c r="I233" s="160"/>
      <c r="J233" s="36"/>
      <c r="K233" s="36"/>
      <c r="L233" s="39"/>
      <c r="M233" s="161"/>
      <c r="N233" s="162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282</v>
      </c>
      <c r="AU233" s="17" t="s">
        <v>83</v>
      </c>
    </row>
    <row r="234" spans="1:65" s="2" customFormat="1" ht="13.8" customHeight="1">
      <c r="A234" s="34"/>
      <c r="B234" s="35"/>
      <c r="C234" s="145" t="s">
        <v>321</v>
      </c>
      <c r="D234" s="145" t="s">
        <v>119</v>
      </c>
      <c r="E234" s="146" t="s">
        <v>611</v>
      </c>
      <c r="F234" s="147" t="s">
        <v>612</v>
      </c>
      <c r="G234" s="148" t="s">
        <v>374</v>
      </c>
      <c r="H234" s="149">
        <v>2.16</v>
      </c>
      <c r="I234" s="150"/>
      <c r="J234" s="151">
        <f>ROUND(I234*H234,2)</f>
        <v>0</v>
      </c>
      <c r="K234" s="147" t="s">
        <v>145</v>
      </c>
      <c r="L234" s="39"/>
      <c r="M234" s="152" t="s">
        <v>28</v>
      </c>
      <c r="N234" s="153" t="s">
        <v>44</v>
      </c>
      <c r="O234" s="64"/>
      <c r="P234" s="154">
        <f>O234*H234</f>
        <v>0</v>
      </c>
      <c r="Q234" s="154">
        <v>0</v>
      </c>
      <c r="R234" s="154">
        <f>Q234*H234</f>
        <v>0</v>
      </c>
      <c r="S234" s="154">
        <v>0</v>
      </c>
      <c r="T234" s="155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56" t="s">
        <v>470</v>
      </c>
      <c r="AT234" s="156" t="s">
        <v>119</v>
      </c>
      <c r="AU234" s="156" t="s">
        <v>83</v>
      </c>
      <c r="AY234" s="17" t="s">
        <v>124</v>
      </c>
      <c r="BE234" s="157">
        <f>IF(N234="základní",J234,0)</f>
        <v>0</v>
      </c>
      <c r="BF234" s="157">
        <f>IF(N234="snížená",J234,0)</f>
        <v>0</v>
      </c>
      <c r="BG234" s="157">
        <f>IF(N234="zákl. přenesená",J234,0)</f>
        <v>0</v>
      </c>
      <c r="BH234" s="157">
        <f>IF(N234="sníž. přenesená",J234,0)</f>
        <v>0</v>
      </c>
      <c r="BI234" s="157">
        <f>IF(N234="nulová",J234,0)</f>
        <v>0</v>
      </c>
      <c r="BJ234" s="17" t="s">
        <v>81</v>
      </c>
      <c r="BK234" s="157">
        <f>ROUND(I234*H234,2)</f>
        <v>0</v>
      </c>
      <c r="BL234" s="17" t="s">
        <v>470</v>
      </c>
      <c r="BM234" s="156" t="s">
        <v>613</v>
      </c>
    </row>
    <row r="235" spans="1:65" s="2" customFormat="1" ht="57.6">
      <c r="A235" s="34"/>
      <c r="B235" s="35"/>
      <c r="C235" s="36"/>
      <c r="D235" s="158" t="s">
        <v>126</v>
      </c>
      <c r="E235" s="36"/>
      <c r="F235" s="159" t="s">
        <v>614</v>
      </c>
      <c r="G235" s="36"/>
      <c r="H235" s="36"/>
      <c r="I235" s="160"/>
      <c r="J235" s="36"/>
      <c r="K235" s="36"/>
      <c r="L235" s="39"/>
      <c r="M235" s="161"/>
      <c r="N235" s="162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126</v>
      </c>
      <c r="AU235" s="17" t="s">
        <v>83</v>
      </c>
    </row>
    <row r="236" spans="1:65" s="2" customFormat="1" ht="57.6">
      <c r="A236" s="34"/>
      <c r="B236" s="35"/>
      <c r="C236" s="36"/>
      <c r="D236" s="158" t="s">
        <v>229</v>
      </c>
      <c r="E236" s="36"/>
      <c r="F236" s="173" t="s">
        <v>436</v>
      </c>
      <c r="G236" s="36"/>
      <c r="H236" s="36"/>
      <c r="I236" s="160"/>
      <c r="J236" s="36"/>
      <c r="K236" s="36"/>
      <c r="L236" s="39"/>
      <c r="M236" s="161"/>
      <c r="N236" s="162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229</v>
      </c>
      <c r="AU236" s="17" t="s">
        <v>83</v>
      </c>
    </row>
    <row r="237" spans="1:65" s="2" customFormat="1" ht="22.2" customHeight="1">
      <c r="A237" s="34"/>
      <c r="B237" s="35"/>
      <c r="C237" s="145" t="s">
        <v>328</v>
      </c>
      <c r="D237" s="145" t="s">
        <v>119</v>
      </c>
      <c r="E237" s="146" t="s">
        <v>601</v>
      </c>
      <c r="F237" s="147" t="s">
        <v>602</v>
      </c>
      <c r="G237" s="148" t="s">
        <v>374</v>
      </c>
      <c r="H237" s="149">
        <v>429.39299999999997</v>
      </c>
      <c r="I237" s="150"/>
      <c r="J237" s="151">
        <f>ROUND(I237*H237,2)</f>
        <v>0</v>
      </c>
      <c r="K237" s="147" t="s">
        <v>145</v>
      </c>
      <c r="L237" s="39"/>
      <c r="M237" s="152" t="s">
        <v>28</v>
      </c>
      <c r="N237" s="153" t="s">
        <v>44</v>
      </c>
      <c r="O237" s="64"/>
      <c r="P237" s="154">
        <f>O237*H237</f>
        <v>0</v>
      </c>
      <c r="Q237" s="154">
        <v>0</v>
      </c>
      <c r="R237" s="154">
        <f>Q237*H237</f>
        <v>0</v>
      </c>
      <c r="S237" s="154">
        <v>0</v>
      </c>
      <c r="T237" s="155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56" t="s">
        <v>470</v>
      </c>
      <c r="AT237" s="156" t="s">
        <v>119</v>
      </c>
      <c r="AU237" s="156" t="s">
        <v>83</v>
      </c>
      <c r="AY237" s="17" t="s">
        <v>124</v>
      </c>
      <c r="BE237" s="157">
        <f>IF(N237="základní",J237,0)</f>
        <v>0</v>
      </c>
      <c r="BF237" s="157">
        <f>IF(N237="snížená",J237,0)</f>
        <v>0</v>
      </c>
      <c r="BG237" s="157">
        <f>IF(N237="zákl. přenesená",J237,0)</f>
        <v>0</v>
      </c>
      <c r="BH237" s="157">
        <f>IF(N237="sníž. přenesená",J237,0)</f>
        <v>0</v>
      </c>
      <c r="BI237" s="157">
        <f>IF(N237="nulová",J237,0)</f>
        <v>0</v>
      </c>
      <c r="BJ237" s="17" t="s">
        <v>81</v>
      </c>
      <c r="BK237" s="157">
        <f>ROUND(I237*H237,2)</f>
        <v>0</v>
      </c>
      <c r="BL237" s="17" t="s">
        <v>470</v>
      </c>
      <c r="BM237" s="156" t="s">
        <v>615</v>
      </c>
    </row>
    <row r="238" spans="1:65" s="2" customFormat="1" ht="48">
      <c r="A238" s="34"/>
      <c r="B238" s="35"/>
      <c r="C238" s="36"/>
      <c r="D238" s="158" t="s">
        <v>126</v>
      </c>
      <c r="E238" s="36"/>
      <c r="F238" s="159" t="s">
        <v>604</v>
      </c>
      <c r="G238" s="36"/>
      <c r="H238" s="36"/>
      <c r="I238" s="160"/>
      <c r="J238" s="36"/>
      <c r="K238" s="36"/>
      <c r="L238" s="39"/>
      <c r="M238" s="161"/>
      <c r="N238" s="162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126</v>
      </c>
      <c r="AU238" s="17" t="s">
        <v>83</v>
      </c>
    </row>
    <row r="239" spans="1:65" s="2" customFormat="1" ht="57.6">
      <c r="A239" s="34"/>
      <c r="B239" s="35"/>
      <c r="C239" s="36"/>
      <c r="D239" s="158" t="s">
        <v>229</v>
      </c>
      <c r="E239" s="36"/>
      <c r="F239" s="173" t="s">
        <v>427</v>
      </c>
      <c r="G239" s="36"/>
      <c r="H239" s="36"/>
      <c r="I239" s="160"/>
      <c r="J239" s="36"/>
      <c r="K239" s="36"/>
      <c r="L239" s="39"/>
      <c r="M239" s="161"/>
      <c r="N239" s="162"/>
      <c r="O239" s="64"/>
      <c r="P239" s="64"/>
      <c r="Q239" s="64"/>
      <c r="R239" s="64"/>
      <c r="S239" s="64"/>
      <c r="T239" s="65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229</v>
      </c>
      <c r="AU239" s="17" t="s">
        <v>83</v>
      </c>
    </row>
    <row r="240" spans="1:65" s="2" customFormat="1" ht="19.2">
      <c r="A240" s="34"/>
      <c r="B240" s="35"/>
      <c r="C240" s="36"/>
      <c r="D240" s="158" t="s">
        <v>282</v>
      </c>
      <c r="E240" s="36"/>
      <c r="F240" s="173" t="s">
        <v>616</v>
      </c>
      <c r="G240" s="36"/>
      <c r="H240" s="36"/>
      <c r="I240" s="160"/>
      <c r="J240" s="36"/>
      <c r="K240" s="36"/>
      <c r="L240" s="39"/>
      <c r="M240" s="161"/>
      <c r="N240" s="162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282</v>
      </c>
      <c r="AU240" s="17" t="s">
        <v>83</v>
      </c>
    </row>
    <row r="241" spans="1:65" s="2" customFormat="1" ht="57.6" customHeight="1">
      <c r="A241" s="34"/>
      <c r="B241" s="35"/>
      <c r="C241" s="145" t="s">
        <v>334</v>
      </c>
      <c r="D241" s="145" t="s">
        <v>119</v>
      </c>
      <c r="E241" s="146" t="s">
        <v>617</v>
      </c>
      <c r="F241" s="147" t="s">
        <v>618</v>
      </c>
      <c r="G241" s="148" t="s">
        <v>374</v>
      </c>
      <c r="H241" s="149">
        <v>429.39299999999997</v>
      </c>
      <c r="I241" s="150"/>
      <c r="J241" s="151">
        <f>ROUND(I241*H241,2)</f>
        <v>0</v>
      </c>
      <c r="K241" s="147" t="s">
        <v>145</v>
      </c>
      <c r="L241" s="39"/>
      <c r="M241" s="152" t="s">
        <v>28</v>
      </c>
      <c r="N241" s="153" t="s">
        <v>44</v>
      </c>
      <c r="O241" s="64"/>
      <c r="P241" s="154">
        <f>O241*H241</f>
        <v>0</v>
      </c>
      <c r="Q241" s="154">
        <v>0</v>
      </c>
      <c r="R241" s="154">
        <f>Q241*H241</f>
        <v>0</v>
      </c>
      <c r="S241" s="154">
        <v>0</v>
      </c>
      <c r="T241" s="15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56" t="s">
        <v>470</v>
      </c>
      <c r="AT241" s="156" t="s">
        <v>119</v>
      </c>
      <c r="AU241" s="156" t="s">
        <v>83</v>
      </c>
      <c r="AY241" s="17" t="s">
        <v>124</v>
      </c>
      <c r="BE241" s="157">
        <f>IF(N241="základní",J241,0)</f>
        <v>0</v>
      </c>
      <c r="BF241" s="157">
        <f>IF(N241="snížená",J241,0)</f>
        <v>0</v>
      </c>
      <c r="BG241" s="157">
        <f>IF(N241="zákl. přenesená",J241,0)</f>
        <v>0</v>
      </c>
      <c r="BH241" s="157">
        <f>IF(N241="sníž. přenesená",J241,0)</f>
        <v>0</v>
      </c>
      <c r="BI241" s="157">
        <f>IF(N241="nulová",J241,0)</f>
        <v>0</v>
      </c>
      <c r="BJ241" s="17" t="s">
        <v>81</v>
      </c>
      <c r="BK241" s="157">
        <f>ROUND(I241*H241,2)</f>
        <v>0</v>
      </c>
      <c r="BL241" s="17" t="s">
        <v>470</v>
      </c>
      <c r="BM241" s="156" t="s">
        <v>619</v>
      </c>
    </row>
    <row r="242" spans="1:65" s="2" customFormat="1" ht="144">
      <c r="A242" s="34"/>
      <c r="B242" s="35"/>
      <c r="C242" s="36"/>
      <c r="D242" s="158" t="s">
        <v>126</v>
      </c>
      <c r="E242" s="36"/>
      <c r="F242" s="159" t="s">
        <v>620</v>
      </c>
      <c r="G242" s="36"/>
      <c r="H242" s="36"/>
      <c r="I242" s="160"/>
      <c r="J242" s="36"/>
      <c r="K242" s="36"/>
      <c r="L242" s="39"/>
      <c r="M242" s="161"/>
      <c r="N242" s="162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126</v>
      </c>
      <c r="AU242" s="17" t="s">
        <v>83</v>
      </c>
    </row>
    <row r="243" spans="1:65" s="2" customFormat="1" ht="124.8">
      <c r="A243" s="34"/>
      <c r="B243" s="35"/>
      <c r="C243" s="36"/>
      <c r="D243" s="158" t="s">
        <v>229</v>
      </c>
      <c r="E243" s="36"/>
      <c r="F243" s="173" t="s">
        <v>376</v>
      </c>
      <c r="G243" s="36"/>
      <c r="H243" s="36"/>
      <c r="I243" s="160"/>
      <c r="J243" s="36"/>
      <c r="K243" s="36"/>
      <c r="L243" s="39"/>
      <c r="M243" s="161"/>
      <c r="N243" s="162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229</v>
      </c>
      <c r="AU243" s="17" t="s">
        <v>83</v>
      </c>
    </row>
    <row r="244" spans="1:65" s="2" customFormat="1" ht="28.8">
      <c r="A244" s="34"/>
      <c r="B244" s="35"/>
      <c r="C244" s="36"/>
      <c r="D244" s="158" t="s">
        <v>282</v>
      </c>
      <c r="E244" s="36"/>
      <c r="F244" s="173" t="s">
        <v>621</v>
      </c>
      <c r="G244" s="36"/>
      <c r="H244" s="36"/>
      <c r="I244" s="160"/>
      <c r="J244" s="36"/>
      <c r="K244" s="36"/>
      <c r="L244" s="39"/>
      <c r="M244" s="161"/>
      <c r="N244" s="162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282</v>
      </c>
      <c r="AU244" s="17" t="s">
        <v>83</v>
      </c>
    </row>
    <row r="245" spans="1:65" s="2" customFormat="1" ht="13.8" customHeight="1">
      <c r="A245" s="34"/>
      <c r="B245" s="35"/>
      <c r="C245" s="145" t="s">
        <v>338</v>
      </c>
      <c r="D245" s="145" t="s">
        <v>119</v>
      </c>
      <c r="E245" s="146" t="s">
        <v>439</v>
      </c>
      <c r="F245" s="147" t="s">
        <v>440</v>
      </c>
      <c r="G245" s="148" t="s">
        <v>374</v>
      </c>
      <c r="H245" s="149">
        <v>429.39299999999997</v>
      </c>
      <c r="I245" s="150"/>
      <c r="J245" s="151">
        <f>ROUND(I245*H245,2)</f>
        <v>0</v>
      </c>
      <c r="K245" s="147" t="s">
        <v>145</v>
      </c>
      <c r="L245" s="39"/>
      <c r="M245" s="152" t="s">
        <v>28</v>
      </c>
      <c r="N245" s="153" t="s">
        <v>44</v>
      </c>
      <c r="O245" s="64"/>
      <c r="P245" s="154">
        <f>O245*H245</f>
        <v>0</v>
      </c>
      <c r="Q245" s="154">
        <v>0</v>
      </c>
      <c r="R245" s="154">
        <f>Q245*H245</f>
        <v>0</v>
      </c>
      <c r="S245" s="154">
        <v>0</v>
      </c>
      <c r="T245" s="155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56" t="s">
        <v>470</v>
      </c>
      <c r="AT245" s="156" t="s">
        <v>119</v>
      </c>
      <c r="AU245" s="156" t="s">
        <v>83</v>
      </c>
      <c r="AY245" s="17" t="s">
        <v>124</v>
      </c>
      <c r="BE245" s="157">
        <f>IF(N245="základní",J245,0)</f>
        <v>0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17" t="s">
        <v>81</v>
      </c>
      <c r="BK245" s="157">
        <f>ROUND(I245*H245,2)</f>
        <v>0</v>
      </c>
      <c r="BL245" s="17" t="s">
        <v>470</v>
      </c>
      <c r="BM245" s="156" t="s">
        <v>622</v>
      </c>
    </row>
    <row r="246" spans="1:65" s="2" customFormat="1" ht="57.6">
      <c r="A246" s="34"/>
      <c r="B246" s="35"/>
      <c r="C246" s="36"/>
      <c r="D246" s="158" t="s">
        <v>126</v>
      </c>
      <c r="E246" s="36"/>
      <c r="F246" s="159" t="s">
        <v>441</v>
      </c>
      <c r="G246" s="36"/>
      <c r="H246" s="36"/>
      <c r="I246" s="160"/>
      <c r="J246" s="36"/>
      <c r="K246" s="36"/>
      <c r="L246" s="39"/>
      <c r="M246" s="161"/>
      <c r="N246" s="162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126</v>
      </c>
      <c r="AU246" s="17" t="s">
        <v>83</v>
      </c>
    </row>
    <row r="247" spans="1:65" s="2" customFormat="1" ht="57.6">
      <c r="A247" s="34"/>
      <c r="B247" s="35"/>
      <c r="C247" s="36"/>
      <c r="D247" s="158" t="s">
        <v>229</v>
      </c>
      <c r="E247" s="36"/>
      <c r="F247" s="173" t="s">
        <v>436</v>
      </c>
      <c r="G247" s="36"/>
      <c r="H247" s="36"/>
      <c r="I247" s="160"/>
      <c r="J247" s="36"/>
      <c r="K247" s="36"/>
      <c r="L247" s="39"/>
      <c r="M247" s="161"/>
      <c r="N247" s="162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229</v>
      </c>
      <c r="AU247" s="17" t="s">
        <v>83</v>
      </c>
    </row>
    <row r="248" spans="1:65" s="2" customFormat="1" ht="13.8" customHeight="1">
      <c r="A248" s="34"/>
      <c r="B248" s="35"/>
      <c r="C248" s="145" t="s">
        <v>342</v>
      </c>
      <c r="D248" s="145" t="s">
        <v>119</v>
      </c>
      <c r="E248" s="146" t="s">
        <v>623</v>
      </c>
      <c r="F248" s="147" t="s">
        <v>624</v>
      </c>
      <c r="G248" s="148" t="s">
        <v>144</v>
      </c>
      <c r="H248" s="149">
        <v>1</v>
      </c>
      <c r="I248" s="150"/>
      <c r="J248" s="151">
        <f>ROUND(I248*H248,2)</f>
        <v>0</v>
      </c>
      <c r="K248" s="147" t="s">
        <v>145</v>
      </c>
      <c r="L248" s="39"/>
      <c r="M248" s="152" t="s">
        <v>28</v>
      </c>
      <c r="N248" s="153" t="s">
        <v>44</v>
      </c>
      <c r="O248" s="64"/>
      <c r="P248" s="154">
        <f>O248*H248</f>
        <v>0</v>
      </c>
      <c r="Q248" s="154">
        <v>0</v>
      </c>
      <c r="R248" s="154">
        <f>Q248*H248</f>
        <v>0</v>
      </c>
      <c r="S248" s="154">
        <v>0</v>
      </c>
      <c r="T248" s="155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56" t="s">
        <v>81</v>
      </c>
      <c r="AT248" s="156" t="s">
        <v>119</v>
      </c>
      <c r="AU248" s="156" t="s">
        <v>83</v>
      </c>
      <c r="AY248" s="17" t="s">
        <v>124</v>
      </c>
      <c r="BE248" s="157">
        <f>IF(N248="základní",J248,0)</f>
        <v>0</v>
      </c>
      <c r="BF248" s="157">
        <f>IF(N248="snížená",J248,0)</f>
        <v>0</v>
      </c>
      <c r="BG248" s="157">
        <f>IF(N248="zákl. přenesená",J248,0)</f>
        <v>0</v>
      </c>
      <c r="BH248" s="157">
        <f>IF(N248="sníž. přenesená",J248,0)</f>
        <v>0</v>
      </c>
      <c r="BI248" s="157">
        <f>IF(N248="nulová",J248,0)</f>
        <v>0</v>
      </c>
      <c r="BJ248" s="17" t="s">
        <v>81</v>
      </c>
      <c r="BK248" s="157">
        <f>ROUND(I248*H248,2)</f>
        <v>0</v>
      </c>
      <c r="BL248" s="17" t="s">
        <v>81</v>
      </c>
      <c r="BM248" s="156" t="s">
        <v>625</v>
      </c>
    </row>
    <row r="249" spans="1:65" s="2" customFormat="1" ht="38.4">
      <c r="A249" s="34"/>
      <c r="B249" s="35"/>
      <c r="C249" s="36"/>
      <c r="D249" s="158" t="s">
        <v>126</v>
      </c>
      <c r="E249" s="36"/>
      <c r="F249" s="159" t="s">
        <v>626</v>
      </c>
      <c r="G249" s="36"/>
      <c r="H249" s="36"/>
      <c r="I249" s="160"/>
      <c r="J249" s="36"/>
      <c r="K249" s="36"/>
      <c r="L249" s="39"/>
      <c r="M249" s="161"/>
      <c r="N249" s="162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126</v>
      </c>
      <c r="AU249" s="17" t="s">
        <v>83</v>
      </c>
    </row>
    <row r="250" spans="1:65" s="2" customFormat="1" ht="38.4">
      <c r="A250" s="34"/>
      <c r="B250" s="35"/>
      <c r="C250" s="36"/>
      <c r="D250" s="158" t="s">
        <v>229</v>
      </c>
      <c r="E250" s="36"/>
      <c r="F250" s="173" t="s">
        <v>627</v>
      </c>
      <c r="G250" s="36"/>
      <c r="H250" s="36"/>
      <c r="I250" s="160"/>
      <c r="J250" s="36"/>
      <c r="K250" s="36"/>
      <c r="L250" s="39"/>
      <c r="M250" s="161"/>
      <c r="N250" s="162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229</v>
      </c>
      <c r="AU250" s="17" t="s">
        <v>83</v>
      </c>
    </row>
    <row r="251" spans="1:65" s="2" customFormat="1" ht="13.8" customHeight="1">
      <c r="A251" s="34"/>
      <c r="B251" s="35"/>
      <c r="C251" s="145" t="s">
        <v>628</v>
      </c>
      <c r="D251" s="145" t="s">
        <v>119</v>
      </c>
      <c r="E251" s="146" t="s">
        <v>629</v>
      </c>
      <c r="F251" s="147" t="s">
        <v>630</v>
      </c>
      <c r="G251" s="148" t="s">
        <v>144</v>
      </c>
      <c r="H251" s="149">
        <v>9</v>
      </c>
      <c r="I251" s="150"/>
      <c r="J251" s="151">
        <f>ROUND(I251*H251,2)</f>
        <v>0</v>
      </c>
      <c r="K251" s="147" t="s">
        <v>145</v>
      </c>
      <c r="L251" s="39"/>
      <c r="M251" s="152" t="s">
        <v>28</v>
      </c>
      <c r="N251" s="153" t="s">
        <v>44</v>
      </c>
      <c r="O251" s="64"/>
      <c r="P251" s="154">
        <f>O251*H251</f>
        <v>0</v>
      </c>
      <c r="Q251" s="154">
        <v>0</v>
      </c>
      <c r="R251" s="154">
        <f>Q251*H251</f>
        <v>0</v>
      </c>
      <c r="S251" s="154">
        <v>0</v>
      </c>
      <c r="T251" s="155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56" t="s">
        <v>81</v>
      </c>
      <c r="AT251" s="156" t="s">
        <v>119</v>
      </c>
      <c r="AU251" s="156" t="s">
        <v>83</v>
      </c>
      <c r="AY251" s="17" t="s">
        <v>124</v>
      </c>
      <c r="BE251" s="157">
        <f>IF(N251="základní",J251,0)</f>
        <v>0</v>
      </c>
      <c r="BF251" s="157">
        <f>IF(N251="snížená",J251,0)</f>
        <v>0</v>
      </c>
      <c r="BG251" s="157">
        <f>IF(N251="zákl. přenesená",J251,0)</f>
        <v>0</v>
      </c>
      <c r="BH251" s="157">
        <f>IF(N251="sníž. přenesená",J251,0)</f>
        <v>0</v>
      </c>
      <c r="BI251" s="157">
        <f>IF(N251="nulová",J251,0)</f>
        <v>0</v>
      </c>
      <c r="BJ251" s="17" t="s">
        <v>81</v>
      </c>
      <c r="BK251" s="157">
        <f>ROUND(I251*H251,2)</f>
        <v>0</v>
      </c>
      <c r="BL251" s="17" t="s">
        <v>81</v>
      </c>
      <c r="BM251" s="156" t="s">
        <v>631</v>
      </c>
    </row>
    <row r="252" spans="1:65" s="2" customFormat="1" ht="38.4">
      <c r="A252" s="34"/>
      <c r="B252" s="35"/>
      <c r="C252" s="36"/>
      <c r="D252" s="158" t="s">
        <v>126</v>
      </c>
      <c r="E252" s="36"/>
      <c r="F252" s="159" t="s">
        <v>632</v>
      </c>
      <c r="G252" s="36"/>
      <c r="H252" s="36"/>
      <c r="I252" s="160"/>
      <c r="J252" s="36"/>
      <c r="K252" s="36"/>
      <c r="L252" s="39"/>
      <c r="M252" s="161"/>
      <c r="N252" s="162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126</v>
      </c>
      <c r="AU252" s="17" t="s">
        <v>83</v>
      </c>
    </row>
    <row r="253" spans="1:65" s="2" customFormat="1" ht="38.4">
      <c r="A253" s="34"/>
      <c r="B253" s="35"/>
      <c r="C253" s="36"/>
      <c r="D253" s="158" t="s">
        <v>229</v>
      </c>
      <c r="E253" s="36"/>
      <c r="F253" s="173" t="s">
        <v>627</v>
      </c>
      <c r="G253" s="36"/>
      <c r="H253" s="36"/>
      <c r="I253" s="160"/>
      <c r="J253" s="36"/>
      <c r="K253" s="36"/>
      <c r="L253" s="39"/>
      <c r="M253" s="161"/>
      <c r="N253" s="162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229</v>
      </c>
      <c r="AU253" s="17" t="s">
        <v>83</v>
      </c>
    </row>
    <row r="254" spans="1:65" s="2" customFormat="1" ht="13.8" customHeight="1">
      <c r="A254" s="34"/>
      <c r="B254" s="35"/>
      <c r="C254" s="145" t="s">
        <v>543</v>
      </c>
      <c r="D254" s="145" t="s">
        <v>119</v>
      </c>
      <c r="E254" s="146" t="s">
        <v>633</v>
      </c>
      <c r="F254" s="147" t="s">
        <v>634</v>
      </c>
      <c r="G254" s="148" t="s">
        <v>144</v>
      </c>
      <c r="H254" s="149">
        <v>1</v>
      </c>
      <c r="I254" s="150"/>
      <c r="J254" s="151">
        <f>ROUND(I254*H254,2)</f>
        <v>0</v>
      </c>
      <c r="K254" s="147" t="s">
        <v>145</v>
      </c>
      <c r="L254" s="39"/>
      <c r="M254" s="152" t="s">
        <v>28</v>
      </c>
      <c r="N254" s="153" t="s">
        <v>44</v>
      </c>
      <c r="O254" s="64"/>
      <c r="P254" s="154">
        <f>O254*H254</f>
        <v>0</v>
      </c>
      <c r="Q254" s="154">
        <v>0</v>
      </c>
      <c r="R254" s="154">
        <f>Q254*H254</f>
        <v>0</v>
      </c>
      <c r="S254" s="154">
        <v>0</v>
      </c>
      <c r="T254" s="155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56" t="s">
        <v>123</v>
      </c>
      <c r="AT254" s="156" t="s">
        <v>119</v>
      </c>
      <c r="AU254" s="156" t="s">
        <v>83</v>
      </c>
      <c r="AY254" s="17" t="s">
        <v>124</v>
      </c>
      <c r="BE254" s="157">
        <f>IF(N254="základní",J254,0)</f>
        <v>0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17" t="s">
        <v>81</v>
      </c>
      <c r="BK254" s="157">
        <f>ROUND(I254*H254,2)</f>
        <v>0</v>
      </c>
      <c r="BL254" s="17" t="s">
        <v>123</v>
      </c>
      <c r="BM254" s="156" t="s">
        <v>635</v>
      </c>
    </row>
    <row r="255" spans="1:65" s="2" customFormat="1" ht="38.4">
      <c r="A255" s="34"/>
      <c r="B255" s="35"/>
      <c r="C255" s="36"/>
      <c r="D255" s="158" t="s">
        <v>126</v>
      </c>
      <c r="E255" s="36"/>
      <c r="F255" s="159" t="s">
        <v>636</v>
      </c>
      <c r="G255" s="36"/>
      <c r="H255" s="36"/>
      <c r="I255" s="160"/>
      <c r="J255" s="36"/>
      <c r="K255" s="36"/>
      <c r="L255" s="39"/>
      <c r="M255" s="161"/>
      <c r="N255" s="162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126</v>
      </c>
      <c r="AU255" s="17" t="s">
        <v>83</v>
      </c>
    </row>
    <row r="256" spans="1:65" s="2" customFormat="1" ht="38.4">
      <c r="A256" s="34"/>
      <c r="B256" s="35"/>
      <c r="C256" s="36"/>
      <c r="D256" s="158" t="s">
        <v>229</v>
      </c>
      <c r="E256" s="36"/>
      <c r="F256" s="173" t="s">
        <v>627</v>
      </c>
      <c r="G256" s="36"/>
      <c r="H256" s="36"/>
      <c r="I256" s="160"/>
      <c r="J256" s="36"/>
      <c r="K256" s="36"/>
      <c r="L256" s="39"/>
      <c r="M256" s="161"/>
      <c r="N256" s="162"/>
      <c r="O256" s="64"/>
      <c r="P256" s="64"/>
      <c r="Q256" s="64"/>
      <c r="R256" s="64"/>
      <c r="S256" s="64"/>
      <c r="T256" s="6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229</v>
      </c>
      <c r="AU256" s="17" t="s">
        <v>83</v>
      </c>
    </row>
    <row r="257" spans="1:65" s="2" customFormat="1" ht="13.8" customHeight="1">
      <c r="A257" s="34"/>
      <c r="B257" s="35"/>
      <c r="C257" s="145" t="s">
        <v>637</v>
      </c>
      <c r="D257" s="145" t="s">
        <v>119</v>
      </c>
      <c r="E257" s="146" t="s">
        <v>638</v>
      </c>
      <c r="F257" s="147" t="s">
        <v>639</v>
      </c>
      <c r="G257" s="148" t="s">
        <v>144</v>
      </c>
      <c r="H257" s="149">
        <v>9</v>
      </c>
      <c r="I257" s="150"/>
      <c r="J257" s="151">
        <f>ROUND(I257*H257,2)</f>
        <v>0</v>
      </c>
      <c r="K257" s="147" t="s">
        <v>145</v>
      </c>
      <c r="L257" s="39"/>
      <c r="M257" s="152" t="s">
        <v>28</v>
      </c>
      <c r="N257" s="153" t="s">
        <v>44</v>
      </c>
      <c r="O257" s="64"/>
      <c r="P257" s="154">
        <f>O257*H257</f>
        <v>0</v>
      </c>
      <c r="Q257" s="154">
        <v>0</v>
      </c>
      <c r="R257" s="154">
        <f>Q257*H257</f>
        <v>0</v>
      </c>
      <c r="S257" s="154">
        <v>0</v>
      </c>
      <c r="T257" s="155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56" t="s">
        <v>123</v>
      </c>
      <c r="AT257" s="156" t="s">
        <v>119</v>
      </c>
      <c r="AU257" s="156" t="s">
        <v>83</v>
      </c>
      <c r="AY257" s="17" t="s">
        <v>124</v>
      </c>
      <c r="BE257" s="157">
        <f>IF(N257="základní",J257,0)</f>
        <v>0</v>
      </c>
      <c r="BF257" s="157">
        <f>IF(N257="snížená",J257,0)</f>
        <v>0</v>
      </c>
      <c r="BG257" s="157">
        <f>IF(N257="zákl. přenesená",J257,0)</f>
        <v>0</v>
      </c>
      <c r="BH257" s="157">
        <f>IF(N257="sníž. přenesená",J257,0)</f>
        <v>0</v>
      </c>
      <c r="BI257" s="157">
        <f>IF(N257="nulová",J257,0)</f>
        <v>0</v>
      </c>
      <c r="BJ257" s="17" t="s">
        <v>81</v>
      </c>
      <c r="BK257" s="157">
        <f>ROUND(I257*H257,2)</f>
        <v>0</v>
      </c>
      <c r="BL257" s="17" t="s">
        <v>123</v>
      </c>
      <c r="BM257" s="156" t="s">
        <v>640</v>
      </c>
    </row>
    <row r="258" spans="1:65" s="2" customFormat="1" ht="38.4">
      <c r="A258" s="34"/>
      <c r="B258" s="35"/>
      <c r="C258" s="36"/>
      <c r="D258" s="158" t="s">
        <v>126</v>
      </c>
      <c r="E258" s="36"/>
      <c r="F258" s="159" t="s">
        <v>641</v>
      </c>
      <c r="G258" s="36"/>
      <c r="H258" s="36"/>
      <c r="I258" s="160"/>
      <c r="J258" s="36"/>
      <c r="K258" s="36"/>
      <c r="L258" s="39"/>
      <c r="M258" s="161"/>
      <c r="N258" s="162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126</v>
      </c>
      <c r="AU258" s="17" t="s">
        <v>83</v>
      </c>
    </row>
    <row r="259" spans="1:65" s="2" customFormat="1" ht="38.4">
      <c r="A259" s="34"/>
      <c r="B259" s="35"/>
      <c r="C259" s="36"/>
      <c r="D259" s="158" t="s">
        <v>229</v>
      </c>
      <c r="E259" s="36"/>
      <c r="F259" s="173" t="s">
        <v>627</v>
      </c>
      <c r="G259" s="36"/>
      <c r="H259" s="36"/>
      <c r="I259" s="160"/>
      <c r="J259" s="36"/>
      <c r="K259" s="36"/>
      <c r="L259" s="39"/>
      <c r="M259" s="161"/>
      <c r="N259" s="162"/>
      <c r="O259" s="64"/>
      <c r="P259" s="64"/>
      <c r="Q259" s="64"/>
      <c r="R259" s="64"/>
      <c r="S259" s="64"/>
      <c r="T259" s="65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229</v>
      </c>
      <c r="AU259" s="17" t="s">
        <v>83</v>
      </c>
    </row>
    <row r="260" spans="1:65" s="2" customFormat="1" ht="13.8" customHeight="1">
      <c r="A260" s="34"/>
      <c r="B260" s="35"/>
      <c r="C260" s="145" t="s">
        <v>549</v>
      </c>
      <c r="D260" s="145" t="s">
        <v>119</v>
      </c>
      <c r="E260" s="146" t="s">
        <v>642</v>
      </c>
      <c r="F260" s="147" t="s">
        <v>643</v>
      </c>
      <c r="G260" s="148" t="s">
        <v>144</v>
      </c>
      <c r="H260" s="149">
        <v>1</v>
      </c>
      <c r="I260" s="150"/>
      <c r="J260" s="151">
        <f>ROUND(I260*H260,2)</f>
        <v>0</v>
      </c>
      <c r="K260" s="147" t="s">
        <v>145</v>
      </c>
      <c r="L260" s="39"/>
      <c r="M260" s="152" t="s">
        <v>28</v>
      </c>
      <c r="N260" s="153" t="s">
        <v>44</v>
      </c>
      <c r="O260" s="64"/>
      <c r="P260" s="154">
        <f>O260*H260</f>
        <v>0</v>
      </c>
      <c r="Q260" s="154">
        <v>0</v>
      </c>
      <c r="R260" s="154">
        <f>Q260*H260</f>
        <v>0</v>
      </c>
      <c r="S260" s="154">
        <v>0</v>
      </c>
      <c r="T260" s="155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56" t="s">
        <v>81</v>
      </c>
      <c r="AT260" s="156" t="s">
        <v>119</v>
      </c>
      <c r="AU260" s="156" t="s">
        <v>83</v>
      </c>
      <c r="AY260" s="17" t="s">
        <v>124</v>
      </c>
      <c r="BE260" s="157">
        <f>IF(N260="základní",J260,0)</f>
        <v>0</v>
      </c>
      <c r="BF260" s="157">
        <f>IF(N260="snížená",J260,0)</f>
        <v>0</v>
      </c>
      <c r="BG260" s="157">
        <f>IF(N260="zákl. přenesená",J260,0)</f>
        <v>0</v>
      </c>
      <c r="BH260" s="157">
        <f>IF(N260="sníž. přenesená",J260,0)</f>
        <v>0</v>
      </c>
      <c r="BI260" s="157">
        <f>IF(N260="nulová",J260,0)</f>
        <v>0</v>
      </c>
      <c r="BJ260" s="17" t="s">
        <v>81</v>
      </c>
      <c r="BK260" s="157">
        <f>ROUND(I260*H260,2)</f>
        <v>0</v>
      </c>
      <c r="BL260" s="17" t="s">
        <v>81</v>
      </c>
      <c r="BM260" s="156" t="s">
        <v>644</v>
      </c>
    </row>
    <row r="261" spans="1:65" s="2" customFormat="1" ht="48">
      <c r="A261" s="34"/>
      <c r="B261" s="35"/>
      <c r="C261" s="36"/>
      <c r="D261" s="158" t="s">
        <v>126</v>
      </c>
      <c r="E261" s="36"/>
      <c r="F261" s="159" t="s">
        <v>645</v>
      </c>
      <c r="G261" s="36"/>
      <c r="H261" s="36"/>
      <c r="I261" s="160"/>
      <c r="J261" s="36"/>
      <c r="K261" s="36"/>
      <c r="L261" s="39"/>
      <c r="M261" s="161"/>
      <c r="N261" s="162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126</v>
      </c>
      <c r="AU261" s="17" t="s">
        <v>83</v>
      </c>
    </row>
    <row r="262" spans="1:65" s="2" customFormat="1" ht="57.6">
      <c r="A262" s="34"/>
      <c r="B262" s="35"/>
      <c r="C262" s="36"/>
      <c r="D262" s="158" t="s">
        <v>229</v>
      </c>
      <c r="E262" s="36"/>
      <c r="F262" s="173" t="s">
        <v>646</v>
      </c>
      <c r="G262" s="36"/>
      <c r="H262" s="36"/>
      <c r="I262" s="160"/>
      <c r="J262" s="36"/>
      <c r="K262" s="36"/>
      <c r="L262" s="39"/>
      <c r="M262" s="161"/>
      <c r="N262" s="162"/>
      <c r="O262" s="64"/>
      <c r="P262" s="64"/>
      <c r="Q262" s="64"/>
      <c r="R262" s="64"/>
      <c r="S262" s="64"/>
      <c r="T262" s="65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7" t="s">
        <v>229</v>
      </c>
      <c r="AU262" s="17" t="s">
        <v>83</v>
      </c>
    </row>
    <row r="263" spans="1:65" s="2" customFormat="1" ht="13.8" customHeight="1">
      <c r="A263" s="34"/>
      <c r="B263" s="35"/>
      <c r="C263" s="145" t="s">
        <v>647</v>
      </c>
      <c r="D263" s="145" t="s">
        <v>119</v>
      </c>
      <c r="E263" s="146" t="s">
        <v>648</v>
      </c>
      <c r="F263" s="147" t="s">
        <v>649</v>
      </c>
      <c r="G263" s="148" t="s">
        <v>144</v>
      </c>
      <c r="H263" s="149">
        <v>7</v>
      </c>
      <c r="I263" s="150"/>
      <c r="J263" s="151">
        <f>ROUND(I263*H263,2)</f>
        <v>0</v>
      </c>
      <c r="K263" s="147" t="s">
        <v>145</v>
      </c>
      <c r="L263" s="39"/>
      <c r="M263" s="152" t="s">
        <v>28</v>
      </c>
      <c r="N263" s="153" t="s">
        <v>44</v>
      </c>
      <c r="O263" s="64"/>
      <c r="P263" s="154">
        <f>O263*H263</f>
        <v>0</v>
      </c>
      <c r="Q263" s="154">
        <v>0</v>
      </c>
      <c r="R263" s="154">
        <f>Q263*H263</f>
        <v>0</v>
      </c>
      <c r="S263" s="154">
        <v>0</v>
      </c>
      <c r="T263" s="155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56" t="s">
        <v>81</v>
      </c>
      <c r="AT263" s="156" t="s">
        <v>119</v>
      </c>
      <c r="AU263" s="156" t="s">
        <v>83</v>
      </c>
      <c r="AY263" s="17" t="s">
        <v>124</v>
      </c>
      <c r="BE263" s="157">
        <f>IF(N263="základní",J263,0)</f>
        <v>0</v>
      </c>
      <c r="BF263" s="157">
        <f>IF(N263="snížená",J263,0)</f>
        <v>0</v>
      </c>
      <c r="BG263" s="157">
        <f>IF(N263="zákl. přenesená",J263,0)</f>
        <v>0</v>
      </c>
      <c r="BH263" s="157">
        <f>IF(N263="sníž. přenesená",J263,0)</f>
        <v>0</v>
      </c>
      <c r="BI263" s="157">
        <f>IF(N263="nulová",J263,0)</f>
        <v>0</v>
      </c>
      <c r="BJ263" s="17" t="s">
        <v>81</v>
      </c>
      <c r="BK263" s="157">
        <f>ROUND(I263*H263,2)</f>
        <v>0</v>
      </c>
      <c r="BL263" s="17" t="s">
        <v>81</v>
      </c>
      <c r="BM263" s="156" t="s">
        <v>650</v>
      </c>
    </row>
    <row r="264" spans="1:65" s="2" customFormat="1" ht="48">
      <c r="A264" s="34"/>
      <c r="B264" s="35"/>
      <c r="C264" s="36"/>
      <c r="D264" s="158" t="s">
        <v>126</v>
      </c>
      <c r="E264" s="36"/>
      <c r="F264" s="159" t="s">
        <v>651</v>
      </c>
      <c r="G264" s="36"/>
      <c r="H264" s="36"/>
      <c r="I264" s="160"/>
      <c r="J264" s="36"/>
      <c r="K264" s="36"/>
      <c r="L264" s="39"/>
      <c r="M264" s="161"/>
      <c r="N264" s="162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126</v>
      </c>
      <c r="AU264" s="17" t="s">
        <v>83</v>
      </c>
    </row>
    <row r="265" spans="1:65" s="2" customFormat="1" ht="57.6">
      <c r="A265" s="34"/>
      <c r="B265" s="35"/>
      <c r="C265" s="36"/>
      <c r="D265" s="158" t="s">
        <v>229</v>
      </c>
      <c r="E265" s="36"/>
      <c r="F265" s="173" t="s">
        <v>646</v>
      </c>
      <c r="G265" s="36"/>
      <c r="H265" s="36"/>
      <c r="I265" s="160"/>
      <c r="J265" s="36"/>
      <c r="K265" s="36"/>
      <c r="L265" s="39"/>
      <c r="M265" s="161"/>
      <c r="N265" s="162"/>
      <c r="O265" s="64"/>
      <c r="P265" s="64"/>
      <c r="Q265" s="64"/>
      <c r="R265" s="64"/>
      <c r="S265" s="64"/>
      <c r="T265" s="65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229</v>
      </c>
      <c r="AU265" s="17" t="s">
        <v>83</v>
      </c>
    </row>
    <row r="266" spans="1:65" s="2" customFormat="1" ht="13.8" customHeight="1">
      <c r="A266" s="34"/>
      <c r="B266" s="35"/>
      <c r="C266" s="163" t="s">
        <v>555</v>
      </c>
      <c r="D266" s="163" t="s">
        <v>180</v>
      </c>
      <c r="E266" s="164" t="s">
        <v>652</v>
      </c>
      <c r="F266" s="165" t="s">
        <v>653</v>
      </c>
      <c r="G266" s="166" t="s">
        <v>144</v>
      </c>
      <c r="H266" s="167">
        <v>2</v>
      </c>
      <c r="I266" s="168"/>
      <c r="J266" s="169">
        <f>ROUND(I266*H266,2)</f>
        <v>0</v>
      </c>
      <c r="K266" s="165" t="s">
        <v>145</v>
      </c>
      <c r="L266" s="170"/>
      <c r="M266" s="171" t="s">
        <v>28</v>
      </c>
      <c r="N266" s="172" t="s">
        <v>44</v>
      </c>
      <c r="O266" s="64"/>
      <c r="P266" s="154">
        <f>O266*H266</f>
        <v>0</v>
      </c>
      <c r="Q266" s="154">
        <v>0.157</v>
      </c>
      <c r="R266" s="154">
        <f>Q266*H266</f>
        <v>0.314</v>
      </c>
      <c r="S266" s="154">
        <v>0</v>
      </c>
      <c r="T266" s="155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56" t="s">
        <v>183</v>
      </c>
      <c r="AT266" s="156" t="s">
        <v>180</v>
      </c>
      <c r="AU266" s="156" t="s">
        <v>83</v>
      </c>
      <c r="AY266" s="17" t="s">
        <v>124</v>
      </c>
      <c r="BE266" s="157">
        <f>IF(N266="základní",J266,0)</f>
        <v>0</v>
      </c>
      <c r="BF266" s="157">
        <f>IF(N266="snížená",J266,0)</f>
        <v>0</v>
      </c>
      <c r="BG266" s="157">
        <f>IF(N266="zákl. přenesená",J266,0)</f>
        <v>0</v>
      </c>
      <c r="BH266" s="157">
        <f>IF(N266="sníž. přenesená",J266,0)</f>
        <v>0</v>
      </c>
      <c r="BI266" s="157">
        <f>IF(N266="nulová",J266,0)</f>
        <v>0</v>
      </c>
      <c r="BJ266" s="17" t="s">
        <v>81</v>
      </c>
      <c r="BK266" s="157">
        <f>ROUND(I266*H266,2)</f>
        <v>0</v>
      </c>
      <c r="BL266" s="17" t="s">
        <v>184</v>
      </c>
      <c r="BM266" s="156" t="s">
        <v>654</v>
      </c>
    </row>
    <row r="267" spans="1:65" s="2" customFormat="1" ht="10.199999999999999">
      <c r="A267" s="34"/>
      <c r="B267" s="35"/>
      <c r="C267" s="36"/>
      <c r="D267" s="158" t="s">
        <v>126</v>
      </c>
      <c r="E267" s="36"/>
      <c r="F267" s="159" t="s">
        <v>653</v>
      </c>
      <c r="G267" s="36"/>
      <c r="H267" s="36"/>
      <c r="I267" s="160"/>
      <c r="J267" s="36"/>
      <c r="K267" s="36"/>
      <c r="L267" s="39"/>
      <c r="M267" s="161"/>
      <c r="N267" s="162"/>
      <c r="O267" s="64"/>
      <c r="P267" s="64"/>
      <c r="Q267" s="64"/>
      <c r="R267" s="64"/>
      <c r="S267" s="64"/>
      <c r="T267" s="65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126</v>
      </c>
      <c r="AU267" s="17" t="s">
        <v>83</v>
      </c>
    </row>
    <row r="268" spans="1:65" s="2" customFormat="1" ht="45" customHeight="1">
      <c r="A268" s="34"/>
      <c r="B268" s="35"/>
      <c r="C268" s="145" t="s">
        <v>655</v>
      </c>
      <c r="D268" s="145" t="s">
        <v>119</v>
      </c>
      <c r="E268" s="146" t="s">
        <v>495</v>
      </c>
      <c r="F268" s="147" t="s">
        <v>496</v>
      </c>
      <c r="G268" s="148" t="s">
        <v>144</v>
      </c>
      <c r="H268" s="149">
        <v>1</v>
      </c>
      <c r="I268" s="150"/>
      <c r="J268" s="151">
        <f>ROUND(I268*H268,2)</f>
        <v>0</v>
      </c>
      <c r="K268" s="147" t="s">
        <v>145</v>
      </c>
      <c r="L268" s="39"/>
      <c r="M268" s="152" t="s">
        <v>28</v>
      </c>
      <c r="N268" s="153" t="s">
        <v>44</v>
      </c>
      <c r="O268" s="64"/>
      <c r="P268" s="154">
        <f>O268*H268</f>
        <v>0</v>
      </c>
      <c r="Q268" s="154">
        <v>0</v>
      </c>
      <c r="R268" s="154">
        <f>Q268*H268</f>
        <v>0</v>
      </c>
      <c r="S268" s="154">
        <v>0</v>
      </c>
      <c r="T268" s="155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56" t="s">
        <v>470</v>
      </c>
      <c r="AT268" s="156" t="s">
        <v>119</v>
      </c>
      <c r="AU268" s="156" t="s">
        <v>83</v>
      </c>
      <c r="AY268" s="17" t="s">
        <v>124</v>
      </c>
      <c r="BE268" s="157">
        <f>IF(N268="základní",J268,0)</f>
        <v>0</v>
      </c>
      <c r="BF268" s="157">
        <f>IF(N268="snížená",J268,0)</f>
        <v>0</v>
      </c>
      <c r="BG268" s="157">
        <f>IF(N268="zákl. přenesená",J268,0)</f>
        <v>0</v>
      </c>
      <c r="BH268" s="157">
        <f>IF(N268="sníž. přenesená",J268,0)</f>
        <v>0</v>
      </c>
      <c r="BI268" s="157">
        <f>IF(N268="nulová",J268,0)</f>
        <v>0</v>
      </c>
      <c r="BJ268" s="17" t="s">
        <v>81</v>
      </c>
      <c r="BK268" s="157">
        <f>ROUND(I268*H268,2)</f>
        <v>0</v>
      </c>
      <c r="BL268" s="17" t="s">
        <v>470</v>
      </c>
      <c r="BM268" s="156" t="s">
        <v>656</v>
      </c>
    </row>
    <row r="269" spans="1:65" s="2" customFormat="1" ht="144">
      <c r="A269" s="34"/>
      <c r="B269" s="35"/>
      <c r="C269" s="36"/>
      <c r="D269" s="158" t="s">
        <v>126</v>
      </c>
      <c r="E269" s="36"/>
      <c r="F269" s="159" t="s">
        <v>497</v>
      </c>
      <c r="G269" s="36"/>
      <c r="H269" s="36"/>
      <c r="I269" s="160"/>
      <c r="J269" s="36"/>
      <c r="K269" s="36"/>
      <c r="L269" s="39"/>
      <c r="M269" s="161"/>
      <c r="N269" s="162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126</v>
      </c>
      <c r="AU269" s="17" t="s">
        <v>83</v>
      </c>
    </row>
    <row r="270" spans="1:65" s="2" customFormat="1" ht="124.8">
      <c r="A270" s="34"/>
      <c r="B270" s="35"/>
      <c r="C270" s="36"/>
      <c r="D270" s="158" t="s">
        <v>229</v>
      </c>
      <c r="E270" s="36"/>
      <c r="F270" s="173" t="s">
        <v>376</v>
      </c>
      <c r="G270" s="36"/>
      <c r="H270" s="36"/>
      <c r="I270" s="160"/>
      <c r="J270" s="36"/>
      <c r="K270" s="36"/>
      <c r="L270" s="39"/>
      <c r="M270" s="161"/>
      <c r="N270" s="162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229</v>
      </c>
      <c r="AU270" s="17" t="s">
        <v>83</v>
      </c>
    </row>
    <row r="271" spans="1:65" s="2" customFormat="1" ht="19.2">
      <c r="A271" s="34"/>
      <c r="B271" s="35"/>
      <c r="C271" s="36"/>
      <c r="D271" s="158" t="s">
        <v>282</v>
      </c>
      <c r="E271" s="36"/>
      <c r="F271" s="173" t="s">
        <v>657</v>
      </c>
      <c r="G271" s="36"/>
      <c r="H271" s="36"/>
      <c r="I271" s="160"/>
      <c r="J271" s="36"/>
      <c r="K271" s="36"/>
      <c r="L271" s="39"/>
      <c r="M271" s="161"/>
      <c r="N271" s="162"/>
      <c r="O271" s="64"/>
      <c r="P271" s="64"/>
      <c r="Q271" s="64"/>
      <c r="R271" s="64"/>
      <c r="S271" s="64"/>
      <c r="T271" s="65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7" t="s">
        <v>282</v>
      </c>
      <c r="AU271" s="17" t="s">
        <v>83</v>
      </c>
    </row>
    <row r="272" spans="1:65" s="2" customFormat="1" ht="22.2" customHeight="1">
      <c r="A272" s="34"/>
      <c r="B272" s="35"/>
      <c r="C272" s="145" t="s">
        <v>559</v>
      </c>
      <c r="D272" s="145" t="s">
        <v>119</v>
      </c>
      <c r="E272" s="146" t="s">
        <v>658</v>
      </c>
      <c r="F272" s="147" t="s">
        <v>659</v>
      </c>
      <c r="G272" s="148" t="s">
        <v>144</v>
      </c>
      <c r="H272" s="149">
        <v>52</v>
      </c>
      <c r="I272" s="150"/>
      <c r="J272" s="151">
        <f>ROUND(I272*H272,2)</f>
        <v>0</v>
      </c>
      <c r="K272" s="147" t="s">
        <v>145</v>
      </c>
      <c r="L272" s="39"/>
      <c r="M272" s="152" t="s">
        <v>28</v>
      </c>
      <c r="N272" s="153" t="s">
        <v>44</v>
      </c>
      <c r="O272" s="64"/>
      <c r="P272" s="154">
        <f>O272*H272</f>
        <v>0</v>
      </c>
      <c r="Q272" s="154">
        <v>0</v>
      </c>
      <c r="R272" s="154">
        <f>Q272*H272</f>
        <v>0</v>
      </c>
      <c r="S272" s="154">
        <v>0</v>
      </c>
      <c r="T272" s="155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56" t="s">
        <v>81</v>
      </c>
      <c r="AT272" s="156" t="s">
        <v>119</v>
      </c>
      <c r="AU272" s="156" t="s">
        <v>83</v>
      </c>
      <c r="AY272" s="17" t="s">
        <v>124</v>
      </c>
      <c r="BE272" s="157">
        <f>IF(N272="základní",J272,0)</f>
        <v>0</v>
      </c>
      <c r="BF272" s="157">
        <f>IF(N272="snížená",J272,0)</f>
        <v>0</v>
      </c>
      <c r="BG272" s="157">
        <f>IF(N272="zákl. přenesená",J272,0)</f>
        <v>0</v>
      </c>
      <c r="BH272" s="157">
        <f>IF(N272="sníž. přenesená",J272,0)</f>
        <v>0</v>
      </c>
      <c r="BI272" s="157">
        <f>IF(N272="nulová",J272,0)</f>
        <v>0</v>
      </c>
      <c r="BJ272" s="17" t="s">
        <v>81</v>
      </c>
      <c r="BK272" s="157">
        <f>ROUND(I272*H272,2)</f>
        <v>0</v>
      </c>
      <c r="BL272" s="17" t="s">
        <v>81</v>
      </c>
      <c r="BM272" s="156" t="s">
        <v>660</v>
      </c>
    </row>
    <row r="273" spans="1:65" s="2" customFormat="1" ht="28.8">
      <c r="A273" s="34"/>
      <c r="B273" s="35"/>
      <c r="C273" s="36"/>
      <c r="D273" s="158" t="s">
        <v>126</v>
      </c>
      <c r="E273" s="36"/>
      <c r="F273" s="159" t="s">
        <v>661</v>
      </c>
      <c r="G273" s="36"/>
      <c r="H273" s="36"/>
      <c r="I273" s="160"/>
      <c r="J273" s="36"/>
      <c r="K273" s="36"/>
      <c r="L273" s="39"/>
      <c r="M273" s="161"/>
      <c r="N273" s="162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126</v>
      </c>
      <c r="AU273" s="17" t="s">
        <v>83</v>
      </c>
    </row>
    <row r="274" spans="1:65" s="2" customFormat="1" ht="28.8">
      <c r="A274" s="34"/>
      <c r="B274" s="35"/>
      <c r="C274" s="36"/>
      <c r="D274" s="158" t="s">
        <v>229</v>
      </c>
      <c r="E274" s="36"/>
      <c r="F274" s="173" t="s">
        <v>662</v>
      </c>
      <c r="G274" s="36"/>
      <c r="H274" s="36"/>
      <c r="I274" s="160"/>
      <c r="J274" s="36"/>
      <c r="K274" s="36"/>
      <c r="L274" s="39"/>
      <c r="M274" s="161"/>
      <c r="N274" s="162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229</v>
      </c>
      <c r="AU274" s="17" t="s">
        <v>83</v>
      </c>
    </row>
    <row r="275" spans="1:65" s="2" customFormat="1" ht="19.2">
      <c r="A275" s="34"/>
      <c r="B275" s="35"/>
      <c r="C275" s="36"/>
      <c r="D275" s="158" t="s">
        <v>282</v>
      </c>
      <c r="E275" s="36"/>
      <c r="F275" s="173" t="s">
        <v>663</v>
      </c>
      <c r="G275" s="36"/>
      <c r="H275" s="36"/>
      <c r="I275" s="160"/>
      <c r="J275" s="36"/>
      <c r="K275" s="36"/>
      <c r="L275" s="39"/>
      <c r="M275" s="161"/>
      <c r="N275" s="162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282</v>
      </c>
      <c r="AU275" s="17" t="s">
        <v>83</v>
      </c>
    </row>
    <row r="276" spans="1:65" s="2" customFormat="1" ht="22.2" customHeight="1">
      <c r="A276" s="34"/>
      <c r="B276" s="35"/>
      <c r="C276" s="145" t="s">
        <v>664</v>
      </c>
      <c r="D276" s="145" t="s">
        <v>119</v>
      </c>
      <c r="E276" s="146" t="s">
        <v>665</v>
      </c>
      <c r="F276" s="147" t="s">
        <v>666</v>
      </c>
      <c r="G276" s="148" t="s">
        <v>144</v>
      </c>
      <c r="H276" s="149">
        <v>27</v>
      </c>
      <c r="I276" s="150"/>
      <c r="J276" s="151">
        <f>ROUND(I276*H276,2)</f>
        <v>0</v>
      </c>
      <c r="K276" s="147" t="s">
        <v>145</v>
      </c>
      <c r="L276" s="39"/>
      <c r="M276" s="152" t="s">
        <v>28</v>
      </c>
      <c r="N276" s="153" t="s">
        <v>44</v>
      </c>
      <c r="O276" s="64"/>
      <c r="P276" s="154">
        <f>O276*H276</f>
        <v>0</v>
      </c>
      <c r="Q276" s="154">
        <v>0</v>
      </c>
      <c r="R276" s="154">
        <f>Q276*H276</f>
        <v>0</v>
      </c>
      <c r="S276" s="154">
        <v>0</v>
      </c>
      <c r="T276" s="155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56" t="s">
        <v>123</v>
      </c>
      <c r="AT276" s="156" t="s">
        <v>119</v>
      </c>
      <c r="AU276" s="156" t="s">
        <v>83</v>
      </c>
      <c r="AY276" s="17" t="s">
        <v>124</v>
      </c>
      <c r="BE276" s="157">
        <f>IF(N276="základní",J276,0)</f>
        <v>0</v>
      </c>
      <c r="BF276" s="157">
        <f>IF(N276="snížená",J276,0)</f>
        <v>0</v>
      </c>
      <c r="BG276" s="157">
        <f>IF(N276="zákl. přenesená",J276,0)</f>
        <v>0</v>
      </c>
      <c r="BH276" s="157">
        <f>IF(N276="sníž. přenesená",J276,0)</f>
        <v>0</v>
      </c>
      <c r="BI276" s="157">
        <f>IF(N276="nulová",J276,0)</f>
        <v>0</v>
      </c>
      <c r="BJ276" s="17" t="s">
        <v>81</v>
      </c>
      <c r="BK276" s="157">
        <f>ROUND(I276*H276,2)</f>
        <v>0</v>
      </c>
      <c r="BL276" s="17" t="s">
        <v>123</v>
      </c>
      <c r="BM276" s="156" t="s">
        <v>667</v>
      </c>
    </row>
    <row r="277" spans="1:65" s="2" customFormat="1" ht="38.4">
      <c r="A277" s="34"/>
      <c r="B277" s="35"/>
      <c r="C277" s="36"/>
      <c r="D277" s="158" t="s">
        <v>126</v>
      </c>
      <c r="E277" s="36"/>
      <c r="F277" s="159" t="s">
        <v>668</v>
      </c>
      <c r="G277" s="36"/>
      <c r="H277" s="36"/>
      <c r="I277" s="160"/>
      <c r="J277" s="36"/>
      <c r="K277" s="36"/>
      <c r="L277" s="39"/>
      <c r="M277" s="161"/>
      <c r="N277" s="162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126</v>
      </c>
      <c r="AU277" s="17" t="s">
        <v>83</v>
      </c>
    </row>
    <row r="278" spans="1:65" s="2" customFormat="1" ht="38.4">
      <c r="A278" s="34"/>
      <c r="B278" s="35"/>
      <c r="C278" s="36"/>
      <c r="D278" s="158" t="s">
        <v>229</v>
      </c>
      <c r="E278" s="36"/>
      <c r="F278" s="173" t="s">
        <v>669</v>
      </c>
      <c r="G278" s="36"/>
      <c r="H278" s="36"/>
      <c r="I278" s="160"/>
      <c r="J278" s="36"/>
      <c r="K278" s="36"/>
      <c r="L278" s="39"/>
      <c r="M278" s="161"/>
      <c r="N278" s="162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229</v>
      </c>
      <c r="AU278" s="17" t="s">
        <v>83</v>
      </c>
    </row>
    <row r="279" spans="1:65" s="2" customFormat="1" ht="19.2">
      <c r="A279" s="34"/>
      <c r="B279" s="35"/>
      <c r="C279" s="36"/>
      <c r="D279" s="158" t="s">
        <v>282</v>
      </c>
      <c r="E279" s="36"/>
      <c r="F279" s="173" t="s">
        <v>670</v>
      </c>
      <c r="G279" s="36"/>
      <c r="H279" s="36"/>
      <c r="I279" s="160"/>
      <c r="J279" s="36"/>
      <c r="K279" s="36"/>
      <c r="L279" s="39"/>
      <c r="M279" s="161"/>
      <c r="N279" s="162"/>
      <c r="O279" s="64"/>
      <c r="P279" s="64"/>
      <c r="Q279" s="64"/>
      <c r="R279" s="64"/>
      <c r="S279" s="64"/>
      <c r="T279" s="65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7" t="s">
        <v>282</v>
      </c>
      <c r="AU279" s="17" t="s">
        <v>83</v>
      </c>
    </row>
    <row r="280" spans="1:65" s="2" customFormat="1" ht="13.8" customHeight="1">
      <c r="A280" s="34"/>
      <c r="B280" s="35"/>
      <c r="C280" s="145" t="s">
        <v>565</v>
      </c>
      <c r="D280" s="145" t="s">
        <v>119</v>
      </c>
      <c r="E280" s="146" t="s">
        <v>671</v>
      </c>
      <c r="F280" s="147" t="s">
        <v>672</v>
      </c>
      <c r="G280" s="148" t="s">
        <v>144</v>
      </c>
      <c r="H280" s="149">
        <v>2</v>
      </c>
      <c r="I280" s="150"/>
      <c r="J280" s="151">
        <f>ROUND(I280*H280,2)</f>
        <v>0</v>
      </c>
      <c r="K280" s="147" t="s">
        <v>145</v>
      </c>
      <c r="L280" s="39"/>
      <c r="M280" s="152" t="s">
        <v>28</v>
      </c>
      <c r="N280" s="153" t="s">
        <v>44</v>
      </c>
      <c r="O280" s="64"/>
      <c r="P280" s="154">
        <f>O280*H280</f>
        <v>0</v>
      </c>
      <c r="Q280" s="154">
        <v>0</v>
      </c>
      <c r="R280" s="154">
        <f>Q280*H280</f>
        <v>0</v>
      </c>
      <c r="S280" s="154">
        <v>0</v>
      </c>
      <c r="T280" s="155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56" t="s">
        <v>81</v>
      </c>
      <c r="AT280" s="156" t="s">
        <v>119</v>
      </c>
      <c r="AU280" s="156" t="s">
        <v>83</v>
      </c>
      <c r="AY280" s="17" t="s">
        <v>124</v>
      </c>
      <c r="BE280" s="157">
        <f>IF(N280="základní",J280,0)</f>
        <v>0</v>
      </c>
      <c r="BF280" s="157">
        <f>IF(N280="snížená",J280,0)</f>
        <v>0</v>
      </c>
      <c r="BG280" s="157">
        <f>IF(N280="zákl. přenesená",J280,0)</f>
        <v>0</v>
      </c>
      <c r="BH280" s="157">
        <f>IF(N280="sníž. přenesená",J280,0)</f>
        <v>0</v>
      </c>
      <c r="BI280" s="157">
        <f>IF(N280="nulová",J280,0)</f>
        <v>0</v>
      </c>
      <c r="BJ280" s="17" t="s">
        <v>81</v>
      </c>
      <c r="BK280" s="157">
        <f>ROUND(I280*H280,2)</f>
        <v>0</v>
      </c>
      <c r="BL280" s="17" t="s">
        <v>81</v>
      </c>
      <c r="BM280" s="156" t="s">
        <v>673</v>
      </c>
    </row>
    <row r="281" spans="1:65" s="2" customFormat="1" ht="38.4">
      <c r="A281" s="34"/>
      <c r="B281" s="35"/>
      <c r="C281" s="36"/>
      <c r="D281" s="158" t="s">
        <v>126</v>
      </c>
      <c r="E281" s="36"/>
      <c r="F281" s="159" t="s">
        <v>674</v>
      </c>
      <c r="G281" s="36"/>
      <c r="H281" s="36"/>
      <c r="I281" s="160"/>
      <c r="J281" s="36"/>
      <c r="K281" s="36"/>
      <c r="L281" s="39"/>
      <c r="M281" s="161"/>
      <c r="N281" s="162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126</v>
      </c>
      <c r="AU281" s="17" t="s">
        <v>83</v>
      </c>
    </row>
    <row r="282" spans="1:65" s="2" customFormat="1" ht="38.4">
      <c r="A282" s="34"/>
      <c r="B282" s="35"/>
      <c r="C282" s="36"/>
      <c r="D282" s="158" t="s">
        <v>229</v>
      </c>
      <c r="E282" s="36"/>
      <c r="F282" s="173" t="s">
        <v>675</v>
      </c>
      <c r="G282" s="36"/>
      <c r="H282" s="36"/>
      <c r="I282" s="160"/>
      <c r="J282" s="36"/>
      <c r="K282" s="36"/>
      <c r="L282" s="39"/>
      <c r="M282" s="161"/>
      <c r="N282" s="162"/>
      <c r="O282" s="64"/>
      <c r="P282" s="64"/>
      <c r="Q282" s="64"/>
      <c r="R282" s="64"/>
      <c r="S282" s="64"/>
      <c r="T282" s="65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7" t="s">
        <v>229</v>
      </c>
      <c r="AU282" s="17" t="s">
        <v>83</v>
      </c>
    </row>
    <row r="283" spans="1:65" s="2" customFormat="1" ht="13.8" customHeight="1">
      <c r="A283" s="34"/>
      <c r="B283" s="35"/>
      <c r="C283" s="145" t="s">
        <v>676</v>
      </c>
      <c r="D283" s="145" t="s">
        <v>119</v>
      </c>
      <c r="E283" s="146" t="s">
        <v>677</v>
      </c>
      <c r="F283" s="147" t="s">
        <v>678</v>
      </c>
      <c r="G283" s="148" t="s">
        <v>144</v>
      </c>
      <c r="H283" s="149">
        <v>8</v>
      </c>
      <c r="I283" s="150"/>
      <c r="J283" s="151">
        <f>ROUND(I283*H283,2)</f>
        <v>0</v>
      </c>
      <c r="K283" s="147" t="s">
        <v>145</v>
      </c>
      <c r="L283" s="39"/>
      <c r="M283" s="152" t="s">
        <v>28</v>
      </c>
      <c r="N283" s="153" t="s">
        <v>44</v>
      </c>
      <c r="O283" s="64"/>
      <c r="P283" s="154">
        <f>O283*H283</f>
        <v>0</v>
      </c>
      <c r="Q283" s="154">
        <v>0</v>
      </c>
      <c r="R283" s="154">
        <f>Q283*H283</f>
        <v>0</v>
      </c>
      <c r="S283" s="154">
        <v>0</v>
      </c>
      <c r="T283" s="155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56" t="s">
        <v>81</v>
      </c>
      <c r="AT283" s="156" t="s">
        <v>119</v>
      </c>
      <c r="AU283" s="156" t="s">
        <v>83</v>
      </c>
      <c r="AY283" s="17" t="s">
        <v>124</v>
      </c>
      <c r="BE283" s="157">
        <f>IF(N283="základní",J283,0)</f>
        <v>0</v>
      </c>
      <c r="BF283" s="157">
        <f>IF(N283="snížená",J283,0)</f>
        <v>0</v>
      </c>
      <c r="BG283" s="157">
        <f>IF(N283="zákl. přenesená",J283,0)</f>
        <v>0</v>
      </c>
      <c r="BH283" s="157">
        <f>IF(N283="sníž. přenesená",J283,0)</f>
        <v>0</v>
      </c>
      <c r="BI283" s="157">
        <f>IF(N283="nulová",J283,0)</f>
        <v>0</v>
      </c>
      <c r="BJ283" s="17" t="s">
        <v>81</v>
      </c>
      <c r="BK283" s="157">
        <f>ROUND(I283*H283,2)</f>
        <v>0</v>
      </c>
      <c r="BL283" s="17" t="s">
        <v>81</v>
      </c>
      <c r="BM283" s="156" t="s">
        <v>679</v>
      </c>
    </row>
    <row r="284" spans="1:65" s="2" customFormat="1" ht="38.4">
      <c r="A284" s="34"/>
      <c r="B284" s="35"/>
      <c r="C284" s="36"/>
      <c r="D284" s="158" t="s">
        <v>126</v>
      </c>
      <c r="E284" s="36"/>
      <c r="F284" s="159" t="s">
        <v>680</v>
      </c>
      <c r="G284" s="36"/>
      <c r="H284" s="36"/>
      <c r="I284" s="160"/>
      <c r="J284" s="36"/>
      <c r="K284" s="36"/>
      <c r="L284" s="39"/>
      <c r="M284" s="161"/>
      <c r="N284" s="162"/>
      <c r="O284" s="64"/>
      <c r="P284" s="64"/>
      <c r="Q284" s="64"/>
      <c r="R284" s="64"/>
      <c r="S284" s="64"/>
      <c r="T284" s="65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126</v>
      </c>
      <c r="AU284" s="17" t="s">
        <v>83</v>
      </c>
    </row>
    <row r="285" spans="1:65" s="2" customFormat="1" ht="38.4">
      <c r="A285" s="34"/>
      <c r="B285" s="35"/>
      <c r="C285" s="36"/>
      <c r="D285" s="158" t="s">
        <v>229</v>
      </c>
      <c r="E285" s="36"/>
      <c r="F285" s="173" t="s">
        <v>675</v>
      </c>
      <c r="G285" s="36"/>
      <c r="H285" s="36"/>
      <c r="I285" s="160"/>
      <c r="J285" s="36"/>
      <c r="K285" s="36"/>
      <c r="L285" s="39"/>
      <c r="M285" s="161"/>
      <c r="N285" s="162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229</v>
      </c>
      <c r="AU285" s="17" t="s">
        <v>83</v>
      </c>
    </row>
    <row r="286" spans="1:65" s="2" customFormat="1" ht="28.8">
      <c r="A286" s="34"/>
      <c r="B286" s="35"/>
      <c r="C286" s="36"/>
      <c r="D286" s="158" t="s">
        <v>282</v>
      </c>
      <c r="E286" s="36"/>
      <c r="F286" s="173" t="s">
        <v>681</v>
      </c>
      <c r="G286" s="36"/>
      <c r="H286" s="36"/>
      <c r="I286" s="160"/>
      <c r="J286" s="36"/>
      <c r="K286" s="36"/>
      <c r="L286" s="39"/>
      <c r="M286" s="161"/>
      <c r="N286" s="162"/>
      <c r="O286" s="64"/>
      <c r="P286" s="64"/>
      <c r="Q286" s="64"/>
      <c r="R286" s="64"/>
      <c r="S286" s="64"/>
      <c r="T286" s="65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282</v>
      </c>
      <c r="AU286" s="17" t="s">
        <v>83</v>
      </c>
    </row>
    <row r="287" spans="1:65" s="11" customFormat="1" ht="20.399999999999999">
      <c r="B287" s="184"/>
      <c r="C287" s="185"/>
      <c r="D287" s="158" t="s">
        <v>307</v>
      </c>
      <c r="E287" s="186" t="s">
        <v>28</v>
      </c>
      <c r="F287" s="187" t="s">
        <v>682</v>
      </c>
      <c r="G287" s="185"/>
      <c r="H287" s="188">
        <v>3</v>
      </c>
      <c r="I287" s="189"/>
      <c r="J287" s="185"/>
      <c r="K287" s="185"/>
      <c r="L287" s="190"/>
      <c r="M287" s="191"/>
      <c r="N287" s="192"/>
      <c r="O287" s="192"/>
      <c r="P287" s="192"/>
      <c r="Q287" s="192"/>
      <c r="R287" s="192"/>
      <c r="S287" s="192"/>
      <c r="T287" s="193"/>
      <c r="AT287" s="194" t="s">
        <v>307</v>
      </c>
      <c r="AU287" s="194" t="s">
        <v>83</v>
      </c>
      <c r="AV287" s="11" t="s">
        <v>83</v>
      </c>
      <c r="AW287" s="11" t="s">
        <v>35</v>
      </c>
      <c r="AX287" s="11" t="s">
        <v>73</v>
      </c>
      <c r="AY287" s="194" t="s">
        <v>124</v>
      </c>
    </row>
    <row r="288" spans="1:65" s="11" customFormat="1" ht="10.199999999999999">
      <c r="B288" s="184"/>
      <c r="C288" s="185"/>
      <c r="D288" s="158" t="s">
        <v>307</v>
      </c>
      <c r="E288" s="186" t="s">
        <v>28</v>
      </c>
      <c r="F288" s="187" t="s">
        <v>683</v>
      </c>
      <c r="G288" s="185"/>
      <c r="H288" s="188">
        <v>1</v>
      </c>
      <c r="I288" s="189"/>
      <c r="J288" s="185"/>
      <c r="K288" s="185"/>
      <c r="L288" s="190"/>
      <c r="M288" s="191"/>
      <c r="N288" s="192"/>
      <c r="O288" s="192"/>
      <c r="P288" s="192"/>
      <c r="Q288" s="192"/>
      <c r="R288" s="192"/>
      <c r="S288" s="192"/>
      <c r="T288" s="193"/>
      <c r="AT288" s="194" t="s">
        <v>307</v>
      </c>
      <c r="AU288" s="194" t="s">
        <v>83</v>
      </c>
      <c r="AV288" s="11" t="s">
        <v>83</v>
      </c>
      <c r="AW288" s="11" t="s">
        <v>35</v>
      </c>
      <c r="AX288" s="11" t="s">
        <v>73</v>
      </c>
      <c r="AY288" s="194" t="s">
        <v>124</v>
      </c>
    </row>
    <row r="289" spans="1:65" s="11" customFormat="1" ht="20.399999999999999">
      <c r="B289" s="184"/>
      <c r="C289" s="185"/>
      <c r="D289" s="158" t="s">
        <v>307</v>
      </c>
      <c r="E289" s="186" t="s">
        <v>28</v>
      </c>
      <c r="F289" s="187" t="s">
        <v>684</v>
      </c>
      <c r="G289" s="185"/>
      <c r="H289" s="188">
        <v>4</v>
      </c>
      <c r="I289" s="189"/>
      <c r="J289" s="185"/>
      <c r="K289" s="185"/>
      <c r="L289" s="190"/>
      <c r="M289" s="191"/>
      <c r="N289" s="192"/>
      <c r="O289" s="192"/>
      <c r="P289" s="192"/>
      <c r="Q289" s="192"/>
      <c r="R289" s="192"/>
      <c r="S289" s="192"/>
      <c r="T289" s="193"/>
      <c r="AT289" s="194" t="s">
        <v>307</v>
      </c>
      <c r="AU289" s="194" t="s">
        <v>83</v>
      </c>
      <c r="AV289" s="11" t="s">
        <v>83</v>
      </c>
      <c r="AW289" s="11" t="s">
        <v>35</v>
      </c>
      <c r="AX289" s="11" t="s">
        <v>73</v>
      </c>
      <c r="AY289" s="194" t="s">
        <v>124</v>
      </c>
    </row>
    <row r="290" spans="1:65" s="12" customFormat="1" ht="10.199999999999999">
      <c r="B290" s="195"/>
      <c r="C290" s="196"/>
      <c r="D290" s="158" t="s">
        <v>307</v>
      </c>
      <c r="E290" s="197" t="s">
        <v>28</v>
      </c>
      <c r="F290" s="198" t="s">
        <v>310</v>
      </c>
      <c r="G290" s="196"/>
      <c r="H290" s="199">
        <v>8</v>
      </c>
      <c r="I290" s="200"/>
      <c r="J290" s="196"/>
      <c r="K290" s="196"/>
      <c r="L290" s="201"/>
      <c r="M290" s="202"/>
      <c r="N290" s="203"/>
      <c r="O290" s="203"/>
      <c r="P290" s="203"/>
      <c r="Q290" s="203"/>
      <c r="R290" s="203"/>
      <c r="S290" s="203"/>
      <c r="T290" s="204"/>
      <c r="AT290" s="205" t="s">
        <v>307</v>
      </c>
      <c r="AU290" s="205" t="s">
        <v>83</v>
      </c>
      <c r="AV290" s="12" t="s">
        <v>123</v>
      </c>
      <c r="AW290" s="12" t="s">
        <v>35</v>
      </c>
      <c r="AX290" s="12" t="s">
        <v>81</v>
      </c>
      <c r="AY290" s="205" t="s">
        <v>124</v>
      </c>
    </row>
    <row r="291" spans="1:65" s="2" customFormat="1" ht="13.8" customHeight="1">
      <c r="A291" s="34"/>
      <c r="B291" s="35"/>
      <c r="C291" s="145" t="s">
        <v>571</v>
      </c>
      <c r="D291" s="145" t="s">
        <v>119</v>
      </c>
      <c r="E291" s="146" t="s">
        <v>685</v>
      </c>
      <c r="F291" s="147" t="s">
        <v>686</v>
      </c>
      <c r="G291" s="148" t="s">
        <v>144</v>
      </c>
      <c r="H291" s="149">
        <v>1</v>
      </c>
      <c r="I291" s="150"/>
      <c r="J291" s="151">
        <f>ROUND(I291*H291,2)</f>
        <v>0</v>
      </c>
      <c r="K291" s="147" t="s">
        <v>145</v>
      </c>
      <c r="L291" s="39"/>
      <c r="M291" s="152" t="s">
        <v>28</v>
      </c>
      <c r="N291" s="153" t="s">
        <v>44</v>
      </c>
      <c r="O291" s="64"/>
      <c r="P291" s="154">
        <f>O291*H291</f>
        <v>0</v>
      </c>
      <c r="Q291" s="154">
        <v>0</v>
      </c>
      <c r="R291" s="154">
        <f>Q291*H291</f>
        <v>0</v>
      </c>
      <c r="S291" s="154">
        <v>0</v>
      </c>
      <c r="T291" s="155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56" t="s">
        <v>81</v>
      </c>
      <c r="AT291" s="156" t="s">
        <v>119</v>
      </c>
      <c r="AU291" s="156" t="s">
        <v>83</v>
      </c>
      <c r="AY291" s="17" t="s">
        <v>124</v>
      </c>
      <c r="BE291" s="157">
        <f>IF(N291="základní",J291,0)</f>
        <v>0</v>
      </c>
      <c r="BF291" s="157">
        <f>IF(N291="snížená",J291,0)</f>
        <v>0</v>
      </c>
      <c r="BG291" s="157">
        <f>IF(N291="zákl. přenesená",J291,0)</f>
        <v>0</v>
      </c>
      <c r="BH291" s="157">
        <f>IF(N291="sníž. přenesená",J291,0)</f>
        <v>0</v>
      </c>
      <c r="BI291" s="157">
        <f>IF(N291="nulová",J291,0)</f>
        <v>0</v>
      </c>
      <c r="BJ291" s="17" t="s">
        <v>81</v>
      </c>
      <c r="BK291" s="157">
        <f>ROUND(I291*H291,2)</f>
        <v>0</v>
      </c>
      <c r="BL291" s="17" t="s">
        <v>81</v>
      </c>
      <c r="BM291" s="156" t="s">
        <v>687</v>
      </c>
    </row>
    <row r="292" spans="1:65" s="2" customFormat="1" ht="38.4">
      <c r="A292" s="34"/>
      <c r="B292" s="35"/>
      <c r="C292" s="36"/>
      <c r="D292" s="158" t="s">
        <v>126</v>
      </c>
      <c r="E292" s="36"/>
      <c r="F292" s="159" t="s">
        <v>688</v>
      </c>
      <c r="G292" s="36"/>
      <c r="H292" s="36"/>
      <c r="I292" s="160"/>
      <c r="J292" s="36"/>
      <c r="K292" s="36"/>
      <c r="L292" s="39"/>
      <c r="M292" s="161"/>
      <c r="N292" s="162"/>
      <c r="O292" s="64"/>
      <c r="P292" s="64"/>
      <c r="Q292" s="64"/>
      <c r="R292" s="64"/>
      <c r="S292" s="64"/>
      <c r="T292" s="65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126</v>
      </c>
      <c r="AU292" s="17" t="s">
        <v>83</v>
      </c>
    </row>
    <row r="293" spans="1:65" s="2" customFormat="1" ht="38.4">
      <c r="A293" s="34"/>
      <c r="B293" s="35"/>
      <c r="C293" s="36"/>
      <c r="D293" s="158" t="s">
        <v>229</v>
      </c>
      <c r="E293" s="36"/>
      <c r="F293" s="173" t="s">
        <v>675</v>
      </c>
      <c r="G293" s="36"/>
      <c r="H293" s="36"/>
      <c r="I293" s="160"/>
      <c r="J293" s="36"/>
      <c r="K293" s="36"/>
      <c r="L293" s="39"/>
      <c r="M293" s="161"/>
      <c r="N293" s="162"/>
      <c r="O293" s="64"/>
      <c r="P293" s="64"/>
      <c r="Q293" s="64"/>
      <c r="R293" s="64"/>
      <c r="S293" s="64"/>
      <c r="T293" s="65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229</v>
      </c>
      <c r="AU293" s="17" t="s">
        <v>83</v>
      </c>
    </row>
    <row r="294" spans="1:65" s="2" customFormat="1" ht="13.8" customHeight="1">
      <c r="A294" s="34"/>
      <c r="B294" s="35"/>
      <c r="C294" s="145" t="s">
        <v>689</v>
      </c>
      <c r="D294" s="145" t="s">
        <v>119</v>
      </c>
      <c r="E294" s="146" t="s">
        <v>690</v>
      </c>
      <c r="F294" s="147" t="s">
        <v>691</v>
      </c>
      <c r="G294" s="148" t="s">
        <v>144</v>
      </c>
      <c r="H294" s="149">
        <v>2</v>
      </c>
      <c r="I294" s="150"/>
      <c r="J294" s="151">
        <f>ROUND(I294*H294,2)</f>
        <v>0</v>
      </c>
      <c r="K294" s="147" t="s">
        <v>145</v>
      </c>
      <c r="L294" s="39"/>
      <c r="M294" s="152" t="s">
        <v>28</v>
      </c>
      <c r="N294" s="153" t="s">
        <v>44</v>
      </c>
      <c r="O294" s="64"/>
      <c r="P294" s="154">
        <f>O294*H294</f>
        <v>0</v>
      </c>
      <c r="Q294" s="154">
        <v>0</v>
      </c>
      <c r="R294" s="154">
        <f>Q294*H294</f>
        <v>0</v>
      </c>
      <c r="S294" s="154">
        <v>0</v>
      </c>
      <c r="T294" s="155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56" t="s">
        <v>123</v>
      </c>
      <c r="AT294" s="156" t="s">
        <v>119</v>
      </c>
      <c r="AU294" s="156" t="s">
        <v>83</v>
      </c>
      <c r="AY294" s="17" t="s">
        <v>124</v>
      </c>
      <c r="BE294" s="157">
        <f>IF(N294="základní",J294,0)</f>
        <v>0</v>
      </c>
      <c r="BF294" s="157">
        <f>IF(N294="snížená",J294,0)</f>
        <v>0</v>
      </c>
      <c r="BG294" s="157">
        <f>IF(N294="zákl. přenesená",J294,0)</f>
        <v>0</v>
      </c>
      <c r="BH294" s="157">
        <f>IF(N294="sníž. přenesená",J294,0)</f>
        <v>0</v>
      </c>
      <c r="BI294" s="157">
        <f>IF(N294="nulová",J294,0)</f>
        <v>0</v>
      </c>
      <c r="BJ294" s="17" t="s">
        <v>81</v>
      </c>
      <c r="BK294" s="157">
        <f>ROUND(I294*H294,2)</f>
        <v>0</v>
      </c>
      <c r="BL294" s="17" t="s">
        <v>123</v>
      </c>
      <c r="BM294" s="156" t="s">
        <v>692</v>
      </c>
    </row>
    <row r="295" spans="1:65" s="2" customFormat="1" ht="38.4">
      <c r="A295" s="34"/>
      <c r="B295" s="35"/>
      <c r="C295" s="36"/>
      <c r="D295" s="158" t="s">
        <v>126</v>
      </c>
      <c r="E295" s="36"/>
      <c r="F295" s="159" t="s">
        <v>693</v>
      </c>
      <c r="G295" s="36"/>
      <c r="H295" s="36"/>
      <c r="I295" s="160"/>
      <c r="J295" s="36"/>
      <c r="K295" s="36"/>
      <c r="L295" s="39"/>
      <c r="M295" s="161"/>
      <c r="N295" s="162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126</v>
      </c>
      <c r="AU295" s="17" t="s">
        <v>83</v>
      </c>
    </row>
    <row r="296" spans="1:65" s="2" customFormat="1" ht="48">
      <c r="A296" s="34"/>
      <c r="B296" s="35"/>
      <c r="C296" s="36"/>
      <c r="D296" s="158" t="s">
        <v>229</v>
      </c>
      <c r="E296" s="36"/>
      <c r="F296" s="173" t="s">
        <v>694</v>
      </c>
      <c r="G296" s="36"/>
      <c r="H296" s="36"/>
      <c r="I296" s="160"/>
      <c r="J296" s="36"/>
      <c r="K296" s="36"/>
      <c r="L296" s="39"/>
      <c r="M296" s="161"/>
      <c r="N296" s="162"/>
      <c r="O296" s="64"/>
      <c r="P296" s="64"/>
      <c r="Q296" s="64"/>
      <c r="R296" s="64"/>
      <c r="S296" s="64"/>
      <c r="T296" s="65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229</v>
      </c>
      <c r="AU296" s="17" t="s">
        <v>83</v>
      </c>
    </row>
    <row r="297" spans="1:65" s="2" customFormat="1" ht="13.8" customHeight="1">
      <c r="A297" s="34"/>
      <c r="B297" s="35"/>
      <c r="C297" s="145" t="s">
        <v>574</v>
      </c>
      <c r="D297" s="145" t="s">
        <v>119</v>
      </c>
      <c r="E297" s="146" t="s">
        <v>695</v>
      </c>
      <c r="F297" s="147" t="s">
        <v>696</v>
      </c>
      <c r="G297" s="148" t="s">
        <v>144</v>
      </c>
      <c r="H297" s="149">
        <v>8</v>
      </c>
      <c r="I297" s="150"/>
      <c r="J297" s="151">
        <f>ROUND(I297*H297,2)</f>
        <v>0</v>
      </c>
      <c r="K297" s="147" t="s">
        <v>145</v>
      </c>
      <c r="L297" s="39"/>
      <c r="M297" s="152" t="s">
        <v>28</v>
      </c>
      <c r="N297" s="153" t="s">
        <v>44</v>
      </c>
      <c r="O297" s="64"/>
      <c r="P297" s="154">
        <f>O297*H297</f>
        <v>0</v>
      </c>
      <c r="Q297" s="154">
        <v>0</v>
      </c>
      <c r="R297" s="154">
        <f>Q297*H297</f>
        <v>0</v>
      </c>
      <c r="S297" s="154">
        <v>0</v>
      </c>
      <c r="T297" s="155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56" t="s">
        <v>123</v>
      </c>
      <c r="AT297" s="156" t="s">
        <v>119</v>
      </c>
      <c r="AU297" s="156" t="s">
        <v>83</v>
      </c>
      <c r="AY297" s="17" t="s">
        <v>124</v>
      </c>
      <c r="BE297" s="157">
        <f>IF(N297="základní",J297,0)</f>
        <v>0</v>
      </c>
      <c r="BF297" s="157">
        <f>IF(N297="snížená",J297,0)</f>
        <v>0</v>
      </c>
      <c r="BG297" s="157">
        <f>IF(N297="zákl. přenesená",J297,0)</f>
        <v>0</v>
      </c>
      <c r="BH297" s="157">
        <f>IF(N297="sníž. přenesená",J297,0)</f>
        <v>0</v>
      </c>
      <c r="BI297" s="157">
        <f>IF(N297="nulová",J297,0)</f>
        <v>0</v>
      </c>
      <c r="BJ297" s="17" t="s">
        <v>81</v>
      </c>
      <c r="BK297" s="157">
        <f>ROUND(I297*H297,2)</f>
        <v>0</v>
      </c>
      <c r="BL297" s="17" t="s">
        <v>123</v>
      </c>
      <c r="BM297" s="156" t="s">
        <v>697</v>
      </c>
    </row>
    <row r="298" spans="1:65" s="2" customFormat="1" ht="38.4">
      <c r="A298" s="34"/>
      <c r="B298" s="35"/>
      <c r="C298" s="36"/>
      <c r="D298" s="158" t="s">
        <v>126</v>
      </c>
      <c r="E298" s="36"/>
      <c r="F298" s="159" t="s">
        <v>698</v>
      </c>
      <c r="G298" s="36"/>
      <c r="H298" s="36"/>
      <c r="I298" s="160"/>
      <c r="J298" s="36"/>
      <c r="K298" s="36"/>
      <c r="L298" s="39"/>
      <c r="M298" s="161"/>
      <c r="N298" s="162"/>
      <c r="O298" s="64"/>
      <c r="P298" s="64"/>
      <c r="Q298" s="64"/>
      <c r="R298" s="64"/>
      <c r="S298" s="64"/>
      <c r="T298" s="65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7" t="s">
        <v>126</v>
      </c>
      <c r="AU298" s="17" t="s">
        <v>83</v>
      </c>
    </row>
    <row r="299" spans="1:65" s="2" customFormat="1" ht="48">
      <c r="A299" s="34"/>
      <c r="B299" s="35"/>
      <c r="C299" s="36"/>
      <c r="D299" s="158" t="s">
        <v>229</v>
      </c>
      <c r="E299" s="36"/>
      <c r="F299" s="173" t="s">
        <v>694</v>
      </c>
      <c r="G299" s="36"/>
      <c r="H299" s="36"/>
      <c r="I299" s="160"/>
      <c r="J299" s="36"/>
      <c r="K299" s="36"/>
      <c r="L299" s="39"/>
      <c r="M299" s="161"/>
      <c r="N299" s="162"/>
      <c r="O299" s="64"/>
      <c r="P299" s="64"/>
      <c r="Q299" s="64"/>
      <c r="R299" s="64"/>
      <c r="S299" s="64"/>
      <c r="T299" s="65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7" t="s">
        <v>229</v>
      </c>
      <c r="AU299" s="17" t="s">
        <v>83</v>
      </c>
    </row>
    <row r="300" spans="1:65" s="2" customFormat="1" ht="28.8">
      <c r="A300" s="34"/>
      <c r="B300" s="35"/>
      <c r="C300" s="36"/>
      <c r="D300" s="158" t="s">
        <v>282</v>
      </c>
      <c r="E300" s="36"/>
      <c r="F300" s="173" t="s">
        <v>681</v>
      </c>
      <c r="G300" s="36"/>
      <c r="H300" s="36"/>
      <c r="I300" s="160"/>
      <c r="J300" s="36"/>
      <c r="K300" s="36"/>
      <c r="L300" s="39"/>
      <c r="M300" s="161"/>
      <c r="N300" s="162"/>
      <c r="O300" s="64"/>
      <c r="P300" s="64"/>
      <c r="Q300" s="64"/>
      <c r="R300" s="64"/>
      <c r="S300" s="64"/>
      <c r="T300" s="65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282</v>
      </c>
      <c r="AU300" s="17" t="s">
        <v>83</v>
      </c>
    </row>
    <row r="301" spans="1:65" s="11" customFormat="1" ht="20.399999999999999">
      <c r="B301" s="184"/>
      <c r="C301" s="185"/>
      <c r="D301" s="158" t="s">
        <v>307</v>
      </c>
      <c r="E301" s="186" t="s">
        <v>28</v>
      </c>
      <c r="F301" s="187" t="s">
        <v>682</v>
      </c>
      <c r="G301" s="185"/>
      <c r="H301" s="188">
        <v>3</v>
      </c>
      <c r="I301" s="189"/>
      <c r="J301" s="185"/>
      <c r="K301" s="185"/>
      <c r="L301" s="190"/>
      <c r="M301" s="191"/>
      <c r="N301" s="192"/>
      <c r="O301" s="192"/>
      <c r="P301" s="192"/>
      <c r="Q301" s="192"/>
      <c r="R301" s="192"/>
      <c r="S301" s="192"/>
      <c r="T301" s="193"/>
      <c r="AT301" s="194" t="s">
        <v>307</v>
      </c>
      <c r="AU301" s="194" t="s">
        <v>83</v>
      </c>
      <c r="AV301" s="11" t="s">
        <v>83</v>
      </c>
      <c r="AW301" s="11" t="s">
        <v>35</v>
      </c>
      <c r="AX301" s="11" t="s">
        <v>73</v>
      </c>
      <c r="AY301" s="194" t="s">
        <v>124</v>
      </c>
    </row>
    <row r="302" spans="1:65" s="11" customFormat="1" ht="10.199999999999999">
      <c r="B302" s="184"/>
      <c r="C302" s="185"/>
      <c r="D302" s="158" t="s">
        <v>307</v>
      </c>
      <c r="E302" s="186" t="s">
        <v>28</v>
      </c>
      <c r="F302" s="187" t="s">
        <v>683</v>
      </c>
      <c r="G302" s="185"/>
      <c r="H302" s="188">
        <v>1</v>
      </c>
      <c r="I302" s="189"/>
      <c r="J302" s="185"/>
      <c r="K302" s="185"/>
      <c r="L302" s="190"/>
      <c r="M302" s="191"/>
      <c r="N302" s="192"/>
      <c r="O302" s="192"/>
      <c r="P302" s="192"/>
      <c r="Q302" s="192"/>
      <c r="R302" s="192"/>
      <c r="S302" s="192"/>
      <c r="T302" s="193"/>
      <c r="AT302" s="194" t="s">
        <v>307</v>
      </c>
      <c r="AU302" s="194" t="s">
        <v>83</v>
      </c>
      <c r="AV302" s="11" t="s">
        <v>83</v>
      </c>
      <c r="AW302" s="11" t="s">
        <v>35</v>
      </c>
      <c r="AX302" s="11" t="s">
        <v>73</v>
      </c>
      <c r="AY302" s="194" t="s">
        <v>124</v>
      </c>
    </row>
    <row r="303" spans="1:65" s="11" customFormat="1" ht="20.399999999999999">
      <c r="B303" s="184"/>
      <c r="C303" s="185"/>
      <c r="D303" s="158" t="s">
        <v>307</v>
      </c>
      <c r="E303" s="186" t="s">
        <v>28</v>
      </c>
      <c r="F303" s="187" t="s">
        <v>684</v>
      </c>
      <c r="G303" s="185"/>
      <c r="H303" s="188">
        <v>4</v>
      </c>
      <c r="I303" s="189"/>
      <c r="J303" s="185"/>
      <c r="K303" s="185"/>
      <c r="L303" s="190"/>
      <c r="M303" s="191"/>
      <c r="N303" s="192"/>
      <c r="O303" s="192"/>
      <c r="P303" s="192"/>
      <c r="Q303" s="192"/>
      <c r="R303" s="192"/>
      <c r="S303" s="192"/>
      <c r="T303" s="193"/>
      <c r="AT303" s="194" t="s">
        <v>307</v>
      </c>
      <c r="AU303" s="194" t="s">
        <v>83</v>
      </c>
      <c r="AV303" s="11" t="s">
        <v>83</v>
      </c>
      <c r="AW303" s="11" t="s">
        <v>35</v>
      </c>
      <c r="AX303" s="11" t="s">
        <v>73</v>
      </c>
      <c r="AY303" s="194" t="s">
        <v>124</v>
      </c>
    </row>
    <row r="304" spans="1:65" s="12" customFormat="1" ht="10.199999999999999">
      <c r="B304" s="195"/>
      <c r="C304" s="196"/>
      <c r="D304" s="158" t="s">
        <v>307</v>
      </c>
      <c r="E304" s="197" t="s">
        <v>28</v>
      </c>
      <c r="F304" s="198" t="s">
        <v>310</v>
      </c>
      <c r="G304" s="196"/>
      <c r="H304" s="199">
        <v>8</v>
      </c>
      <c r="I304" s="200"/>
      <c r="J304" s="196"/>
      <c r="K304" s="196"/>
      <c r="L304" s="201"/>
      <c r="M304" s="202"/>
      <c r="N304" s="203"/>
      <c r="O304" s="203"/>
      <c r="P304" s="203"/>
      <c r="Q304" s="203"/>
      <c r="R304" s="203"/>
      <c r="S304" s="203"/>
      <c r="T304" s="204"/>
      <c r="AT304" s="205" t="s">
        <v>307</v>
      </c>
      <c r="AU304" s="205" t="s">
        <v>83</v>
      </c>
      <c r="AV304" s="12" t="s">
        <v>123</v>
      </c>
      <c r="AW304" s="12" t="s">
        <v>35</v>
      </c>
      <c r="AX304" s="12" t="s">
        <v>81</v>
      </c>
      <c r="AY304" s="205" t="s">
        <v>124</v>
      </c>
    </row>
    <row r="305" spans="1:65" s="2" customFormat="1" ht="13.8" customHeight="1">
      <c r="A305" s="34"/>
      <c r="B305" s="35"/>
      <c r="C305" s="145" t="s">
        <v>699</v>
      </c>
      <c r="D305" s="145" t="s">
        <v>119</v>
      </c>
      <c r="E305" s="146" t="s">
        <v>700</v>
      </c>
      <c r="F305" s="147" t="s">
        <v>701</v>
      </c>
      <c r="G305" s="148" t="s">
        <v>144</v>
      </c>
      <c r="H305" s="149">
        <v>2</v>
      </c>
      <c r="I305" s="150"/>
      <c r="J305" s="151">
        <f>ROUND(I305*H305,2)</f>
        <v>0</v>
      </c>
      <c r="K305" s="147" t="s">
        <v>145</v>
      </c>
      <c r="L305" s="39"/>
      <c r="M305" s="152" t="s">
        <v>28</v>
      </c>
      <c r="N305" s="153" t="s">
        <v>44</v>
      </c>
      <c r="O305" s="64"/>
      <c r="P305" s="154">
        <f>O305*H305</f>
        <v>0</v>
      </c>
      <c r="Q305" s="154">
        <v>0</v>
      </c>
      <c r="R305" s="154">
        <f>Q305*H305</f>
        <v>0</v>
      </c>
      <c r="S305" s="154">
        <v>0</v>
      </c>
      <c r="T305" s="155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56" t="s">
        <v>123</v>
      </c>
      <c r="AT305" s="156" t="s">
        <v>119</v>
      </c>
      <c r="AU305" s="156" t="s">
        <v>83</v>
      </c>
      <c r="AY305" s="17" t="s">
        <v>124</v>
      </c>
      <c r="BE305" s="157">
        <f>IF(N305="základní",J305,0)</f>
        <v>0</v>
      </c>
      <c r="BF305" s="157">
        <f>IF(N305="snížená",J305,0)</f>
        <v>0</v>
      </c>
      <c r="BG305" s="157">
        <f>IF(N305="zákl. přenesená",J305,0)</f>
        <v>0</v>
      </c>
      <c r="BH305" s="157">
        <f>IF(N305="sníž. přenesená",J305,0)</f>
        <v>0</v>
      </c>
      <c r="BI305" s="157">
        <f>IF(N305="nulová",J305,0)</f>
        <v>0</v>
      </c>
      <c r="BJ305" s="17" t="s">
        <v>81</v>
      </c>
      <c r="BK305" s="157">
        <f>ROUND(I305*H305,2)</f>
        <v>0</v>
      </c>
      <c r="BL305" s="17" t="s">
        <v>123</v>
      </c>
      <c r="BM305" s="156" t="s">
        <v>702</v>
      </c>
    </row>
    <row r="306" spans="1:65" s="2" customFormat="1" ht="38.4">
      <c r="A306" s="34"/>
      <c r="B306" s="35"/>
      <c r="C306" s="36"/>
      <c r="D306" s="158" t="s">
        <v>126</v>
      </c>
      <c r="E306" s="36"/>
      <c r="F306" s="159" t="s">
        <v>703</v>
      </c>
      <c r="G306" s="36"/>
      <c r="H306" s="36"/>
      <c r="I306" s="160"/>
      <c r="J306" s="36"/>
      <c r="K306" s="36"/>
      <c r="L306" s="39"/>
      <c r="M306" s="161"/>
      <c r="N306" s="162"/>
      <c r="O306" s="64"/>
      <c r="P306" s="64"/>
      <c r="Q306" s="64"/>
      <c r="R306" s="64"/>
      <c r="S306" s="64"/>
      <c r="T306" s="65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126</v>
      </c>
      <c r="AU306" s="17" t="s">
        <v>83</v>
      </c>
    </row>
    <row r="307" spans="1:65" s="2" customFormat="1" ht="48">
      <c r="A307" s="34"/>
      <c r="B307" s="35"/>
      <c r="C307" s="36"/>
      <c r="D307" s="158" t="s">
        <v>229</v>
      </c>
      <c r="E307" s="36"/>
      <c r="F307" s="173" t="s">
        <v>694</v>
      </c>
      <c r="G307" s="36"/>
      <c r="H307" s="36"/>
      <c r="I307" s="160"/>
      <c r="J307" s="36"/>
      <c r="K307" s="36"/>
      <c r="L307" s="39"/>
      <c r="M307" s="161"/>
      <c r="N307" s="162"/>
      <c r="O307" s="64"/>
      <c r="P307" s="64"/>
      <c r="Q307" s="64"/>
      <c r="R307" s="64"/>
      <c r="S307" s="64"/>
      <c r="T307" s="65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229</v>
      </c>
      <c r="AU307" s="17" t="s">
        <v>83</v>
      </c>
    </row>
    <row r="308" spans="1:65" s="2" customFormat="1" ht="13.8" customHeight="1">
      <c r="A308" s="34"/>
      <c r="B308" s="35"/>
      <c r="C308" s="163" t="s">
        <v>184</v>
      </c>
      <c r="D308" s="163" t="s">
        <v>180</v>
      </c>
      <c r="E308" s="164" t="s">
        <v>704</v>
      </c>
      <c r="F308" s="165" t="s">
        <v>705</v>
      </c>
      <c r="G308" s="166" t="s">
        <v>144</v>
      </c>
      <c r="H308" s="167">
        <v>2</v>
      </c>
      <c r="I308" s="168"/>
      <c r="J308" s="169">
        <f>ROUND(I308*H308,2)</f>
        <v>0</v>
      </c>
      <c r="K308" s="165" t="s">
        <v>145</v>
      </c>
      <c r="L308" s="170"/>
      <c r="M308" s="171" t="s">
        <v>28</v>
      </c>
      <c r="N308" s="172" t="s">
        <v>44</v>
      </c>
      <c r="O308" s="64"/>
      <c r="P308" s="154">
        <f>O308*H308</f>
        <v>0</v>
      </c>
      <c r="Q308" s="154">
        <v>0</v>
      </c>
      <c r="R308" s="154">
        <f>Q308*H308</f>
        <v>0</v>
      </c>
      <c r="S308" s="154">
        <v>0</v>
      </c>
      <c r="T308" s="155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56" t="s">
        <v>183</v>
      </c>
      <c r="AT308" s="156" t="s">
        <v>180</v>
      </c>
      <c r="AU308" s="156" t="s">
        <v>83</v>
      </c>
      <c r="AY308" s="17" t="s">
        <v>124</v>
      </c>
      <c r="BE308" s="157">
        <f>IF(N308="základní",J308,0)</f>
        <v>0</v>
      </c>
      <c r="BF308" s="157">
        <f>IF(N308="snížená",J308,0)</f>
        <v>0</v>
      </c>
      <c r="BG308" s="157">
        <f>IF(N308="zákl. přenesená",J308,0)</f>
        <v>0</v>
      </c>
      <c r="BH308" s="157">
        <f>IF(N308="sníž. přenesená",J308,0)</f>
        <v>0</v>
      </c>
      <c r="BI308" s="157">
        <f>IF(N308="nulová",J308,0)</f>
        <v>0</v>
      </c>
      <c r="BJ308" s="17" t="s">
        <v>81</v>
      </c>
      <c r="BK308" s="157">
        <f>ROUND(I308*H308,2)</f>
        <v>0</v>
      </c>
      <c r="BL308" s="17" t="s">
        <v>184</v>
      </c>
      <c r="BM308" s="156" t="s">
        <v>706</v>
      </c>
    </row>
    <row r="309" spans="1:65" s="2" customFormat="1" ht="10.199999999999999">
      <c r="A309" s="34"/>
      <c r="B309" s="35"/>
      <c r="C309" s="36"/>
      <c r="D309" s="158" t="s">
        <v>126</v>
      </c>
      <c r="E309" s="36"/>
      <c r="F309" s="159" t="s">
        <v>705</v>
      </c>
      <c r="G309" s="36"/>
      <c r="H309" s="36"/>
      <c r="I309" s="160"/>
      <c r="J309" s="36"/>
      <c r="K309" s="36"/>
      <c r="L309" s="39"/>
      <c r="M309" s="161"/>
      <c r="N309" s="162"/>
      <c r="O309" s="64"/>
      <c r="P309" s="64"/>
      <c r="Q309" s="64"/>
      <c r="R309" s="64"/>
      <c r="S309" s="64"/>
      <c r="T309" s="65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7" t="s">
        <v>126</v>
      </c>
      <c r="AU309" s="17" t="s">
        <v>83</v>
      </c>
    </row>
    <row r="310" spans="1:65" s="2" customFormat="1" ht="13.8" customHeight="1">
      <c r="A310" s="34"/>
      <c r="B310" s="35"/>
      <c r="C310" s="163" t="s">
        <v>707</v>
      </c>
      <c r="D310" s="163" t="s">
        <v>180</v>
      </c>
      <c r="E310" s="164" t="s">
        <v>708</v>
      </c>
      <c r="F310" s="165" t="s">
        <v>709</v>
      </c>
      <c r="G310" s="166" t="s">
        <v>122</v>
      </c>
      <c r="H310" s="167">
        <v>7</v>
      </c>
      <c r="I310" s="168"/>
      <c r="J310" s="169">
        <f>ROUND(I310*H310,2)</f>
        <v>0</v>
      </c>
      <c r="K310" s="165" t="s">
        <v>145</v>
      </c>
      <c r="L310" s="170"/>
      <c r="M310" s="171" t="s">
        <v>28</v>
      </c>
      <c r="N310" s="172" t="s">
        <v>44</v>
      </c>
      <c r="O310" s="64"/>
      <c r="P310" s="154">
        <f>O310*H310</f>
        <v>0</v>
      </c>
      <c r="Q310" s="154">
        <v>0</v>
      </c>
      <c r="R310" s="154">
        <f>Q310*H310</f>
        <v>0</v>
      </c>
      <c r="S310" s="154">
        <v>0</v>
      </c>
      <c r="T310" s="155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56" t="s">
        <v>183</v>
      </c>
      <c r="AT310" s="156" t="s">
        <v>180</v>
      </c>
      <c r="AU310" s="156" t="s">
        <v>83</v>
      </c>
      <c r="AY310" s="17" t="s">
        <v>124</v>
      </c>
      <c r="BE310" s="157">
        <f>IF(N310="základní",J310,0)</f>
        <v>0</v>
      </c>
      <c r="BF310" s="157">
        <f>IF(N310="snížená",J310,0)</f>
        <v>0</v>
      </c>
      <c r="BG310" s="157">
        <f>IF(N310="zákl. přenesená",J310,0)</f>
        <v>0</v>
      </c>
      <c r="BH310" s="157">
        <f>IF(N310="sníž. přenesená",J310,0)</f>
        <v>0</v>
      </c>
      <c r="BI310" s="157">
        <f>IF(N310="nulová",J310,0)</f>
        <v>0</v>
      </c>
      <c r="BJ310" s="17" t="s">
        <v>81</v>
      </c>
      <c r="BK310" s="157">
        <f>ROUND(I310*H310,2)</f>
        <v>0</v>
      </c>
      <c r="BL310" s="17" t="s">
        <v>184</v>
      </c>
      <c r="BM310" s="156" t="s">
        <v>710</v>
      </c>
    </row>
    <row r="311" spans="1:65" s="2" customFormat="1" ht="10.199999999999999">
      <c r="A311" s="34"/>
      <c r="B311" s="35"/>
      <c r="C311" s="36"/>
      <c r="D311" s="158" t="s">
        <v>126</v>
      </c>
      <c r="E311" s="36"/>
      <c r="F311" s="159" t="s">
        <v>709</v>
      </c>
      <c r="G311" s="36"/>
      <c r="H311" s="36"/>
      <c r="I311" s="160"/>
      <c r="J311" s="36"/>
      <c r="K311" s="36"/>
      <c r="L311" s="39"/>
      <c r="M311" s="161"/>
      <c r="N311" s="162"/>
      <c r="O311" s="64"/>
      <c r="P311" s="64"/>
      <c r="Q311" s="64"/>
      <c r="R311" s="64"/>
      <c r="S311" s="64"/>
      <c r="T311" s="65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126</v>
      </c>
      <c r="AU311" s="17" t="s">
        <v>83</v>
      </c>
    </row>
    <row r="312" spans="1:65" s="2" customFormat="1" ht="19.2">
      <c r="A312" s="34"/>
      <c r="B312" s="35"/>
      <c r="C312" s="36"/>
      <c r="D312" s="158" t="s">
        <v>282</v>
      </c>
      <c r="E312" s="36"/>
      <c r="F312" s="173" t="s">
        <v>711</v>
      </c>
      <c r="G312" s="36"/>
      <c r="H312" s="36"/>
      <c r="I312" s="160"/>
      <c r="J312" s="36"/>
      <c r="K312" s="36"/>
      <c r="L312" s="39"/>
      <c r="M312" s="161"/>
      <c r="N312" s="162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282</v>
      </c>
      <c r="AU312" s="17" t="s">
        <v>83</v>
      </c>
    </row>
    <row r="313" spans="1:65" s="2" customFormat="1" ht="13.8" customHeight="1">
      <c r="A313" s="34"/>
      <c r="B313" s="35"/>
      <c r="C313" s="163" t="s">
        <v>577</v>
      </c>
      <c r="D313" s="163" t="s">
        <v>180</v>
      </c>
      <c r="E313" s="164" t="s">
        <v>712</v>
      </c>
      <c r="F313" s="165" t="s">
        <v>713</v>
      </c>
      <c r="G313" s="166" t="s">
        <v>144</v>
      </c>
      <c r="H313" s="167">
        <v>4</v>
      </c>
      <c r="I313" s="168"/>
      <c r="J313" s="169">
        <f>ROUND(I313*H313,2)</f>
        <v>0</v>
      </c>
      <c r="K313" s="165" t="s">
        <v>145</v>
      </c>
      <c r="L313" s="170"/>
      <c r="M313" s="171" t="s">
        <v>28</v>
      </c>
      <c r="N313" s="172" t="s">
        <v>44</v>
      </c>
      <c r="O313" s="64"/>
      <c r="P313" s="154">
        <f>O313*H313</f>
        <v>0</v>
      </c>
      <c r="Q313" s="154">
        <v>0</v>
      </c>
      <c r="R313" s="154">
        <f>Q313*H313</f>
        <v>0</v>
      </c>
      <c r="S313" s="154">
        <v>0</v>
      </c>
      <c r="T313" s="155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56" t="s">
        <v>183</v>
      </c>
      <c r="AT313" s="156" t="s">
        <v>180</v>
      </c>
      <c r="AU313" s="156" t="s">
        <v>83</v>
      </c>
      <c r="AY313" s="17" t="s">
        <v>124</v>
      </c>
      <c r="BE313" s="157">
        <f>IF(N313="základní",J313,0)</f>
        <v>0</v>
      </c>
      <c r="BF313" s="157">
        <f>IF(N313="snížená",J313,0)</f>
        <v>0</v>
      </c>
      <c r="BG313" s="157">
        <f>IF(N313="zákl. přenesená",J313,0)</f>
        <v>0</v>
      </c>
      <c r="BH313" s="157">
        <f>IF(N313="sníž. přenesená",J313,0)</f>
        <v>0</v>
      </c>
      <c r="BI313" s="157">
        <f>IF(N313="nulová",J313,0)</f>
        <v>0</v>
      </c>
      <c r="BJ313" s="17" t="s">
        <v>81</v>
      </c>
      <c r="BK313" s="157">
        <f>ROUND(I313*H313,2)</f>
        <v>0</v>
      </c>
      <c r="BL313" s="17" t="s">
        <v>184</v>
      </c>
      <c r="BM313" s="156" t="s">
        <v>714</v>
      </c>
    </row>
    <row r="314" spans="1:65" s="2" customFormat="1" ht="10.199999999999999">
      <c r="A314" s="34"/>
      <c r="B314" s="35"/>
      <c r="C314" s="36"/>
      <c r="D314" s="158" t="s">
        <v>126</v>
      </c>
      <c r="E314" s="36"/>
      <c r="F314" s="159" t="s">
        <v>713</v>
      </c>
      <c r="G314" s="36"/>
      <c r="H314" s="36"/>
      <c r="I314" s="160"/>
      <c r="J314" s="36"/>
      <c r="K314" s="36"/>
      <c r="L314" s="39"/>
      <c r="M314" s="161"/>
      <c r="N314" s="162"/>
      <c r="O314" s="64"/>
      <c r="P314" s="64"/>
      <c r="Q314" s="64"/>
      <c r="R314" s="64"/>
      <c r="S314" s="64"/>
      <c r="T314" s="65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126</v>
      </c>
      <c r="AU314" s="17" t="s">
        <v>83</v>
      </c>
    </row>
    <row r="315" spans="1:65" s="2" customFormat="1" ht="13.8" customHeight="1">
      <c r="A315" s="34"/>
      <c r="B315" s="35"/>
      <c r="C315" s="163" t="s">
        <v>715</v>
      </c>
      <c r="D315" s="163" t="s">
        <v>180</v>
      </c>
      <c r="E315" s="164" t="s">
        <v>716</v>
      </c>
      <c r="F315" s="165" t="s">
        <v>717</v>
      </c>
      <c r="G315" s="166" t="s">
        <v>144</v>
      </c>
      <c r="H315" s="167">
        <v>2</v>
      </c>
      <c r="I315" s="168"/>
      <c r="J315" s="169">
        <f>ROUND(I315*H315,2)</f>
        <v>0</v>
      </c>
      <c r="K315" s="165" t="s">
        <v>145</v>
      </c>
      <c r="L315" s="170"/>
      <c r="M315" s="171" t="s">
        <v>28</v>
      </c>
      <c r="N315" s="172" t="s">
        <v>44</v>
      </c>
      <c r="O315" s="64"/>
      <c r="P315" s="154">
        <f>O315*H315</f>
        <v>0</v>
      </c>
      <c r="Q315" s="154">
        <v>0</v>
      </c>
      <c r="R315" s="154">
        <f>Q315*H315</f>
        <v>0</v>
      </c>
      <c r="S315" s="154">
        <v>0</v>
      </c>
      <c r="T315" s="155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56" t="s">
        <v>183</v>
      </c>
      <c r="AT315" s="156" t="s">
        <v>180</v>
      </c>
      <c r="AU315" s="156" t="s">
        <v>83</v>
      </c>
      <c r="AY315" s="17" t="s">
        <v>124</v>
      </c>
      <c r="BE315" s="157">
        <f>IF(N315="základní",J315,0)</f>
        <v>0</v>
      </c>
      <c r="BF315" s="157">
        <f>IF(N315="snížená",J315,0)</f>
        <v>0</v>
      </c>
      <c r="BG315" s="157">
        <f>IF(N315="zákl. přenesená",J315,0)</f>
        <v>0</v>
      </c>
      <c r="BH315" s="157">
        <f>IF(N315="sníž. přenesená",J315,0)</f>
        <v>0</v>
      </c>
      <c r="BI315" s="157">
        <f>IF(N315="nulová",J315,0)</f>
        <v>0</v>
      </c>
      <c r="BJ315" s="17" t="s">
        <v>81</v>
      </c>
      <c r="BK315" s="157">
        <f>ROUND(I315*H315,2)</f>
        <v>0</v>
      </c>
      <c r="BL315" s="17" t="s">
        <v>184</v>
      </c>
      <c r="BM315" s="156" t="s">
        <v>718</v>
      </c>
    </row>
    <row r="316" spans="1:65" s="2" customFormat="1" ht="10.199999999999999">
      <c r="A316" s="34"/>
      <c r="B316" s="35"/>
      <c r="C316" s="36"/>
      <c r="D316" s="158" t="s">
        <v>126</v>
      </c>
      <c r="E316" s="36"/>
      <c r="F316" s="159" t="s">
        <v>717</v>
      </c>
      <c r="G316" s="36"/>
      <c r="H316" s="36"/>
      <c r="I316" s="160"/>
      <c r="J316" s="36"/>
      <c r="K316" s="36"/>
      <c r="L316" s="39"/>
      <c r="M316" s="161"/>
      <c r="N316" s="162"/>
      <c r="O316" s="64"/>
      <c r="P316" s="64"/>
      <c r="Q316" s="64"/>
      <c r="R316" s="64"/>
      <c r="S316" s="64"/>
      <c r="T316" s="65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126</v>
      </c>
      <c r="AU316" s="17" t="s">
        <v>83</v>
      </c>
    </row>
    <row r="317" spans="1:65" s="2" customFormat="1" ht="13.8" customHeight="1">
      <c r="A317" s="34"/>
      <c r="B317" s="35"/>
      <c r="C317" s="163" t="s">
        <v>578</v>
      </c>
      <c r="D317" s="163" t="s">
        <v>180</v>
      </c>
      <c r="E317" s="164" t="s">
        <v>719</v>
      </c>
      <c r="F317" s="165" t="s">
        <v>720</v>
      </c>
      <c r="G317" s="166" t="s">
        <v>144</v>
      </c>
      <c r="H317" s="167">
        <v>2</v>
      </c>
      <c r="I317" s="168"/>
      <c r="J317" s="169">
        <f>ROUND(I317*H317,2)</f>
        <v>0</v>
      </c>
      <c r="K317" s="165" t="s">
        <v>145</v>
      </c>
      <c r="L317" s="170"/>
      <c r="M317" s="171" t="s">
        <v>28</v>
      </c>
      <c r="N317" s="172" t="s">
        <v>44</v>
      </c>
      <c r="O317" s="64"/>
      <c r="P317" s="154">
        <f>O317*H317</f>
        <v>0</v>
      </c>
      <c r="Q317" s="154">
        <v>0</v>
      </c>
      <c r="R317" s="154">
        <f>Q317*H317</f>
        <v>0</v>
      </c>
      <c r="S317" s="154">
        <v>0</v>
      </c>
      <c r="T317" s="155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56" t="s">
        <v>183</v>
      </c>
      <c r="AT317" s="156" t="s">
        <v>180</v>
      </c>
      <c r="AU317" s="156" t="s">
        <v>83</v>
      </c>
      <c r="AY317" s="17" t="s">
        <v>124</v>
      </c>
      <c r="BE317" s="157">
        <f>IF(N317="základní",J317,0)</f>
        <v>0</v>
      </c>
      <c r="BF317" s="157">
        <f>IF(N317="snížená",J317,0)</f>
        <v>0</v>
      </c>
      <c r="BG317" s="157">
        <f>IF(N317="zákl. přenesená",J317,0)</f>
        <v>0</v>
      </c>
      <c r="BH317" s="157">
        <f>IF(N317="sníž. přenesená",J317,0)</f>
        <v>0</v>
      </c>
      <c r="BI317" s="157">
        <f>IF(N317="nulová",J317,0)</f>
        <v>0</v>
      </c>
      <c r="BJ317" s="17" t="s">
        <v>81</v>
      </c>
      <c r="BK317" s="157">
        <f>ROUND(I317*H317,2)</f>
        <v>0</v>
      </c>
      <c r="BL317" s="17" t="s">
        <v>184</v>
      </c>
      <c r="BM317" s="156" t="s">
        <v>721</v>
      </c>
    </row>
    <row r="318" spans="1:65" s="2" customFormat="1" ht="10.199999999999999">
      <c r="A318" s="34"/>
      <c r="B318" s="35"/>
      <c r="C318" s="36"/>
      <c r="D318" s="158" t="s">
        <v>126</v>
      </c>
      <c r="E318" s="36"/>
      <c r="F318" s="159" t="s">
        <v>720</v>
      </c>
      <c r="G318" s="36"/>
      <c r="H318" s="36"/>
      <c r="I318" s="160"/>
      <c r="J318" s="36"/>
      <c r="K318" s="36"/>
      <c r="L318" s="39"/>
      <c r="M318" s="161"/>
      <c r="N318" s="162"/>
      <c r="O318" s="64"/>
      <c r="P318" s="64"/>
      <c r="Q318" s="64"/>
      <c r="R318" s="64"/>
      <c r="S318" s="64"/>
      <c r="T318" s="65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126</v>
      </c>
      <c r="AU318" s="17" t="s">
        <v>83</v>
      </c>
    </row>
    <row r="319" spans="1:65" s="2" customFormat="1" ht="45" customHeight="1">
      <c r="A319" s="34"/>
      <c r="B319" s="35"/>
      <c r="C319" s="145" t="s">
        <v>722</v>
      </c>
      <c r="D319" s="145" t="s">
        <v>119</v>
      </c>
      <c r="E319" s="146" t="s">
        <v>723</v>
      </c>
      <c r="F319" s="147" t="s">
        <v>724</v>
      </c>
      <c r="G319" s="148" t="s">
        <v>144</v>
      </c>
      <c r="H319" s="149">
        <v>1</v>
      </c>
      <c r="I319" s="150"/>
      <c r="J319" s="151">
        <f>ROUND(I319*H319,2)</f>
        <v>0</v>
      </c>
      <c r="K319" s="147" t="s">
        <v>145</v>
      </c>
      <c r="L319" s="39"/>
      <c r="M319" s="152" t="s">
        <v>28</v>
      </c>
      <c r="N319" s="153" t="s">
        <v>44</v>
      </c>
      <c r="O319" s="64"/>
      <c r="P319" s="154">
        <f>O319*H319</f>
        <v>0</v>
      </c>
      <c r="Q319" s="154">
        <v>0</v>
      </c>
      <c r="R319" s="154">
        <f>Q319*H319</f>
        <v>0</v>
      </c>
      <c r="S319" s="154">
        <v>0</v>
      </c>
      <c r="T319" s="155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56" t="s">
        <v>470</v>
      </c>
      <c r="AT319" s="156" t="s">
        <v>119</v>
      </c>
      <c r="AU319" s="156" t="s">
        <v>83</v>
      </c>
      <c r="AY319" s="17" t="s">
        <v>124</v>
      </c>
      <c r="BE319" s="157">
        <f>IF(N319="základní",J319,0)</f>
        <v>0</v>
      </c>
      <c r="BF319" s="157">
        <f>IF(N319="snížená",J319,0)</f>
        <v>0</v>
      </c>
      <c r="BG319" s="157">
        <f>IF(N319="zákl. přenesená",J319,0)</f>
        <v>0</v>
      </c>
      <c r="BH319" s="157">
        <f>IF(N319="sníž. přenesená",J319,0)</f>
        <v>0</v>
      </c>
      <c r="BI319" s="157">
        <f>IF(N319="nulová",J319,0)</f>
        <v>0</v>
      </c>
      <c r="BJ319" s="17" t="s">
        <v>81</v>
      </c>
      <c r="BK319" s="157">
        <f>ROUND(I319*H319,2)</f>
        <v>0</v>
      </c>
      <c r="BL319" s="17" t="s">
        <v>470</v>
      </c>
      <c r="BM319" s="156" t="s">
        <v>725</v>
      </c>
    </row>
    <row r="320" spans="1:65" s="2" customFormat="1" ht="144">
      <c r="A320" s="34"/>
      <c r="B320" s="35"/>
      <c r="C320" s="36"/>
      <c r="D320" s="158" t="s">
        <v>126</v>
      </c>
      <c r="E320" s="36"/>
      <c r="F320" s="159" t="s">
        <v>726</v>
      </c>
      <c r="G320" s="36"/>
      <c r="H320" s="36"/>
      <c r="I320" s="160"/>
      <c r="J320" s="36"/>
      <c r="K320" s="36"/>
      <c r="L320" s="39"/>
      <c r="M320" s="161"/>
      <c r="N320" s="162"/>
      <c r="O320" s="64"/>
      <c r="P320" s="64"/>
      <c r="Q320" s="64"/>
      <c r="R320" s="64"/>
      <c r="S320" s="64"/>
      <c r="T320" s="65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126</v>
      </c>
      <c r="AU320" s="17" t="s">
        <v>83</v>
      </c>
    </row>
    <row r="321" spans="1:65" s="2" customFormat="1" ht="124.8">
      <c r="A321" s="34"/>
      <c r="B321" s="35"/>
      <c r="C321" s="36"/>
      <c r="D321" s="158" t="s">
        <v>229</v>
      </c>
      <c r="E321" s="36"/>
      <c r="F321" s="173" t="s">
        <v>376</v>
      </c>
      <c r="G321" s="36"/>
      <c r="H321" s="36"/>
      <c r="I321" s="160"/>
      <c r="J321" s="36"/>
      <c r="K321" s="36"/>
      <c r="L321" s="39"/>
      <c r="M321" s="161"/>
      <c r="N321" s="162"/>
      <c r="O321" s="64"/>
      <c r="P321" s="64"/>
      <c r="Q321" s="64"/>
      <c r="R321" s="64"/>
      <c r="S321" s="64"/>
      <c r="T321" s="65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229</v>
      </c>
      <c r="AU321" s="17" t="s">
        <v>83</v>
      </c>
    </row>
    <row r="322" spans="1:65" s="2" customFormat="1" ht="19.2">
      <c r="A322" s="34"/>
      <c r="B322" s="35"/>
      <c r="C322" s="36"/>
      <c r="D322" s="158" t="s">
        <v>282</v>
      </c>
      <c r="E322" s="36"/>
      <c r="F322" s="173" t="s">
        <v>727</v>
      </c>
      <c r="G322" s="36"/>
      <c r="H322" s="36"/>
      <c r="I322" s="160"/>
      <c r="J322" s="36"/>
      <c r="K322" s="36"/>
      <c r="L322" s="39"/>
      <c r="M322" s="161"/>
      <c r="N322" s="162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282</v>
      </c>
      <c r="AU322" s="17" t="s">
        <v>83</v>
      </c>
    </row>
    <row r="323" spans="1:65" s="2" customFormat="1" ht="13.8" customHeight="1">
      <c r="A323" s="34"/>
      <c r="B323" s="35"/>
      <c r="C323" s="163" t="s">
        <v>579</v>
      </c>
      <c r="D323" s="163" t="s">
        <v>180</v>
      </c>
      <c r="E323" s="164" t="s">
        <v>728</v>
      </c>
      <c r="F323" s="165" t="s">
        <v>729</v>
      </c>
      <c r="G323" s="166" t="s">
        <v>144</v>
      </c>
      <c r="H323" s="167">
        <v>2</v>
      </c>
      <c r="I323" s="168"/>
      <c r="J323" s="169">
        <f>ROUND(I323*H323,2)</f>
        <v>0</v>
      </c>
      <c r="K323" s="165" t="s">
        <v>145</v>
      </c>
      <c r="L323" s="170"/>
      <c r="M323" s="171" t="s">
        <v>28</v>
      </c>
      <c r="N323" s="172" t="s">
        <v>44</v>
      </c>
      <c r="O323" s="64"/>
      <c r="P323" s="154">
        <f>O323*H323</f>
        <v>0</v>
      </c>
      <c r="Q323" s="154">
        <v>0</v>
      </c>
      <c r="R323" s="154">
        <f>Q323*H323</f>
        <v>0</v>
      </c>
      <c r="S323" s="154">
        <v>0</v>
      </c>
      <c r="T323" s="155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56" t="s">
        <v>183</v>
      </c>
      <c r="AT323" s="156" t="s">
        <v>180</v>
      </c>
      <c r="AU323" s="156" t="s">
        <v>83</v>
      </c>
      <c r="AY323" s="17" t="s">
        <v>124</v>
      </c>
      <c r="BE323" s="157">
        <f>IF(N323="základní",J323,0)</f>
        <v>0</v>
      </c>
      <c r="BF323" s="157">
        <f>IF(N323="snížená",J323,0)</f>
        <v>0</v>
      </c>
      <c r="BG323" s="157">
        <f>IF(N323="zákl. přenesená",J323,0)</f>
        <v>0</v>
      </c>
      <c r="BH323" s="157">
        <f>IF(N323="sníž. přenesená",J323,0)</f>
        <v>0</v>
      </c>
      <c r="BI323" s="157">
        <f>IF(N323="nulová",J323,0)</f>
        <v>0</v>
      </c>
      <c r="BJ323" s="17" t="s">
        <v>81</v>
      </c>
      <c r="BK323" s="157">
        <f>ROUND(I323*H323,2)</f>
        <v>0</v>
      </c>
      <c r="BL323" s="17" t="s">
        <v>184</v>
      </c>
      <c r="BM323" s="156" t="s">
        <v>730</v>
      </c>
    </row>
    <row r="324" spans="1:65" s="2" customFormat="1" ht="10.199999999999999">
      <c r="A324" s="34"/>
      <c r="B324" s="35"/>
      <c r="C324" s="36"/>
      <c r="D324" s="158" t="s">
        <v>126</v>
      </c>
      <c r="E324" s="36"/>
      <c r="F324" s="159" t="s">
        <v>729</v>
      </c>
      <c r="G324" s="36"/>
      <c r="H324" s="36"/>
      <c r="I324" s="160"/>
      <c r="J324" s="36"/>
      <c r="K324" s="36"/>
      <c r="L324" s="39"/>
      <c r="M324" s="161"/>
      <c r="N324" s="162"/>
      <c r="O324" s="64"/>
      <c r="P324" s="64"/>
      <c r="Q324" s="64"/>
      <c r="R324" s="64"/>
      <c r="S324" s="64"/>
      <c r="T324" s="65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126</v>
      </c>
      <c r="AU324" s="17" t="s">
        <v>83</v>
      </c>
    </row>
    <row r="325" spans="1:65" s="2" customFormat="1" ht="13.8" customHeight="1">
      <c r="A325" s="34"/>
      <c r="B325" s="35"/>
      <c r="C325" s="163" t="s">
        <v>731</v>
      </c>
      <c r="D325" s="163" t="s">
        <v>180</v>
      </c>
      <c r="E325" s="164" t="s">
        <v>732</v>
      </c>
      <c r="F325" s="165" t="s">
        <v>733</v>
      </c>
      <c r="G325" s="166" t="s">
        <v>144</v>
      </c>
      <c r="H325" s="167">
        <v>27</v>
      </c>
      <c r="I325" s="168"/>
      <c r="J325" s="169">
        <f>ROUND(I325*H325,2)</f>
        <v>0</v>
      </c>
      <c r="K325" s="165" t="s">
        <v>145</v>
      </c>
      <c r="L325" s="170"/>
      <c r="M325" s="171" t="s">
        <v>28</v>
      </c>
      <c r="N325" s="172" t="s">
        <v>44</v>
      </c>
      <c r="O325" s="64"/>
      <c r="P325" s="154">
        <f>O325*H325</f>
        <v>0</v>
      </c>
      <c r="Q325" s="154">
        <v>0.17</v>
      </c>
      <c r="R325" s="154">
        <f>Q325*H325</f>
        <v>4.5900000000000007</v>
      </c>
      <c r="S325" s="154">
        <v>0</v>
      </c>
      <c r="T325" s="155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56" t="s">
        <v>183</v>
      </c>
      <c r="AT325" s="156" t="s">
        <v>180</v>
      </c>
      <c r="AU325" s="156" t="s">
        <v>83</v>
      </c>
      <c r="AY325" s="17" t="s">
        <v>124</v>
      </c>
      <c r="BE325" s="157">
        <f>IF(N325="základní",J325,0)</f>
        <v>0</v>
      </c>
      <c r="BF325" s="157">
        <f>IF(N325="snížená",J325,0)</f>
        <v>0</v>
      </c>
      <c r="BG325" s="157">
        <f>IF(N325="zákl. přenesená",J325,0)</f>
        <v>0</v>
      </c>
      <c r="BH325" s="157">
        <f>IF(N325="sníž. přenesená",J325,0)</f>
        <v>0</v>
      </c>
      <c r="BI325" s="157">
        <f>IF(N325="nulová",J325,0)</f>
        <v>0</v>
      </c>
      <c r="BJ325" s="17" t="s">
        <v>81</v>
      </c>
      <c r="BK325" s="157">
        <f>ROUND(I325*H325,2)</f>
        <v>0</v>
      </c>
      <c r="BL325" s="17" t="s">
        <v>184</v>
      </c>
      <c r="BM325" s="156" t="s">
        <v>734</v>
      </c>
    </row>
    <row r="326" spans="1:65" s="2" customFormat="1" ht="10.199999999999999">
      <c r="A326" s="34"/>
      <c r="B326" s="35"/>
      <c r="C326" s="36"/>
      <c r="D326" s="158" t="s">
        <v>126</v>
      </c>
      <c r="E326" s="36"/>
      <c r="F326" s="159" t="s">
        <v>733</v>
      </c>
      <c r="G326" s="36"/>
      <c r="H326" s="36"/>
      <c r="I326" s="160"/>
      <c r="J326" s="36"/>
      <c r="K326" s="36"/>
      <c r="L326" s="39"/>
      <c r="M326" s="161"/>
      <c r="N326" s="162"/>
      <c r="O326" s="64"/>
      <c r="P326" s="64"/>
      <c r="Q326" s="64"/>
      <c r="R326" s="64"/>
      <c r="S326" s="64"/>
      <c r="T326" s="65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126</v>
      </c>
      <c r="AU326" s="17" t="s">
        <v>83</v>
      </c>
    </row>
    <row r="327" spans="1:65" s="2" customFormat="1" ht="13.8" customHeight="1">
      <c r="A327" s="34"/>
      <c r="B327" s="35"/>
      <c r="C327" s="163" t="s">
        <v>581</v>
      </c>
      <c r="D327" s="163" t="s">
        <v>180</v>
      </c>
      <c r="E327" s="164" t="s">
        <v>735</v>
      </c>
      <c r="F327" s="165" t="s">
        <v>736</v>
      </c>
      <c r="G327" s="166" t="s">
        <v>144</v>
      </c>
      <c r="H327" s="167">
        <v>27</v>
      </c>
      <c r="I327" s="168"/>
      <c r="J327" s="169">
        <f>ROUND(I327*H327,2)</f>
        <v>0</v>
      </c>
      <c r="K327" s="165" t="s">
        <v>145</v>
      </c>
      <c r="L327" s="170"/>
      <c r="M327" s="171" t="s">
        <v>28</v>
      </c>
      <c r="N327" s="172" t="s">
        <v>44</v>
      </c>
      <c r="O327" s="64"/>
      <c r="P327" s="154">
        <f>O327*H327</f>
        <v>0</v>
      </c>
      <c r="Q327" s="154">
        <v>0</v>
      </c>
      <c r="R327" s="154">
        <f>Q327*H327</f>
        <v>0</v>
      </c>
      <c r="S327" s="154">
        <v>0</v>
      </c>
      <c r="T327" s="155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56" t="s">
        <v>183</v>
      </c>
      <c r="AT327" s="156" t="s">
        <v>180</v>
      </c>
      <c r="AU327" s="156" t="s">
        <v>83</v>
      </c>
      <c r="AY327" s="17" t="s">
        <v>124</v>
      </c>
      <c r="BE327" s="157">
        <f>IF(N327="základní",J327,0)</f>
        <v>0</v>
      </c>
      <c r="BF327" s="157">
        <f>IF(N327="snížená",J327,0)</f>
        <v>0</v>
      </c>
      <c r="BG327" s="157">
        <f>IF(N327="zákl. přenesená",J327,0)</f>
        <v>0</v>
      </c>
      <c r="BH327" s="157">
        <f>IF(N327="sníž. přenesená",J327,0)</f>
        <v>0</v>
      </c>
      <c r="BI327" s="157">
        <f>IF(N327="nulová",J327,0)</f>
        <v>0</v>
      </c>
      <c r="BJ327" s="17" t="s">
        <v>81</v>
      </c>
      <c r="BK327" s="157">
        <f>ROUND(I327*H327,2)</f>
        <v>0</v>
      </c>
      <c r="BL327" s="17" t="s">
        <v>184</v>
      </c>
      <c r="BM327" s="156" t="s">
        <v>737</v>
      </c>
    </row>
    <row r="328" spans="1:65" s="2" customFormat="1" ht="10.199999999999999">
      <c r="A328" s="34"/>
      <c r="B328" s="35"/>
      <c r="C328" s="36"/>
      <c r="D328" s="158" t="s">
        <v>126</v>
      </c>
      <c r="E328" s="36"/>
      <c r="F328" s="159" t="s">
        <v>736</v>
      </c>
      <c r="G328" s="36"/>
      <c r="H328" s="36"/>
      <c r="I328" s="160"/>
      <c r="J328" s="36"/>
      <c r="K328" s="36"/>
      <c r="L328" s="39"/>
      <c r="M328" s="161"/>
      <c r="N328" s="162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126</v>
      </c>
      <c r="AU328" s="17" t="s">
        <v>83</v>
      </c>
    </row>
    <row r="329" spans="1:65" s="2" customFormat="1" ht="13.8" customHeight="1">
      <c r="A329" s="34"/>
      <c r="B329" s="35"/>
      <c r="C329" s="163" t="s">
        <v>738</v>
      </c>
      <c r="D329" s="163" t="s">
        <v>180</v>
      </c>
      <c r="E329" s="164" t="s">
        <v>739</v>
      </c>
      <c r="F329" s="165" t="s">
        <v>740</v>
      </c>
      <c r="G329" s="166" t="s">
        <v>741</v>
      </c>
      <c r="H329" s="167">
        <v>9</v>
      </c>
      <c r="I329" s="168"/>
      <c r="J329" s="169">
        <f>ROUND(I329*H329,2)</f>
        <v>0</v>
      </c>
      <c r="K329" s="165" t="s">
        <v>28</v>
      </c>
      <c r="L329" s="170"/>
      <c r="M329" s="171" t="s">
        <v>28</v>
      </c>
      <c r="N329" s="172" t="s">
        <v>44</v>
      </c>
      <c r="O329" s="64"/>
      <c r="P329" s="154">
        <f>O329*H329</f>
        <v>0</v>
      </c>
      <c r="Q329" s="154">
        <v>0</v>
      </c>
      <c r="R329" s="154">
        <f>Q329*H329</f>
        <v>0</v>
      </c>
      <c r="S329" s="154">
        <v>0</v>
      </c>
      <c r="T329" s="155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56" t="s">
        <v>183</v>
      </c>
      <c r="AT329" s="156" t="s">
        <v>180</v>
      </c>
      <c r="AU329" s="156" t="s">
        <v>83</v>
      </c>
      <c r="AY329" s="17" t="s">
        <v>124</v>
      </c>
      <c r="BE329" s="157">
        <f>IF(N329="základní",J329,0)</f>
        <v>0</v>
      </c>
      <c r="BF329" s="157">
        <f>IF(N329="snížená",J329,0)</f>
        <v>0</v>
      </c>
      <c r="BG329" s="157">
        <f>IF(N329="zákl. přenesená",J329,0)</f>
        <v>0</v>
      </c>
      <c r="BH329" s="157">
        <f>IF(N329="sníž. přenesená",J329,0)</f>
        <v>0</v>
      </c>
      <c r="BI329" s="157">
        <f>IF(N329="nulová",J329,0)</f>
        <v>0</v>
      </c>
      <c r="BJ329" s="17" t="s">
        <v>81</v>
      </c>
      <c r="BK329" s="157">
        <f>ROUND(I329*H329,2)</f>
        <v>0</v>
      </c>
      <c r="BL329" s="17" t="s">
        <v>184</v>
      </c>
      <c r="BM329" s="156" t="s">
        <v>742</v>
      </c>
    </row>
    <row r="330" spans="1:65" s="2" customFormat="1" ht="10.199999999999999">
      <c r="A330" s="34"/>
      <c r="B330" s="35"/>
      <c r="C330" s="36"/>
      <c r="D330" s="158" t="s">
        <v>126</v>
      </c>
      <c r="E330" s="36"/>
      <c r="F330" s="159" t="s">
        <v>740</v>
      </c>
      <c r="G330" s="36"/>
      <c r="H330" s="36"/>
      <c r="I330" s="160"/>
      <c r="J330" s="36"/>
      <c r="K330" s="36"/>
      <c r="L330" s="39"/>
      <c r="M330" s="161"/>
      <c r="N330" s="162"/>
      <c r="O330" s="64"/>
      <c r="P330" s="64"/>
      <c r="Q330" s="64"/>
      <c r="R330" s="64"/>
      <c r="S330" s="64"/>
      <c r="T330" s="65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126</v>
      </c>
      <c r="AU330" s="17" t="s">
        <v>83</v>
      </c>
    </row>
    <row r="331" spans="1:65" s="2" customFormat="1" ht="45" customHeight="1">
      <c r="A331" s="34"/>
      <c r="B331" s="35"/>
      <c r="C331" s="145" t="s">
        <v>583</v>
      </c>
      <c r="D331" s="145" t="s">
        <v>119</v>
      </c>
      <c r="E331" s="146" t="s">
        <v>743</v>
      </c>
      <c r="F331" s="147" t="s">
        <v>744</v>
      </c>
      <c r="G331" s="148" t="s">
        <v>374</v>
      </c>
      <c r="H331" s="149">
        <v>4.8099999999999996</v>
      </c>
      <c r="I331" s="150"/>
      <c r="J331" s="151">
        <f>ROUND(I331*H331,2)</f>
        <v>0</v>
      </c>
      <c r="K331" s="147" t="s">
        <v>145</v>
      </c>
      <c r="L331" s="39"/>
      <c r="M331" s="152" t="s">
        <v>28</v>
      </c>
      <c r="N331" s="153" t="s">
        <v>44</v>
      </c>
      <c r="O331" s="64"/>
      <c r="P331" s="154">
        <f>O331*H331</f>
        <v>0</v>
      </c>
      <c r="Q331" s="154">
        <v>0</v>
      </c>
      <c r="R331" s="154">
        <f>Q331*H331</f>
        <v>0</v>
      </c>
      <c r="S331" s="154">
        <v>0</v>
      </c>
      <c r="T331" s="155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56" t="s">
        <v>470</v>
      </c>
      <c r="AT331" s="156" t="s">
        <v>119</v>
      </c>
      <c r="AU331" s="156" t="s">
        <v>83</v>
      </c>
      <c r="AY331" s="17" t="s">
        <v>124</v>
      </c>
      <c r="BE331" s="157">
        <f>IF(N331="základní",J331,0)</f>
        <v>0</v>
      </c>
      <c r="BF331" s="157">
        <f>IF(N331="snížená",J331,0)</f>
        <v>0</v>
      </c>
      <c r="BG331" s="157">
        <f>IF(N331="zákl. přenesená",J331,0)</f>
        <v>0</v>
      </c>
      <c r="BH331" s="157">
        <f>IF(N331="sníž. přenesená",J331,0)</f>
        <v>0</v>
      </c>
      <c r="BI331" s="157">
        <f>IF(N331="nulová",J331,0)</f>
        <v>0</v>
      </c>
      <c r="BJ331" s="17" t="s">
        <v>81</v>
      </c>
      <c r="BK331" s="157">
        <f>ROUND(I331*H331,2)</f>
        <v>0</v>
      </c>
      <c r="BL331" s="17" t="s">
        <v>470</v>
      </c>
      <c r="BM331" s="156" t="s">
        <v>745</v>
      </c>
    </row>
    <row r="332" spans="1:65" s="2" customFormat="1" ht="134.4">
      <c r="A332" s="34"/>
      <c r="B332" s="35"/>
      <c r="C332" s="36"/>
      <c r="D332" s="158" t="s">
        <v>126</v>
      </c>
      <c r="E332" s="36"/>
      <c r="F332" s="159" t="s">
        <v>746</v>
      </c>
      <c r="G332" s="36"/>
      <c r="H332" s="36"/>
      <c r="I332" s="160"/>
      <c r="J332" s="36"/>
      <c r="K332" s="36"/>
      <c r="L332" s="39"/>
      <c r="M332" s="161"/>
      <c r="N332" s="162"/>
      <c r="O332" s="64"/>
      <c r="P332" s="64"/>
      <c r="Q332" s="64"/>
      <c r="R332" s="64"/>
      <c r="S332" s="64"/>
      <c r="T332" s="65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126</v>
      </c>
      <c r="AU332" s="17" t="s">
        <v>83</v>
      </c>
    </row>
    <row r="333" spans="1:65" s="2" customFormat="1" ht="124.8">
      <c r="A333" s="34"/>
      <c r="B333" s="35"/>
      <c r="C333" s="36"/>
      <c r="D333" s="158" t="s">
        <v>229</v>
      </c>
      <c r="E333" s="36"/>
      <c r="F333" s="173" t="s">
        <v>376</v>
      </c>
      <c r="G333" s="36"/>
      <c r="H333" s="36"/>
      <c r="I333" s="160"/>
      <c r="J333" s="36"/>
      <c r="K333" s="36"/>
      <c r="L333" s="39"/>
      <c r="M333" s="161"/>
      <c r="N333" s="162"/>
      <c r="O333" s="64"/>
      <c r="P333" s="64"/>
      <c r="Q333" s="64"/>
      <c r="R333" s="64"/>
      <c r="S333" s="64"/>
      <c r="T333" s="65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7" t="s">
        <v>229</v>
      </c>
      <c r="AU333" s="17" t="s">
        <v>83</v>
      </c>
    </row>
    <row r="334" spans="1:65" s="2" customFormat="1" ht="28.8">
      <c r="A334" s="34"/>
      <c r="B334" s="35"/>
      <c r="C334" s="36"/>
      <c r="D334" s="158" t="s">
        <v>282</v>
      </c>
      <c r="E334" s="36"/>
      <c r="F334" s="173" t="s">
        <v>747</v>
      </c>
      <c r="G334" s="36"/>
      <c r="H334" s="36"/>
      <c r="I334" s="160"/>
      <c r="J334" s="36"/>
      <c r="K334" s="36"/>
      <c r="L334" s="39"/>
      <c r="M334" s="161"/>
      <c r="N334" s="162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282</v>
      </c>
      <c r="AU334" s="17" t="s">
        <v>83</v>
      </c>
    </row>
    <row r="335" spans="1:65" s="2" customFormat="1" ht="13.8" customHeight="1">
      <c r="A335" s="34"/>
      <c r="B335" s="35"/>
      <c r="C335" s="163" t="s">
        <v>748</v>
      </c>
      <c r="D335" s="163" t="s">
        <v>180</v>
      </c>
      <c r="E335" s="164" t="s">
        <v>749</v>
      </c>
      <c r="F335" s="165" t="s">
        <v>750</v>
      </c>
      <c r="G335" s="166" t="s">
        <v>374</v>
      </c>
      <c r="H335" s="167">
        <v>1486.201</v>
      </c>
      <c r="I335" s="168"/>
      <c r="J335" s="169">
        <f>ROUND(I335*H335,2)</f>
        <v>0</v>
      </c>
      <c r="K335" s="165" t="s">
        <v>145</v>
      </c>
      <c r="L335" s="170"/>
      <c r="M335" s="171" t="s">
        <v>28</v>
      </c>
      <c r="N335" s="172" t="s">
        <v>44</v>
      </c>
      <c r="O335" s="64"/>
      <c r="P335" s="154">
        <f>O335*H335</f>
        <v>0</v>
      </c>
      <c r="Q335" s="154">
        <v>1</v>
      </c>
      <c r="R335" s="154">
        <f>Q335*H335</f>
        <v>1486.201</v>
      </c>
      <c r="S335" s="154">
        <v>0</v>
      </c>
      <c r="T335" s="155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56" t="s">
        <v>183</v>
      </c>
      <c r="AT335" s="156" t="s">
        <v>180</v>
      </c>
      <c r="AU335" s="156" t="s">
        <v>83</v>
      </c>
      <c r="AY335" s="17" t="s">
        <v>124</v>
      </c>
      <c r="BE335" s="157">
        <f>IF(N335="základní",J335,0)</f>
        <v>0</v>
      </c>
      <c r="BF335" s="157">
        <f>IF(N335="snížená",J335,0)</f>
        <v>0</v>
      </c>
      <c r="BG335" s="157">
        <f>IF(N335="zákl. přenesená",J335,0)</f>
        <v>0</v>
      </c>
      <c r="BH335" s="157">
        <f>IF(N335="sníž. přenesená",J335,0)</f>
        <v>0</v>
      </c>
      <c r="BI335" s="157">
        <f>IF(N335="nulová",J335,0)</f>
        <v>0</v>
      </c>
      <c r="BJ335" s="17" t="s">
        <v>81</v>
      </c>
      <c r="BK335" s="157">
        <f>ROUND(I335*H335,2)</f>
        <v>0</v>
      </c>
      <c r="BL335" s="17" t="s">
        <v>184</v>
      </c>
      <c r="BM335" s="156" t="s">
        <v>751</v>
      </c>
    </row>
    <row r="336" spans="1:65" s="2" customFormat="1" ht="10.199999999999999">
      <c r="A336" s="34"/>
      <c r="B336" s="35"/>
      <c r="C336" s="36"/>
      <c r="D336" s="158" t="s">
        <v>126</v>
      </c>
      <c r="E336" s="36"/>
      <c r="F336" s="159" t="s">
        <v>750</v>
      </c>
      <c r="G336" s="36"/>
      <c r="H336" s="36"/>
      <c r="I336" s="160"/>
      <c r="J336" s="36"/>
      <c r="K336" s="36"/>
      <c r="L336" s="39"/>
      <c r="M336" s="161"/>
      <c r="N336" s="162"/>
      <c r="O336" s="64"/>
      <c r="P336" s="64"/>
      <c r="Q336" s="64"/>
      <c r="R336" s="64"/>
      <c r="S336" s="64"/>
      <c r="T336" s="65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126</v>
      </c>
      <c r="AU336" s="17" t="s">
        <v>83</v>
      </c>
    </row>
    <row r="337" spans="1:65" s="2" customFormat="1" ht="19.2">
      <c r="A337" s="34"/>
      <c r="B337" s="35"/>
      <c r="C337" s="36"/>
      <c r="D337" s="158" t="s">
        <v>282</v>
      </c>
      <c r="E337" s="36"/>
      <c r="F337" s="173" t="s">
        <v>752</v>
      </c>
      <c r="G337" s="36"/>
      <c r="H337" s="36"/>
      <c r="I337" s="160"/>
      <c r="J337" s="36"/>
      <c r="K337" s="36"/>
      <c r="L337" s="39"/>
      <c r="M337" s="161"/>
      <c r="N337" s="162"/>
      <c r="O337" s="64"/>
      <c r="P337" s="64"/>
      <c r="Q337" s="64"/>
      <c r="R337" s="64"/>
      <c r="S337" s="64"/>
      <c r="T337" s="65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282</v>
      </c>
      <c r="AU337" s="17" t="s">
        <v>83</v>
      </c>
    </row>
    <row r="338" spans="1:65" s="2" customFormat="1" ht="45" customHeight="1">
      <c r="A338" s="34"/>
      <c r="B338" s="35"/>
      <c r="C338" s="145" t="s">
        <v>586</v>
      </c>
      <c r="D338" s="145" t="s">
        <v>119</v>
      </c>
      <c r="E338" s="146" t="s">
        <v>404</v>
      </c>
      <c r="F338" s="147" t="s">
        <v>405</v>
      </c>
      <c r="G338" s="148" t="s">
        <v>374</v>
      </c>
      <c r="H338" s="149">
        <v>1486.201</v>
      </c>
      <c r="I338" s="150"/>
      <c r="J338" s="151">
        <f>ROUND(I338*H338,2)</f>
        <v>0</v>
      </c>
      <c r="K338" s="147" t="s">
        <v>145</v>
      </c>
      <c r="L338" s="39"/>
      <c r="M338" s="152" t="s">
        <v>28</v>
      </c>
      <c r="N338" s="153" t="s">
        <v>44</v>
      </c>
      <c r="O338" s="64"/>
      <c r="P338" s="154">
        <f>O338*H338</f>
        <v>0</v>
      </c>
      <c r="Q338" s="154">
        <v>0</v>
      </c>
      <c r="R338" s="154">
        <f>Q338*H338</f>
        <v>0</v>
      </c>
      <c r="S338" s="154">
        <v>0</v>
      </c>
      <c r="T338" s="155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56" t="s">
        <v>470</v>
      </c>
      <c r="AT338" s="156" t="s">
        <v>119</v>
      </c>
      <c r="AU338" s="156" t="s">
        <v>83</v>
      </c>
      <c r="AY338" s="17" t="s">
        <v>124</v>
      </c>
      <c r="BE338" s="157">
        <f>IF(N338="základní",J338,0)</f>
        <v>0</v>
      </c>
      <c r="BF338" s="157">
        <f>IF(N338="snížená",J338,0)</f>
        <v>0</v>
      </c>
      <c r="BG338" s="157">
        <f>IF(N338="zákl. přenesená",J338,0)</f>
        <v>0</v>
      </c>
      <c r="BH338" s="157">
        <f>IF(N338="sníž. přenesená",J338,0)</f>
        <v>0</v>
      </c>
      <c r="BI338" s="157">
        <f>IF(N338="nulová",J338,0)</f>
        <v>0</v>
      </c>
      <c r="BJ338" s="17" t="s">
        <v>81</v>
      </c>
      <c r="BK338" s="157">
        <f>ROUND(I338*H338,2)</f>
        <v>0</v>
      </c>
      <c r="BL338" s="17" t="s">
        <v>470</v>
      </c>
      <c r="BM338" s="156" t="s">
        <v>753</v>
      </c>
    </row>
    <row r="339" spans="1:65" s="2" customFormat="1" ht="134.4">
      <c r="A339" s="34"/>
      <c r="B339" s="35"/>
      <c r="C339" s="36"/>
      <c r="D339" s="158" t="s">
        <v>126</v>
      </c>
      <c r="E339" s="36"/>
      <c r="F339" s="159" t="s">
        <v>406</v>
      </c>
      <c r="G339" s="36"/>
      <c r="H339" s="36"/>
      <c r="I339" s="160"/>
      <c r="J339" s="36"/>
      <c r="K339" s="36"/>
      <c r="L339" s="39"/>
      <c r="M339" s="161"/>
      <c r="N339" s="162"/>
      <c r="O339" s="64"/>
      <c r="P339" s="64"/>
      <c r="Q339" s="64"/>
      <c r="R339" s="64"/>
      <c r="S339" s="64"/>
      <c r="T339" s="65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7" t="s">
        <v>126</v>
      </c>
      <c r="AU339" s="17" t="s">
        <v>83</v>
      </c>
    </row>
    <row r="340" spans="1:65" s="2" customFormat="1" ht="124.8">
      <c r="A340" s="34"/>
      <c r="B340" s="35"/>
      <c r="C340" s="36"/>
      <c r="D340" s="158" t="s">
        <v>229</v>
      </c>
      <c r="E340" s="36"/>
      <c r="F340" s="173" t="s">
        <v>376</v>
      </c>
      <c r="G340" s="36"/>
      <c r="H340" s="36"/>
      <c r="I340" s="160"/>
      <c r="J340" s="36"/>
      <c r="K340" s="36"/>
      <c r="L340" s="39"/>
      <c r="M340" s="161"/>
      <c r="N340" s="162"/>
      <c r="O340" s="64"/>
      <c r="P340" s="64"/>
      <c r="Q340" s="64"/>
      <c r="R340" s="64"/>
      <c r="S340" s="64"/>
      <c r="T340" s="65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229</v>
      </c>
      <c r="AU340" s="17" t="s">
        <v>83</v>
      </c>
    </row>
    <row r="341" spans="1:65" s="2" customFormat="1" ht="19.2">
      <c r="A341" s="34"/>
      <c r="B341" s="35"/>
      <c r="C341" s="36"/>
      <c r="D341" s="158" t="s">
        <v>282</v>
      </c>
      <c r="E341" s="36"/>
      <c r="F341" s="173" t="s">
        <v>754</v>
      </c>
      <c r="G341" s="36"/>
      <c r="H341" s="36"/>
      <c r="I341" s="160"/>
      <c r="J341" s="36"/>
      <c r="K341" s="36"/>
      <c r="L341" s="39"/>
      <c r="M341" s="161"/>
      <c r="N341" s="162"/>
      <c r="O341" s="64"/>
      <c r="P341" s="64"/>
      <c r="Q341" s="64"/>
      <c r="R341" s="64"/>
      <c r="S341" s="64"/>
      <c r="T341" s="65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282</v>
      </c>
      <c r="AU341" s="17" t="s">
        <v>83</v>
      </c>
    </row>
    <row r="342" spans="1:65" s="2" customFormat="1" ht="13.8" customHeight="1">
      <c r="A342" s="34"/>
      <c r="B342" s="35"/>
      <c r="C342" s="163" t="s">
        <v>755</v>
      </c>
      <c r="D342" s="163" t="s">
        <v>180</v>
      </c>
      <c r="E342" s="164" t="s">
        <v>756</v>
      </c>
      <c r="F342" s="165" t="s">
        <v>757</v>
      </c>
      <c r="G342" s="166" t="s">
        <v>144</v>
      </c>
      <c r="H342" s="167">
        <v>264</v>
      </c>
      <c r="I342" s="168"/>
      <c r="J342" s="169">
        <f>ROUND(I342*H342,2)</f>
        <v>0</v>
      </c>
      <c r="K342" s="165" t="s">
        <v>145</v>
      </c>
      <c r="L342" s="170"/>
      <c r="M342" s="171" t="s">
        <v>28</v>
      </c>
      <c r="N342" s="172" t="s">
        <v>44</v>
      </c>
      <c r="O342" s="64"/>
      <c r="P342" s="154">
        <f>O342*H342</f>
        <v>0</v>
      </c>
      <c r="Q342" s="154">
        <v>1.004E-2</v>
      </c>
      <c r="R342" s="154">
        <f>Q342*H342</f>
        <v>2.65056</v>
      </c>
      <c r="S342" s="154">
        <v>0</v>
      </c>
      <c r="T342" s="155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56" t="s">
        <v>183</v>
      </c>
      <c r="AT342" s="156" t="s">
        <v>180</v>
      </c>
      <c r="AU342" s="156" t="s">
        <v>83</v>
      </c>
      <c r="AY342" s="17" t="s">
        <v>124</v>
      </c>
      <c r="BE342" s="157">
        <f>IF(N342="základní",J342,0)</f>
        <v>0</v>
      </c>
      <c r="BF342" s="157">
        <f>IF(N342="snížená",J342,0)</f>
        <v>0</v>
      </c>
      <c r="BG342" s="157">
        <f>IF(N342="zákl. přenesená",J342,0)</f>
        <v>0</v>
      </c>
      <c r="BH342" s="157">
        <f>IF(N342="sníž. přenesená",J342,0)</f>
        <v>0</v>
      </c>
      <c r="BI342" s="157">
        <f>IF(N342="nulová",J342,0)</f>
        <v>0</v>
      </c>
      <c r="BJ342" s="17" t="s">
        <v>81</v>
      </c>
      <c r="BK342" s="157">
        <f>ROUND(I342*H342,2)</f>
        <v>0</v>
      </c>
      <c r="BL342" s="17" t="s">
        <v>184</v>
      </c>
      <c r="BM342" s="156" t="s">
        <v>758</v>
      </c>
    </row>
    <row r="343" spans="1:65" s="2" customFormat="1" ht="10.199999999999999">
      <c r="A343" s="34"/>
      <c r="B343" s="35"/>
      <c r="C343" s="36"/>
      <c r="D343" s="158" t="s">
        <v>126</v>
      </c>
      <c r="E343" s="36"/>
      <c r="F343" s="159" t="s">
        <v>757</v>
      </c>
      <c r="G343" s="36"/>
      <c r="H343" s="36"/>
      <c r="I343" s="160"/>
      <c r="J343" s="36"/>
      <c r="K343" s="36"/>
      <c r="L343" s="39"/>
      <c r="M343" s="161"/>
      <c r="N343" s="162"/>
      <c r="O343" s="64"/>
      <c r="P343" s="64"/>
      <c r="Q343" s="64"/>
      <c r="R343" s="64"/>
      <c r="S343" s="64"/>
      <c r="T343" s="65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7" t="s">
        <v>126</v>
      </c>
      <c r="AU343" s="17" t="s">
        <v>83</v>
      </c>
    </row>
    <row r="344" spans="1:65" s="2" customFormat="1" ht="45" customHeight="1">
      <c r="A344" s="34"/>
      <c r="B344" s="35"/>
      <c r="C344" s="145" t="s">
        <v>759</v>
      </c>
      <c r="D344" s="145" t="s">
        <v>119</v>
      </c>
      <c r="E344" s="146" t="s">
        <v>760</v>
      </c>
      <c r="F344" s="147" t="s">
        <v>761</v>
      </c>
      <c r="G344" s="148" t="s">
        <v>374</v>
      </c>
      <c r="H344" s="149">
        <v>2.6509999999999998</v>
      </c>
      <c r="I344" s="150"/>
      <c r="J344" s="151">
        <f>ROUND(I344*H344,2)</f>
        <v>0</v>
      </c>
      <c r="K344" s="147" t="s">
        <v>145</v>
      </c>
      <c r="L344" s="39"/>
      <c r="M344" s="152" t="s">
        <v>28</v>
      </c>
      <c r="N344" s="153" t="s">
        <v>44</v>
      </c>
      <c r="O344" s="64"/>
      <c r="P344" s="154">
        <f>O344*H344</f>
        <v>0</v>
      </c>
      <c r="Q344" s="154">
        <v>0</v>
      </c>
      <c r="R344" s="154">
        <f>Q344*H344</f>
        <v>0</v>
      </c>
      <c r="S344" s="154">
        <v>0</v>
      </c>
      <c r="T344" s="155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56" t="s">
        <v>470</v>
      </c>
      <c r="AT344" s="156" t="s">
        <v>119</v>
      </c>
      <c r="AU344" s="156" t="s">
        <v>83</v>
      </c>
      <c r="AY344" s="17" t="s">
        <v>124</v>
      </c>
      <c r="BE344" s="157">
        <f>IF(N344="základní",J344,0)</f>
        <v>0</v>
      </c>
      <c r="BF344" s="157">
        <f>IF(N344="snížená",J344,0)</f>
        <v>0</v>
      </c>
      <c r="BG344" s="157">
        <f>IF(N344="zákl. přenesená",J344,0)</f>
        <v>0</v>
      </c>
      <c r="BH344" s="157">
        <f>IF(N344="sníž. přenesená",J344,0)</f>
        <v>0</v>
      </c>
      <c r="BI344" s="157">
        <f>IF(N344="nulová",J344,0)</f>
        <v>0</v>
      </c>
      <c r="BJ344" s="17" t="s">
        <v>81</v>
      </c>
      <c r="BK344" s="157">
        <f>ROUND(I344*H344,2)</f>
        <v>0</v>
      </c>
      <c r="BL344" s="17" t="s">
        <v>470</v>
      </c>
      <c r="BM344" s="156" t="s">
        <v>762</v>
      </c>
    </row>
    <row r="345" spans="1:65" s="2" customFormat="1" ht="134.4">
      <c r="A345" s="34"/>
      <c r="B345" s="35"/>
      <c r="C345" s="36"/>
      <c r="D345" s="158" t="s">
        <v>126</v>
      </c>
      <c r="E345" s="36"/>
      <c r="F345" s="159" t="s">
        <v>763</v>
      </c>
      <c r="G345" s="36"/>
      <c r="H345" s="36"/>
      <c r="I345" s="160"/>
      <c r="J345" s="36"/>
      <c r="K345" s="36"/>
      <c r="L345" s="39"/>
      <c r="M345" s="161"/>
      <c r="N345" s="162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126</v>
      </c>
      <c r="AU345" s="17" t="s">
        <v>83</v>
      </c>
    </row>
    <row r="346" spans="1:65" s="2" customFormat="1" ht="124.8">
      <c r="A346" s="34"/>
      <c r="B346" s="35"/>
      <c r="C346" s="36"/>
      <c r="D346" s="158" t="s">
        <v>229</v>
      </c>
      <c r="E346" s="36"/>
      <c r="F346" s="173" t="s">
        <v>376</v>
      </c>
      <c r="G346" s="36"/>
      <c r="H346" s="36"/>
      <c r="I346" s="160"/>
      <c r="J346" s="36"/>
      <c r="K346" s="36"/>
      <c r="L346" s="39"/>
      <c r="M346" s="161"/>
      <c r="N346" s="162"/>
      <c r="O346" s="64"/>
      <c r="P346" s="64"/>
      <c r="Q346" s="64"/>
      <c r="R346" s="64"/>
      <c r="S346" s="64"/>
      <c r="T346" s="65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229</v>
      </c>
      <c r="AU346" s="17" t="s">
        <v>83</v>
      </c>
    </row>
    <row r="347" spans="1:65" s="2" customFormat="1" ht="19.2">
      <c r="A347" s="34"/>
      <c r="B347" s="35"/>
      <c r="C347" s="36"/>
      <c r="D347" s="158" t="s">
        <v>282</v>
      </c>
      <c r="E347" s="36"/>
      <c r="F347" s="173" t="s">
        <v>764</v>
      </c>
      <c r="G347" s="36"/>
      <c r="H347" s="36"/>
      <c r="I347" s="160"/>
      <c r="J347" s="36"/>
      <c r="K347" s="36"/>
      <c r="L347" s="39"/>
      <c r="M347" s="237"/>
      <c r="N347" s="238"/>
      <c r="O347" s="239"/>
      <c r="P347" s="239"/>
      <c r="Q347" s="239"/>
      <c r="R347" s="239"/>
      <c r="S347" s="239"/>
      <c r="T347" s="240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7" t="s">
        <v>282</v>
      </c>
      <c r="AU347" s="17" t="s">
        <v>83</v>
      </c>
    </row>
    <row r="348" spans="1:65" s="2" customFormat="1" ht="6.9" customHeight="1">
      <c r="A348" s="34"/>
      <c r="B348" s="47"/>
      <c r="C348" s="48"/>
      <c r="D348" s="48"/>
      <c r="E348" s="48"/>
      <c r="F348" s="48"/>
      <c r="G348" s="48"/>
      <c r="H348" s="48"/>
      <c r="I348" s="48"/>
      <c r="J348" s="48"/>
      <c r="K348" s="48"/>
      <c r="L348" s="39"/>
      <c r="M348" s="34"/>
      <c r="O348" s="34"/>
      <c r="P348" s="34"/>
      <c r="Q348" s="34"/>
      <c r="R348" s="34"/>
      <c r="S348" s="34"/>
      <c r="T348" s="34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</row>
  </sheetData>
  <sheetProtection algorithmName="SHA-512" hashValue="VJRc9KAc84y3T2H/+aFRs423rJWulhj3GIPRDdliw1xGRlqZDCQqjp5C+ssHmvTELb8Ncow9C4mfEp6N293BLg==" saltValue="R+YrzLqLHBtCZatQMhF6ZBNltvV6dnSjXXcO0ulIHgYhKCZ4O8N371PvPtcMRcTXWda4uWjvtCxWIh2W34RM5A==" spinCount="100000" sheet="1" objects="1" scenarios="1" formatColumns="0" formatRows="0" autoFilter="0"/>
  <autoFilter ref="C80:K347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5"/>
  <sheetViews>
    <sheetView showGridLines="0" workbookViewId="0"/>
  </sheetViews>
  <sheetFormatPr defaultRowHeight="13.8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1" width="21.570312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92</v>
      </c>
    </row>
    <row r="3" spans="1:46" s="1" customFormat="1" ht="6.9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" hidden="1" customHeight="1">
      <c r="B4" s="20"/>
      <c r="D4" s="103" t="s">
        <v>99</v>
      </c>
      <c r="L4" s="20"/>
      <c r="M4" s="104" t="s">
        <v>10</v>
      </c>
      <c r="AT4" s="17" t="s">
        <v>4</v>
      </c>
    </row>
    <row r="5" spans="1:46" s="1" customFormat="1" ht="6.9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4.4" hidden="1" customHeight="1">
      <c r="B7" s="20"/>
      <c r="E7" s="282" t="str">
        <f>'Rekapitulace zakázky'!K6</f>
        <v>Oprava trati v úseku Nová Paka - Stará Paka</v>
      </c>
      <c r="F7" s="283"/>
      <c r="G7" s="283"/>
      <c r="H7" s="283"/>
      <c r="L7" s="20"/>
    </row>
    <row r="8" spans="1:46" s="2" customFormat="1" ht="12" hidden="1" customHeight="1">
      <c r="A8" s="34"/>
      <c r="B8" s="39"/>
      <c r="C8" s="34"/>
      <c r="D8" s="105" t="s">
        <v>100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" hidden="1" customHeight="1">
      <c r="A9" s="34"/>
      <c r="B9" s="39"/>
      <c r="C9" s="34"/>
      <c r="D9" s="34"/>
      <c r="E9" s="284" t="s">
        <v>765</v>
      </c>
      <c r="F9" s="285"/>
      <c r="G9" s="285"/>
      <c r="H9" s="28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28</v>
      </c>
      <c r="G11" s="34"/>
      <c r="H11" s="34"/>
      <c r="I11" s="105" t="s">
        <v>20</v>
      </c>
      <c r="J11" s="107" t="s">
        <v>28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 t="str">
        <f>'Rekapitulace zakázky'!AN8</f>
        <v>21. 8. 2020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26</v>
      </c>
      <c r="E14" s="34"/>
      <c r="F14" s="34"/>
      <c r="G14" s="34"/>
      <c r="H14" s="34"/>
      <c r="I14" s="105" t="s">
        <v>27</v>
      </c>
      <c r="J14" s="107" t="s">
        <v>28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29</v>
      </c>
      <c r="F15" s="34"/>
      <c r="G15" s="34"/>
      <c r="H15" s="34"/>
      <c r="I15" s="105" t="s">
        <v>30</v>
      </c>
      <c r="J15" s="107" t="s">
        <v>28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27</v>
      </c>
      <c r="J17" s="30" t="str">
        <f>'Rekapitulace zakázky'!AN13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6" t="str">
        <f>'Rekapitulace zakázky'!E14</f>
        <v>Vyplň údaj</v>
      </c>
      <c r="F18" s="287"/>
      <c r="G18" s="287"/>
      <c r="H18" s="287"/>
      <c r="I18" s="105" t="s">
        <v>30</v>
      </c>
      <c r="J18" s="30" t="str">
        <f>'Rekapitulace zakázky'!AN14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27</v>
      </c>
      <c r="J20" s="107" t="s">
        <v>28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34</v>
      </c>
      <c r="F21" s="34"/>
      <c r="G21" s="34"/>
      <c r="H21" s="34"/>
      <c r="I21" s="105" t="s">
        <v>30</v>
      </c>
      <c r="J21" s="107" t="s">
        <v>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36</v>
      </c>
      <c r="E23" s="34"/>
      <c r="F23" s="34"/>
      <c r="G23" s="34"/>
      <c r="H23" s="34"/>
      <c r="I23" s="105" t="s">
        <v>27</v>
      </c>
      <c r="J23" s="107" t="s">
        <v>28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34</v>
      </c>
      <c r="F24" s="34"/>
      <c r="G24" s="34"/>
      <c r="H24" s="34"/>
      <c r="I24" s="105" t="s">
        <v>30</v>
      </c>
      <c r="J24" s="107" t="s">
        <v>28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84" hidden="1" customHeight="1">
      <c r="A27" s="109"/>
      <c r="B27" s="110"/>
      <c r="C27" s="109"/>
      <c r="D27" s="109"/>
      <c r="E27" s="288" t="s">
        <v>38</v>
      </c>
      <c r="F27" s="288"/>
      <c r="G27" s="288"/>
      <c r="H27" s="28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ROUND(J83,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16" t="s">
        <v>43</v>
      </c>
      <c r="E33" s="105" t="s">
        <v>44</v>
      </c>
      <c r="F33" s="117">
        <f>ROUND((SUM(BE83:BE224)),  2)</f>
        <v>0</v>
      </c>
      <c r="G33" s="34"/>
      <c r="H33" s="34"/>
      <c r="I33" s="118">
        <v>0.21</v>
      </c>
      <c r="J33" s="117">
        <f>ROUND(((SUM(BE83:BE224))*I33),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5" t="s">
        <v>45</v>
      </c>
      <c r="F34" s="117">
        <f>ROUND((SUM(BF83:BF224)),  2)</f>
        <v>0</v>
      </c>
      <c r="G34" s="34"/>
      <c r="H34" s="34"/>
      <c r="I34" s="118">
        <v>0.15</v>
      </c>
      <c r="J34" s="117">
        <f>ROUND(((SUM(BF83:BF224))*I34),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46</v>
      </c>
      <c r="F35" s="117">
        <f>ROUND((SUM(BG83:BG224)),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47</v>
      </c>
      <c r="F36" s="117">
        <f>ROUND((SUM(BH83:BH224)),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48</v>
      </c>
      <c r="F37" s="117">
        <f>ROUND((SUM(BI83:BI224)),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0.199999999999999" hidden="1"/>
    <row r="42" spans="1:31" ht="10.199999999999999" hidden="1"/>
    <row r="43" spans="1:31" ht="10.199999999999999" hidden="1"/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4.4" customHeight="1">
      <c r="A48" s="34"/>
      <c r="B48" s="35"/>
      <c r="C48" s="36"/>
      <c r="D48" s="36"/>
      <c r="E48" s="289" t="str">
        <f>E7</f>
        <v>Oprava trati v úseku Nová Paka - Stará Paka</v>
      </c>
      <c r="F48" s="290"/>
      <c r="G48" s="290"/>
      <c r="H48" s="29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242" t="str">
        <f>E9</f>
        <v>SO 03 - Železniční přejezdy v km 72,150 - 73,300</v>
      </c>
      <c r="F50" s="291"/>
      <c r="G50" s="291"/>
      <c r="H50" s="29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TÚ Nová Paka - Stará Paka</v>
      </c>
      <c r="G52" s="36"/>
      <c r="H52" s="36"/>
      <c r="I52" s="29" t="s">
        <v>24</v>
      </c>
      <c r="J52" s="59" t="str">
        <f>IF(J12="","",J12)</f>
        <v>21. 8. 2020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6" customHeight="1">
      <c r="A54" s="34"/>
      <c r="B54" s="35"/>
      <c r="C54" s="29" t="s">
        <v>26</v>
      </c>
      <c r="D54" s="36"/>
      <c r="E54" s="36"/>
      <c r="F54" s="27" t="str">
        <f>E15</f>
        <v>Správa železnic, s.o.</v>
      </c>
      <c r="G54" s="36"/>
      <c r="H54" s="36"/>
      <c r="I54" s="29" t="s">
        <v>33</v>
      </c>
      <c r="J54" s="32" t="str">
        <f>E21</f>
        <v>Prodin a.s.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36</v>
      </c>
      <c r="J55" s="32" t="str">
        <f>E24</f>
        <v>Prodin a.s.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103</v>
      </c>
      <c r="D57" s="131"/>
      <c r="E57" s="131"/>
      <c r="F57" s="131"/>
      <c r="G57" s="131"/>
      <c r="H57" s="131"/>
      <c r="I57" s="131"/>
      <c r="J57" s="132" t="s">
        <v>104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J83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105</v>
      </c>
    </row>
    <row r="60" spans="1:47" s="13" customFormat="1" ht="24.9" customHeight="1">
      <c r="B60" s="209"/>
      <c r="C60" s="210"/>
      <c r="D60" s="211" t="s">
        <v>351</v>
      </c>
      <c r="E60" s="212"/>
      <c r="F60" s="212"/>
      <c r="G60" s="212"/>
      <c r="H60" s="212"/>
      <c r="I60" s="212"/>
      <c r="J60" s="213">
        <f>J84</f>
        <v>0</v>
      </c>
      <c r="K60" s="210"/>
      <c r="L60" s="214"/>
    </row>
    <row r="61" spans="1:47" s="14" customFormat="1" ht="19.95" customHeight="1">
      <c r="B61" s="215"/>
      <c r="C61" s="216"/>
      <c r="D61" s="217" t="s">
        <v>352</v>
      </c>
      <c r="E61" s="218"/>
      <c r="F61" s="218"/>
      <c r="G61" s="218"/>
      <c r="H61" s="218"/>
      <c r="I61" s="218"/>
      <c r="J61" s="219">
        <f>J85</f>
        <v>0</v>
      </c>
      <c r="K61" s="216"/>
      <c r="L61" s="220"/>
    </row>
    <row r="62" spans="1:47" s="13" customFormat="1" ht="24.9" customHeight="1">
      <c r="B62" s="209"/>
      <c r="C62" s="210"/>
      <c r="D62" s="211" t="s">
        <v>766</v>
      </c>
      <c r="E62" s="212"/>
      <c r="F62" s="212"/>
      <c r="G62" s="212"/>
      <c r="H62" s="212"/>
      <c r="I62" s="212"/>
      <c r="J62" s="213">
        <f>J86</f>
        <v>0</v>
      </c>
      <c r="K62" s="210"/>
      <c r="L62" s="214"/>
    </row>
    <row r="63" spans="1:47" s="13" customFormat="1" ht="24.9" customHeight="1">
      <c r="B63" s="209"/>
      <c r="C63" s="210"/>
      <c r="D63" s="211" t="s">
        <v>767</v>
      </c>
      <c r="E63" s="212"/>
      <c r="F63" s="212"/>
      <c r="G63" s="212"/>
      <c r="H63" s="212"/>
      <c r="I63" s="212"/>
      <c r="J63" s="213">
        <f>J103</f>
        <v>0</v>
      </c>
      <c r="K63" s="210"/>
      <c r="L63" s="214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" customHeight="1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" customHeight="1">
      <c r="A70" s="34"/>
      <c r="B70" s="35"/>
      <c r="C70" s="23" t="s">
        <v>106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4.4" customHeight="1">
      <c r="A73" s="34"/>
      <c r="B73" s="35"/>
      <c r="C73" s="36"/>
      <c r="D73" s="36"/>
      <c r="E73" s="289" t="str">
        <f>E7</f>
        <v>Oprava trati v úseku Nová Paka - Stará Paka</v>
      </c>
      <c r="F73" s="290"/>
      <c r="G73" s="290"/>
      <c r="H73" s="290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100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4.4" customHeight="1">
      <c r="A75" s="34"/>
      <c r="B75" s="35"/>
      <c r="C75" s="36"/>
      <c r="D75" s="36"/>
      <c r="E75" s="242" t="str">
        <f>E9</f>
        <v>SO 03 - Železniční přejezdy v km 72,150 - 73,300</v>
      </c>
      <c r="F75" s="291"/>
      <c r="G75" s="291"/>
      <c r="H75" s="291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22</v>
      </c>
      <c r="D77" s="36"/>
      <c r="E77" s="36"/>
      <c r="F77" s="27" t="str">
        <f>F12</f>
        <v>TÚ Nová Paka - Stará Paka</v>
      </c>
      <c r="G77" s="36"/>
      <c r="H77" s="36"/>
      <c r="I77" s="29" t="s">
        <v>24</v>
      </c>
      <c r="J77" s="59" t="str">
        <f>IF(J12="","",J12)</f>
        <v>21. 8. 2020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6" customHeight="1">
      <c r="A79" s="34"/>
      <c r="B79" s="35"/>
      <c r="C79" s="29" t="s">
        <v>26</v>
      </c>
      <c r="D79" s="36"/>
      <c r="E79" s="36"/>
      <c r="F79" s="27" t="str">
        <f>E15</f>
        <v>Správa železnic, s.o.</v>
      </c>
      <c r="G79" s="36"/>
      <c r="H79" s="36"/>
      <c r="I79" s="29" t="s">
        <v>33</v>
      </c>
      <c r="J79" s="32" t="str">
        <f>E21</f>
        <v>Prodin a.s.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6" customHeight="1">
      <c r="A80" s="34"/>
      <c r="B80" s="35"/>
      <c r="C80" s="29" t="s">
        <v>31</v>
      </c>
      <c r="D80" s="36"/>
      <c r="E80" s="36"/>
      <c r="F80" s="27" t="str">
        <f>IF(E18="","",E18)</f>
        <v>Vyplň údaj</v>
      </c>
      <c r="G80" s="36"/>
      <c r="H80" s="36"/>
      <c r="I80" s="29" t="s">
        <v>36</v>
      </c>
      <c r="J80" s="32" t="str">
        <f>E24</f>
        <v>Prodin a.s.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9" customFormat="1" ht="29.25" customHeight="1">
      <c r="A82" s="134"/>
      <c r="B82" s="135"/>
      <c r="C82" s="136" t="s">
        <v>107</v>
      </c>
      <c r="D82" s="137" t="s">
        <v>58</v>
      </c>
      <c r="E82" s="137" t="s">
        <v>54</v>
      </c>
      <c r="F82" s="137" t="s">
        <v>55</v>
      </c>
      <c r="G82" s="137" t="s">
        <v>108</v>
      </c>
      <c r="H82" s="137" t="s">
        <v>109</v>
      </c>
      <c r="I82" s="137" t="s">
        <v>110</v>
      </c>
      <c r="J82" s="137" t="s">
        <v>104</v>
      </c>
      <c r="K82" s="138" t="s">
        <v>111</v>
      </c>
      <c r="L82" s="139"/>
      <c r="M82" s="68" t="s">
        <v>28</v>
      </c>
      <c r="N82" s="69" t="s">
        <v>43</v>
      </c>
      <c r="O82" s="69" t="s">
        <v>112</v>
      </c>
      <c r="P82" s="69" t="s">
        <v>113</v>
      </c>
      <c r="Q82" s="69" t="s">
        <v>114</v>
      </c>
      <c r="R82" s="69" t="s">
        <v>115</v>
      </c>
      <c r="S82" s="69" t="s">
        <v>116</v>
      </c>
      <c r="T82" s="70" t="s">
        <v>117</v>
      </c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34"/>
    </row>
    <row r="83" spans="1:65" s="2" customFormat="1" ht="22.8" customHeight="1">
      <c r="A83" s="34"/>
      <c r="B83" s="35"/>
      <c r="C83" s="75" t="s">
        <v>118</v>
      </c>
      <c r="D83" s="36"/>
      <c r="E83" s="36"/>
      <c r="F83" s="36"/>
      <c r="G83" s="36"/>
      <c r="H83" s="36"/>
      <c r="I83" s="36"/>
      <c r="J83" s="140">
        <f>BK83</f>
        <v>0</v>
      </c>
      <c r="K83" s="36"/>
      <c r="L83" s="39"/>
      <c r="M83" s="71"/>
      <c r="N83" s="141"/>
      <c r="O83" s="72"/>
      <c r="P83" s="142">
        <f>P84+P86+P103</f>
        <v>0</v>
      </c>
      <c r="Q83" s="72"/>
      <c r="R83" s="142">
        <f>R84+R86+R103</f>
        <v>65.912000000000006</v>
      </c>
      <c r="S83" s="72"/>
      <c r="T83" s="143">
        <f>T84+T86+T103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72</v>
      </c>
      <c r="AU83" s="17" t="s">
        <v>105</v>
      </c>
      <c r="BK83" s="144">
        <f>BK84+BK86+BK103</f>
        <v>0</v>
      </c>
    </row>
    <row r="84" spans="1:65" s="15" customFormat="1" ht="25.95" customHeight="1">
      <c r="B84" s="221"/>
      <c r="C84" s="222"/>
      <c r="D84" s="223" t="s">
        <v>72</v>
      </c>
      <c r="E84" s="224" t="s">
        <v>353</v>
      </c>
      <c r="F84" s="224" t="s">
        <v>354</v>
      </c>
      <c r="G84" s="222"/>
      <c r="H84" s="222"/>
      <c r="I84" s="225"/>
      <c r="J84" s="226">
        <f>BK84</f>
        <v>0</v>
      </c>
      <c r="K84" s="222"/>
      <c r="L84" s="227"/>
      <c r="M84" s="228"/>
      <c r="N84" s="229"/>
      <c r="O84" s="229"/>
      <c r="P84" s="230">
        <f>P85</f>
        <v>0</v>
      </c>
      <c r="Q84" s="229"/>
      <c r="R84" s="230">
        <f>R85</f>
        <v>0</v>
      </c>
      <c r="S84" s="229"/>
      <c r="T84" s="231">
        <f>T85</f>
        <v>0</v>
      </c>
      <c r="AR84" s="232" t="s">
        <v>81</v>
      </c>
      <c r="AT84" s="233" t="s">
        <v>72</v>
      </c>
      <c r="AU84" s="233" t="s">
        <v>73</v>
      </c>
      <c r="AY84" s="232" t="s">
        <v>124</v>
      </c>
      <c r="BK84" s="234">
        <f>BK85</f>
        <v>0</v>
      </c>
    </row>
    <row r="85" spans="1:65" s="15" customFormat="1" ht="22.8" customHeight="1">
      <c r="B85" s="221"/>
      <c r="C85" s="222"/>
      <c r="D85" s="223" t="s">
        <v>72</v>
      </c>
      <c r="E85" s="235" t="s">
        <v>137</v>
      </c>
      <c r="F85" s="235" t="s">
        <v>355</v>
      </c>
      <c r="G85" s="222"/>
      <c r="H85" s="222"/>
      <c r="I85" s="225"/>
      <c r="J85" s="236">
        <f>BK85</f>
        <v>0</v>
      </c>
      <c r="K85" s="222"/>
      <c r="L85" s="227"/>
      <c r="M85" s="228"/>
      <c r="N85" s="229"/>
      <c r="O85" s="229"/>
      <c r="P85" s="230">
        <v>0</v>
      </c>
      <c r="Q85" s="229"/>
      <c r="R85" s="230">
        <v>0</v>
      </c>
      <c r="S85" s="229"/>
      <c r="T85" s="231">
        <v>0</v>
      </c>
      <c r="AR85" s="232" t="s">
        <v>81</v>
      </c>
      <c r="AT85" s="233" t="s">
        <v>72</v>
      </c>
      <c r="AU85" s="233" t="s">
        <v>81</v>
      </c>
      <c r="AY85" s="232" t="s">
        <v>124</v>
      </c>
      <c r="BK85" s="234">
        <v>0</v>
      </c>
    </row>
    <row r="86" spans="1:65" s="15" customFormat="1" ht="25.95" customHeight="1">
      <c r="B86" s="221"/>
      <c r="C86" s="222"/>
      <c r="D86" s="223" t="s">
        <v>72</v>
      </c>
      <c r="E86" s="224" t="s">
        <v>768</v>
      </c>
      <c r="F86" s="224" t="s">
        <v>769</v>
      </c>
      <c r="G86" s="222"/>
      <c r="H86" s="222"/>
      <c r="I86" s="225"/>
      <c r="J86" s="226">
        <f>BK86</f>
        <v>0</v>
      </c>
      <c r="K86" s="222"/>
      <c r="L86" s="227"/>
      <c r="M86" s="228"/>
      <c r="N86" s="229"/>
      <c r="O86" s="229"/>
      <c r="P86" s="230">
        <f>SUM(P87:P102)</f>
        <v>0</v>
      </c>
      <c r="Q86" s="229"/>
      <c r="R86" s="230">
        <f>SUM(R87:R102)</f>
        <v>0</v>
      </c>
      <c r="S86" s="229"/>
      <c r="T86" s="231">
        <f>SUM(T87:T102)</f>
        <v>0</v>
      </c>
      <c r="AR86" s="232" t="s">
        <v>81</v>
      </c>
      <c r="AT86" s="233" t="s">
        <v>72</v>
      </c>
      <c r="AU86" s="233" t="s">
        <v>73</v>
      </c>
      <c r="AY86" s="232" t="s">
        <v>124</v>
      </c>
      <c r="BK86" s="234">
        <f>SUM(BK87:BK102)</f>
        <v>0</v>
      </c>
    </row>
    <row r="87" spans="1:65" s="2" customFormat="1" ht="22.2" customHeight="1">
      <c r="A87" s="34"/>
      <c r="B87" s="35"/>
      <c r="C87" s="145" t="s">
        <v>81</v>
      </c>
      <c r="D87" s="145" t="s">
        <v>119</v>
      </c>
      <c r="E87" s="146" t="s">
        <v>770</v>
      </c>
      <c r="F87" s="147" t="s">
        <v>771</v>
      </c>
      <c r="G87" s="148" t="s">
        <v>122</v>
      </c>
      <c r="H87" s="149">
        <v>6</v>
      </c>
      <c r="I87" s="150"/>
      <c r="J87" s="151">
        <f>ROUND(I87*H87,2)</f>
        <v>0</v>
      </c>
      <c r="K87" s="147" t="s">
        <v>145</v>
      </c>
      <c r="L87" s="39"/>
      <c r="M87" s="152" t="s">
        <v>28</v>
      </c>
      <c r="N87" s="153" t="s">
        <v>44</v>
      </c>
      <c r="O87" s="64"/>
      <c r="P87" s="154">
        <f>O87*H87</f>
        <v>0</v>
      </c>
      <c r="Q87" s="154">
        <v>0</v>
      </c>
      <c r="R87" s="154">
        <f>Q87*H87</f>
        <v>0</v>
      </c>
      <c r="S87" s="154">
        <v>0</v>
      </c>
      <c r="T87" s="155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56" t="s">
        <v>123</v>
      </c>
      <c r="AT87" s="156" t="s">
        <v>119</v>
      </c>
      <c r="AU87" s="156" t="s">
        <v>81</v>
      </c>
      <c r="AY87" s="17" t="s">
        <v>124</v>
      </c>
      <c r="BE87" s="157">
        <f>IF(N87="základní",J87,0)</f>
        <v>0</v>
      </c>
      <c r="BF87" s="157">
        <f>IF(N87="snížená",J87,0)</f>
        <v>0</v>
      </c>
      <c r="BG87" s="157">
        <f>IF(N87="zákl. přenesená",J87,0)</f>
        <v>0</v>
      </c>
      <c r="BH87" s="157">
        <f>IF(N87="sníž. přenesená",J87,0)</f>
        <v>0</v>
      </c>
      <c r="BI87" s="157">
        <f>IF(N87="nulová",J87,0)</f>
        <v>0</v>
      </c>
      <c r="BJ87" s="17" t="s">
        <v>81</v>
      </c>
      <c r="BK87" s="157">
        <f>ROUND(I87*H87,2)</f>
        <v>0</v>
      </c>
      <c r="BL87" s="17" t="s">
        <v>123</v>
      </c>
      <c r="BM87" s="156" t="s">
        <v>83</v>
      </c>
    </row>
    <row r="88" spans="1:65" s="2" customFormat="1" ht="38.4">
      <c r="A88" s="34"/>
      <c r="B88" s="35"/>
      <c r="C88" s="36"/>
      <c r="D88" s="158" t="s">
        <v>126</v>
      </c>
      <c r="E88" s="36"/>
      <c r="F88" s="159" t="s">
        <v>772</v>
      </c>
      <c r="G88" s="36"/>
      <c r="H88" s="36"/>
      <c r="I88" s="160"/>
      <c r="J88" s="36"/>
      <c r="K88" s="36"/>
      <c r="L88" s="39"/>
      <c r="M88" s="161"/>
      <c r="N88" s="162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126</v>
      </c>
      <c r="AU88" s="17" t="s">
        <v>81</v>
      </c>
    </row>
    <row r="89" spans="1:65" s="2" customFormat="1" ht="28.8">
      <c r="A89" s="34"/>
      <c r="B89" s="35"/>
      <c r="C89" s="36"/>
      <c r="D89" s="158" t="s">
        <v>229</v>
      </c>
      <c r="E89" s="36"/>
      <c r="F89" s="173" t="s">
        <v>773</v>
      </c>
      <c r="G89" s="36"/>
      <c r="H89" s="36"/>
      <c r="I89" s="160"/>
      <c r="J89" s="36"/>
      <c r="K89" s="36"/>
      <c r="L89" s="39"/>
      <c r="M89" s="161"/>
      <c r="N89" s="162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229</v>
      </c>
      <c r="AU89" s="17" t="s">
        <v>81</v>
      </c>
    </row>
    <row r="90" spans="1:65" s="2" customFormat="1" ht="19.2">
      <c r="A90" s="34"/>
      <c r="B90" s="35"/>
      <c r="C90" s="36"/>
      <c r="D90" s="158" t="s">
        <v>282</v>
      </c>
      <c r="E90" s="36"/>
      <c r="F90" s="173" t="s">
        <v>774</v>
      </c>
      <c r="G90" s="36"/>
      <c r="H90" s="36"/>
      <c r="I90" s="160"/>
      <c r="J90" s="36"/>
      <c r="K90" s="36"/>
      <c r="L90" s="39"/>
      <c r="M90" s="161"/>
      <c r="N90" s="162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282</v>
      </c>
      <c r="AU90" s="17" t="s">
        <v>81</v>
      </c>
    </row>
    <row r="91" spans="1:65" s="11" customFormat="1" ht="10.199999999999999">
      <c r="B91" s="184"/>
      <c r="C91" s="185"/>
      <c r="D91" s="158" t="s">
        <v>307</v>
      </c>
      <c r="E91" s="186" t="s">
        <v>28</v>
      </c>
      <c r="F91" s="187" t="s">
        <v>775</v>
      </c>
      <c r="G91" s="185"/>
      <c r="H91" s="188">
        <v>6</v>
      </c>
      <c r="I91" s="189"/>
      <c r="J91" s="185"/>
      <c r="K91" s="185"/>
      <c r="L91" s="190"/>
      <c r="M91" s="191"/>
      <c r="N91" s="192"/>
      <c r="O91" s="192"/>
      <c r="P91" s="192"/>
      <c r="Q91" s="192"/>
      <c r="R91" s="192"/>
      <c r="S91" s="192"/>
      <c r="T91" s="193"/>
      <c r="AT91" s="194" t="s">
        <v>307</v>
      </c>
      <c r="AU91" s="194" t="s">
        <v>81</v>
      </c>
      <c r="AV91" s="11" t="s">
        <v>83</v>
      </c>
      <c r="AW91" s="11" t="s">
        <v>35</v>
      </c>
      <c r="AX91" s="11" t="s">
        <v>81</v>
      </c>
      <c r="AY91" s="194" t="s">
        <v>124</v>
      </c>
    </row>
    <row r="92" spans="1:65" s="2" customFormat="1" ht="22.2" customHeight="1">
      <c r="A92" s="34"/>
      <c r="B92" s="35"/>
      <c r="C92" s="145" t="s">
        <v>83</v>
      </c>
      <c r="D92" s="145" t="s">
        <v>119</v>
      </c>
      <c r="E92" s="146" t="s">
        <v>776</v>
      </c>
      <c r="F92" s="147" t="s">
        <v>777</v>
      </c>
      <c r="G92" s="148" t="s">
        <v>122</v>
      </c>
      <c r="H92" s="149">
        <v>6</v>
      </c>
      <c r="I92" s="150"/>
      <c r="J92" s="151">
        <f>ROUND(I92*H92,2)</f>
        <v>0</v>
      </c>
      <c r="K92" s="147" t="s">
        <v>145</v>
      </c>
      <c r="L92" s="39"/>
      <c r="M92" s="152" t="s">
        <v>28</v>
      </c>
      <c r="N92" s="153" t="s">
        <v>44</v>
      </c>
      <c r="O92" s="64"/>
      <c r="P92" s="154">
        <f>O92*H92</f>
        <v>0</v>
      </c>
      <c r="Q92" s="154">
        <v>0</v>
      </c>
      <c r="R92" s="154">
        <f>Q92*H92</f>
        <v>0</v>
      </c>
      <c r="S92" s="154">
        <v>0</v>
      </c>
      <c r="T92" s="155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56" t="s">
        <v>123</v>
      </c>
      <c r="AT92" s="156" t="s">
        <v>119</v>
      </c>
      <c r="AU92" s="156" t="s">
        <v>81</v>
      </c>
      <c r="AY92" s="17" t="s">
        <v>124</v>
      </c>
      <c r="BE92" s="157">
        <f>IF(N92="základní",J92,0)</f>
        <v>0</v>
      </c>
      <c r="BF92" s="157">
        <f>IF(N92="snížená",J92,0)</f>
        <v>0</v>
      </c>
      <c r="BG92" s="157">
        <f>IF(N92="zákl. přenesená",J92,0)</f>
        <v>0</v>
      </c>
      <c r="BH92" s="157">
        <f>IF(N92="sníž. přenesená",J92,0)</f>
        <v>0</v>
      </c>
      <c r="BI92" s="157">
        <f>IF(N92="nulová",J92,0)</f>
        <v>0</v>
      </c>
      <c r="BJ92" s="17" t="s">
        <v>81</v>
      </c>
      <c r="BK92" s="157">
        <f>ROUND(I92*H92,2)</f>
        <v>0</v>
      </c>
      <c r="BL92" s="17" t="s">
        <v>123</v>
      </c>
      <c r="BM92" s="156" t="s">
        <v>123</v>
      </c>
    </row>
    <row r="93" spans="1:65" s="2" customFormat="1" ht="38.4">
      <c r="A93" s="34"/>
      <c r="B93" s="35"/>
      <c r="C93" s="36"/>
      <c r="D93" s="158" t="s">
        <v>126</v>
      </c>
      <c r="E93" s="36"/>
      <c r="F93" s="159" t="s">
        <v>778</v>
      </c>
      <c r="G93" s="36"/>
      <c r="H93" s="36"/>
      <c r="I93" s="160"/>
      <c r="J93" s="36"/>
      <c r="K93" s="36"/>
      <c r="L93" s="39"/>
      <c r="M93" s="161"/>
      <c r="N93" s="162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126</v>
      </c>
      <c r="AU93" s="17" t="s">
        <v>81</v>
      </c>
    </row>
    <row r="94" spans="1:65" s="2" customFormat="1" ht="28.8">
      <c r="A94" s="34"/>
      <c r="B94" s="35"/>
      <c r="C94" s="36"/>
      <c r="D94" s="158" t="s">
        <v>229</v>
      </c>
      <c r="E94" s="36"/>
      <c r="F94" s="173" t="s">
        <v>779</v>
      </c>
      <c r="G94" s="36"/>
      <c r="H94" s="36"/>
      <c r="I94" s="160"/>
      <c r="J94" s="36"/>
      <c r="K94" s="36"/>
      <c r="L94" s="39"/>
      <c r="M94" s="161"/>
      <c r="N94" s="162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229</v>
      </c>
      <c r="AU94" s="17" t="s">
        <v>81</v>
      </c>
    </row>
    <row r="95" spans="1:65" s="2" customFormat="1" ht="19.2">
      <c r="A95" s="34"/>
      <c r="B95" s="35"/>
      <c r="C95" s="36"/>
      <c r="D95" s="158" t="s">
        <v>282</v>
      </c>
      <c r="E95" s="36"/>
      <c r="F95" s="173" t="s">
        <v>780</v>
      </c>
      <c r="G95" s="36"/>
      <c r="H95" s="36"/>
      <c r="I95" s="160"/>
      <c r="J95" s="36"/>
      <c r="K95" s="36"/>
      <c r="L95" s="39"/>
      <c r="M95" s="161"/>
      <c r="N95" s="162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282</v>
      </c>
      <c r="AU95" s="17" t="s">
        <v>81</v>
      </c>
    </row>
    <row r="96" spans="1:65" s="11" customFormat="1" ht="10.199999999999999">
      <c r="B96" s="184"/>
      <c r="C96" s="185"/>
      <c r="D96" s="158" t="s">
        <v>307</v>
      </c>
      <c r="E96" s="186" t="s">
        <v>28</v>
      </c>
      <c r="F96" s="187" t="s">
        <v>781</v>
      </c>
      <c r="G96" s="185"/>
      <c r="H96" s="188">
        <v>6</v>
      </c>
      <c r="I96" s="189"/>
      <c r="J96" s="185"/>
      <c r="K96" s="185"/>
      <c r="L96" s="190"/>
      <c r="M96" s="191"/>
      <c r="N96" s="192"/>
      <c r="O96" s="192"/>
      <c r="P96" s="192"/>
      <c r="Q96" s="192"/>
      <c r="R96" s="192"/>
      <c r="S96" s="192"/>
      <c r="T96" s="193"/>
      <c r="AT96" s="194" t="s">
        <v>307</v>
      </c>
      <c r="AU96" s="194" t="s">
        <v>81</v>
      </c>
      <c r="AV96" s="11" t="s">
        <v>83</v>
      </c>
      <c r="AW96" s="11" t="s">
        <v>35</v>
      </c>
      <c r="AX96" s="11" t="s">
        <v>81</v>
      </c>
      <c r="AY96" s="194" t="s">
        <v>124</v>
      </c>
    </row>
    <row r="97" spans="1:65" s="2" customFormat="1" ht="22.2" customHeight="1">
      <c r="A97" s="34"/>
      <c r="B97" s="35"/>
      <c r="C97" s="145" t="s">
        <v>130</v>
      </c>
      <c r="D97" s="145" t="s">
        <v>119</v>
      </c>
      <c r="E97" s="146" t="s">
        <v>782</v>
      </c>
      <c r="F97" s="147" t="s">
        <v>783</v>
      </c>
      <c r="G97" s="148" t="s">
        <v>383</v>
      </c>
      <c r="H97" s="149">
        <v>48</v>
      </c>
      <c r="I97" s="150"/>
      <c r="J97" s="151">
        <f>ROUND(I97*H97,2)</f>
        <v>0</v>
      </c>
      <c r="K97" s="147" t="s">
        <v>28</v>
      </c>
      <c r="L97" s="39"/>
      <c r="M97" s="152" t="s">
        <v>28</v>
      </c>
      <c r="N97" s="153" t="s">
        <v>44</v>
      </c>
      <c r="O97" s="64"/>
      <c r="P97" s="154">
        <f>O97*H97</f>
        <v>0</v>
      </c>
      <c r="Q97" s="154">
        <v>0</v>
      </c>
      <c r="R97" s="154">
        <f>Q97*H97</f>
        <v>0</v>
      </c>
      <c r="S97" s="154">
        <v>0</v>
      </c>
      <c r="T97" s="155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56" t="s">
        <v>123</v>
      </c>
      <c r="AT97" s="156" t="s">
        <v>119</v>
      </c>
      <c r="AU97" s="156" t="s">
        <v>81</v>
      </c>
      <c r="AY97" s="17" t="s">
        <v>124</v>
      </c>
      <c r="BE97" s="157">
        <f>IF(N97="základní",J97,0)</f>
        <v>0</v>
      </c>
      <c r="BF97" s="157">
        <f>IF(N97="snížená",J97,0)</f>
        <v>0</v>
      </c>
      <c r="BG97" s="157">
        <f>IF(N97="zákl. přenesená",J97,0)</f>
        <v>0</v>
      </c>
      <c r="BH97" s="157">
        <f>IF(N97="sníž. přenesená",J97,0)</f>
        <v>0</v>
      </c>
      <c r="BI97" s="157">
        <f>IF(N97="nulová",J97,0)</f>
        <v>0</v>
      </c>
      <c r="BJ97" s="17" t="s">
        <v>81</v>
      </c>
      <c r="BK97" s="157">
        <f>ROUND(I97*H97,2)</f>
        <v>0</v>
      </c>
      <c r="BL97" s="17" t="s">
        <v>123</v>
      </c>
      <c r="BM97" s="156" t="s">
        <v>141</v>
      </c>
    </row>
    <row r="98" spans="1:65" s="2" customFormat="1" ht="19.2">
      <c r="A98" s="34"/>
      <c r="B98" s="35"/>
      <c r="C98" s="36"/>
      <c r="D98" s="158" t="s">
        <v>126</v>
      </c>
      <c r="E98" s="36"/>
      <c r="F98" s="159" t="s">
        <v>783</v>
      </c>
      <c r="G98" s="36"/>
      <c r="H98" s="36"/>
      <c r="I98" s="160"/>
      <c r="J98" s="36"/>
      <c r="K98" s="36"/>
      <c r="L98" s="39"/>
      <c r="M98" s="161"/>
      <c r="N98" s="162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126</v>
      </c>
      <c r="AU98" s="17" t="s">
        <v>81</v>
      </c>
    </row>
    <row r="99" spans="1:65" s="2" customFormat="1" ht="19.2">
      <c r="A99" s="34"/>
      <c r="B99" s="35"/>
      <c r="C99" s="36"/>
      <c r="D99" s="158" t="s">
        <v>282</v>
      </c>
      <c r="E99" s="36"/>
      <c r="F99" s="173" t="s">
        <v>784</v>
      </c>
      <c r="G99" s="36"/>
      <c r="H99" s="36"/>
      <c r="I99" s="160"/>
      <c r="J99" s="36"/>
      <c r="K99" s="36"/>
      <c r="L99" s="39"/>
      <c r="M99" s="161"/>
      <c r="N99" s="162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282</v>
      </c>
      <c r="AU99" s="17" t="s">
        <v>81</v>
      </c>
    </row>
    <row r="100" spans="1:65" s="2" customFormat="1" ht="13.8" customHeight="1">
      <c r="A100" s="34"/>
      <c r="B100" s="35"/>
      <c r="C100" s="145" t="s">
        <v>123</v>
      </c>
      <c r="D100" s="145" t="s">
        <v>119</v>
      </c>
      <c r="E100" s="146" t="s">
        <v>785</v>
      </c>
      <c r="F100" s="147" t="s">
        <v>786</v>
      </c>
      <c r="G100" s="148" t="s">
        <v>383</v>
      </c>
      <c r="H100" s="149">
        <v>48</v>
      </c>
      <c r="I100" s="150"/>
      <c r="J100" s="151">
        <f>ROUND(I100*H100,2)</f>
        <v>0</v>
      </c>
      <c r="K100" s="147" t="s">
        <v>28</v>
      </c>
      <c r="L100" s="39"/>
      <c r="M100" s="152" t="s">
        <v>28</v>
      </c>
      <c r="N100" s="153" t="s">
        <v>44</v>
      </c>
      <c r="O100" s="64"/>
      <c r="P100" s="154">
        <f>O100*H100</f>
        <v>0</v>
      </c>
      <c r="Q100" s="154">
        <v>0</v>
      </c>
      <c r="R100" s="154">
        <f>Q100*H100</f>
        <v>0</v>
      </c>
      <c r="S100" s="154">
        <v>0</v>
      </c>
      <c r="T100" s="155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6" t="s">
        <v>123</v>
      </c>
      <c r="AT100" s="156" t="s">
        <v>119</v>
      </c>
      <c r="AU100" s="156" t="s">
        <v>81</v>
      </c>
      <c r="AY100" s="17" t="s">
        <v>124</v>
      </c>
      <c r="BE100" s="157">
        <f>IF(N100="základní",J100,0)</f>
        <v>0</v>
      </c>
      <c r="BF100" s="157">
        <f>IF(N100="snížená",J100,0)</f>
        <v>0</v>
      </c>
      <c r="BG100" s="157">
        <f>IF(N100="zákl. přenesená",J100,0)</f>
        <v>0</v>
      </c>
      <c r="BH100" s="157">
        <f>IF(N100="sníž. přenesená",J100,0)</f>
        <v>0</v>
      </c>
      <c r="BI100" s="157">
        <f>IF(N100="nulová",J100,0)</f>
        <v>0</v>
      </c>
      <c r="BJ100" s="17" t="s">
        <v>81</v>
      </c>
      <c r="BK100" s="157">
        <f>ROUND(I100*H100,2)</f>
        <v>0</v>
      </c>
      <c r="BL100" s="17" t="s">
        <v>123</v>
      </c>
      <c r="BM100" s="156" t="s">
        <v>153</v>
      </c>
    </row>
    <row r="101" spans="1:65" s="2" customFormat="1" ht="10.199999999999999">
      <c r="A101" s="34"/>
      <c r="B101" s="35"/>
      <c r="C101" s="36"/>
      <c r="D101" s="158" t="s">
        <v>126</v>
      </c>
      <c r="E101" s="36"/>
      <c r="F101" s="159" t="s">
        <v>786</v>
      </c>
      <c r="G101" s="36"/>
      <c r="H101" s="36"/>
      <c r="I101" s="160"/>
      <c r="J101" s="36"/>
      <c r="K101" s="36"/>
      <c r="L101" s="39"/>
      <c r="M101" s="161"/>
      <c r="N101" s="162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126</v>
      </c>
      <c r="AU101" s="17" t="s">
        <v>81</v>
      </c>
    </row>
    <row r="102" spans="1:65" s="2" customFormat="1" ht="19.2">
      <c r="A102" s="34"/>
      <c r="B102" s="35"/>
      <c r="C102" s="36"/>
      <c r="D102" s="158" t="s">
        <v>282</v>
      </c>
      <c r="E102" s="36"/>
      <c r="F102" s="173" t="s">
        <v>787</v>
      </c>
      <c r="G102" s="36"/>
      <c r="H102" s="36"/>
      <c r="I102" s="160"/>
      <c r="J102" s="36"/>
      <c r="K102" s="36"/>
      <c r="L102" s="39"/>
      <c r="M102" s="161"/>
      <c r="N102" s="162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282</v>
      </c>
      <c r="AU102" s="17" t="s">
        <v>81</v>
      </c>
    </row>
    <row r="103" spans="1:65" s="15" customFormat="1" ht="25.95" customHeight="1">
      <c r="B103" s="221"/>
      <c r="C103" s="222"/>
      <c r="D103" s="223" t="s">
        <v>72</v>
      </c>
      <c r="E103" s="224" t="s">
        <v>788</v>
      </c>
      <c r="F103" s="224" t="s">
        <v>789</v>
      </c>
      <c r="G103" s="222"/>
      <c r="H103" s="222"/>
      <c r="I103" s="225"/>
      <c r="J103" s="226">
        <f>BK103</f>
        <v>0</v>
      </c>
      <c r="K103" s="222"/>
      <c r="L103" s="227"/>
      <c r="M103" s="228"/>
      <c r="N103" s="229"/>
      <c r="O103" s="229"/>
      <c r="P103" s="230">
        <f>SUM(P104:P224)</f>
        <v>0</v>
      </c>
      <c r="Q103" s="229"/>
      <c r="R103" s="230">
        <f>SUM(R104:R224)</f>
        <v>65.912000000000006</v>
      </c>
      <c r="S103" s="229"/>
      <c r="T103" s="231">
        <f>SUM(T104:T224)</f>
        <v>0</v>
      </c>
      <c r="AR103" s="232" t="s">
        <v>81</v>
      </c>
      <c r="AT103" s="233" t="s">
        <v>72</v>
      </c>
      <c r="AU103" s="233" t="s">
        <v>73</v>
      </c>
      <c r="AY103" s="232" t="s">
        <v>124</v>
      </c>
      <c r="BK103" s="234">
        <f>SUM(BK104:BK224)</f>
        <v>0</v>
      </c>
    </row>
    <row r="104" spans="1:65" s="2" customFormat="1" ht="22.2" customHeight="1">
      <c r="A104" s="34"/>
      <c r="B104" s="35"/>
      <c r="C104" s="145" t="s">
        <v>137</v>
      </c>
      <c r="D104" s="145" t="s">
        <v>119</v>
      </c>
      <c r="E104" s="146" t="s">
        <v>790</v>
      </c>
      <c r="F104" s="147" t="s">
        <v>791</v>
      </c>
      <c r="G104" s="148" t="s">
        <v>383</v>
      </c>
      <c r="H104" s="149">
        <v>45</v>
      </c>
      <c r="I104" s="150"/>
      <c r="J104" s="151">
        <f>ROUND(I104*H104,2)</f>
        <v>0</v>
      </c>
      <c r="K104" s="147" t="s">
        <v>145</v>
      </c>
      <c r="L104" s="39"/>
      <c r="M104" s="152" t="s">
        <v>28</v>
      </c>
      <c r="N104" s="153" t="s">
        <v>44</v>
      </c>
      <c r="O104" s="64"/>
      <c r="P104" s="154">
        <f>O104*H104</f>
        <v>0</v>
      </c>
      <c r="Q104" s="154">
        <v>0</v>
      </c>
      <c r="R104" s="154">
        <f>Q104*H104</f>
        <v>0</v>
      </c>
      <c r="S104" s="154">
        <v>0</v>
      </c>
      <c r="T104" s="155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6" t="s">
        <v>123</v>
      </c>
      <c r="AT104" s="156" t="s">
        <v>119</v>
      </c>
      <c r="AU104" s="156" t="s">
        <v>81</v>
      </c>
      <c r="AY104" s="17" t="s">
        <v>124</v>
      </c>
      <c r="BE104" s="157">
        <f>IF(N104="základní",J104,0)</f>
        <v>0</v>
      </c>
      <c r="BF104" s="157">
        <f>IF(N104="snížená",J104,0)</f>
        <v>0</v>
      </c>
      <c r="BG104" s="157">
        <f>IF(N104="zákl. přenesená",J104,0)</f>
        <v>0</v>
      </c>
      <c r="BH104" s="157">
        <f>IF(N104="sníž. přenesená",J104,0)</f>
        <v>0</v>
      </c>
      <c r="BI104" s="157">
        <f>IF(N104="nulová",J104,0)</f>
        <v>0</v>
      </c>
      <c r="BJ104" s="17" t="s">
        <v>81</v>
      </c>
      <c r="BK104" s="157">
        <f>ROUND(I104*H104,2)</f>
        <v>0</v>
      </c>
      <c r="BL104" s="17" t="s">
        <v>123</v>
      </c>
      <c r="BM104" s="156" t="s">
        <v>162</v>
      </c>
    </row>
    <row r="105" spans="1:65" s="2" customFormat="1" ht="28.8">
      <c r="A105" s="34"/>
      <c r="B105" s="35"/>
      <c r="C105" s="36"/>
      <c r="D105" s="158" t="s">
        <v>126</v>
      </c>
      <c r="E105" s="36"/>
      <c r="F105" s="159" t="s">
        <v>792</v>
      </c>
      <c r="G105" s="36"/>
      <c r="H105" s="36"/>
      <c r="I105" s="160"/>
      <c r="J105" s="36"/>
      <c r="K105" s="36"/>
      <c r="L105" s="39"/>
      <c r="M105" s="161"/>
      <c r="N105" s="162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126</v>
      </c>
      <c r="AU105" s="17" t="s">
        <v>81</v>
      </c>
    </row>
    <row r="106" spans="1:65" s="2" customFormat="1" ht="28.8">
      <c r="A106" s="34"/>
      <c r="B106" s="35"/>
      <c r="C106" s="36"/>
      <c r="D106" s="158" t="s">
        <v>229</v>
      </c>
      <c r="E106" s="36"/>
      <c r="F106" s="173" t="s">
        <v>793</v>
      </c>
      <c r="G106" s="36"/>
      <c r="H106" s="36"/>
      <c r="I106" s="160"/>
      <c r="J106" s="36"/>
      <c r="K106" s="36"/>
      <c r="L106" s="39"/>
      <c r="M106" s="161"/>
      <c r="N106" s="162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229</v>
      </c>
      <c r="AU106" s="17" t="s">
        <v>81</v>
      </c>
    </row>
    <row r="107" spans="1:65" s="2" customFormat="1" ht="19.2">
      <c r="A107" s="34"/>
      <c r="B107" s="35"/>
      <c r="C107" s="36"/>
      <c r="D107" s="158" t="s">
        <v>282</v>
      </c>
      <c r="E107" s="36"/>
      <c r="F107" s="173" t="s">
        <v>794</v>
      </c>
      <c r="G107" s="36"/>
      <c r="H107" s="36"/>
      <c r="I107" s="160"/>
      <c r="J107" s="36"/>
      <c r="K107" s="36"/>
      <c r="L107" s="39"/>
      <c r="M107" s="161"/>
      <c r="N107" s="162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282</v>
      </c>
      <c r="AU107" s="17" t="s">
        <v>81</v>
      </c>
    </row>
    <row r="108" spans="1:65" s="2" customFormat="1" ht="13.8" customHeight="1">
      <c r="A108" s="34"/>
      <c r="B108" s="35"/>
      <c r="C108" s="145" t="s">
        <v>141</v>
      </c>
      <c r="D108" s="145" t="s">
        <v>119</v>
      </c>
      <c r="E108" s="146" t="s">
        <v>795</v>
      </c>
      <c r="F108" s="147" t="s">
        <v>796</v>
      </c>
      <c r="G108" s="148" t="s">
        <v>122</v>
      </c>
      <c r="H108" s="149">
        <v>5</v>
      </c>
      <c r="I108" s="150"/>
      <c r="J108" s="151">
        <f>ROUND(I108*H108,2)</f>
        <v>0</v>
      </c>
      <c r="K108" s="147" t="s">
        <v>28</v>
      </c>
      <c r="L108" s="39"/>
      <c r="M108" s="152" t="s">
        <v>28</v>
      </c>
      <c r="N108" s="153" t="s">
        <v>44</v>
      </c>
      <c r="O108" s="64"/>
      <c r="P108" s="154">
        <f>O108*H108</f>
        <v>0</v>
      </c>
      <c r="Q108" s="154">
        <v>0</v>
      </c>
      <c r="R108" s="154">
        <f>Q108*H108</f>
        <v>0</v>
      </c>
      <c r="S108" s="154">
        <v>0</v>
      </c>
      <c r="T108" s="155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56" t="s">
        <v>123</v>
      </c>
      <c r="AT108" s="156" t="s">
        <v>119</v>
      </c>
      <c r="AU108" s="156" t="s">
        <v>81</v>
      </c>
      <c r="AY108" s="17" t="s">
        <v>124</v>
      </c>
      <c r="BE108" s="157">
        <f>IF(N108="základní",J108,0)</f>
        <v>0</v>
      </c>
      <c r="BF108" s="157">
        <f>IF(N108="snížená",J108,0)</f>
        <v>0</v>
      </c>
      <c r="BG108" s="157">
        <f>IF(N108="zákl. přenesená",J108,0)</f>
        <v>0</v>
      </c>
      <c r="BH108" s="157">
        <f>IF(N108="sníž. přenesená",J108,0)</f>
        <v>0</v>
      </c>
      <c r="BI108" s="157">
        <f>IF(N108="nulová",J108,0)</f>
        <v>0</v>
      </c>
      <c r="BJ108" s="17" t="s">
        <v>81</v>
      </c>
      <c r="BK108" s="157">
        <f>ROUND(I108*H108,2)</f>
        <v>0</v>
      </c>
      <c r="BL108" s="17" t="s">
        <v>123</v>
      </c>
      <c r="BM108" s="156" t="s">
        <v>170</v>
      </c>
    </row>
    <row r="109" spans="1:65" s="2" customFormat="1" ht="10.199999999999999">
      <c r="A109" s="34"/>
      <c r="B109" s="35"/>
      <c r="C109" s="36"/>
      <c r="D109" s="158" t="s">
        <v>126</v>
      </c>
      <c r="E109" s="36"/>
      <c r="F109" s="159" t="s">
        <v>796</v>
      </c>
      <c r="G109" s="36"/>
      <c r="H109" s="36"/>
      <c r="I109" s="160"/>
      <c r="J109" s="36"/>
      <c r="K109" s="36"/>
      <c r="L109" s="39"/>
      <c r="M109" s="161"/>
      <c r="N109" s="162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126</v>
      </c>
      <c r="AU109" s="17" t="s">
        <v>81</v>
      </c>
    </row>
    <row r="110" spans="1:65" s="2" customFormat="1" ht="19.2">
      <c r="A110" s="34"/>
      <c r="B110" s="35"/>
      <c r="C110" s="36"/>
      <c r="D110" s="158" t="s">
        <v>282</v>
      </c>
      <c r="E110" s="36"/>
      <c r="F110" s="173" t="s">
        <v>797</v>
      </c>
      <c r="G110" s="36"/>
      <c r="H110" s="36"/>
      <c r="I110" s="160"/>
      <c r="J110" s="36"/>
      <c r="K110" s="36"/>
      <c r="L110" s="39"/>
      <c r="M110" s="161"/>
      <c r="N110" s="162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282</v>
      </c>
      <c r="AU110" s="17" t="s">
        <v>81</v>
      </c>
    </row>
    <row r="111" spans="1:65" s="2" customFormat="1" ht="45" customHeight="1">
      <c r="A111" s="34"/>
      <c r="B111" s="35"/>
      <c r="C111" s="145" t="s">
        <v>148</v>
      </c>
      <c r="D111" s="145" t="s">
        <v>119</v>
      </c>
      <c r="E111" s="146" t="s">
        <v>404</v>
      </c>
      <c r="F111" s="147" t="s">
        <v>405</v>
      </c>
      <c r="G111" s="148" t="s">
        <v>374</v>
      </c>
      <c r="H111" s="149">
        <v>15.4</v>
      </c>
      <c r="I111" s="150"/>
      <c r="J111" s="151">
        <f>ROUND(I111*H111,2)</f>
        <v>0</v>
      </c>
      <c r="K111" s="147" t="s">
        <v>145</v>
      </c>
      <c r="L111" s="39"/>
      <c r="M111" s="152" t="s">
        <v>28</v>
      </c>
      <c r="N111" s="153" t="s">
        <v>44</v>
      </c>
      <c r="O111" s="64"/>
      <c r="P111" s="154">
        <f>O111*H111</f>
        <v>0</v>
      </c>
      <c r="Q111" s="154">
        <v>0</v>
      </c>
      <c r="R111" s="154">
        <f>Q111*H111</f>
        <v>0</v>
      </c>
      <c r="S111" s="154">
        <v>0</v>
      </c>
      <c r="T111" s="155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56" t="s">
        <v>123</v>
      </c>
      <c r="AT111" s="156" t="s">
        <v>119</v>
      </c>
      <c r="AU111" s="156" t="s">
        <v>81</v>
      </c>
      <c r="AY111" s="17" t="s">
        <v>124</v>
      </c>
      <c r="BE111" s="157">
        <f>IF(N111="základní",J111,0)</f>
        <v>0</v>
      </c>
      <c r="BF111" s="157">
        <f>IF(N111="snížená",J111,0)</f>
        <v>0</v>
      </c>
      <c r="BG111" s="157">
        <f>IF(N111="zákl. přenesená",J111,0)</f>
        <v>0</v>
      </c>
      <c r="BH111" s="157">
        <f>IF(N111="sníž. přenesená",J111,0)</f>
        <v>0</v>
      </c>
      <c r="BI111" s="157">
        <f>IF(N111="nulová",J111,0)</f>
        <v>0</v>
      </c>
      <c r="BJ111" s="17" t="s">
        <v>81</v>
      </c>
      <c r="BK111" s="157">
        <f>ROUND(I111*H111,2)</f>
        <v>0</v>
      </c>
      <c r="BL111" s="17" t="s">
        <v>123</v>
      </c>
      <c r="BM111" s="156" t="s">
        <v>179</v>
      </c>
    </row>
    <row r="112" spans="1:65" s="2" customFormat="1" ht="134.4">
      <c r="A112" s="34"/>
      <c r="B112" s="35"/>
      <c r="C112" s="36"/>
      <c r="D112" s="158" t="s">
        <v>126</v>
      </c>
      <c r="E112" s="36"/>
      <c r="F112" s="159" t="s">
        <v>406</v>
      </c>
      <c r="G112" s="36"/>
      <c r="H112" s="36"/>
      <c r="I112" s="160"/>
      <c r="J112" s="36"/>
      <c r="K112" s="36"/>
      <c r="L112" s="39"/>
      <c r="M112" s="161"/>
      <c r="N112" s="162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126</v>
      </c>
      <c r="AU112" s="17" t="s">
        <v>81</v>
      </c>
    </row>
    <row r="113" spans="1:65" s="2" customFormat="1" ht="124.8">
      <c r="A113" s="34"/>
      <c r="B113" s="35"/>
      <c r="C113" s="36"/>
      <c r="D113" s="158" t="s">
        <v>229</v>
      </c>
      <c r="E113" s="36"/>
      <c r="F113" s="173" t="s">
        <v>376</v>
      </c>
      <c r="G113" s="36"/>
      <c r="H113" s="36"/>
      <c r="I113" s="160"/>
      <c r="J113" s="36"/>
      <c r="K113" s="36"/>
      <c r="L113" s="39"/>
      <c r="M113" s="161"/>
      <c r="N113" s="162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229</v>
      </c>
      <c r="AU113" s="17" t="s">
        <v>81</v>
      </c>
    </row>
    <row r="114" spans="1:65" s="2" customFormat="1" ht="28.8">
      <c r="A114" s="34"/>
      <c r="B114" s="35"/>
      <c r="C114" s="36"/>
      <c r="D114" s="158" t="s">
        <v>282</v>
      </c>
      <c r="E114" s="36"/>
      <c r="F114" s="173" t="s">
        <v>798</v>
      </c>
      <c r="G114" s="36"/>
      <c r="H114" s="36"/>
      <c r="I114" s="160"/>
      <c r="J114" s="36"/>
      <c r="K114" s="36"/>
      <c r="L114" s="39"/>
      <c r="M114" s="161"/>
      <c r="N114" s="162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282</v>
      </c>
      <c r="AU114" s="17" t="s">
        <v>81</v>
      </c>
    </row>
    <row r="115" spans="1:65" s="11" customFormat="1" ht="10.199999999999999">
      <c r="B115" s="184"/>
      <c r="C115" s="185"/>
      <c r="D115" s="158" t="s">
        <v>307</v>
      </c>
      <c r="E115" s="186" t="s">
        <v>28</v>
      </c>
      <c r="F115" s="187" t="s">
        <v>799</v>
      </c>
      <c r="G115" s="185"/>
      <c r="H115" s="188">
        <v>15.4</v>
      </c>
      <c r="I115" s="189"/>
      <c r="J115" s="185"/>
      <c r="K115" s="185"/>
      <c r="L115" s="190"/>
      <c r="M115" s="191"/>
      <c r="N115" s="192"/>
      <c r="O115" s="192"/>
      <c r="P115" s="192"/>
      <c r="Q115" s="192"/>
      <c r="R115" s="192"/>
      <c r="S115" s="192"/>
      <c r="T115" s="193"/>
      <c r="AT115" s="194" t="s">
        <v>307</v>
      </c>
      <c r="AU115" s="194" t="s">
        <v>81</v>
      </c>
      <c r="AV115" s="11" t="s">
        <v>83</v>
      </c>
      <c r="AW115" s="11" t="s">
        <v>35</v>
      </c>
      <c r="AX115" s="11" t="s">
        <v>81</v>
      </c>
      <c r="AY115" s="194" t="s">
        <v>124</v>
      </c>
    </row>
    <row r="116" spans="1:65" s="2" customFormat="1" ht="22.2" customHeight="1">
      <c r="A116" s="34"/>
      <c r="B116" s="35"/>
      <c r="C116" s="145" t="s">
        <v>153</v>
      </c>
      <c r="D116" s="145" t="s">
        <v>119</v>
      </c>
      <c r="E116" s="146" t="s">
        <v>800</v>
      </c>
      <c r="F116" s="147" t="s">
        <v>801</v>
      </c>
      <c r="G116" s="148" t="s">
        <v>374</v>
      </c>
      <c r="H116" s="149">
        <v>15.4</v>
      </c>
      <c r="I116" s="150"/>
      <c r="J116" s="151">
        <f>ROUND(I116*H116,2)</f>
        <v>0</v>
      </c>
      <c r="K116" s="147" t="s">
        <v>145</v>
      </c>
      <c r="L116" s="39"/>
      <c r="M116" s="152" t="s">
        <v>28</v>
      </c>
      <c r="N116" s="153" t="s">
        <v>44</v>
      </c>
      <c r="O116" s="64"/>
      <c r="P116" s="154">
        <f>O116*H116</f>
        <v>0</v>
      </c>
      <c r="Q116" s="154">
        <v>0</v>
      </c>
      <c r="R116" s="154">
        <f>Q116*H116</f>
        <v>0</v>
      </c>
      <c r="S116" s="154">
        <v>0</v>
      </c>
      <c r="T116" s="155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56" t="s">
        <v>123</v>
      </c>
      <c r="AT116" s="156" t="s">
        <v>119</v>
      </c>
      <c r="AU116" s="156" t="s">
        <v>81</v>
      </c>
      <c r="AY116" s="17" t="s">
        <v>124</v>
      </c>
      <c r="BE116" s="157">
        <f>IF(N116="základní",J116,0)</f>
        <v>0</v>
      </c>
      <c r="BF116" s="157">
        <f>IF(N116="snížená",J116,0)</f>
        <v>0</v>
      </c>
      <c r="BG116" s="157">
        <f>IF(N116="zákl. přenesená",J116,0)</f>
        <v>0</v>
      </c>
      <c r="BH116" s="157">
        <f>IF(N116="sníž. přenesená",J116,0)</f>
        <v>0</v>
      </c>
      <c r="BI116" s="157">
        <f>IF(N116="nulová",J116,0)</f>
        <v>0</v>
      </c>
      <c r="BJ116" s="17" t="s">
        <v>81</v>
      </c>
      <c r="BK116" s="157">
        <f>ROUND(I116*H116,2)</f>
        <v>0</v>
      </c>
      <c r="BL116" s="17" t="s">
        <v>123</v>
      </c>
      <c r="BM116" s="156" t="s">
        <v>189</v>
      </c>
    </row>
    <row r="117" spans="1:65" s="2" customFormat="1" ht="57.6">
      <c r="A117" s="34"/>
      <c r="B117" s="35"/>
      <c r="C117" s="36"/>
      <c r="D117" s="158" t="s">
        <v>126</v>
      </c>
      <c r="E117" s="36"/>
      <c r="F117" s="159" t="s">
        <v>802</v>
      </c>
      <c r="G117" s="36"/>
      <c r="H117" s="36"/>
      <c r="I117" s="160"/>
      <c r="J117" s="36"/>
      <c r="K117" s="36"/>
      <c r="L117" s="39"/>
      <c r="M117" s="161"/>
      <c r="N117" s="162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126</v>
      </c>
      <c r="AU117" s="17" t="s">
        <v>81</v>
      </c>
    </row>
    <row r="118" spans="1:65" s="2" customFormat="1" ht="57.6">
      <c r="A118" s="34"/>
      <c r="B118" s="35"/>
      <c r="C118" s="36"/>
      <c r="D118" s="158" t="s">
        <v>229</v>
      </c>
      <c r="E118" s="36"/>
      <c r="F118" s="173" t="s">
        <v>436</v>
      </c>
      <c r="G118" s="36"/>
      <c r="H118" s="36"/>
      <c r="I118" s="160"/>
      <c r="J118" s="36"/>
      <c r="K118" s="36"/>
      <c r="L118" s="39"/>
      <c r="M118" s="161"/>
      <c r="N118" s="162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229</v>
      </c>
      <c r="AU118" s="17" t="s">
        <v>81</v>
      </c>
    </row>
    <row r="119" spans="1:65" s="2" customFormat="1" ht="13.8" customHeight="1">
      <c r="A119" s="34"/>
      <c r="B119" s="35"/>
      <c r="C119" s="145" t="s">
        <v>157</v>
      </c>
      <c r="D119" s="145" t="s">
        <v>119</v>
      </c>
      <c r="E119" s="146" t="s">
        <v>803</v>
      </c>
      <c r="F119" s="147" t="s">
        <v>804</v>
      </c>
      <c r="G119" s="148" t="s">
        <v>122</v>
      </c>
      <c r="H119" s="149">
        <v>11</v>
      </c>
      <c r="I119" s="150"/>
      <c r="J119" s="151">
        <f>ROUND(I119*H119,2)</f>
        <v>0</v>
      </c>
      <c r="K119" s="147" t="s">
        <v>145</v>
      </c>
      <c r="L119" s="39"/>
      <c r="M119" s="152" t="s">
        <v>28</v>
      </c>
      <c r="N119" s="153" t="s">
        <v>44</v>
      </c>
      <c r="O119" s="64"/>
      <c r="P119" s="154">
        <f>O119*H119</f>
        <v>0</v>
      </c>
      <c r="Q119" s="154">
        <v>0</v>
      </c>
      <c r="R119" s="154">
        <f>Q119*H119</f>
        <v>0</v>
      </c>
      <c r="S119" s="154">
        <v>0</v>
      </c>
      <c r="T119" s="155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56" t="s">
        <v>123</v>
      </c>
      <c r="AT119" s="156" t="s">
        <v>119</v>
      </c>
      <c r="AU119" s="156" t="s">
        <v>81</v>
      </c>
      <c r="AY119" s="17" t="s">
        <v>124</v>
      </c>
      <c r="BE119" s="157">
        <f>IF(N119="základní",J119,0)</f>
        <v>0</v>
      </c>
      <c r="BF119" s="157">
        <f>IF(N119="snížená",J119,0)</f>
        <v>0</v>
      </c>
      <c r="BG119" s="157">
        <f>IF(N119="zákl. přenesená",J119,0)</f>
        <v>0</v>
      </c>
      <c r="BH119" s="157">
        <f>IF(N119="sníž. přenesená",J119,0)</f>
        <v>0</v>
      </c>
      <c r="BI119" s="157">
        <f>IF(N119="nulová",J119,0)</f>
        <v>0</v>
      </c>
      <c r="BJ119" s="17" t="s">
        <v>81</v>
      </c>
      <c r="BK119" s="157">
        <f>ROUND(I119*H119,2)</f>
        <v>0</v>
      </c>
      <c r="BL119" s="17" t="s">
        <v>123</v>
      </c>
      <c r="BM119" s="156" t="s">
        <v>197</v>
      </c>
    </row>
    <row r="120" spans="1:65" s="2" customFormat="1" ht="28.8">
      <c r="A120" s="34"/>
      <c r="B120" s="35"/>
      <c r="C120" s="36"/>
      <c r="D120" s="158" t="s">
        <v>126</v>
      </c>
      <c r="E120" s="36"/>
      <c r="F120" s="159" t="s">
        <v>805</v>
      </c>
      <c r="G120" s="36"/>
      <c r="H120" s="36"/>
      <c r="I120" s="160"/>
      <c r="J120" s="36"/>
      <c r="K120" s="36"/>
      <c r="L120" s="39"/>
      <c r="M120" s="161"/>
      <c r="N120" s="162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126</v>
      </c>
      <c r="AU120" s="17" t="s">
        <v>81</v>
      </c>
    </row>
    <row r="121" spans="1:65" s="2" customFormat="1" ht="28.8">
      <c r="A121" s="34"/>
      <c r="B121" s="35"/>
      <c r="C121" s="36"/>
      <c r="D121" s="158" t="s">
        <v>229</v>
      </c>
      <c r="E121" s="36"/>
      <c r="F121" s="173" t="s">
        <v>806</v>
      </c>
      <c r="G121" s="36"/>
      <c r="H121" s="36"/>
      <c r="I121" s="160"/>
      <c r="J121" s="36"/>
      <c r="K121" s="36"/>
      <c r="L121" s="39"/>
      <c r="M121" s="161"/>
      <c r="N121" s="162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229</v>
      </c>
      <c r="AU121" s="17" t="s">
        <v>81</v>
      </c>
    </row>
    <row r="122" spans="1:65" s="2" customFormat="1" ht="19.2">
      <c r="A122" s="34"/>
      <c r="B122" s="35"/>
      <c r="C122" s="36"/>
      <c r="D122" s="158" t="s">
        <v>282</v>
      </c>
      <c r="E122" s="36"/>
      <c r="F122" s="173" t="s">
        <v>807</v>
      </c>
      <c r="G122" s="36"/>
      <c r="H122" s="36"/>
      <c r="I122" s="160"/>
      <c r="J122" s="36"/>
      <c r="K122" s="36"/>
      <c r="L122" s="39"/>
      <c r="M122" s="161"/>
      <c r="N122" s="162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282</v>
      </c>
      <c r="AU122" s="17" t="s">
        <v>81</v>
      </c>
    </row>
    <row r="123" spans="1:65" s="11" customFormat="1" ht="10.199999999999999">
      <c r="B123" s="184"/>
      <c r="C123" s="185"/>
      <c r="D123" s="158" t="s">
        <v>307</v>
      </c>
      <c r="E123" s="186" t="s">
        <v>28</v>
      </c>
      <c r="F123" s="187" t="s">
        <v>808</v>
      </c>
      <c r="G123" s="185"/>
      <c r="H123" s="188">
        <v>11</v>
      </c>
      <c r="I123" s="189"/>
      <c r="J123" s="185"/>
      <c r="K123" s="185"/>
      <c r="L123" s="190"/>
      <c r="M123" s="191"/>
      <c r="N123" s="192"/>
      <c r="O123" s="192"/>
      <c r="P123" s="192"/>
      <c r="Q123" s="192"/>
      <c r="R123" s="192"/>
      <c r="S123" s="192"/>
      <c r="T123" s="193"/>
      <c r="AT123" s="194" t="s">
        <v>307</v>
      </c>
      <c r="AU123" s="194" t="s">
        <v>81</v>
      </c>
      <c r="AV123" s="11" t="s">
        <v>83</v>
      </c>
      <c r="AW123" s="11" t="s">
        <v>35</v>
      </c>
      <c r="AX123" s="11" t="s">
        <v>81</v>
      </c>
      <c r="AY123" s="194" t="s">
        <v>124</v>
      </c>
    </row>
    <row r="124" spans="1:65" s="2" customFormat="1" ht="13.8" customHeight="1">
      <c r="A124" s="34"/>
      <c r="B124" s="35"/>
      <c r="C124" s="145" t="s">
        <v>162</v>
      </c>
      <c r="D124" s="145" t="s">
        <v>119</v>
      </c>
      <c r="E124" s="146" t="s">
        <v>362</v>
      </c>
      <c r="F124" s="147" t="s">
        <v>363</v>
      </c>
      <c r="G124" s="148" t="s">
        <v>358</v>
      </c>
      <c r="H124" s="149">
        <v>24.9</v>
      </c>
      <c r="I124" s="150"/>
      <c r="J124" s="151">
        <f>ROUND(I124*H124,2)</f>
        <v>0</v>
      </c>
      <c r="K124" s="147" t="s">
        <v>145</v>
      </c>
      <c r="L124" s="39"/>
      <c r="M124" s="152" t="s">
        <v>28</v>
      </c>
      <c r="N124" s="153" t="s">
        <v>44</v>
      </c>
      <c r="O124" s="64"/>
      <c r="P124" s="154">
        <f>O124*H124</f>
        <v>0</v>
      </c>
      <c r="Q124" s="154">
        <v>0</v>
      </c>
      <c r="R124" s="154">
        <f>Q124*H124</f>
        <v>0</v>
      </c>
      <c r="S124" s="154">
        <v>0</v>
      </c>
      <c r="T124" s="15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56" t="s">
        <v>123</v>
      </c>
      <c r="AT124" s="156" t="s">
        <v>119</v>
      </c>
      <c r="AU124" s="156" t="s">
        <v>81</v>
      </c>
      <c r="AY124" s="17" t="s">
        <v>124</v>
      </c>
      <c r="BE124" s="157">
        <f>IF(N124="základní",J124,0)</f>
        <v>0</v>
      </c>
      <c r="BF124" s="157">
        <f>IF(N124="snížená",J124,0)</f>
        <v>0</v>
      </c>
      <c r="BG124" s="157">
        <f>IF(N124="zákl. přenesená",J124,0)</f>
        <v>0</v>
      </c>
      <c r="BH124" s="157">
        <f>IF(N124="sníž. přenesená",J124,0)</f>
        <v>0</v>
      </c>
      <c r="BI124" s="157">
        <f>IF(N124="nulová",J124,0)</f>
        <v>0</v>
      </c>
      <c r="BJ124" s="17" t="s">
        <v>81</v>
      </c>
      <c r="BK124" s="157">
        <f>ROUND(I124*H124,2)</f>
        <v>0</v>
      </c>
      <c r="BL124" s="17" t="s">
        <v>123</v>
      </c>
      <c r="BM124" s="156" t="s">
        <v>205</v>
      </c>
    </row>
    <row r="125" spans="1:65" s="2" customFormat="1" ht="38.4">
      <c r="A125" s="34"/>
      <c r="B125" s="35"/>
      <c r="C125" s="36"/>
      <c r="D125" s="158" t="s">
        <v>126</v>
      </c>
      <c r="E125" s="36"/>
      <c r="F125" s="159" t="s">
        <v>364</v>
      </c>
      <c r="G125" s="36"/>
      <c r="H125" s="36"/>
      <c r="I125" s="160"/>
      <c r="J125" s="36"/>
      <c r="K125" s="36"/>
      <c r="L125" s="39"/>
      <c r="M125" s="161"/>
      <c r="N125" s="162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126</v>
      </c>
      <c r="AU125" s="17" t="s">
        <v>81</v>
      </c>
    </row>
    <row r="126" spans="1:65" s="2" customFormat="1" ht="38.4">
      <c r="A126" s="34"/>
      <c r="B126" s="35"/>
      <c r="C126" s="36"/>
      <c r="D126" s="158" t="s">
        <v>229</v>
      </c>
      <c r="E126" s="36"/>
      <c r="F126" s="173" t="s">
        <v>365</v>
      </c>
      <c r="G126" s="36"/>
      <c r="H126" s="36"/>
      <c r="I126" s="160"/>
      <c r="J126" s="36"/>
      <c r="K126" s="36"/>
      <c r="L126" s="39"/>
      <c r="M126" s="161"/>
      <c r="N126" s="162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229</v>
      </c>
      <c r="AU126" s="17" t="s">
        <v>81</v>
      </c>
    </row>
    <row r="127" spans="1:65" s="2" customFormat="1" ht="28.8">
      <c r="A127" s="34"/>
      <c r="B127" s="35"/>
      <c r="C127" s="36"/>
      <c r="D127" s="158" t="s">
        <v>282</v>
      </c>
      <c r="E127" s="36"/>
      <c r="F127" s="173" t="s">
        <v>809</v>
      </c>
      <c r="G127" s="36"/>
      <c r="H127" s="36"/>
      <c r="I127" s="160"/>
      <c r="J127" s="36"/>
      <c r="K127" s="36"/>
      <c r="L127" s="39"/>
      <c r="M127" s="161"/>
      <c r="N127" s="162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282</v>
      </c>
      <c r="AU127" s="17" t="s">
        <v>81</v>
      </c>
    </row>
    <row r="128" spans="1:65" s="11" customFormat="1" ht="10.199999999999999">
      <c r="B128" s="184"/>
      <c r="C128" s="185"/>
      <c r="D128" s="158" t="s">
        <v>307</v>
      </c>
      <c r="E128" s="186" t="s">
        <v>28</v>
      </c>
      <c r="F128" s="187" t="s">
        <v>810</v>
      </c>
      <c r="G128" s="185"/>
      <c r="H128" s="188">
        <v>24.9</v>
      </c>
      <c r="I128" s="189"/>
      <c r="J128" s="185"/>
      <c r="K128" s="185"/>
      <c r="L128" s="190"/>
      <c r="M128" s="191"/>
      <c r="N128" s="192"/>
      <c r="O128" s="192"/>
      <c r="P128" s="192"/>
      <c r="Q128" s="192"/>
      <c r="R128" s="192"/>
      <c r="S128" s="192"/>
      <c r="T128" s="193"/>
      <c r="AT128" s="194" t="s">
        <v>307</v>
      </c>
      <c r="AU128" s="194" t="s">
        <v>81</v>
      </c>
      <c r="AV128" s="11" t="s">
        <v>83</v>
      </c>
      <c r="AW128" s="11" t="s">
        <v>35</v>
      </c>
      <c r="AX128" s="11" t="s">
        <v>81</v>
      </c>
      <c r="AY128" s="194" t="s">
        <v>124</v>
      </c>
    </row>
    <row r="129" spans="1:65" s="2" customFormat="1" ht="13.8" customHeight="1">
      <c r="A129" s="34"/>
      <c r="B129" s="35"/>
      <c r="C129" s="145" t="s">
        <v>166</v>
      </c>
      <c r="D129" s="145" t="s">
        <v>119</v>
      </c>
      <c r="E129" s="146" t="s">
        <v>811</v>
      </c>
      <c r="F129" s="147" t="s">
        <v>812</v>
      </c>
      <c r="G129" s="148" t="s">
        <v>358</v>
      </c>
      <c r="H129" s="149">
        <v>5</v>
      </c>
      <c r="I129" s="150"/>
      <c r="J129" s="151">
        <f>ROUND(I129*H129,2)</f>
        <v>0</v>
      </c>
      <c r="K129" s="147" t="s">
        <v>145</v>
      </c>
      <c r="L129" s="39"/>
      <c r="M129" s="152" t="s">
        <v>28</v>
      </c>
      <c r="N129" s="153" t="s">
        <v>44</v>
      </c>
      <c r="O129" s="64"/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56" t="s">
        <v>123</v>
      </c>
      <c r="AT129" s="156" t="s">
        <v>119</v>
      </c>
      <c r="AU129" s="156" t="s">
        <v>81</v>
      </c>
      <c r="AY129" s="17" t="s">
        <v>124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7" t="s">
        <v>81</v>
      </c>
      <c r="BK129" s="157">
        <f>ROUND(I129*H129,2)</f>
        <v>0</v>
      </c>
      <c r="BL129" s="17" t="s">
        <v>123</v>
      </c>
      <c r="BM129" s="156" t="s">
        <v>212</v>
      </c>
    </row>
    <row r="130" spans="1:65" s="2" customFormat="1" ht="38.4">
      <c r="A130" s="34"/>
      <c r="B130" s="35"/>
      <c r="C130" s="36"/>
      <c r="D130" s="158" t="s">
        <v>126</v>
      </c>
      <c r="E130" s="36"/>
      <c r="F130" s="159" t="s">
        <v>813</v>
      </c>
      <c r="G130" s="36"/>
      <c r="H130" s="36"/>
      <c r="I130" s="160"/>
      <c r="J130" s="36"/>
      <c r="K130" s="36"/>
      <c r="L130" s="39"/>
      <c r="M130" s="161"/>
      <c r="N130" s="162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126</v>
      </c>
      <c r="AU130" s="17" t="s">
        <v>81</v>
      </c>
    </row>
    <row r="131" spans="1:65" s="2" customFormat="1" ht="38.4">
      <c r="A131" s="34"/>
      <c r="B131" s="35"/>
      <c r="C131" s="36"/>
      <c r="D131" s="158" t="s">
        <v>229</v>
      </c>
      <c r="E131" s="36"/>
      <c r="F131" s="173" t="s">
        <v>814</v>
      </c>
      <c r="G131" s="36"/>
      <c r="H131" s="36"/>
      <c r="I131" s="160"/>
      <c r="J131" s="36"/>
      <c r="K131" s="36"/>
      <c r="L131" s="39"/>
      <c r="M131" s="161"/>
      <c r="N131" s="162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229</v>
      </c>
      <c r="AU131" s="17" t="s">
        <v>81</v>
      </c>
    </row>
    <row r="132" spans="1:65" s="2" customFormat="1" ht="19.2">
      <c r="A132" s="34"/>
      <c r="B132" s="35"/>
      <c r="C132" s="36"/>
      <c r="D132" s="158" t="s">
        <v>282</v>
      </c>
      <c r="E132" s="36"/>
      <c r="F132" s="173" t="s">
        <v>815</v>
      </c>
      <c r="G132" s="36"/>
      <c r="H132" s="36"/>
      <c r="I132" s="160"/>
      <c r="J132" s="36"/>
      <c r="K132" s="36"/>
      <c r="L132" s="39"/>
      <c r="M132" s="161"/>
      <c r="N132" s="162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282</v>
      </c>
      <c r="AU132" s="17" t="s">
        <v>81</v>
      </c>
    </row>
    <row r="133" spans="1:65" s="11" customFormat="1" ht="10.199999999999999">
      <c r="B133" s="184"/>
      <c r="C133" s="185"/>
      <c r="D133" s="158" t="s">
        <v>307</v>
      </c>
      <c r="E133" s="186" t="s">
        <v>28</v>
      </c>
      <c r="F133" s="187" t="s">
        <v>816</v>
      </c>
      <c r="G133" s="185"/>
      <c r="H133" s="188">
        <v>5</v>
      </c>
      <c r="I133" s="189"/>
      <c r="J133" s="185"/>
      <c r="K133" s="185"/>
      <c r="L133" s="190"/>
      <c r="M133" s="191"/>
      <c r="N133" s="192"/>
      <c r="O133" s="192"/>
      <c r="P133" s="192"/>
      <c r="Q133" s="192"/>
      <c r="R133" s="192"/>
      <c r="S133" s="192"/>
      <c r="T133" s="193"/>
      <c r="AT133" s="194" t="s">
        <v>307</v>
      </c>
      <c r="AU133" s="194" t="s">
        <v>81</v>
      </c>
      <c r="AV133" s="11" t="s">
        <v>83</v>
      </c>
      <c r="AW133" s="11" t="s">
        <v>35</v>
      </c>
      <c r="AX133" s="11" t="s">
        <v>81</v>
      </c>
      <c r="AY133" s="194" t="s">
        <v>124</v>
      </c>
    </row>
    <row r="134" spans="1:65" s="2" customFormat="1" ht="45" customHeight="1">
      <c r="A134" s="34"/>
      <c r="B134" s="35"/>
      <c r="C134" s="145" t="s">
        <v>170</v>
      </c>
      <c r="D134" s="145" t="s">
        <v>119</v>
      </c>
      <c r="E134" s="146" t="s">
        <v>429</v>
      </c>
      <c r="F134" s="147" t="s">
        <v>430</v>
      </c>
      <c r="G134" s="148" t="s">
        <v>374</v>
      </c>
      <c r="H134" s="149">
        <v>37.35</v>
      </c>
      <c r="I134" s="150"/>
      <c r="J134" s="151">
        <f>ROUND(I134*H134,2)</f>
        <v>0</v>
      </c>
      <c r="K134" s="147" t="s">
        <v>145</v>
      </c>
      <c r="L134" s="39"/>
      <c r="M134" s="152" t="s">
        <v>28</v>
      </c>
      <c r="N134" s="153" t="s">
        <v>44</v>
      </c>
      <c r="O134" s="64"/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56" t="s">
        <v>123</v>
      </c>
      <c r="AT134" s="156" t="s">
        <v>119</v>
      </c>
      <c r="AU134" s="156" t="s">
        <v>81</v>
      </c>
      <c r="AY134" s="17" t="s">
        <v>124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7" t="s">
        <v>81</v>
      </c>
      <c r="BK134" s="157">
        <f>ROUND(I134*H134,2)</f>
        <v>0</v>
      </c>
      <c r="BL134" s="17" t="s">
        <v>123</v>
      </c>
      <c r="BM134" s="156" t="s">
        <v>220</v>
      </c>
    </row>
    <row r="135" spans="1:65" s="2" customFormat="1" ht="134.4">
      <c r="A135" s="34"/>
      <c r="B135" s="35"/>
      <c r="C135" s="36"/>
      <c r="D135" s="158" t="s">
        <v>126</v>
      </c>
      <c r="E135" s="36"/>
      <c r="F135" s="159" t="s">
        <v>431</v>
      </c>
      <c r="G135" s="36"/>
      <c r="H135" s="36"/>
      <c r="I135" s="160"/>
      <c r="J135" s="36"/>
      <c r="K135" s="36"/>
      <c r="L135" s="39"/>
      <c r="M135" s="161"/>
      <c r="N135" s="162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126</v>
      </c>
      <c r="AU135" s="17" t="s">
        <v>81</v>
      </c>
    </row>
    <row r="136" spans="1:65" s="2" customFormat="1" ht="124.8">
      <c r="A136" s="34"/>
      <c r="B136" s="35"/>
      <c r="C136" s="36"/>
      <c r="D136" s="158" t="s">
        <v>229</v>
      </c>
      <c r="E136" s="36"/>
      <c r="F136" s="173" t="s">
        <v>376</v>
      </c>
      <c r="G136" s="36"/>
      <c r="H136" s="36"/>
      <c r="I136" s="160"/>
      <c r="J136" s="36"/>
      <c r="K136" s="36"/>
      <c r="L136" s="39"/>
      <c r="M136" s="161"/>
      <c r="N136" s="162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229</v>
      </c>
      <c r="AU136" s="17" t="s">
        <v>81</v>
      </c>
    </row>
    <row r="137" spans="1:65" s="2" customFormat="1" ht="19.2">
      <c r="A137" s="34"/>
      <c r="B137" s="35"/>
      <c r="C137" s="36"/>
      <c r="D137" s="158" t="s">
        <v>282</v>
      </c>
      <c r="E137" s="36"/>
      <c r="F137" s="173" t="s">
        <v>432</v>
      </c>
      <c r="G137" s="36"/>
      <c r="H137" s="36"/>
      <c r="I137" s="160"/>
      <c r="J137" s="36"/>
      <c r="K137" s="36"/>
      <c r="L137" s="39"/>
      <c r="M137" s="161"/>
      <c r="N137" s="162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282</v>
      </c>
      <c r="AU137" s="17" t="s">
        <v>81</v>
      </c>
    </row>
    <row r="138" spans="1:65" s="2" customFormat="1" ht="13.8" customHeight="1">
      <c r="A138" s="34"/>
      <c r="B138" s="35"/>
      <c r="C138" s="145" t="s">
        <v>174</v>
      </c>
      <c r="D138" s="145" t="s">
        <v>119</v>
      </c>
      <c r="E138" s="146" t="s">
        <v>433</v>
      </c>
      <c r="F138" s="147" t="s">
        <v>434</v>
      </c>
      <c r="G138" s="148" t="s">
        <v>374</v>
      </c>
      <c r="H138" s="149">
        <v>37.35</v>
      </c>
      <c r="I138" s="150"/>
      <c r="J138" s="151">
        <f>ROUND(I138*H138,2)</f>
        <v>0</v>
      </c>
      <c r="K138" s="147" t="s">
        <v>145</v>
      </c>
      <c r="L138" s="39"/>
      <c r="M138" s="152" t="s">
        <v>28</v>
      </c>
      <c r="N138" s="153" t="s">
        <v>44</v>
      </c>
      <c r="O138" s="64"/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56" t="s">
        <v>123</v>
      </c>
      <c r="AT138" s="156" t="s">
        <v>119</v>
      </c>
      <c r="AU138" s="156" t="s">
        <v>81</v>
      </c>
      <c r="AY138" s="17" t="s">
        <v>124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7" t="s">
        <v>81</v>
      </c>
      <c r="BK138" s="157">
        <f>ROUND(I138*H138,2)</f>
        <v>0</v>
      </c>
      <c r="BL138" s="17" t="s">
        <v>123</v>
      </c>
      <c r="BM138" s="156" t="s">
        <v>231</v>
      </c>
    </row>
    <row r="139" spans="1:65" s="2" customFormat="1" ht="57.6">
      <c r="A139" s="34"/>
      <c r="B139" s="35"/>
      <c r="C139" s="36"/>
      <c r="D139" s="158" t="s">
        <v>126</v>
      </c>
      <c r="E139" s="36"/>
      <c r="F139" s="159" t="s">
        <v>435</v>
      </c>
      <c r="G139" s="36"/>
      <c r="H139" s="36"/>
      <c r="I139" s="160"/>
      <c r="J139" s="36"/>
      <c r="K139" s="36"/>
      <c r="L139" s="39"/>
      <c r="M139" s="161"/>
      <c r="N139" s="162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126</v>
      </c>
      <c r="AU139" s="17" t="s">
        <v>81</v>
      </c>
    </row>
    <row r="140" spans="1:65" s="2" customFormat="1" ht="57.6">
      <c r="A140" s="34"/>
      <c r="B140" s="35"/>
      <c r="C140" s="36"/>
      <c r="D140" s="158" t="s">
        <v>229</v>
      </c>
      <c r="E140" s="36"/>
      <c r="F140" s="173" t="s">
        <v>436</v>
      </c>
      <c r="G140" s="36"/>
      <c r="H140" s="36"/>
      <c r="I140" s="160"/>
      <c r="J140" s="36"/>
      <c r="K140" s="36"/>
      <c r="L140" s="39"/>
      <c r="M140" s="161"/>
      <c r="N140" s="162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229</v>
      </c>
      <c r="AU140" s="17" t="s">
        <v>81</v>
      </c>
    </row>
    <row r="141" spans="1:65" s="2" customFormat="1" ht="22.2" customHeight="1">
      <c r="A141" s="34"/>
      <c r="B141" s="35"/>
      <c r="C141" s="145" t="s">
        <v>179</v>
      </c>
      <c r="D141" s="145" t="s">
        <v>119</v>
      </c>
      <c r="E141" s="146" t="s">
        <v>817</v>
      </c>
      <c r="F141" s="147" t="s">
        <v>818</v>
      </c>
      <c r="G141" s="148" t="s">
        <v>383</v>
      </c>
      <c r="H141" s="149">
        <v>69</v>
      </c>
      <c r="I141" s="150"/>
      <c r="J141" s="151">
        <f>ROUND(I141*H141,2)</f>
        <v>0</v>
      </c>
      <c r="K141" s="147" t="s">
        <v>145</v>
      </c>
      <c r="L141" s="39"/>
      <c r="M141" s="152" t="s">
        <v>28</v>
      </c>
      <c r="N141" s="153" t="s">
        <v>44</v>
      </c>
      <c r="O141" s="64"/>
      <c r="P141" s="154">
        <f>O141*H141</f>
        <v>0</v>
      </c>
      <c r="Q141" s="154">
        <v>0</v>
      </c>
      <c r="R141" s="154">
        <f>Q141*H141</f>
        <v>0</v>
      </c>
      <c r="S141" s="154">
        <v>0</v>
      </c>
      <c r="T141" s="155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56" t="s">
        <v>123</v>
      </c>
      <c r="AT141" s="156" t="s">
        <v>119</v>
      </c>
      <c r="AU141" s="156" t="s">
        <v>81</v>
      </c>
      <c r="AY141" s="17" t="s">
        <v>124</v>
      </c>
      <c r="BE141" s="157">
        <f>IF(N141="základní",J141,0)</f>
        <v>0</v>
      </c>
      <c r="BF141" s="157">
        <f>IF(N141="snížená",J141,0)</f>
        <v>0</v>
      </c>
      <c r="BG141" s="157">
        <f>IF(N141="zákl. přenesená",J141,0)</f>
        <v>0</v>
      </c>
      <c r="BH141" s="157">
        <f>IF(N141="sníž. přenesená",J141,0)</f>
        <v>0</v>
      </c>
      <c r="BI141" s="157">
        <f>IF(N141="nulová",J141,0)</f>
        <v>0</v>
      </c>
      <c r="BJ141" s="17" t="s">
        <v>81</v>
      </c>
      <c r="BK141" s="157">
        <f>ROUND(I141*H141,2)</f>
        <v>0</v>
      </c>
      <c r="BL141" s="17" t="s">
        <v>123</v>
      </c>
      <c r="BM141" s="156" t="s">
        <v>242</v>
      </c>
    </row>
    <row r="142" spans="1:65" s="2" customFormat="1" ht="38.4">
      <c r="A142" s="34"/>
      <c r="B142" s="35"/>
      <c r="C142" s="36"/>
      <c r="D142" s="158" t="s">
        <v>126</v>
      </c>
      <c r="E142" s="36"/>
      <c r="F142" s="159" t="s">
        <v>819</v>
      </c>
      <c r="G142" s="36"/>
      <c r="H142" s="36"/>
      <c r="I142" s="160"/>
      <c r="J142" s="36"/>
      <c r="K142" s="36"/>
      <c r="L142" s="39"/>
      <c r="M142" s="161"/>
      <c r="N142" s="162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126</v>
      </c>
      <c r="AU142" s="17" t="s">
        <v>81</v>
      </c>
    </row>
    <row r="143" spans="1:65" s="2" customFormat="1" ht="48">
      <c r="A143" s="34"/>
      <c r="B143" s="35"/>
      <c r="C143" s="36"/>
      <c r="D143" s="158" t="s">
        <v>229</v>
      </c>
      <c r="E143" s="36"/>
      <c r="F143" s="173" t="s">
        <v>820</v>
      </c>
      <c r="G143" s="36"/>
      <c r="H143" s="36"/>
      <c r="I143" s="160"/>
      <c r="J143" s="36"/>
      <c r="K143" s="36"/>
      <c r="L143" s="39"/>
      <c r="M143" s="161"/>
      <c r="N143" s="162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229</v>
      </c>
      <c r="AU143" s="17" t="s">
        <v>81</v>
      </c>
    </row>
    <row r="144" spans="1:65" s="2" customFormat="1" ht="19.2">
      <c r="A144" s="34"/>
      <c r="B144" s="35"/>
      <c r="C144" s="36"/>
      <c r="D144" s="158" t="s">
        <v>282</v>
      </c>
      <c r="E144" s="36"/>
      <c r="F144" s="173" t="s">
        <v>821</v>
      </c>
      <c r="G144" s="36"/>
      <c r="H144" s="36"/>
      <c r="I144" s="160"/>
      <c r="J144" s="36"/>
      <c r="K144" s="36"/>
      <c r="L144" s="39"/>
      <c r="M144" s="161"/>
      <c r="N144" s="162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282</v>
      </c>
      <c r="AU144" s="17" t="s">
        <v>81</v>
      </c>
    </row>
    <row r="145" spans="1:65" s="2" customFormat="1" ht="22.2" customHeight="1">
      <c r="A145" s="34"/>
      <c r="B145" s="35"/>
      <c r="C145" s="145" t="s">
        <v>8</v>
      </c>
      <c r="D145" s="145" t="s">
        <v>119</v>
      </c>
      <c r="E145" s="146" t="s">
        <v>817</v>
      </c>
      <c r="F145" s="147" t="s">
        <v>818</v>
      </c>
      <c r="G145" s="148" t="s">
        <v>383</v>
      </c>
      <c r="H145" s="149">
        <v>69</v>
      </c>
      <c r="I145" s="150"/>
      <c r="J145" s="151">
        <f>ROUND(I145*H145,2)</f>
        <v>0</v>
      </c>
      <c r="K145" s="147" t="s">
        <v>145</v>
      </c>
      <c r="L145" s="39"/>
      <c r="M145" s="152" t="s">
        <v>28</v>
      </c>
      <c r="N145" s="153" t="s">
        <v>44</v>
      </c>
      <c r="O145" s="64"/>
      <c r="P145" s="154">
        <f>O145*H145</f>
        <v>0</v>
      </c>
      <c r="Q145" s="154">
        <v>0</v>
      </c>
      <c r="R145" s="154">
        <f>Q145*H145</f>
        <v>0</v>
      </c>
      <c r="S145" s="154">
        <v>0</v>
      </c>
      <c r="T145" s="15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56" t="s">
        <v>123</v>
      </c>
      <c r="AT145" s="156" t="s">
        <v>119</v>
      </c>
      <c r="AU145" s="156" t="s">
        <v>81</v>
      </c>
      <c r="AY145" s="17" t="s">
        <v>124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7" t="s">
        <v>81</v>
      </c>
      <c r="BK145" s="157">
        <f>ROUND(I145*H145,2)</f>
        <v>0</v>
      </c>
      <c r="BL145" s="17" t="s">
        <v>123</v>
      </c>
      <c r="BM145" s="156" t="s">
        <v>252</v>
      </c>
    </row>
    <row r="146" spans="1:65" s="2" customFormat="1" ht="38.4">
      <c r="A146" s="34"/>
      <c r="B146" s="35"/>
      <c r="C146" s="36"/>
      <c r="D146" s="158" t="s">
        <v>126</v>
      </c>
      <c r="E146" s="36"/>
      <c r="F146" s="159" t="s">
        <v>819</v>
      </c>
      <c r="G146" s="36"/>
      <c r="H146" s="36"/>
      <c r="I146" s="160"/>
      <c r="J146" s="36"/>
      <c r="K146" s="36"/>
      <c r="L146" s="39"/>
      <c r="M146" s="161"/>
      <c r="N146" s="162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126</v>
      </c>
      <c r="AU146" s="17" t="s">
        <v>81</v>
      </c>
    </row>
    <row r="147" spans="1:65" s="2" customFormat="1" ht="48">
      <c r="A147" s="34"/>
      <c r="B147" s="35"/>
      <c r="C147" s="36"/>
      <c r="D147" s="158" t="s">
        <v>229</v>
      </c>
      <c r="E147" s="36"/>
      <c r="F147" s="173" t="s">
        <v>820</v>
      </c>
      <c r="G147" s="36"/>
      <c r="H147" s="36"/>
      <c r="I147" s="160"/>
      <c r="J147" s="36"/>
      <c r="K147" s="36"/>
      <c r="L147" s="39"/>
      <c r="M147" s="161"/>
      <c r="N147" s="162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229</v>
      </c>
      <c r="AU147" s="17" t="s">
        <v>81</v>
      </c>
    </row>
    <row r="148" spans="1:65" s="2" customFormat="1" ht="19.2">
      <c r="A148" s="34"/>
      <c r="B148" s="35"/>
      <c r="C148" s="36"/>
      <c r="D148" s="158" t="s">
        <v>282</v>
      </c>
      <c r="E148" s="36"/>
      <c r="F148" s="173" t="s">
        <v>822</v>
      </c>
      <c r="G148" s="36"/>
      <c r="H148" s="36"/>
      <c r="I148" s="160"/>
      <c r="J148" s="36"/>
      <c r="K148" s="36"/>
      <c r="L148" s="39"/>
      <c r="M148" s="161"/>
      <c r="N148" s="162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282</v>
      </c>
      <c r="AU148" s="17" t="s">
        <v>81</v>
      </c>
    </row>
    <row r="149" spans="1:65" s="2" customFormat="1" ht="13.8" customHeight="1">
      <c r="A149" s="34"/>
      <c r="B149" s="35"/>
      <c r="C149" s="145" t="s">
        <v>189</v>
      </c>
      <c r="D149" s="145" t="s">
        <v>119</v>
      </c>
      <c r="E149" s="146" t="s">
        <v>823</v>
      </c>
      <c r="F149" s="147" t="s">
        <v>824</v>
      </c>
      <c r="G149" s="148" t="s">
        <v>122</v>
      </c>
      <c r="H149" s="149">
        <v>10</v>
      </c>
      <c r="I149" s="150"/>
      <c r="J149" s="151">
        <f>ROUND(I149*H149,2)</f>
        <v>0</v>
      </c>
      <c r="K149" s="147" t="s">
        <v>145</v>
      </c>
      <c r="L149" s="39"/>
      <c r="M149" s="152" t="s">
        <v>28</v>
      </c>
      <c r="N149" s="153" t="s">
        <v>44</v>
      </c>
      <c r="O149" s="64"/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56" t="s">
        <v>123</v>
      </c>
      <c r="AT149" s="156" t="s">
        <v>119</v>
      </c>
      <c r="AU149" s="156" t="s">
        <v>81</v>
      </c>
      <c r="AY149" s="17" t="s">
        <v>124</v>
      </c>
      <c r="BE149" s="157">
        <f>IF(N149="základní",J149,0)</f>
        <v>0</v>
      </c>
      <c r="BF149" s="157">
        <f>IF(N149="snížená",J149,0)</f>
        <v>0</v>
      </c>
      <c r="BG149" s="157">
        <f>IF(N149="zákl. přenesená",J149,0)</f>
        <v>0</v>
      </c>
      <c r="BH149" s="157">
        <f>IF(N149="sníž. přenesená",J149,0)</f>
        <v>0</v>
      </c>
      <c r="BI149" s="157">
        <f>IF(N149="nulová",J149,0)</f>
        <v>0</v>
      </c>
      <c r="BJ149" s="17" t="s">
        <v>81</v>
      </c>
      <c r="BK149" s="157">
        <f>ROUND(I149*H149,2)</f>
        <v>0</v>
      </c>
      <c r="BL149" s="17" t="s">
        <v>123</v>
      </c>
      <c r="BM149" s="156" t="s">
        <v>262</v>
      </c>
    </row>
    <row r="150" spans="1:65" s="2" customFormat="1" ht="57.6">
      <c r="A150" s="34"/>
      <c r="B150" s="35"/>
      <c r="C150" s="36"/>
      <c r="D150" s="158" t="s">
        <v>126</v>
      </c>
      <c r="E150" s="36"/>
      <c r="F150" s="159" t="s">
        <v>825</v>
      </c>
      <c r="G150" s="36"/>
      <c r="H150" s="36"/>
      <c r="I150" s="160"/>
      <c r="J150" s="36"/>
      <c r="K150" s="36"/>
      <c r="L150" s="39"/>
      <c r="M150" s="161"/>
      <c r="N150" s="162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126</v>
      </c>
      <c r="AU150" s="17" t="s">
        <v>81</v>
      </c>
    </row>
    <row r="151" spans="1:65" s="2" customFormat="1" ht="67.2">
      <c r="A151" s="34"/>
      <c r="B151" s="35"/>
      <c r="C151" s="36"/>
      <c r="D151" s="158" t="s">
        <v>229</v>
      </c>
      <c r="E151" s="36"/>
      <c r="F151" s="173" t="s">
        <v>826</v>
      </c>
      <c r="G151" s="36"/>
      <c r="H151" s="36"/>
      <c r="I151" s="160"/>
      <c r="J151" s="36"/>
      <c r="K151" s="36"/>
      <c r="L151" s="39"/>
      <c r="M151" s="161"/>
      <c r="N151" s="162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229</v>
      </c>
      <c r="AU151" s="17" t="s">
        <v>81</v>
      </c>
    </row>
    <row r="152" spans="1:65" s="2" customFormat="1" ht="19.2">
      <c r="A152" s="34"/>
      <c r="B152" s="35"/>
      <c r="C152" s="36"/>
      <c r="D152" s="158" t="s">
        <v>282</v>
      </c>
      <c r="E152" s="36"/>
      <c r="F152" s="173" t="s">
        <v>827</v>
      </c>
      <c r="G152" s="36"/>
      <c r="H152" s="36"/>
      <c r="I152" s="160"/>
      <c r="J152" s="36"/>
      <c r="K152" s="36"/>
      <c r="L152" s="39"/>
      <c r="M152" s="161"/>
      <c r="N152" s="162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282</v>
      </c>
      <c r="AU152" s="17" t="s">
        <v>81</v>
      </c>
    </row>
    <row r="153" spans="1:65" s="2" customFormat="1" ht="22.2" customHeight="1">
      <c r="A153" s="34"/>
      <c r="B153" s="35"/>
      <c r="C153" s="145" t="s">
        <v>193</v>
      </c>
      <c r="D153" s="145" t="s">
        <v>119</v>
      </c>
      <c r="E153" s="146" t="s">
        <v>828</v>
      </c>
      <c r="F153" s="147" t="s">
        <v>829</v>
      </c>
      <c r="G153" s="148" t="s">
        <v>122</v>
      </c>
      <c r="H153" s="149">
        <v>5.4</v>
      </c>
      <c r="I153" s="150"/>
      <c r="J153" s="151">
        <f>ROUND(I153*H153,2)</f>
        <v>0</v>
      </c>
      <c r="K153" s="147" t="s">
        <v>145</v>
      </c>
      <c r="L153" s="39"/>
      <c r="M153" s="152" t="s">
        <v>28</v>
      </c>
      <c r="N153" s="153" t="s">
        <v>44</v>
      </c>
      <c r="O153" s="64"/>
      <c r="P153" s="154">
        <f>O153*H153</f>
        <v>0</v>
      </c>
      <c r="Q153" s="154">
        <v>0</v>
      </c>
      <c r="R153" s="154">
        <f>Q153*H153</f>
        <v>0</v>
      </c>
      <c r="S153" s="154">
        <v>0</v>
      </c>
      <c r="T153" s="15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56" t="s">
        <v>123</v>
      </c>
      <c r="AT153" s="156" t="s">
        <v>119</v>
      </c>
      <c r="AU153" s="156" t="s">
        <v>81</v>
      </c>
      <c r="AY153" s="17" t="s">
        <v>124</v>
      </c>
      <c r="BE153" s="157">
        <f>IF(N153="základní",J153,0)</f>
        <v>0</v>
      </c>
      <c r="BF153" s="157">
        <f>IF(N153="snížená",J153,0)</f>
        <v>0</v>
      </c>
      <c r="BG153" s="157">
        <f>IF(N153="zákl. přenesená",J153,0)</f>
        <v>0</v>
      </c>
      <c r="BH153" s="157">
        <f>IF(N153="sníž. přenesená",J153,0)</f>
        <v>0</v>
      </c>
      <c r="BI153" s="157">
        <f>IF(N153="nulová",J153,0)</f>
        <v>0</v>
      </c>
      <c r="BJ153" s="17" t="s">
        <v>81</v>
      </c>
      <c r="BK153" s="157">
        <f>ROUND(I153*H153,2)</f>
        <v>0</v>
      </c>
      <c r="BL153" s="17" t="s">
        <v>123</v>
      </c>
      <c r="BM153" s="156" t="s">
        <v>270</v>
      </c>
    </row>
    <row r="154" spans="1:65" s="2" customFormat="1" ht="38.4">
      <c r="A154" s="34"/>
      <c r="B154" s="35"/>
      <c r="C154" s="36"/>
      <c r="D154" s="158" t="s">
        <v>126</v>
      </c>
      <c r="E154" s="36"/>
      <c r="F154" s="159" t="s">
        <v>830</v>
      </c>
      <c r="G154" s="36"/>
      <c r="H154" s="36"/>
      <c r="I154" s="160"/>
      <c r="J154" s="36"/>
      <c r="K154" s="36"/>
      <c r="L154" s="39"/>
      <c r="M154" s="161"/>
      <c r="N154" s="162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126</v>
      </c>
      <c r="AU154" s="17" t="s">
        <v>81</v>
      </c>
    </row>
    <row r="155" spans="1:65" s="2" customFormat="1" ht="28.8">
      <c r="A155" s="34"/>
      <c r="B155" s="35"/>
      <c r="C155" s="36"/>
      <c r="D155" s="158" t="s">
        <v>229</v>
      </c>
      <c r="E155" s="36"/>
      <c r="F155" s="173" t="s">
        <v>779</v>
      </c>
      <c r="G155" s="36"/>
      <c r="H155" s="36"/>
      <c r="I155" s="160"/>
      <c r="J155" s="36"/>
      <c r="K155" s="36"/>
      <c r="L155" s="39"/>
      <c r="M155" s="161"/>
      <c r="N155" s="162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229</v>
      </c>
      <c r="AU155" s="17" t="s">
        <v>81</v>
      </c>
    </row>
    <row r="156" spans="1:65" s="2" customFormat="1" ht="28.8">
      <c r="A156" s="34"/>
      <c r="B156" s="35"/>
      <c r="C156" s="36"/>
      <c r="D156" s="158" t="s">
        <v>282</v>
      </c>
      <c r="E156" s="36"/>
      <c r="F156" s="173" t="s">
        <v>831</v>
      </c>
      <c r="G156" s="36"/>
      <c r="H156" s="36"/>
      <c r="I156" s="160"/>
      <c r="J156" s="36"/>
      <c r="K156" s="36"/>
      <c r="L156" s="39"/>
      <c r="M156" s="161"/>
      <c r="N156" s="162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282</v>
      </c>
      <c r="AU156" s="17" t="s">
        <v>81</v>
      </c>
    </row>
    <row r="157" spans="1:65" s="2" customFormat="1" ht="13.8" customHeight="1">
      <c r="A157" s="34"/>
      <c r="B157" s="35"/>
      <c r="C157" s="163" t="s">
        <v>197</v>
      </c>
      <c r="D157" s="163" t="s">
        <v>180</v>
      </c>
      <c r="E157" s="164" t="s">
        <v>832</v>
      </c>
      <c r="F157" s="165" t="s">
        <v>833</v>
      </c>
      <c r="G157" s="166" t="s">
        <v>144</v>
      </c>
      <c r="H157" s="167">
        <v>18</v>
      </c>
      <c r="I157" s="168"/>
      <c r="J157" s="169">
        <f>ROUND(I157*H157,2)</f>
        <v>0</v>
      </c>
      <c r="K157" s="165" t="s">
        <v>145</v>
      </c>
      <c r="L157" s="170"/>
      <c r="M157" s="171" t="s">
        <v>28</v>
      </c>
      <c r="N157" s="172" t="s">
        <v>44</v>
      </c>
      <c r="O157" s="64"/>
      <c r="P157" s="154">
        <f>O157*H157</f>
        <v>0</v>
      </c>
      <c r="Q157" s="154">
        <v>0</v>
      </c>
      <c r="R157" s="154">
        <f>Q157*H157</f>
        <v>0</v>
      </c>
      <c r="S157" s="154">
        <v>0</v>
      </c>
      <c r="T157" s="15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56" t="s">
        <v>153</v>
      </c>
      <c r="AT157" s="156" t="s">
        <v>180</v>
      </c>
      <c r="AU157" s="156" t="s">
        <v>81</v>
      </c>
      <c r="AY157" s="17" t="s">
        <v>124</v>
      </c>
      <c r="BE157" s="157">
        <f>IF(N157="základní",J157,0)</f>
        <v>0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7" t="s">
        <v>81</v>
      </c>
      <c r="BK157" s="157">
        <f>ROUND(I157*H157,2)</f>
        <v>0</v>
      </c>
      <c r="BL157" s="17" t="s">
        <v>123</v>
      </c>
      <c r="BM157" s="156" t="s">
        <v>278</v>
      </c>
    </row>
    <row r="158" spans="1:65" s="2" customFormat="1" ht="10.199999999999999">
      <c r="A158" s="34"/>
      <c r="B158" s="35"/>
      <c r="C158" s="36"/>
      <c r="D158" s="158" t="s">
        <v>126</v>
      </c>
      <c r="E158" s="36"/>
      <c r="F158" s="159" t="s">
        <v>833</v>
      </c>
      <c r="G158" s="36"/>
      <c r="H158" s="36"/>
      <c r="I158" s="160"/>
      <c r="J158" s="36"/>
      <c r="K158" s="36"/>
      <c r="L158" s="39"/>
      <c r="M158" s="161"/>
      <c r="N158" s="162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126</v>
      </c>
      <c r="AU158" s="17" t="s">
        <v>81</v>
      </c>
    </row>
    <row r="159" spans="1:65" s="2" customFormat="1" ht="13.8" customHeight="1">
      <c r="A159" s="34"/>
      <c r="B159" s="35"/>
      <c r="C159" s="163" t="s">
        <v>201</v>
      </c>
      <c r="D159" s="163" t="s">
        <v>180</v>
      </c>
      <c r="E159" s="164" t="s">
        <v>834</v>
      </c>
      <c r="F159" s="165" t="s">
        <v>835</v>
      </c>
      <c r="G159" s="166" t="s">
        <v>144</v>
      </c>
      <c r="H159" s="167">
        <v>2</v>
      </c>
      <c r="I159" s="168"/>
      <c r="J159" s="169">
        <f>ROUND(I159*H159,2)</f>
        <v>0</v>
      </c>
      <c r="K159" s="165" t="s">
        <v>145</v>
      </c>
      <c r="L159" s="170"/>
      <c r="M159" s="171" t="s">
        <v>28</v>
      </c>
      <c r="N159" s="172" t="s">
        <v>44</v>
      </c>
      <c r="O159" s="64"/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56" t="s">
        <v>153</v>
      </c>
      <c r="AT159" s="156" t="s">
        <v>180</v>
      </c>
      <c r="AU159" s="156" t="s">
        <v>81</v>
      </c>
      <c r="AY159" s="17" t="s">
        <v>124</v>
      </c>
      <c r="BE159" s="157">
        <f>IF(N159="základní",J159,0)</f>
        <v>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7" t="s">
        <v>81</v>
      </c>
      <c r="BK159" s="157">
        <f>ROUND(I159*H159,2)</f>
        <v>0</v>
      </c>
      <c r="BL159" s="17" t="s">
        <v>123</v>
      </c>
      <c r="BM159" s="156" t="s">
        <v>288</v>
      </c>
    </row>
    <row r="160" spans="1:65" s="2" customFormat="1" ht="10.199999999999999">
      <c r="A160" s="34"/>
      <c r="B160" s="35"/>
      <c r="C160" s="36"/>
      <c r="D160" s="158" t="s">
        <v>126</v>
      </c>
      <c r="E160" s="36"/>
      <c r="F160" s="159" t="s">
        <v>835</v>
      </c>
      <c r="G160" s="36"/>
      <c r="H160" s="36"/>
      <c r="I160" s="160"/>
      <c r="J160" s="36"/>
      <c r="K160" s="36"/>
      <c r="L160" s="39"/>
      <c r="M160" s="161"/>
      <c r="N160" s="162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126</v>
      </c>
      <c r="AU160" s="17" t="s">
        <v>81</v>
      </c>
    </row>
    <row r="161" spans="1:65" s="2" customFormat="1" ht="13.8" customHeight="1">
      <c r="A161" s="34"/>
      <c r="B161" s="35"/>
      <c r="C161" s="163" t="s">
        <v>205</v>
      </c>
      <c r="D161" s="163" t="s">
        <v>180</v>
      </c>
      <c r="E161" s="164" t="s">
        <v>836</v>
      </c>
      <c r="F161" s="165" t="s">
        <v>837</v>
      </c>
      <c r="G161" s="166" t="s">
        <v>144</v>
      </c>
      <c r="H161" s="167">
        <v>6</v>
      </c>
      <c r="I161" s="168"/>
      <c r="J161" s="169">
        <f>ROUND(I161*H161,2)</f>
        <v>0</v>
      </c>
      <c r="K161" s="165" t="s">
        <v>145</v>
      </c>
      <c r="L161" s="170"/>
      <c r="M161" s="171" t="s">
        <v>28</v>
      </c>
      <c r="N161" s="172" t="s">
        <v>44</v>
      </c>
      <c r="O161" s="64"/>
      <c r="P161" s="154">
        <f>O161*H161</f>
        <v>0</v>
      </c>
      <c r="Q161" s="154">
        <v>0</v>
      </c>
      <c r="R161" s="154">
        <f>Q161*H161</f>
        <v>0</v>
      </c>
      <c r="S161" s="154">
        <v>0</v>
      </c>
      <c r="T161" s="15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56" t="s">
        <v>153</v>
      </c>
      <c r="AT161" s="156" t="s">
        <v>180</v>
      </c>
      <c r="AU161" s="156" t="s">
        <v>81</v>
      </c>
      <c r="AY161" s="17" t="s">
        <v>124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7" t="s">
        <v>81</v>
      </c>
      <c r="BK161" s="157">
        <f>ROUND(I161*H161,2)</f>
        <v>0</v>
      </c>
      <c r="BL161" s="17" t="s">
        <v>123</v>
      </c>
      <c r="BM161" s="156" t="s">
        <v>297</v>
      </c>
    </row>
    <row r="162" spans="1:65" s="2" customFormat="1" ht="10.199999999999999">
      <c r="A162" s="34"/>
      <c r="B162" s="35"/>
      <c r="C162" s="36"/>
      <c r="D162" s="158" t="s">
        <v>126</v>
      </c>
      <c r="E162" s="36"/>
      <c r="F162" s="159" t="s">
        <v>837</v>
      </c>
      <c r="G162" s="36"/>
      <c r="H162" s="36"/>
      <c r="I162" s="160"/>
      <c r="J162" s="36"/>
      <c r="K162" s="36"/>
      <c r="L162" s="39"/>
      <c r="M162" s="161"/>
      <c r="N162" s="162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126</v>
      </c>
      <c r="AU162" s="17" t="s">
        <v>81</v>
      </c>
    </row>
    <row r="163" spans="1:65" s="2" customFormat="1" ht="13.8" customHeight="1">
      <c r="A163" s="34"/>
      <c r="B163" s="35"/>
      <c r="C163" s="163" t="s">
        <v>7</v>
      </c>
      <c r="D163" s="163" t="s">
        <v>180</v>
      </c>
      <c r="E163" s="164" t="s">
        <v>838</v>
      </c>
      <c r="F163" s="165" t="s">
        <v>839</v>
      </c>
      <c r="G163" s="166" t="s">
        <v>144</v>
      </c>
      <c r="H163" s="167">
        <v>4</v>
      </c>
      <c r="I163" s="168"/>
      <c r="J163" s="169">
        <f>ROUND(I163*H163,2)</f>
        <v>0</v>
      </c>
      <c r="K163" s="165" t="s">
        <v>145</v>
      </c>
      <c r="L163" s="170"/>
      <c r="M163" s="171" t="s">
        <v>28</v>
      </c>
      <c r="N163" s="172" t="s">
        <v>44</v>
      </c>
      <c r="O163" s="64"/>
      <c r="P163" s="154">
        <f>O163*H163</f>
        <v>0</v>
      </c>
      <c r="Q163" s="154">
        <v>0</v>
      </c>
      <c r="R163" s="154">
        <f>Q163*H163</f>
        <v>0</v>
      </c>
      <c r="S163" s="154">
        <v>0</v>
      </c>
      <c r="T163" s="15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56" t="s">
        <v>153</v>
      </c>
      <c r="AT163" s="156" t="s">
        <v>180</v>
      </c>
      <c r="AU163" s="156" t="s">
        <v>81</v>
      </c>
      <c r="AY163" s="17" t="s">
        <v>124</v>
      </c>
      <c r="BE163" s="157">
        <f>IF(N163="základní",J163,0)</f>
        <v>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7" t="s">
        <v>81</v>
      </c>
      <c r="BK163" s="157">
        <f>ROUND(I163*H163,2)</f>
        <v>0</v>
      </c>
      <c r="BL163" s="17" t="s">
        <v>123</v>
      </c>
      <c r="BM163" s="156" t="s">
        <v>311</v>
      </c>
    </row>
    <row r="164" spans="1:65" s="2" customFormat="1" ht="10.199999999999999">
      <c r="A164" s="34"/>
      <c r="B164" s="35"/>
      <c r="C164" s="36"/>
      <c r="D164" s="158" t="s">
        <v>126</v>
      </c>
      <c r="E164" s="36"/>
      <c r="F164" s="159" t="s">
        <v>839</v>
      </c>
      <c r="G164" s="36"/>
      <c r="H164" s="36"/>
      <c r="I164" s="160"/>
      <c r="J164" s="36"/>
      <c r="K164" s="36"/>
      <c r="L164" s="39"/>
      <c r="M164" s="161"/>
      <c r="N164" s="162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126</v>
      </c>
      <c r="AU164" s="17" t="s">
        <v>81</v>
      </c>
    </row>
    <row r="165" spans="1:65" s="2" customFormat="1" ht="13.8" customHeight="1">
      <c r="A165" s="34"/>
      <c r="B165" s="35"/>
      <c r="C165" s="163" t="s">
        <v>212</v>
      </c>
      <c r="D165" s="163" t="s">
        <v>180</v>
      </c>
      <c r="E165" s="164" t="s">
        <v>840</v>
      </c>
      <c r="F165" s="165" t="s">
        <v>841</v>
      </c>
      <c r="G165" s="166" t="s">
        <v>144</v>
      </c>
      <c r="H165" s="167">
        <v>1</v>
      </c>
      <c r="I165" s="168"/>
      <c r="J165" s="169">
        <f>ROUND(I165*H165,2)</f>
        <v>0</v>
      </c>
      <c r="K165" s="165" t="s">
        <v>145</v>
      </c>
      <c r="L165" s="170"/>
      <c r="M165" s="171" t="s">
        <v>28</v>
      </c>
      <c r="N165" s="172" t="s">
        <v>44</v>
      </c>
      <c r="O165" s="64"/>
      <c r="P165" s="154">
        <f>O165*H165</f>
        <v>0</v>
      </c>
      <c r="Q165" s="154">
        <v>0</v>
      </c>
      <c r="R165" s="154">
        <f>Q165*H165</f>
        <v>0</v>
      </c>
      <c r="S165" s="154">
        <v>0</v>
      </c>
      <c r="T165" s="15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56" t="s">
        <v>153</v>
      </c>
      <c r="AT165" s="156" t="s">
        <v>180</v>
      </c>
      <c r="AU165" s="156" t="s">
        <v>81</v>
      </c>
      <c r="AY165" s="17" t="s">
        <v>124</v>
      </c>
      <c r="BE165" s="157">
        <f>IF(N165="základní",J165,0)</f>
        <v>0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7" t="s">
        <v>81</v>
      </c>
      <c r="BK165" s="157">
        <f>ROUND(I165*H165,2)</f>
        <v>0</v>
      </c>
      <c r="BL165" s="17" t="s">
        <v>123</v>
      </c>
      <c r="BM165" s="156" t="s">
        <v>321</v>
      </c>
    </row>
    <row r="166" spans="1:65" s="2" customFormat="1" ht="10.199999999999999">
      <c r="A166" s="34"/>
      <c r="B166" s="35"/>
      <c r="C166" s="36"/>
      <c r="D166" s="158" t="s">
        <v>126</v>
      </c>
      <c r="E166" s="36"/>
      <c r="F166" s="159" t="s">
        <v>841</v>
      </c>
      <c r="G166" s="36"/>
      <c r="H166" s="36"/>
      <c r="I166" s="160"/>
      <c r="J166" s="36"/>
      <c r="K166" s="36"/>
      <c r="L166" s="39"/>
      <c r="M166" s="161"/>
      <c r="N166" s="162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126</v>
      </c>
      <c r="AU166" s="17" t="s">
        <v>81</v>
      </c>
    </row>
    <row r="167" spans="1:65" s="2" customFormat="1" ht="13.8" customHeight="1">
      <c r="A167" s="34"/>
      <c r="B167" s="35"/>
      <c r="C167" s="163" t="s">
        <v>216</v>
      </c>
      <c r="D167" s="163" t="s">
        <v>180</v>
      </c>
      <c r="E167" s="164" t="s">
        <v>842</v>
      </c>
      <c r="F167" s="165" t="s">
        <v>843</v>
      </c>
      <c r="G167" s="166" t="s">
        <v>144</v>
      </c>
      <c r="H167" s="167">
        <v>1</v>
      </c>
      <c r="I167" s="168"/>
      <c r="J167" s="169">
        <f>ROUND(I167*H167,2)</f>
        <v>0</v>
      </c>
      <c r="K167" s="165" t="s">
        <v>145</v>
      </c>
      <c r="L167" s="170"/>
      <c r="M167" s="171" t="s">
        <v>28</v>
      </c>
      <c r="N167" s="172" t="s">
        <v>44</v>
      </c>
      <c r="O167" s="64"/>
      <c r="P167" s="154">
        <f>O167*H167</f>
        <v>0</v>
      </c>
      <c r="Q167" s="154">
        <v>0</v>
      </c>
      <c r="R167" s="154">
        <f>Q167*H167</f>
        <v>0</v>
      </c>
      <c r="S167" s="154">
        <v>0</v>
      </c>
      <c r="T167" s="15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56" t="s">
        <v>153</v>
      </c>
      <c r="AT167" s="156" t="s">
        <v>180</v>
      </c>
      <c r="AU167" s="156" t="s">
        <v>81</v>
      </c>
      <c r="AY167" s="17" t="s">
        <v>124</v>
      </c>
      <c r="BE167" s="157">
        <f>IF(N167="základní",J167,0)</f>
        <v>0</v>
      </c>
      <c r="BF167" s="157">
        <f>IF(N167="snížená",J167,0)</f>
        <v>0</v>
      </c>
      <c r="BG167" s="157">
        <f>IF(N167="zákl. přenesená",J167,0)</f>
        <v>0</v>
      </c>
      <c r="BH167" s="157">
        <f>IF(N167="sníž. přenesená",J167,0)</f>
        <v>0</v>
      </c>
      <c r="BI167" s="157">
        <f>IF(N167="nulová",J167,0)</f>
        <v>0</v>
      </c>
      <c r="BJ167" s="17" t="s">
        <v>81</v>
      </c>
      <c r="BK167" s="157">
        <f>ROUND(I167*H167,2)</f>
        <v>0</v>
      </c>
      <c r="BL167" s="17" t="s">
        <v>123</v>
      </c>
      <c r="BM167" s="156" t="s">
        <v>334</v>
      </c>
    </row>
    <row r="168" spans="1:65" s="2" customFormat="1" ht="10.199999999999999">
      <c r="A168" s="34"/>
      <c r="B168" s="35"/>
      <c r="C168" s="36"/>
      <c r="D168" s="158" t="s">
        <v>126</v>
      </c>
      <c r="E168" s="36"/>
      <c r="F168" s="159" t="s">
        <v>843</v>
      </c>
      <c r="G168" s="36"/>
      <c r="H168" s="36"/>
      <c r="I168" s="160"/>
      <c r="J168" s="36"/>
      <c r="K168" s="36"/>
      <c r="L168" s="39"/>
      <c r="M168" s="161"/>
      <c r="N168" s="162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126</v>
      </c>
      <c r="AU168" s="17" t="s">
        <v>81</v>
      </c>
    </row>
    <row r="169" spans="1:65" s="2" customFormat="1" ht="45" customHeight="1">
      <c r="A169" s="34"/>
      <c r="B169" s="35"/>
      <c r="C169" s="145" t="s">
        <v>220</v>
      </c>
      <c r="D169" s="145" t="s">
        <v>119</v>
      </c>
      <c r="E169" s="146" t="s">
        <v>844</v>
      </c>
      <c r="F169" s="147" t="s">
        <v>845</v>
      </c>
      <c r="G169" s="148" t="s">
        <v>144</v>
      </c>
      <c r="H169" s="149">
        <v>1</v>
      </c>
      <c r="I169" s="150"/>
      <c r="J169" s="151">
        <f>ROUND(I169*H169,2)</f>
        <v>0</v>
      </c>
      <c r="K169" s="147" t="s">
        <v>145</v>
      </c>
      <c r="L169" s="39"/>
      <c r="M169" s="152" t="s">
        <v>28</v>
      </c>
      <c r="N169" s="153" t="s">
        <v>44</v>
      </c>
      <c r="O169" s="64"/>
      <c r="P169" s="154">
        <f>O169*H169</f>
        <v>0</v>
      </c>
      <c r="Q169" s="154">
        <v>0</v>
      </c>
      <c r="R169" s="154">
        <f>Q169*H169</f>
        <v>0</v>
      </c>
      <c r="S169" s="154">
        <v>0</v>
      </c>
      <c r="T169" s="15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56" t="s">
        <v>123</v>
      </c>
      <c r="AT169" s="156" t="s">
        <v>119</v>
      </c>
      <c r="AU169" s="156" t="s">
        <v>81</v>
      </c>
      <c r="AY169" s="17" t="s">
        <v>124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81</v>
      </c>
      <c r="BK169" s="157">
        <f>ROUND(I169*H169,2)</f>
        <v>0</v>
      </c>
      <c r="BL169" s="17" t="s">
        <v>123</v>
      </c>
      <c r="BM169" s="156" t="s">
        <v>342</v>
      </c>
    </row>
    <row r="170" spans="1:65" s="2" customFormat="1" ht="144">
      <c r="A170" s="34"/>
      <c r="B170" s="35"/>
      <c r="C170" s="36"/>
      <c r="D170" s="158" t="s">
        <v>126</v>
      </c>
      <c r="E170" s="36"/>
      <c r="F170" s="159" t="s">
        <v>846</v>
      </c>
      <c r="G170" s="36"/>
      <c r="H170" s="36"/>
      <c r="I170" s="160"/>
      <c r="J170" s="36"/>
      <c r="K170" s="36"/>
      <c r="L170" s="39"/>
      <c r="M170" s="161"/>
      <c r="N170" s="162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126</v>
      </c>
      <c r="AU170" s="17" t="s">
        <v>81</v>
      </c>
    </row>
    <row r="171" spans="1:65" s="2" customFormat="1" ht="124.8">
      <c r="A171" s="34"/>
      <c r="B171" s="35"/>
      <c r="C171" s="36"/>
      <c r="D171" s="158" t="s">
        <v>229</v>
      </c>
      <c r="E171" s="36"/>
      <c r="F171" s="173" t="s">
        <v>376</v>
      </c>
      <c r="G171" s="36"/>
      <c r="H171" s="36"/>
      <c r="I171" s="160"/>
      <c r="J171" s="36"/>
      <c r="K171" s="36"/>
      <c r="L171" s="39"/>
      <c r="M171" s="161"/>
      <c r="N171" s="162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229</v>
      </c>
      <c r="AU171" s="17" t="s">
        <v>81</v>
      </c>
    </row>
    <row r="172" spans="1:65" s="2" customFormat="1" ht="57.6" customHeight="1">
      <c r="A172" s="34"/>
      <c r="B172" s="35"/>
      <c r="C172" s="145" t="s">
        <v>224</v>
      </c>
      <c r="D172" s="145" t="s">
        <v>119</v>
      </c>
      <c r="E172" s="146" t="s">
        <v>847</v>
      </c>
      <c r="F172" s="147" t="s">
        <v>848</v>
      </c>
      <c r="G172" s="148" t="s">
        <v>144</v>
      </c>
      <c r="H172" s="149">
        <v>113</v>
      </c>
      <c r="I172" s="150"/>
      <c r="J172" s="151">
        <f>ROUND(I172*H172,2)</f>
        <v>0</v>
      </c>
      <c r="K172" s="147" t="s">
        <v>145</v>
      </c>
      <c r="L172" s="39"/>
      <c r="M172" s="152" t="s">
        <v>28</v>
      </c>
      <c r="N172" s="153" t="s">
        <v>44</v>
      </c>
      <c r="O172" s="64"/>
      <c r="P172" s="154">
        <f>O172*H172</f>
        <v>0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56" t="s">
        <v>123</v>
      </c>
      <c r="AT172" s="156" t="s">
        <v>119</v>
      </c>
      <c r="AU172" s="156" t="s">
        <v>81</v>
      </c>
      <c r="AY172" s="17" t="s">
        <v>124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81</v>
      </c>
      <c r="BK172" s="157">
        <f>ROUND(I172*H172,2)</f>
        <v>0</v>
      </c>
      <c r="BL172" s="17" t="s">
        <v>123</v>
      </c>
      <c r="BM172" s="156" t="s">
        <v>543</v>
      </c>
    </row>
    <row r="173" spans="1:65" s="2" customFormat="1" ht="144">
      <c r="A173" s="34"/>
      <c r="B173" s="35"/>
      <c r="C173" s="36"/>
      <c r="D173" s="158" t="s">
        <v>126</v>
      </c>
      <c r="E173" s="36"/>
      <c r="F173" s="159" t="s">
        <v>849</v>
      </c>
      <c r="G173" s="36"/>
      <c r="H173" s="36"/>
      <c r="I173" s="160"/>
      <c r="J173" s="36"/>
      <c r="K173" s="36"/>
      <c r="L173" s="39"/>
      <c r="M173" s="161"/>
      <c r="N173" s="162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126</v>
      </c>
      <c r="AU173" s="17" t="s">
        <v>81</v>
      </c>
    </row>
    <row r="174" spans="1:65" s="2" customFormat="1" ht="124.8">
      <c r="A174" s="34"/>
      <c r="B174" s="35"/>
      <c r="C174" s="36"/>
      <c r="D174" s="158" t="s">
        <v>229</v>
      </c>
      <c r="E174" s="36"/>
      <c r="F174" s="173" t="s">
        <v>376</v>
      </c>
      <c r="G174" s="36"/>
      <c r="H174" s="36"/>
      <c r="I174" s="160"/>
      <c r="J174" s="36"/>
      <c r="K174" s="36"/>
      <c r="L174" s="39"/>
      <c r="M174" s="161"/>
      <c r="N174" s="162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229</v>
      </c>
      <c r="AU174" s="17" t="s">
        <v>81</v>
      </c>
    </row>
    <row r="175" spans="1:65" s="2" customFormat="1" ht="19.2">
      <c r="A175" s="34"/>
      <c r="B175" s="35"/>
      <c r="C175" s="36"/>
      <c r="D175" s="158" t="s">
        <v>282</v>
      </c>
      <c r="E175" s="36"/>
      <c r="F175" s="173" t="s">
        <v>850</v>
      </c>
      <c r="G175" s="36"/>
      <c r="H175" s="36"/>
      <c r="I175" s="160"/>
      <c r="J175" s="36"/>
      <c r="K175" s="36"/>
      <c r="L175" s="39"/>
      <c r="M175" s="161"/>
      <c r="N175" s="162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282</v>
      </c>
      <c r="AU175" s="17" t="s">
        <v>81</v>
      </c>
    </row>
    <row r="176" spans="1:65" s="2" customFormat="1" ht="13.8" customHeight="1">
      <c r="A176" s="34"/>
      <c r="B176" s="35"/>
      <c r="C176" s="145" t="s">
        <v>231</v>
      </c>
      <c r="D176" s="145" t="s">
        <v>119</v>
      </c>
      <c r="E176" s="146" t="s">
        <v>851</v>
      </c>
      <c r="F176" s="147" t="s">
        <v>852</v>
      </c>
      <c r="G176" s="148" t="s">
        <v>122</v>
      </c>
      <c r="H176" s="149">
        <v>10</v>
      </c>
      <c r="I176" s="150"/>
      <c r="J176" s="151">
        <f>ROUND(I176*H176,2)</f>
        <v>0</v>
      </c>
      <c r="K176" s="147" t="s">
        <v>28</v>
      </c>
      <c r="L176" s="39"/>
      <c r="M176" s="152" t="s">
        <v>28</v>
      </c>
      <c r="N176" s="153" t="s">
        <v>44</v>
      </c>
      <c r="O176" s="64"/>
      <c r="P176" s="154">
        <f>O176*H176</f>
        <v>0</v>
      </c>
      <c r="Q176" s="154">
        <v>0</v>
      </c>
      <c r="R176" s="154">
        <f>Q176*H176</f>
        <v>0</v>
      </c>
      <c r="S176" s="154">
        <v>0</v>
      </c>
      <c r="T176" s="15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56" t="s">
        <v>123</v>
      </c>
      <c r="AT176" s="156" t="s">
        <v>119</v>
      </c>
      <c r="AU176" s="156" t="s">
        <v>81</v>
      </c>
      <c r="AY176" s="17" t="s">
        <v>124</v>
      </c>
      <c r="BE176" s="157">
        <f>IF(N176="základní",J176,0)</f>
        <v>0</v>
      </c>
      <c r="BF176" s="157">
        <f>IF(N176="snížená",J176,0)</f>
        <v>0</v>
      </c>
      <c r="BG176" s="157">
        <f>IF(N176="zákl. přenesená",J176,0)</f>
        <v>0</v>
      </c>
      <c r="BH176" s="157">
        <f>IF(N176="sníž. přenesená",J176,0)</f>
        <v>0</v>
      </c>
      <c r="BI176" s="157">
        <f>IF(N176="nulová",J176,0)</f>
        <v>0</v>
      </c>
      <c r="BJ176" s="17" t="s">
        <v>81</v>
      </c>
      <c r="BK176" s="157">
        <f>ROUND(I176*H176,2)</f>
        <v>0</v>
      </c>
      <c r="BL176" s="17" t="s">
        <v>123</v>
      </c>
      <c r="BM176" s="156" t="s">
        <v>549</v>
      </c>
    </row>
    <row r="177" spans="1:65" s="2" customFormat="1" ht="10.199999999999999">
      <c r="A177" s="34"/>
      <c r="B177" s="35"/>
      <c r="C177" s="36"/>
      <c r="D177" s="158" t="s">
        <v>126</v>
      </c>
      <c r="E177" s="36"/>
      <c r="F177" s="159" t="s">
        <v>852</v>
      </c>
      <c r="G177" s="36"/>
      <c r="H177" s="36"/>
      <c r="I177" s="160"/>
      <c r="J177" s="36"/>
      <c r="K177" s="36"/>
      <c r="L177" s="39"/>
      <c r="M177" s="161"/>
      <c r="N177" s="162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126</v>
      </c>
      <c r="AU177" s="17" t="s">
        <v>81</v>
      </c>
    </row>
    <row r="178" spans="1:65" s="2" customFormat="1" ht="28.8">
      <c r="A178" s="34"/>
      <c r="B178" s="35"/>
      <c r="C178" s="36"/>
      <c r="D178" s="158" t="s">
        <v>282</v>
      </c>
      <c r="E178" s="36"/>
      <c r="F178" s="173" t="s">
        <v>853</v>
      </c>
      <c r="G178" s="36"/>
      <c r="H178" s="36"/>
      <c r="I178" s="160"/>
      <c r="J178" s="36"/>
      <c r="K178" s="36"/>
      <c r="L178" s="39"/>
      <c r="M178" s="161"/>
      <c r="N178" s="162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282</v>
      </c>
      <c r="AU178" s="17" t="s">
        <v>81</v>
      </c>
    </row>
    <row r="179" spans="1:65" s="11" customFormat="1" ht="10.199999999999999">
      <c r="B179" s="184"/>
      <c r="C179" s="185"/>
      <c r="D179" s="158" t="s">
        <v>307</v>
      </c>
      <c r="E179" s="186" t="s">
        <v>28</v>
      </c>
      <c r="F179" s="187" t="s">
        <v>854</v>
      </c>
      <c r="G179" s="185"/>
      <c r="H179" s="188">
        <v>10</v>
      </c>
      <c r="I179" s="189"/>
      <c r="J179" s="185"/>
      <c r="K179" s="185"/>
      <c r="L179" s="190"/>
      <c r="M179" s="191"/>
      <c r="N179" s="192"/>
      <c r="O179" s="192"/>
      <c r="P179" s="192"/>
      <c r="Q179" s="192"/>
      <c r="R179" s="192"/>
      <c r="S179" s="192"/>
      <c r="T179" s="193"/>
      <c r="AT179" s="194" t="s">
        <v>307</v>
      </c>
      <c r="AU179" s="194" t="s">
        <v>81</v>
      </c>
      <c r="AV179" s="11" t="s">
        <v>83</v>
      </c>
      <c r="AW179" s="11" t="s">
        <v>35</v>
      </c>
      <c r="AX179" s="11" t="s">
        <v>81</v>
      </c>
      <c r="AY179" s="194" t="s">
        <v>124</v>
      </c>
    </row>
    <row r="180" spans="1:65" s="2" customFormat="1" ht="22.2" customHeight="1">
      <c r="A180" s="34"/>
      <c r="B180" s="35"/>
      <c r="C180" s="145" t="s">
        <v>236</v>
      </c>
      <c r="D180" s="145" t="s">
        <v>119</v>
      </c>
      <c r="E180" s="146" t="s">
        <v>855</v>
      </c>
      <c r="F180" s="147" t="s">
        <v>856</v>
      </c>
      <c r="G180" s="148" t="s">
        <v>383</v>
      </c>
      <c r="H180" s="149">
        <v>69</v>
      </c>
      <c r="I180" s="150"/>
      <c r="J180" s="151">
        <f>ROUND(I180*H180,2)</f>
        <v>0</v>
      </c>
      <c r="K180" s="147" t="s">
        <v>145</v>
      </c>
      <c r="L180" s="39"/>
      <c r="M180" s="152" t="s">
        <v>28</v>
      </c>
      <c r="N180" s="153" t="s">
        <v>44</v>
      </c>
      <c r="O180" s="64"/>
      <c r="P180" s="154">
        <f>O180*H180</f>
        <v>0</v>
      </c>
      <c r="Q180" s="154">
        <v>0</v>
      </c>
      <c r="R180" s="154">
        <f>Q180*H180</f>
        <v>0</v>
      </c>
      <c r="S180" s="154">
        <v>0</v>
      </c>
      <c r="T180" s="15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56" t="s">
        <v>123</v>
      </c>
      <c r="AT180" s="156" t="s">
        <v>119</v>
      </c>
      <c r="AU180" s="156" t="s">
        <v>81</v>
      </c>
      <c r="AY180" s="17" t="s">
        <v>124</v>
      </c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7" t="s">
        <v>81</v>
      </c>
      <c r="BK180" s="157">
        <f>ROUND(I180*H180,2)</f>
        <v>0</v>
      </c>
      <c r="BL180" s="17" t="s">
        <v>123</v>
      </c>
      <c r="BM180" s="156" t="s">
        <v>555</v>
      </c>
    </row>
    <row r="181" spans="1:65" s="2" customFormat="1" ht="48">
      <c r="A181" s="34"/>
      <c r="B181" s="35"/>
      <c r="C181" s="36"/>
      <c r="D181" s="158" t="s">
        <v>126</v>
      </c>
      <c r="E181" s="36"/>
      <c r="F181" s="159" t="s">
        <v>857</v>
      </c>
      <c r="G181" s="36"/>
      <c r="H181" s="36"/>
      <c r="I181" s="160"/>
      <c r="J181" s="36"/>
      <c r="K181" s="36"/>
      <c r="L181" s="39"/>
      <c r="M181" s="161"/>
      <c r="N181" s="162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126</v>
      </c>
      <c r="AU181" s="17" t="s">
        <v>81</v>
      </c>
    </row>
    <row r="182" spans="1:65" s="2" customFormat="1" ht="38.4">
      <c r="A182" s="34"/>
      <c r="B182" s="35"/>
      <c r="C182" s="36"/>
      <c r="D182" s="158" t="s">
        <v>229</v>
      </c>
      <c r="E182" s="36"/>
      <c r="F182" s="173" t="s">
        <v>858</v>
      </c>
      <c r="G182" s="36"/>
      <c r="H182" s="36"/>
      <c r="I182" s="160"/>
      <c r="J182" s="36"/>
      <c r="K182" s="36"/>
      <c r="L182" s="39"/>
      <c r="M182" s="161"/>
      <c r="N182" s="162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229</v>
      </c>
      <c r="AU182" s="17" t="s">
        <v>81</v>
      </c>
    </row>
    <row r="183" spans="1:65" s="2" customFormat="1" ht="19.2">
      <c r="A183" s="34"/>
      <c r="B183" s="35"/>
      <c r="C183" s="36"/>
      <c r="D183" s="158" t="s">
        <v>282</v>
      </c>
      <c r="E183" s="36"/>
      <c r="F183" s="173" t="s">
        <v>859</v>
      </c>
      <c r="G183" s="36"/>
      <c r="H183" s="36"/>
      <c r="I183" s="160"/>
      <c r="J183" s="36"/>
      <c r="K183" s="36"/>
      <c r="L183" s="39"/>
      <c r="M183" s="161"/>
      <c r="N183" s="162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282</v>
      </c>
      <c r="AU183" s="17" t="s">
        <v>81</v>
      </c>
    </row>
    <row r="184" spans="1:65" s="2" customFormat="1" ht="13.8" customHeight="1">
      <c r="A184" s="34"/>
      <c r="B184" s="35"/>
      <c r="C184" s="163" t="s">
        <v>242</v>
      </c>
      <c r="D184" s="163" t="s">
        <v>180</v>
      </c>
      <c r="E184" s="164" t="s">
        <v>401</v>
      </c>
      <c r="F184" s="165" t="s">
        <v>402</v>
      </c>
      <c r="G184" s="166" t="s">
        <v>374</v>
      </c>
      <c r="H184" s="167">
        <v>38.295000000000002</v>
      </c>
      <c r="I184" s="168"/>
      <c r="J184" s="169">
        <f>ROUND(I184*H184,2)</f>
        <v>0</v>
      </c>
      <c r="K184" s="165" t="s">
        <v>145</v>
      </c>
      <c r="L184" s="170"/>
      <c r="M184" s="171" t="s">
        <v>28</v>
      </c>
      <c r="N184" s="172" t="s">
        <v>44</v>
      </c>
      <c r="O184" s="64"/>
      <c r="P184" s="154">
        <f>O184*H184</f>
        <v>0</v>
      </c>
      <c r="Q184" s="154">
        <v>1</v>
      </c>
      <c r="R184" s="154">
        <f>Q184*H184</f>
        <v>38.295000000000002</v>
      </c>
      <c r="S184" s="154">
        <v>0</v>
      </c>
      <c r="T184" s="155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56" t="s">
        <v>153</v>
      </c>
      <c r="AT184" s="156" t="s">
        <v>180</v>
      </c>
      <c r="AU184" s="156" t="s">
        <v>81</v>
      </c>
      <c r="AY184" s="17" t="s">
        <v>124</v>
      </c>
      <c r="BE184" s="157">
        <f>IF(N184="základní",J184,0)</f>
        <v>0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7" t="s">
        <v>81</v>
      </c>
      <c r="BK184" s="157">
        <f>ROUND(I184*H184,2)</f>
        <v>0</v>
      </c>
      <c r="BL184" s="17" t="s">
        <v>123</v>
      </c>
      <c r="BM184" s="156" t="s">
        <v>559</v>
      </c>
    </row>
    <row r="185" spans="1:65" s="2" customFormat="1" ht="10.199999999999999">
      <c r="A185" s="34"/>
      <c r="B185" s="35"/>
      <c r="C185" s="36"/>
      <c r="D185" s="158" t="s">
        <v>126</v>
      </c>
      <c r="E185" s="36"/>
      <c r="F185" s="159" t="s">
        <v>402</v>
      </c>
      <c r="G185" s="36"/>
      <c r="H185" s="36"/>
      <c r="I185" s="160"/>
      <c r="J185" s="36"/>
      <c r="K185" s="36"/>
      <c r="L185" s="39"/>
      <c r="M185" s="161"/>
      <c r="N185" s="162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126</v>
      </c>
      <c r="AU185" s="17" t="s">
        <v>81</v>
      </c>
    </row>
    <row r="186" spans="1:65" s="2" customFormat="1" ht="28.8">
      <c r="A186" s="34"/>
      <c r="B186" s="35"/>
      <c r="C186" s="36"/>
      <c r="D186" s="158" t="s">
        <v>282</v>
      </c>
      <c r="E186" s="36"/>
      <c r="F186" s="173" t="s">
        <v>860</v>
      </c>
      <c r="G186" s="36"/>
      <c r="H186" s="36"/>
      <c r="I186" s="160"/>
      <c r="J186" s="36"/>
      <c r="K186" s="36"/>
      <c r="L186" s="39"/>
      <c r="M186" s="161"/>
      <c r="N186" s="162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282</v>
      </c>
      <c r="AU186" s="17" t="s">
        <v>81</v>
      </c>
    </row>
    <row r="187" spans="1:65" s="11" customFormat="1" ht="20.399999999999999">
      <c r="B187" s="184"/>
      <c r="C187" s="185"/>
      <c r="D187" s="158" t="s">
        <v>307</v>
      </c>
      <c r="E187" s="186" t="s">
        <v>28</v>
      </c>
      <c r="F187" s="187" t="s">
        <v>861</v>
      </c>
      <c r="G187" s="185"/>
      <c r="H187" s="188">
        <v>38.295000000000002</v>
      </c>
      <c r="I187" s="189"/>
      <c r="J187" s="185"/>
      <c r="K187" s="185"/>
      <c r="L187" s="190"/>
      <c r="M187" s="191"/>
      <c r="N187" s="192"/>
      <c r="O187" s="192"/>
      <c r="P187" s="192"/>
      <c r="Q187" s="192"/>
      <c r="R187" s="192"/>
      <c r="S187" s="192"/>
      <c r="T187" s="193"/>
      <c r="AT187" s="194" t="s">
        <v>307</v>
      </c>
      <c r="AU187" s="194" t="s">
        <v>81</v>
      </c>
      <c r="AV187" s="11" t="s">
        <v>83</v>
      </c>
      <c r="AW187" s="11" t="s">
        <v>35</v>
      </c>
      <c r="AX187" s="11" t="s">
        <v>81</v>
      </c>
      <c r="AY187" s="194" t="s">
        <v>124</v>
      </c>
    </row>
    <row r="188" spans="1:65" s="2" customFormat="1" ht="13.8" customHeight="1">
      <c r="A188" s="34"/>
      <c r="B188" s="35"/>
      <c r="C188" s="163" t="s">
        <v>247</v>
      </c>
      <c r="D188" s="163" t="s">
        <v>180</v>
      </c>
      <c r="E188" s="164" t="s">
        <v>862</v>
      </c>
      <c r="F188" s="165" t="s">
        <v>863</v>
      </c>
      <c r="G188" s="166" t="s">
        <v>374</v>
      </c>
      <c r="H188" s="167">
        <v>9.25</v>
      </c>
      <c r="I188" s="168"/>
      <c r="J188" s="169">
        <f>ROUND(I188*H188,2)</f>
        <v>0</v>
      </c>
      <c r="K188" s="165" t="s">
        <v>145</v>
      </c>
      <c r="L188" s="170"/>
      <c r="M188" s="171" t="s">
        <v>28</v>
      </c>
      <c r="N188" s="172" t="s">
        <v>44</v>
      </c>
      <c r="O188" s="64"/>
      <c r="P188" s="154">
        <f>O188*H188</f>
        <v>0</v>
      </c>
      <c r="Q188" s="154">
        <v>1</v>
      </c>
      <c r="R188" s="154">
        <f>Q188*H188</f>
        <v>9.25</v>
      </c>
      <c r="S188" s="154">
        <v>0</v>
      </c>
      <c r="T188" s="15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56" t="s">
        <v>153</v>
      </c>
      <c r="AT188" s="156" t="s">
        <v>180</v>
      </c>
      <c r="AU188" s="156" t="s">
        <v>81</v>
      </c>
      <c r="AY188" s="17" t="s">
        <v>124</v>
      </c>
      <c r="BE188" s="157">
        <f>IF(N188="základní",J188,0)</f>
        <v>0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17" t="s">
        <v>81</v>
      </c>
      <c r="BK188" s="157">
        <f>ROUND(I188*H188,2)</f>
        <v>0</v>
      </c>
      <c r="BL188" s="17" t="s">
        <v>123</v>
      </c>
      <c r="BM188" s="156" t="s">
        <v>565</v>
      </c>
    </row>
    <row r="189" spans="1:65" s="2" customFormat="1" ht="10.199999999999999">
      <c r="A189" s="34"/>
      <c r="B189" s="35"/>
      <c r="C189" s="36"/>
      <c r="D189" s="158" t="s">
        <v>126</v>
      </c>
      <c r="E189" s="36"/>
      <c r="F189" s="159" t="s">
        <v>863</v>
      </c>
      <c r="G189" s="36"/>
      <c r="H189" s="36"/>
      <c r="I189" s="160"/>
      <c r="J189" s="36"/>
      <c r="K189" s="36"/>
      <c r="L189" s="39"/>
      <c r="M189" s="161"/>
      <c r="N189" s="162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126</v>
      </c>
      <c r="AU189" s="17" t="s">
        <v>81</v>
      </c>
    </row>
    <row r="190" spans="1:65" s="2" customFormat="1" ht="28.8">
      <c r="A190" s="34"/>
      <c r="B190" s="35"/>
      <c r="C190" s="36"/>
      <c r="D190" s="158" t="s">
        <v>282</v>
      </c>
      <c r="E190" s="36"/>
      <c r="F190" s="173" t="s">
        <v>864</v>
      </c>
      <c r="G190" s="36"/>
      <c r="H190" s="36"/>
      <c r="I190" s="160"/>
      <c r="J190" s="36"/>
      <c r="K190" s="36"/>
      <c r="L190" s="39"/>
      <c r="M190" s="161"/>
      <c r="N190" s="162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282</v>
      </c>
      <c r="AU190" s="17" t="s">
        <v>81</v>
      </c>
    </row>
    <row r="191" spans="1:65" s="11" customFormat="1" ht="10.199999999999999">
      <c r="B191" s="184"/>
      <c r="C191" s="185"/>
      <c r="D191" s="158" t="s">
        <v>307</v>
      </c>
      <c r="E191" s="186" t="s">
        <v>28</v>
      </c>
      <c r="F191" s="187" t="s">
        <v>865</v>
      </c>
      <c r="G191" s="185"/>
      <c r="H191" s="188">
        <v>9.25</v>
      </c>
      <c r="I191" s="189"/>
      <c r="J191" s="185"/>
      <c r="K191" s="185"/>
      <c r="L191" s="190"/>
      <c r="M191" s="191"/>
      <c r="N191" s="192"/>
      <c r="O191" s="192"/>
      <c r="P191" s="192"/>
      <c r="Q191" s="192"/>
      <c r="R191" s="192"/>
      <c r="S191" s="192"/>
      <c r="T191" s="193"/>
      <c r="AT191" s="194" t="s">
        <v>307</v>
      </c>
      <c r="AU191" s="194" t="s">
        <v>81</v>
      </c>
      <c r="AV191" s="11" t="s">
        <v>83</v>
      </c>
      <c r="AW191" s="11" t="s">
        <v>35</v>
      </c>
      <c r="AX191" s="11" t="s">
        <v>81</v>
      </c>
      <c r="AY191" s="194" t="s">
        <v>124</v>
      </c>
    </row>
    <row r="192" spans="1:65" s="2" customFormat="1" ht="13.8" customHeight="1">
      <c r="A192" s="34"/>
      <c r="B192" s="35"/>
      <c r="C192" s="163" t="s">
        <v>252</v>
      </c>
      <c r="D192" s="163" t="s">
        <v>180</v>
      </c>
      <c r="E192" s="164" t="s">
        <v>866</v>
      </c>
      <c r="F192" s="165" t="s">
        <v>867</v>
      </c>
      <c r="G192" s="166" t="s">
        <v>383</v>
      </c>
      <c r="H192" s="167">
        <v>20</v>
      </c>
      <c r="I192" s="168"/>
      <c r="J192" s="169">
        <f>ROUND(I192*H192,2)</f>
        <v>0</v>
      </c>
      <c r="K192" s="165" t="s">
        <v>145</v>
      </c>
      <c r="L192" s="170"/>
      <c r="M192" s="171" t="s">
        <v>28</v>
      </c>
      <c r="N192" s="172" t="s">
        <v>44</v>
      </c>
      <c r="O192" s="64"/>
      <c r="P192" s="154">
        <f>O192*H192</f>
        <v>0</v>
      </c>
      <c r="Q192" s="154">
        <v>0</v>
      </c>
      <c r="R192" s="154">
        <f>Q192*H192</f>
        <v>0</v>
      </c>
      <c r="S192" s="154">
        <v>0</v>
      </c>
      <c r="T192" s="15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56" t="s">
        <v>153</v>
      </c>
      <c r="AT192" s="156" t="s">
        <v>180</v>
      </c>
      <c r="AU192" s="156" t="s">
        <v>81</v>
      </c>
      <c r="AY192" s="17" t="s">
        <v>124</v>
      </c>
      <c r="BE192" s="157">
        <f>IF(N192="základní",J192,0)</f>
        <v>0</v>
      </c>
      <c r="BF192" s="157">
        <f>IF(N192="snížená",J192,0)</f>
        <v>0</v>
      </c>
      <c r="BG192" s="157">
        <f>IF(N192="zákl. přenesená",J192,0)</f>
        <v>0</v>
      </c>
      <c r="BH192" s="157">
        <f>IF(N192="sníž. přenesená",J192,0)</f>
        <v>0</v>
      </c>
      <c r="BI192" s="157">
        <f>IF(N192="nulová",J192,0)</f>
        <v>0</v>
      </c>
      <c r="BJ192" s="17" t="s">
        <v>81</v>
      </c>
      <c r="BK192" s="157">
        <f>ROUND(I192*H192,2)</f>
        <v>0</v>
      </c>
      <c r="BL192" s="17" t="s">
        <v>123</v>
      </c>
      <c r="BM192" s="156" t="s">
        <v>571</v>
      </c>
    </row>
    <row r="193" spans="1:65" s="2" customFormat="1" ht="10.199999999999999">
      <c r="A193" s="34"/>
      <c r="B193" s="35"/>
      <c r="C193" s="36"/>
      <c r="D193" s="158" t="s">
        <v>126</v>
      </c>
      <c r="E193" s="36"/>
      <c r="F193" s="159" t="s">
        <v>867</v>
      </c>
      <c r="G193" s="36"/>
      <c r="H193" s="36"/>
      <c r="I193" s="160"/>
      <c r="J193" s="36"/>
      <c r="K193" s="36"/>
      <c r="L193" s="39"/>
      <c r="M193" s="161"/>
      <c r="N193" s="162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126</v>
      </c>
      <c r="AU193" s="17" t="s">
        <v>81</v>
      </c>
    </row>
    <row r="194" spans="1:65" s="2" customFormat="1" ht="19.2">
      <c r="A194" s="34"/>
      <c r="B194" s="35"/>
      <c r="C194" s="36"/>
      <c r="D194" s="158" t="s">
        <v>282</v>
      </c>
      <c r="E194" s="36"/>
      <c r="F194" s="173" t="s">
        <v>868</v>
      </c>
      <c r="G194" s="36"/>
      <c r="H194" s="36"/>
      <c r="I194" s="160"/>
      <c r="J194" s="36"/>
      <c r="K194" s="36"/>
      <c r="L194" s="39"/>
      <c r="M194" s="161"/>
      <c r="N194" s="162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282</v>
      </c>
      <c r="AU194" s="17" t="s">
        <v>81</v>
      </c>
    </row>
    <row r="195" spans="1:65" s="2" customFormat="1" ht="45" customHeight="1">
      <c r="A195" s="34"/>
      <c r="B195" s="35"/>
      <c r="C195" s="145" t="s">
        <v>257</v>
      </c>
      <c r="D195" s="145" t="s">
        <v>119</v>
      </c>
      <c r="E195" s="146" t="s">
        <v>404</v>
      </c>
      <c r="F195" s="147" t="s">
        <v>405</v>
      </c>
      <c r="G195" s="148" t="s">
        <v>374</v>
      </c>
      <c r="H195" s="149">
        <v>47.545000000000002</v>
      </c>
      <c r="I195" s="150"/>
      <c r="J195" s="151">
        <f>ROUND(I195*H195,2)</f>
        <v>0</v>
      </c>
      <c r="K195" s="147" t="s">
        <v>145</v>
      </c>
      <c r="L195" s="39"/>
      <c r="M195" s="152" t="s">
        <v>28</v>
      </c>
      <c r="N195" s="153" t="s">
        <v>44</v>
      </c>
      <c r="O195" s="64"/>
      <c r="P195" s="154">
        <f>O195*H195</f>
        <v>0</v>
      </c>
      <c r="Q195" s="154">
        <v>0</v>
      </c>
      <c r="R195" s="154">
        <f>Q195*H195</f>
        <v>0</v>
      </c>
      <c r="S195" s="154">
        <v>0</v>
      </c>
      <c r="T195" s="15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56" t="s">
        <v>123</v>
      </c>
      <c r="AT195" s="156" t="s">
        <v>119</v>
      </c>
      <c r="AU195" s="156" t="s">
        <v>81</v>
      </c>
      <c r="AY195" s="17" t="s">
        <v>124</v>
      </c>
      <c r="BE195" s="157">
        <f>IF(N195="základní",J195,0)</f>
        <v>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7" t="s">
        <v>81</v>
      </c>
      <c r="BK195" s="157">
        <f>ROUND(I195*H195,2)</f>
        <v>0</v>
      </c>
      <c r="BL195" s="17" t="s">
        <v>123</v>
      </c>
      <c r="BM195" s="156" t="s">
        <v>574</v>
      </c>
    </row>
    <row r="196" spans="1:65" s="2" customFormat="1" ht="134.4">
      <c r="A196" s="34"/>
      <c r="B196" s="35"/>
      <c r="C196" s="36"/>
      <c r="D196" s="158" t="s">
        <v>126</v>
      </c>
      <c r="E196" s="36"/>
      <c r="F196" s="159" t="s">
        <v>406</v>
      </c>
      <c r="G196" s="36"/>
      <c r="H196" s="36"/>
      <c r="I196" s="160"/>
      <c r="J196" s="36"/>
      <c r="K196" s="36"/>
      <c r="L196" s="39"/>
      <c r="M196" s="161"/>
      <c r="N196" s="162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126</v>
      </c>
      <c r="AU196" s="17" t="s">
        <v>81</v>
      </c>
    </row>
    <row r="197" spans="1:65" s="2" customFormat="1" ht="124.8">
      <c r="A197" s="34"/>
      <c r="B197" s="35"/>
      <c r="C197" s="36"/>
      <c r="D197" s="158" t="s">
        <v>229</v>
      </c>
      <c r="E197" s="36"/>
      <c r="F197" s="173" t="s">
        <v>376</v>
      </c>
      <c r="G197" s="36"/>
      <c r="H197" s="36"/>
      <c r="I197" s="160"/>
      <c r="J197" s="36"/>
      <c r="K197" s="36"/>
      <c r="L197" s="39"/>
      <c r="M197" s="161"/>
      <c r="N197" s="162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229</v>
      </c>
      <c r="AU197" s="17" t="s">
        <v>81</v>
      </c>
    </row>
    <row r="198" spans="1:65" s="2" customFormat="1" ht="28.8">
      <c r="A198" s="34"/>
      <c r="B198" s="35"/>
      <c r="C198" s="36"/>
      <c r="D198" s="158" t="s">
        <v>282</v>
      </c>
      <c r="E198" s="36"/>
      <c r="F198" s="173" t="s">
        <v>869</v>
      </c>
      <c r="G198" s="36"/>
      <c r="H198" s="36"/>
      <c r="I198" s="160"/>
      <c r="J198" s="36"/>
      <c r="K198" s="36"/>
      <c r="L198" s="39"/>
      <c r="M198" s="161"/>
      <c r="N198" s="162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282</v>
      </c>
      <c r="AU198" s="17" t="s">
        <v>81</v>
      </c>
    </row>
    <row r="199" spans="1:65" s="11" customFormat="1" ht="10.199999999999999">
      <c r="B199" s="184"/>
      <c r="C199" s="185"/>
      <c r="D199" s="158" t="s">
        <v>307</v>
      </c>
      <c r="E199" s="186" t="s">
        <v>28</v>
      </c>
      <c r="F199" s="187" t="s">
        <v>870</v>
      </c>
      <c r="G199" s="185"/>
      <c r="H199" s="188">
        <v>47.545000000000002</v>
      </c>
      <c r="I199" s="189"/>
      <c r="J199" s="185"/>
      <c r="K199" s="185"/>
      <c r="L199" s="190"/>
      <c r="M199" s="191"/>
      <c r="N199" s="192"/>
      <c r="O199" s="192"/>
      <c r="P199" s="192"/>
      <c r="Q199" s="192"/>
      <c r="R199" s="192"/>
      <c r="S199" s="192"/>
      <c r="T199" s="193"/>
      <c r="AT199" s="194" t="s">
        <v>307</v>
      </c>
      <c r="AU199" s="194" t="s">
        <v>81</v>
      </c>
      <c r="AV199" s="11" t="s">
        <v>83</v>
      </c>
      <c r="AW199" s="11" t="s">
        <v>35</v>
      </c>
      <c r="AX199" s="11" t="s">
        <v>81</v>
      </c>
      <c r="AY199" s="194" t="s">
        <v>124</v>
      </c>
    </row>
    <row r="200" spans="1:65" s="2" customFormat="1" ht="22.2" customHeight="1">
      <c r="A200" s="34"/>
      <c r="B200" s="35"/>
      <c r="C200" s="163" t="s">
        <v>262</v>
      </c>
      <c r="D200" s="163" t="s">
        <v>180</v>
      </c>
      <c r="E200" s="164" t="s">
        <v>871</v>
      </c>
      <c r="F200" s="165" t="s">
        <v>872</v>
      </c>
      <c r="G200" s="166" t="s">
        <v>374</v>
      </c>
      <c r="H200" s="167">
        <v>10.35</v>
      </c>
      <c r="I200" s="168"/>
      <c r="J200" s="169">
        <f>ROUND(I200*H200,2)</f>
        <v>0</v>
      </c>
      <c r="K200" s="165" t="s">
        <v>145</v>
      </c>
      <c r="L200" s="170"/>
      <c r="M200" s="171" t="s">
        <v>28</v>
      </c>
      <c r="N200" s="172" t="s">
        <v>44</v>
      </c>
      <c r="O200" s="64"/>
      <c r="P200" s="154">
        <f>O200*H200</f>
        <v>0</v>
      </c>
      <c r="Q200" s="154">
        <v>1</v>
      </c>
      <c r="R200" s="154">
        <f>Q200*H200</f>
        <v>10.35</v>
      </c>
      <c r="S200" s="154">
        <v>0</v>
      </c>
      <c r="T200" s="15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56" t="s">
        <v>153</v>
      </c>
      <c r="AT200" s="156" t="s">
        <v>180</v>
      </c>
      <c r="AU200" s="156" t="s">
        <v>81</v>
      </c>
      <c r="AY200" s="17" t="s">
        <v>124</v>
      </c>
      <c r="BE200" s="157">
        <f>IF(N200="základní",J200,0)</f>
        <v>0</v>
      </c>
      <c r="BF200" s="157">
        <f>IF(N200="snížená",J200,0)</f>
        <v>0</v>
      </c>
      <c r="BG200" s="157">
        <f>IF(N200="zákl. přenesená",J200,0)</f>
        <v>0</v>
      </c>
      <c r="BH200" s="157">
        <f>IF(N200="sníž. přenesená",J200,0)</f>
        <v>0</v>
      </c>
      <c r="BI200" s="157">
        <f>IF(N200="nulová",J200,0)</f>
        <v>0</v>
      </c>
      <c r="BJ200" s="17" t="s">
        <v>81</v>
      </c>
      <c r="BK200" s="157">
        <f>ROUND(I200*H200,2)</f>
        <v>0</v>
      </c>
      <c r="BL200" s="17" t="s">
        <v>123</v>
      </c>
      <c r="BM200" s="156" t="s">
        <v>184</v>
      </c>
    </row>
    <row r="201" spans="1:65" s="2" customFormat="1" ht="10.199999999999999">
      <c r="A201" s="34"/>
      <c r="B201" s="35"/>
      <c r="C201" s="36"/>
      <c r="D201" s="158" t="s">
        <v>126</v>
      </c>
      <c r="E201" s="36"/>
      <c r="F201" s="159" t="s">
        <v>872</v>
      </c>
      <c r="G201" s="36"/>
      <c r="H201" s="36"/>
      <c r="I201" s="160"/>
      <c r="J201" s="36"/>
      <c r="K201" s="36"/>
      <c r="L201" s="39"/>
      <c r="M201" s="161"/>
      <c r="N201" s="162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126</v>
      </c>
      <c r="AU201" s="17" t="s">
        <v>81</v>
      </c>
    </row>
    <row r="202" spans="1:65" s="2" customFormat="1" ht="19.2">
      <c r="A202" s="34"/>
      <c r="B202" s="35"/>
      <c r="C202" s="36"/>
      <c r="D202" s="158" t="s">
        <v>282</v>
      </c>
      <c r="E202" s="36"/>
      <c r="F202" s="173" t="s">
        <v>873</v>
      </c>
      <c r="G202" s="36"/>
      <c r="H202" s="36"/>
      <c r="I202" s="160"/>
      <c r="J202" s="36"/>
      <c r="K202" s="36"/>
      <c r="L202" s="39"/>
      <c r="M202" s="161"/>
      <c r="N202" s="162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282</v>
      </c>
      <c r="AU202" s="17" t="s">
        <v>81</v>
      </c>
    </row>
    <row r="203" spans="1:65" s="11" customFormat="1" ht="10.199999999999999">
      <c r="B203" s="184"/>
      <c r="C203" s="185"/>
      <c r="D203" s="158" t="s">
        <v>307</v>
      </c>
      <c r="E203" s="186" t="s">
        <v>28</v>
      </c>
      <c r="F203" s="187" t="s">
        <v>874</v>
      </c>
      <c r="G203" s="185"/>
      <c r="H203" s="188">
        <v>10.35</v>
      </c>
      <c r="I203" s="189"/>
      <c r="J203" s="185"/>
      <c r="K203" s="185"/>
      <c r="L203" s="190"/>
      <c r="M203" s="191"/>
      <c r="N203" s="192"/>
      <c r="O203" s="192"/>
      <c r="P203" s="192"/>
      <c r="Q203" s="192"/>
      <c r="R203" s="192"/>
      <c r="S203" s="192"/>
      <c r="T203" s="193"/>
      <c r="AT203" s="194" t="s">
        <v>307</v>
      </c>
      <c r="AU203" s="194" t="s">
        <v>81</v>
      </c>
      <c r="AV203" s="11" t="s">
        <v>83</v>
      </c>
      <c r="AW203" s="11" t="s">
        <v>35</v>
      </c>
      <c r="AX203" s="11" t="s">
        <v>81</v>
      </c>
      <c r="AY203" s="194" t="s">
        <v>124</v>
      </c>
    </row>
    <row r="204" spans="1:65" s="2" customFormat="1" ht="22.2" customHeight="1">
      <c r="A204" s="34"/>
      <c r="B204" s="35"/>
      <c r="C204" s="163" t="s">
        <v>266</v>
      </c>
      <c r="D204" s="163" t="s">
        <v>180</v>
      </c>
      <c r="E204" s="164" t="s">
        <v>875</v>
      </c>
      <c r="F204" s="165" t="s">
        <v>876</v>
      </c>
      <c r="G204" s="166" t="s">
        <v>374</v>
      </c>
      <c r="H204" s="167">
        <v>6.9</v>
      </c>
      <c r="I204" s="168"/>
      <c r="J204" s="169">
        <f>ROUND(I204*H204,2)</f>
        <v>0</v>
      </c>
      <c r="K204" s="165" t="s">
        <v>145</v>
      </c>
      <c r="L204" s="170"/>
      <c r="M204" s="171" t="s">
        <v>28</v>
      </c>
      <c r="N204" s="172" t="s">
        <v>44</v>
      </c>
      <c r="O204" s="64"/>
      <c r="P204" s="154">
        <f>O204*H204</f>
        <v>0</v>
      </c>
      <c r="Q204" s="154">
        <v>1</v>
      </c>
      <c r="R204" s="154">
        <f>Q204*H204</f>
        <v>6.9</v>
      </c>
      <c r="S204" s="154">
        <v>0</v>
      </c>
      <c r="T204" s="155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56" t="s">
        <v>153</v>
      </c>
      <c r="AT204" s="156" t="s">
        <v>180</v>
      </c>
      <c r="AU204" s="156" t="s">
        <v>81</v>
      </c>
      <c r="AY204" s="17" t="s">
        <v>124</v>
      </c>
      <c r="BE204" s="157">
        <f>IF(N204="základní",J204,0)</f>
        <v>0</v>
      </c>
      <c r="BF204" s="157">
        <f>IF(N204="snížená",J204,0)</f>
        <v>0</v>
      </c>
      <c r="BG204" s="157">
        <f>IF(N204="zákl. přenesená",J204,0)</f>
        <v>0</v>
      </c>
      <c r="BH204" s="157">
        <f>IF(N204="sníž. přenesená",J204,0)</f>
        <v>0</v>
      </c>
      <c r="BI204" s="157">
        <f>IF(N204="nulová",J204,0)</f>
        <v>0</v>
      </c>
      <c r="BJ204" s="17" t="s">
        <v>81</v>
      </c>
      <c r="BK204" s="157">
        <f>ROUND(I204*H204,2)</f>
        <v>0</v>
      </c>
      <c r="BL204" s="17" t="s">
        <v>123</v>
      </c>
      <c r="BM204" s="156" t="s">
        <v>577</v>
      </c>
    </row>
    <row r="205" spans="1:65" s="2" customFormat="1" ht="10.199999999999999">
      <c r="A205" s="34"/>
      <c r="B205" s="35"/>
      <c r="C205" s="36"/>
      <c r="D205" s="158" t="s">
        <v>126</v>
      </c>
      <c r="E205" s="36"/>
      <c r="F205" s="159" t="s">
        <v>876</v>
      </c>
      <c r="G205" s="36"/>
      <c r="H205" s="36"/>
      <c r="I205" s="160"/>
      <c r="J205" s="36"/>
      <c r="K205" s="36"/>
      <c r="L205" s="39"/>
      <c r="M205" s="161"/>
      <c r="N205" s="162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126</v>
      </c>
      <c r="AU205" s="17" t="s">
        <v>81</v>
      </c>
    </row>
    <row r="206" spans="1:65" s="2" customFormat="1" ht="19.2">
      <c r="A206" s="34"/>
      <c r="B206" s="35"/>
      <c r="C206" s="36"/>
      <c r="D206" s="158" t="s">
        <v>282</v>
      </c>
      <c r="E206" s="36"/>
      <c r="F206" s="173" t="s">
        <v>877</v>
      </c>
      <c r="G206" s="36"/>
      <c r="H206" s="36"/>
      <c r="I206" s="160"/>
      <c r="J206" s="36"/>
      <c r="K206" s="36"/>
      <c r="L206" s="39"/>
      <c r="M206" s="161"/>
      <c r="N206" s="162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282</v>
      </c>
      <c r="AU206" s="17" t="s">
        <v>81</v>
      </c>
    </row>
    <row r="207" spans="1:65" s="11" customFormat="1" ht="10.199999999999999">
      <c r="B207" s="184"/>
      <c r="C207" s="185"/>
      <c r="D207" s="158" t="s">
        <v>307</v>
      </c>
      <c r="E207" s="186" t="s">
        <v>28</v>
      </c>
      <c r="F207" s="187" t="s">
        <v>878</v>
      </c>
      <c r="G207" s="185"/>
      <c r="H207" s="188">
        <v>6.9</v>
      </c>
      <c r="I207" s="189"/>
      <c r="J207" s="185"/>
      <c r="K207" s="185"/>
      <c r="L207" s="190"/>
      <c r="M207" s="191"/>
      <c r="N207" s="192"/>
      <c r="O207" s="192"/>
      <c r="P207" s="192"/>
      <c r="Q207" s="192"/>
      <c r="R207" s="192"/>
      <c r="S207" s="192"/>
      <c r="T207" s="193"/>
      <c r="AT207" s="194" t="s">
        <v>307</v>
      </c>
      <c r="AU207" s="194" t="s">
        <v>81</v>
      </c>
      <c r="AV207" s="11" t="s">
        <v>83</v>
      </c>
      <c r="AW207" s="11" t="s">
        <v>35</v>
      </c>
      <c r="AX207" s="11" t="s">
        <v>81</v>
      </c>
      <c r="AY207" s="194" t="s">
        <v>124</v>
      </c>
    </row>
    <row r="208" spans="1:65" s="2" customFormat="1" ht="13.8" customHeight="1">
      <c r="A208" s="34"/>
      <c r="B208" s="35"/>
      <c r="C208" s="163" t="s">
        <v>270</v>
      </c>
      <c r="D208" s="163" t="s">
        <v>180</v>
      </c>
      <c r="E208" s="164" t="s">
        <v>394</v>
      </c>
      <c r="F208" s="165" t="s">
        <v>395</v>
      </c>
      <c r="G208" s="166" t="s">
        <v>358</v>
      </c>
      <c r="H208" s="167">
        <v>0.5</v>
      </c>
      <c r="I208" s="168"/>
      <c r="J208" s="169">
        <f>ROUND(I208*H208,2)</f>
        <v>0</v>
      </c>
      <c r="K208" s="165" t="s">
        <v>145</v>
      </c>
      <c r="L208" s="170"/>
      <c r="M208" s="171" t="s">
        <v>28</v>
      </c>
      <c r="N208" s="172" t="s">
        <v>44</v>
      </c>
      <c r="O208" s="64"/>
      <c r="P208" s="154">
        <f>O208*H208</f>
        <v>0</v>
      </c>
      <c r="Q208" s="154">
        <v>2.234</v>
      </c>
      <c r="R208" s="154">
        <f>Q208*H208</f>
        <v>1.117</v>
      </c>
      <c r="S208" s="154">
        <v>0</v>
      </c>
      <c r="T208" s="15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56" t="s">
        <v>153</v>
      </c>
      <c r="AT208" s="156" t="s">
        <v>180</v>
      </c>
      <c r="AU208" s="156" t="s">
        <v>81</v>
      </c>
      <c r="AY208" s="17" t="s">
        <v>124</v>
      </c>
      <c r="BE208" s="157">
        <f>IF(N208="základní",J208,0)</f>
        <v>0</v>
      </c>
      <c r="BF208" s="157">
        <f>IF(N208="snížená",J208,0)</f>
        <v>0</v>
      </c>
      <c r="BG208" s="157">
        <f>IF(N208="zákl. přenesená",J208,0)</f>
        <v>0</v>
      </c>
      <c r="BH208" s="157">
        <f>IF(N208="sníž. přenesená",J208,0)</f>
        <v>0</v>
      </c>
      <c r="BI208" s="157">
        <f>IF(N208="nulová",J208,0)</f>
        <v>0</v>
      </c>
      <c r="BJ208" s="17" t="s">
        <v>81</v>
      </c>
      <c r="BK208" s="157">
        <f>ROUND(I208*H208,2)</f>
        <v>0</v>
      </c>
      <c r="BL208" s="17" t="s">
        <v>123</v>
      </c>
      <c r="BM208" s="156" t="s">
        <v>578</v>
      </c>
    </row>
    <row r="209" spans="1:65" s="2" customFormat="1" ht="10.199999999999999">
      <c r="A209" s="34"/>
      <c r="B209" s="35"/>
      <c r="C209" s="36"/>
      <c r="D209" s="158" t="s">
        <v>126</v>
      </c>
      <c r="E209" s="36"/>
      <c r="F209" s="159" t="s">
        <v>395</v>
      </c>
      <c r="G209" s="36"/>
      <c r="H209" s="36"/>
      <c r="I209" s="160"/>
      <c r="J209" s="36"/>
      <c r="K209" s="36"/>
      <c r="L209" s="39"/>
      <c r="M209" s="161"/>
      <c r="N209" s="162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126</v>
      </c>
      <c r="AU209" s="17" t="s">
        <v>81</v>
      </c>
    </row>
    <row r="210" spans="1:65" s="2" customFormat="1" ht="19.2">
      <c r="A210" s="34"/>
      <c r="B210" s="35"/>
      <c r="C210" s="36"/>
      <c r="D210" s="158" t="s">
        <v>282</v>
      </c>
      <c r="E210" s="36"/>
      <c r="F210" s="173" t="s">
        <v>879</v>
      </c>
      <c r="G210" s="36"/>
      <c r="H210" s="36"/>
      <c r="I210" s="160"/>
      <c r="J210" s="36"/>
      <c r="K210" s="36"/>
      <c r="L210" s="39"/>
      <c r="M210" s="161"/>
      <c r="N210" s="162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282</v>
      </c>
      <c r="AU210" s="17" t="s">
        <v>81</v>
      </c>
    </row>
    <row r="211" spans="1:65" s="2" customFormat="1" ht="45" customHeight="1">
      <c r="A211" s="34"/>
      <c r="B211" s="35"/>
      <c r="C211" s="145" t="s">
        <v>274</v>
      </c>
      <c r="D211" s="145" t="s">
        <v>119</v>
      </c>
      <c r="E211" s="146" t="s">
        <v>404</v>
      </c>
      <c r="F211" s="147" t="s">
        <v>405</v>
      </c>
      <c r="G211" s="148" t="s">
        <v>374</v>
      </c>
      <c r="H211" s="149">
        <v>18.350000000000001</v>
      </c>
      <c r="I211" s="150"/>
      <c r="J211" s="151">
        <f>ROUND(I211*H211,2)</f>
        <v>0</v>
      </c>
      <c r="K211" s="147" t="s">
        <v>145</v>
      </c>
      <c r="L211" s="39"/>
      <c r="M211" s="152" t="s">
        <v>28</v>
      </c>
      <c r="N211" s="153" t="s">
        <v>44</v>
      </c>
      <c r="O211" s="64"/>
      <c r="P211" s="154">
        <f>O211*H211</f>
        <v>0</v>
      </c>
      <c r="Q211" s="154">
        <v>0</v>
      </c>
      <c r="R211" s="154">
        <f>Q211*H211</f>
        <v>0</v>
      </c>
      <c r="S211" s="154">
        <v>0</v>
      </c>
      <c r="T211" s="15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56" t="s">
        <v>123</v>
      </c>
      <c r="AT211" s="156" t="s">
        <v>119</v>
      </c>
      <c r="AU211" s="156" t="s">
        <v>81</v>
      </c>
      <c r="AY211" s="17" t="s">
        <v>124</v>
      </c>
      <c r="BE211" s="157">
        <f>IF(N211="základní",J211,0)</f>
        <v>0</v>
      </c>
      <c r="BF211" s="157">
        <f>IF(N211="snížená",J211,0)</f>
        <v>0</v>
      </c>
      <c r="BG211" s="157">
        <f>IF(N211="zákl. přenesená",J211,0)</f>
        <v>0</v>
      </c>
      <c r="BH211" s="157">
        <f>IF(N211="sníž. přenesená",J211,0)</f>
        <v>0</v>
      </c>
      <c r="BI211" s="157">
        <f>IF(N211="nulová",J211,0)</f>
        <v>0</v>
      </c>
      <c r="BJ211" s="17" t="s">
        <v>81</v>
      </c>
      <c r="BK211" s="157">
        <f>ROUND(I211*H211,2)</f>
        <v>0</v>
      </c>
      <c r="BL211" s="17" t="s">
        <v>123</v>
      </c>
      <c r="BM211" s="156" t="s">
        <v>579</v>
      </c>
    </row>
    <row r="212" spans="1:65" s="2" customFormat="1" ht="134.4">
      <c r="A212" s="34"/>
      <c r="B212" s="35"/>
      <c r="C212" s="36"/>
      <c r="D212" s="158" t="s">
        <v>126</v>
      </c>
      <c r="E212" s="36"/>
      <c r="F212" s="159" t="s">
        <v>406</v>
      </c>
      <c r="G212" s="36"/>
      <c r="H212" s="36"/>
      <c r="I212" s="160"/>
      <c r="J212" s="36"/>
      <c r="K212" s="36"/>
      <c r="L212" s="39"/>
      <c r="M212" s="161"/>
      <c r="N212" s="162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126</v>
      </c>
      <c r="AU212" s="17" t="s">
        <v>81</v>
      </c>
    </row>
    <row r="213" spans="1:65" s="2" customFormat="1" ht="124.8">
      <c r="A213" s="34"/>
      <c r="B213" s="35"/>
      <c r="C213" s="36"/>
      <c r="D213" s="158" t="s">
        <v>229</v>
      </c>
      <c r="E213" s="36"/>
      <c r="F213" s="173" t="s">
        <v>376</v>
      </c>
      <c r="G213" s="36"/>
      <c r="H213" s="36"/>
      <c r="I213" s="160"/>
      <c r="J213" s="36"/>
      <c r="K213" s="36"/>
      <c r="L213" s="39"/>
      <c r="M213" s="161"/>
      <c r="N213" s="162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229</v>
      </c>
      <c r="AU213" s="17" t="s">
        <v>81</v>
      </c>
    </row>
    <row r="214" spans="1:65" s="11" customFormat="1" ht="10.199999999999999">
      <c r="B214" s="184"/>
      <c r="C214" s="185"/>
      <c r="D214" s="158" t="s">
        <v>307</v>
      </c>
      <c r="E214" s="186" t="s">
        <v>28</v>
      </c>
      <c r="F214" s="187" t="s">
        <v>880</v>
      </c>
      <c r="G214" s="185"/>
      <c r="H214" s="188">
        <v>18.350000000000001</v>
      </c>
      <c r="I214" s="189"/>
      <c r="J214" s="185"/>
      <c r="K214" s="185"/>
      <c r="L214" s="190"/>
      <c r="M214" s="191"/>
      <c r="N214" s="192"/>
      <c r="O214" s="192"/>
      <c r="P214" s="192"/>
      <c r="Q214" s="192"/>
      <c r="R214" s="192"/>
      <c r="S214" s="192"/>
      <c r="T214" s="193"/>
      <c r="AT214" s="194" t="s">
        <v>307</v>
      </c>
      <c r="AU214" s="194" t="s">
        <v>81</v>
      </c>
      <c r="AV214" s="11" t="s">
        <v>83</v>
      </c>
      <c r="AW214" s="11" t="s">
        <v>35</v>
      </c>
      <c r="AX214" s="11" t="s">
        <v>81</v>
      </c>
      <c r="AY214" s="194" t="s">
        <v>124</v>
      </c>
    </row>
    <row r="215" spans="1:65" s="2" customFormat="1" ht="22.2" customHeight="1">
      <c r="A215" s="34"/>
      <c r="B215" s="35"/>
      <c r="C215" s="145" t="s">
        <v>278</v>
      </c>
      <c r="D215" s="145" t="s">
        <v>119</v>
      </c>
      <c r="E215" s="146" t="s">
        <v>881</v>
      </c>
      <c r="F215" s="147" t="s">
        <v>882</v>
      </c>
      <c r="G215" s="148" t="s">
        <v>122</v>
      </c>
      <c r="H215" s="149">
        <v>20</v>
      </c>
      <c r="I215" s="150"/>
      <c r="J215" s="151">
        <f>ROUND(I215*H215,2)</f>
        <v>0</v>
      </c>
      <c r="K215" s="147" t="s">
        <v>28</v>
      </c>
      <c r="L215" s="39"/>
      <c r="M215" s="152" t="s">
        <v>28</v>
      </c>
      <c r="N215" s="153" t="s">
        <v>44</v>
      </c>
      <c r="O215" s="64"/>
      <c r="P215" s="154">
        <f>O215*H215</f>
        <v>0</v>
      </c>
      <c r="Q215" s="154">
        <v>0</v>
      </c>
      <c r="R215" s="154">
        <f>Q215*H215</f>
        <v>0</v>
      </c>
      <c r="S215" s="154">
        <v>0</v>
      </c>
      <c r="T215" s="15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56" t="s">
        <v>123</v>
      </c>
      <c r="AT215" s="156" t="s">
        <v>119</v>
      </c>
      <c r="AU215" s="156" t="s">
        <v>81</v>
      </c>
      <c r="AY215" s="17" t="s">
        <v>124</v>
      </c>
      <c r="BE215" s="157">
        <f>IF(N215="základní",J215,0)</f>
        <v>0</v>
      </c>
      <c r="BF215" s="157">
        <f>IF(N215="snížená",J215,0)</f>
        <v>0</v>
      </c>
      <c r="BG215" s="157">
        <f>IF(N215="zákl. přenesená",J215,0)</f>
        <v>0</v>
      </c>
      <c r="BH215" s="157">
        <f>IF(N215="sníž. přenesená",J215,0)</f>
        <v>0</v>
      </c>
      <c r="BI215" s="157">
        <f>IF(N215="nulová",J215,0)</f>
        <v>0</v>
      </c>
      <c r="BJ215" s="17" t="s">
        <v>81</v>
      </c>
      <c r="BK215" s="157">
        <f>ROUND(I215*H215,2)</f>
        <v>0</v>
      </c>
      <c r="BL215" s="17" t="s">
        <v>123</v>
      </c>
      <c r="BM215" s="156" t="s">
        <v>581</v>
      </c>
    </row>
    <row r="216" spans="1:65" s="2" customFormat="1" ht="19.2">
      <c r="A216" s="34"/>
      <c r="B216" s="35"/>
      <c r="C216" s="36"/>
      <c r="D216" s="158" t="s">
        <v>126</v>
      </c>
      <c r="E216" s="36"/>
      <c r="F216" s="159" t="s">
        <v>882</v>
      </c>
      <c r="G216" s="36"/>
      <c r="H216" s="36"/>
      <c r="I216" s="160"/>
      <c r="J216" s="36"/>
      <c r="K216" s="36"/>
      <c r="L216" s="39"/>
      <c r="M216" s="161"/>
      <c r="N216" s="162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126</v>
      </c>
      <c r="AU216" s="17" t="s">
        <v>81</v>
      </c>
    </row>
    <row r="217" spans="1:65" s="2" customFormat="1" ht="19.2">
      <c r="A217" s="34"/>
      <c r="B217" s="35"/>
      <c r="C217" s="36"/>
      <c r="D217" s="158" t="s">
        <v>282</v>
      </c>
      <c r="E217" s="36"/>
      <c r="F217" s="173" t="s">
        <v>883</v>
      </c>
      <c r="G217" s="36"/>
      <c r="H217" s="36"/>
      <c r="I217" s="160"/>
      <c r="J217" s="36"/>
      <c r="K217" s="36"/>
      <c r="L217" s="39"/>
      <c r="M217" s="161"/>
      <c r="N217" s="162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282</v>
      </c>
      <c r="AU217" s="17" t="s">
        <v>81</v>
      </c>
    </row>
    <row r="218" spans="1:65" s="11" customFormat="1" ht="10.199999999999999">
      <c r="B218" s="184"/>
      <c r="C218" s="185"/>
      <c r="D218" s="158" t="s">
        <v>307</v>
      </c>
      <c r="E218" s="186" t="s">
        <v>28</v>
      </c>
      <c r="F218" s="187" t="s">
        <v>884</v>
      </c>
      <c r="G218" s="185"/>
      <c r="H218" s="188">
        <v>20</v>
      </c>
      <c r="I218" s="189"/>
      <c r="J218" s="185"/>
      <c r="K218" s="185"/>
      <c r="L218" s="190"/>
      <c r="M218" s="191"/>
      <c r="N218" s="192"/>
      <c r="O218" s="192"/>
      <c r="P218" s="192"/>
      <c r="Q218" s="192"/>
      <c r="R218" s="192"/>
      <c r="S218" s="192"/>
      <c r="T218" s="193"/>
      <c r="AT218" s="194" t="s">
        <v>307</v>
      </c>
      <c r="AU218" s="194" t="s">
        <v>81</v>
      </c>
      <c r="AV218" s="11" t="s">
        <v>83</v>
      </c>
      <c r="AW218" s="11" t="s">
        <v>35</v>
      </c>
      <c r="AX218" s="11" t="s">
        <v>81</v>
      </c>
      <c r="AY218" s="194" t="s">
        <v>124</v>
      </c>
    </row>
    <row r="219" spans="1:65" s="2" customFormat="1" ht="22.2" customHeight="1">
      <c r="A219" s="34"/>
      <c r="B219" s="35"/>
      <c r="C219" s="145" t="s">
        <v>284</v>
      </c>
      <c r="D219" s="145" t="s">
        <v>119</v>
      </c>
      <c r="E219" s="146" t="s">
        <v>885</v>
      </c>
      <c r="F219" s="147" t="s">
        <v>886</v>
      </c>
      <c r="G219" s="148" t="s">
        <v>122</v>
      </c>
      <c r="H219" s="149">
        <v>20</v>
      </c>
      <c r="I219" s="150"/>
      <c r="J219" s="151">
        <f>ROUND(I219*H219,2)</f>
        <v>0</v>
      </c>
      <c r="K219" s="147" t="s">
        <v>28</v>
      </c>
      <c r="L219" s="39"/>
      <c r="M219" s="152" t="s">
        <v>28</v>
      </c>
      <c r="N219" s="153" t="s">
        <v>44</v>
      </c>
      <c r="O219" s="64"/>
      <c r="P219" s="154">
        <f>O219*H219</f>
        <v>0</v>
      </c>
      <c r="Q219" s="154">
        <v>0</v>
      </c>
      <c r="R219" s="154">
        <f>Q219*H219</f>
        <v>0</v>
      </c>
      <c r="S219" s="154">
        <v>0</v>
      </c>
      <c r="T219" s="15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56" t="s">
        <v>123</v>
      </c>
      <c r="AT219" s="156" t="s">
        <v>119</v>
      </c>
      <c r="AU219" s="156" t="s">
        <v>81</v>
      </c>
      <c r="AY219" s="17" t="s">
        <v>124</v>
      </c>
      <c r="BE219" s="157">
        <f>IF(N219="základní",J219,0)</f>
        <v>0</v>
      </c>
      <c r="BF219" s="157">
        <f>IF(N219="snížená",J219,0)</f>
        <v>0</v>
      </c>
      <c r="BG219" s="157">
        <f>IF(N219="zákl. přenesená",J219,0)</f>
        <v>0</v>
      </c>
      <c r="BH219" s="157">
        <f>IF(N219="sníž. přenesená",J219,0)</f>
        <v>0</v>
      </c>
      <c r="BI219" s="157">
        <f>IF(N219="nulová",J219,0)</f>
        <v>0</v>
      </c>
      <c r="BJ219" s="17" t="s">
        <v>81</v>
      </c>
      <c r="BK219" s="157">
        <f>ROUND(I219*H219,2)</f>
        <v>0</v>
      </c>
      <c r="BL219" s="17" t="s">
        <v>123</v>
      </c>
      <c r="BM219" s="156" t="s">
        <v>583</v>
      </c>
    </row>
    <row r="220" spans="1:65" s="2" customFormat="1" ht="19.2">
      <c r="A220" s="34"/>
      <c r="B220" s="35"/>
      <c r="C220" s="36"/>
      <c r="D220" s="158" t="s">
        <v>126</v>
      </c>
      <c r="E220" s="36"/>
      <c r="F220" s="159" t="s">
        <v>886</v>
      </c>
      <c r="G220" s="36"/>
      <c r="H220" s="36"/>
      <c r="I220" s="160"/>
      <c r="J220" s="36"/>
      <c r="K220" s="36"/>
      <c r="L220" s="39"/>
      <c r="M220" s="161"/>
      <c r="N220" s="162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126</v>
      </c>
      <c r="AU220" s="17" t="s">
        <v>81</v>
      </c>
    </row>
    <row r="221" spans="1:65" s="2" customFormat="1" ht="19.2">
      <c r="A221" s="34"/>
      <c r="B221" s="35"/>
      <c r="C221" s="36"/>
      <c r="D221" s="158" t="s">
        <v>282</v>
      </c>
      <c r="E221" s="36"/>
      <c r="F221" s="173" t="s">
        <v>883</v>
      </c>
      <c r="G221" s="36"/>
      <c r="H221" s="36"/>
      <c r="I221" s="160"/>
      <c r="J221" s="36"/>
      <c r="K221" s="36"/>
      <c r="L221" s="39"/>
      <c r="M221" s="161"/>
      <c r="N221" s="162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282</v>
      </c>
      <c r="AU221" s="17" t="s">
        <v>81</v>
      </c>
    </row>
    <row r="222" spans="1:65" s="11" customFormat="1" ht="10.199999999999999">
      <c r="B222" s="184"/>
      <c r="C222" s="185"/>
      <c r="D222" s="158" t="s">
        <v>307</v>
      </c>
      <c r="E222" s="186" t="s">
        <v>28</v>
      </c>
      <c r="F222" s="187" t="s">
        <v>884</v>
      </c>
      <c r="G222" s="185"/>
      <c r="H222" s="188">
        <v>20</v>
      </c>
      <c r="I222" s="189"/>
      <c r="J222" s="185"/>
      <c r="K222" s="185"/>
      <c r="L222" s="190"/>
      <c r="M222" s="191"/>
      <c r="N222" s="192"/>
      <c r="O222" s="192"/>
      <c r="P222" s="192"/>
      <c r="Q222" s="192"/>
      <c r="R222" s="192"/>
      <c r="S222" s="192"/>
      <c r="T222" s="193"/>
      <c r="AT222" s="194" t="s">
        <v>307</v>
      </c>
      <c r="AU222" s="194" t="s">
        <v>81</v>
      </c>
      <c r="AV222" s="11" t="s">
        <v>83</v>
      </c>
      <c r="AW222" s="11" t="s">
        <v>35</v>
      </c>
      <c r="AX222" s="11" t="s">
        <v>81</v>
      </c>
      <c r="AY222" s="194" t="s">
        <v>124</v>
      </c>
    </row>
    <row r="223" spans="1:65" s="2" customFormat="1" ht="13.8" customHeight="1">
      <c r="A223" s="34"/>
      <c r="B223" s="35"/>
      <c r="C223" s="145" t="s">
        <v>288</v>
      </c>
      <c r="D223" s="145" t="s">
        <v>119</v>
      </c>
      <c r="E223" s="146" t="s">
        <v>739</v>
      </c>
      <c r="F223" s="147" t="s">
        <v>887</v>
      </c>
      <c r="G223" s="148" t="s">
        <v>888</v>
      </c>
      <c r="H223" s="149">
        <v>1</v>
      </c>
      <c r="I223" s="150"/>
      <c r="J223" s="151">
        <f>ROUND(I223*H223,2)</f>
        <v>0</v>
      </c>
      <c r="K223" s="147" t="s">
        <v>28</v>
      </c>
      <c r="L223" s="39"/>
      <c r="M223" s="152" t="s">
        <v>28</v>
      </c>
      <c r="N223" s="153" t="s">
        <v>44</v>
      </c>
      <c r="O223" s="64"/>
      <c r="P223" s="154">
        <f>O223*H223</f>
        <v>0</v>
      </c>
      <c r="Q223" s="154">
        <v>0</v>
      </c>
      <c r="R223" s="154">
        <f>Q223*H223</f>
        <v>0</v>
      </c>
      <c r="S223" s="154">
        <v>0</v>
      </c>
      <c r="T223" s="15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56" t="s">
        <v>123</v>
      </c>
      <c r="AT223" s="156" t="s">
        <v>119</v>
      </c>
      <c r="AU223" s="156" t="s">
        <v>81</v>
      </c>
      <c r="AY223" s="17" t="s">
        <v>124</v>
      </c>
      <c r="BE223" s="157">
        <f>IF(N223="základní",J223,0)</f>
        <v>0</v>
      </c>
      <c r="BF223" s="157">
        <f>IF(N223="snížená",J223,0)</f>
        <v>0</v>
      </c>
      <c r="BG223" s="157">
        <f>IF(N223="zákl. přenesená",J223,0)</f>
        <v>0</v>
      </c>
      <c r="BH223" s="157">
        <f>IF(N223="sníž. přenesená",J223,0)</f>
        <v>0</v>
      </c>
      <c r="BI223" s="157">
        <f>IF(N223="nulová",J223,0)</f>
        <v>0</v>
      </c>
      <c r="BJ223" s="17" t="s">
        <v>81</v>
      </c>
      <c r="BK223" s="157">
        <f>ROUND(I223*H223,2)</f>
        <v>0</v>
      </c>
      <c r="BL223" s="17" t="s">
        <v>123</v>
      </c>
      <c r="BM223" s="156" t="s">
        <v>586</v>
      </c>
    </row>
    <row r="224" spans="1:65" s="2" customFormat="1" ht="10.199999999999999">
      <c r="A224" s="34"/>
      <c r="B224" s="35"/>
      <c r="C224" s="36"/>
      <c r="D224" s="158" t="s">
        <v>126</v>
      </c>
      <c r="E224" s="36"/>
      <c r="F224" s="159" t="s">
        <v>887</v>
      </c>
      <c r="G224" s="36"/>
      <c r="H224" s="36"/>
      <c r="I224" s="160"/>
      <c r="J224" s="36"/>
      <c r="K224" s="36"/>
      <c r="L224" s="39"/>
      <c r="M224" s="237"/>
      <c r="N224" s="238"/>
      <c r="O224" s="239"/>
      <c r="P224" s="239"/>
      <c r="Q224" s="239"/>
      <c r="R224" s="239"/>
      <c r="S224" s="239"/>
      <c r="T224" s="240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126</v>
      </c>
      <c r="AU224" s="17" t="s">
        <v>81</v>
      </c>
    </row>
    <row r="225" spans="1:31" s="2" customFormat="1" ht="6.9" customHeight="1">
      <c r="A225" s="34"/>
      <c r="B225" s="47"/>
      <c r="C225" s="48"/>
      <c r="D225" s="48"/>
      <c r="E225" s="48"/>
      <c r="F225" s="48"/>
      <c r="G225" s="48"/>
      <c r="H225" s="48"/>
      <c r="I225" s="48"/>
      <c r="J225" s="48"/>
      <c r="K225" s="48"/>
      <c r="L225" s="39"/>
      <c r="M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</row>
  </sheetData>
  <sheetProtection algorithmName="SHA-512" hashValue="03Dh0UWfbiWU52YewyRW3hXm8aoS3TC84QCH0VtGRO3PV3062kRXK5B5jE/leuGDOtjl0heoMVRO6iy/HAFaHw==" saltValue="A2IV41Cadr36mJMk0koLy8vYhuEoyjIchOSf9oyQJsIogunczOYt2g96LwGpx7PtanS3VuijJChYXqUu2sylKA==" spinCount="100000" sheet="1" objects="1" scenarios="1" formatColumns="0" formatRows="0" autoFilter="0"/>
  <autoFilter ref="C82:K224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2"/>
  <sheetViews>
    <sheetView showGridLines="0" workbookViewId="0"/>
  </sheetViews>
  <sheetFormatPr defaultRowHeight="13.8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1" width="21.570312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95</v>
      </c>
    </row>
    <row r="3" spans="1:46" s="1" customFormat="1" ht="6.9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" hidden="1" customHeight="1">
      <c r="B4" s="20"/>
      <c r="D4" s="103" t="s">
        <v>99</v>
      </c>
      <c r="L4" s="20"/>
      <c r="M4" s="104" t="s">
        <v>10</v>
      </c>
      <c r="AT4" s="17" t="s">
        <v>4</v>
      </c>
    </row>
    <row r="5" spans="1:46" s="1" customFormat="1" ht="6.9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4.4" hidden="1" customHeight="1">
      <c r="B7" s="20"/>
      <c r="E7" s="282" t="str">
        <f>'Rekapitulace zakázky'!K6</f>
        <v>Oprava trati v úseku Nová Paka - Stará Paka</v>
      </c>
      <c r="F7" s="283"/>
      <c r="G7" s="283"/>
      <c r="H7" s="283"/>
      <c r="L7" s="20"/>
    </row>
    <row r="8" spans="1:46" s="2" customFormat="1" ht="12" hidden="1" customHeight="1">
      <c r="A8" s="34"/>
      <c r="B8" s="39"/>
      <c r="C8" s="34"/>
      <c r="D8" s="105" t="s">
        <v>100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" hidden="1" customHeight="1">
      <c r="A9" s="34"/>
      <c r="B9" s="39"/>
      <c r="C9" s="34"/>
      <c r="D9" s="34"/>
      <c r="E9" s="284" t="s">
        <v>889</v>
      </c>
      <c r="F9" s="285"/>
      <c r="G9" s="285"/>
      <c r="H9" s="28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28</v>
      </c>
      <c r="G11" s="34"/>
      <c r="H11" s="34"/>
      <c r="I11" s="105" t="s">
        <v>20</v>
      </c>
      <c r="J11" s="107" t="s">
        <v>28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 t="str">
        <f>'Rekapitulace zakázky'!AN8</f>
        <v>21. 8. 2020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26</v>
      </c>
      <c r="E14" s="34"/>
      <c r="F14" s="34"/>
      <c r="G14" s="34"/>
      <c r="H14" s="34"/>
      <c r="I14" s="105" t="s">
        <v>27</v>
      </c>
      <c r="J14" s="107" t="s">
        <v>28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29</v>
      </c>
      <c r="F15" s="34"/>
      <c r="G15" s="34"/>
      <c r="H15" s="34"/>
      <c r="I15" s="105" t="s">
        <v>30</v>
      </c>
      <c r="J15" s="107" t="s">
        <v>28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27</v>
      </c>
      <c r="J17" s="30" t="str">
        <f>'Rekapitulace zakázky'!AN13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6" t="str">
        <f>'Rekapitulace zakázky'!E14</f>
        <v>Vyplň údaj</v>
      </c>
      <c r="F18" s="287"/>
      <c r="G18" s="287"/>
      <c r="H18" s="287"/>
      <c r="I18" s="105" t="s">
        <v>30</v>
      </c>
      <c r="J18" s="30" t="str">
        <f>'Rekapitulace zakázky'!AN14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27</v>
      </c>
      <c r="J20" s="107" t="s">
        <v>28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34</v>
      </c>
      <c r="F21" s="34"/>
      <c r="G21" s="34"/>
      <c r="H21" s="34"/>
      <c r="I21" s="105" t="s">
        <v>30</v>
      </c>
      <c r="J21" s="107" t="s">
        <v>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36</v>
      </c>
      <c r="E23" s="34"/>
      <c r="F23" s="34"/>
      <c r="G23" s="34"/>
      <c r="H23" s="34"/>
      <c r="I23" s="105" t="s">
        <v>27</v>
      </c>
      <c r="J23" s="107" t="s">
        <v>28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34</v>
      </c>
      <c r="F24" s="34"/>
      <c r="G24" s="34"/>
      <c r="H24" s="34"/>
      <c r="I24" s="105" t="s">
        <v>30</v>
      </c>
      <c r="J24" s="107" t="s">
        <v>28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84" hidden="1" customHeight="1">
      <c r="A27" s="109"/>
      <c r="B27" s="110"/>
      <c r="C27" s="109"/>
      <c r="D27" s="109"/>
      <c r="E27" s="288" t="s">
        <v>38</v>
      </c>
      <c r="F27" s="288"/>
      <c r="G27" s="288"/>
      <c r="H27" s="28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16" t="s">
        <v>43</v>
      </c>
      <c r="E33" s="105" t="s">
        <v>44</v>
      </c>
      <c r="F33" s="117">
        <f>ROUND((SUM(BE81:BE91)),  2)</f>
        <v>0</v>
      </c>
      <c r="G33" s="34"/>
      <c r="H33" s="34"/>
      <c r="I33" s="118">
        <v>0.21</v>
      </c>
      <c r="J33" s="117">
        <f>ROUND(((SUM(BE81:BE91))*I33),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5" t="s">
        <v>45</v>
      </c>
      <c r="F34" s="117">
        <f>ROUND((SUM(BF81:BF91)),  2)</f>
        <v>0</v>
      </c>
      <c r="G34" s="34"/>
      <c r="H34" s="34"/>
      <c r="I34" s="118">
        <v>0.15</v>
      </c>
      <c r="J34" s="117">
        <f>ROUND(((SUM(BF81:BF91))*I34),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46</v>
      </c>
      <c r="F35" s="117">
        <f>ROUND((SUM(BG81:BG91)),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47</v>
      </c>
      <c r="F36" s="117">
        <f>ROUND((SUM(BH81:BH91)),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48</v>
      </c>
      <c r="F37" s="117">
        <f>ROUND((SUM(BI81:BI91)),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0.199999999999999" hidden="1"/>
    <row r="42" spans="1:31" ht="10.199999999999999" hidden="1"/>
    <row r="43" spans="1:31" ht="10.199999999999999" hidden="1"/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4.4" customHeight="1">
      <c r="A48" s="34"/>
      <c r="B48" s="35"/>
      <c r="C48" s="36"/>
      <c r="D48" s="36"/>
      <c r="E48" s="289" t="str">
        <f>E7</f>
        <v>Oprava trati v úseku Nová Paka - Stará Paka</v>
      </c>
      <c r="F48" s="290"/>
      <c r="G48" s="290"/>
      <c r="H48" s="29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242" t="str">
        <f>E9</f>
        <v>MO - Materiál objednatele</v>
      </c>
      <c r="F50" s="291"/>
      <c r="G50" s="291"/>
      <c r="H50" s="29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TÚ Nová Paka - Stará Paka</v>
      </c>
      <c r="G52" s="36"/>
      <c r="H52" s="36"/>
      <c r="I52" s="29" t="s">
        <v>24</v>
      </c>
      <c r="J52" s="59" t="str">
        <f>IF(J12="","",J12)</f>
        <v>21. 8. 2020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6" customHeight="1">
      <c r="A54" s="34"/>
      <c r="B54" s="35"/>
      <c r="C54" s="29" t="s">
        <v>26</v>
      </c>
      <c r="D54" s="36"/>
      <c r="E54" s="36"/>
      <c r="F54" s="27" t="str">
        <f>E15</f>
        <v>Správa železnic, s.o.</v>
      </c>
      <c r="G54" s="36"/>
      <c r="H54" s="36"/>
      <c r="I54" s="29" t="s">
        <v>33</v>
      </c>
      <c r="J54" s="32" t="str">
        <f>E21</f>
        <v>Prodin a.s.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36</v>
      </c>
      <c r="J55" s="32" t="str">
        <f>E24</f>
        <v>Prodin a.s.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103</v>
      </c>
      <c r="D57" s="131"/>
      <c r="E57" s="131"/>
      <c r="F57" s="131"/>
      <c r="G57" s="131"/>
      <c r="H57" s="131"/>
      <c r="I57" s="131"/>
      <c r="J57" s="132" t="s">
        <v>104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105</v>
      </c>
    </row>
    <row r="60" spans="1:47" s="13" customFormat="1" ht="24.9" customHeight="1">
      <c r="B60" s="209"/>
      <c r="C60" s="210"/>
      <c r="D60" s="211" t="s">
        <v>351</v>
      </c>
      <c r="E60" s="212"/>
      <c r="F60" s="212"/>
      <c r="G60" s="212"/>
      <c r="H60" s="212"/>
      <c r="I60" s="212"/>
      <c r="J60" s="213">
        <f>J82</f>
        <v>0</v>
      </c>
      <c r="K60" s="210"/>
      <c r="L60" s="214"/>
    </row>
    <row r="61" spans="1:47" s="14" customFormat="1" ht="19.95" customHeight="1">
      <c r="B61" s="215"/>
      <c r="C61" s="216"/>
      <c r="D61" s="217" t="s">
        <v>352</v>
      </c>
      <c r="E61" s="218"/>
      <c r="F61" s="218"/>
      <c r="G61" s="218"/>
      <c r="H61" s="218"/>
      <c r="I61" s="218"/>
      <c r="J61" s="219">
        <f>J83</f>
        <v>0</v>
      </c>
      <c r="K61" s="216"/>
      <c r="L61" s="220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" customHeight="1">
      <c r="A68" s="34"/>
      <c r="B68" s="35"/>
      <c r="C68" s="23" t="s">
        <v>106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4.4" customHeight="1">
      <c r="A71" s="34"/>
      <c r="B71" s="35"/>
      <c r="C71" s="36"/>
      <c r="D71" s="36"/>
      <c r="E71" s="289" t="str">
        <f>E7</f>
        <v>Oprava trati v úseku Nová Paka - Stará Paka</v>
      </c>
      <c r="F71" s="290"/>
      <c r="G71" s="290"/>
      <c r="H71" s="290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100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4.4" customHeight="1">
      <c r="A73" s="34"/>
      <c r="B73" s="35"/>
      <c r="C73" s="36"/>
      <c r="D73" s="36"/>
      <c r="E73" s="242" t="str">
        <f>E9</f>
        <v>MO - Materiál objednatele</v>
      </c>
      <c r="F73" s="291"/>
      <c r="G73" s="291"/>
      <c r="H73" s="291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22</v>
      </c>
      <c r="D75" s="36"/>
      <c r="E75" s="36"/>
      <c r="F75" s="27" t="str">
        <f>F12</f>
        <v>TÚ Nová Paka - Stará Paka</v>
      </c>
      <c r="G75" s="36"/>
      <c r="H75" s="36"/>
      <c r="I75" s="29" t="s">
        <v>24</v>
      </c>
      <c r="J75" s="59" t="str">
        <f>IF(J12="","",J12)</f>
        <v>21. 8. 2020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5.6" customHeight="1">
      <c r="A77" s="34"/>
      <c r="B77" s="35"/>
      <c r="C77" s="29" t="s">
        <v>26</v>
      </c>
      <c r="D77" s="36"/>
      <c r="E77" s="36"/>
      <c r="F77" s="27" t="str">
        <f>E15</f>
        <v>Správa železnic, s.o.</v>
      </c>
      <c r="G77" s="36"/>
      <c r="H77" s="36"/>
      <c r="I77" s="29" t="s">
        <v>33</v>
      </c>
      <c r="J77" s="32" t="str">
        <f>E21</f>
        <v>Prodin a.s.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6" customHeight="1">
      <c r="A78" s="34"/>
      <c r="B78" s="35"/>
      <c r="C78" s="29" t="s">
        <v>31</v>
      </c>
      <c r="D78" s="36"/>
      <c r="E78" s="36"/>
      <c r="F78" s="27" t="str">
        <f>IF(E18="","",E18)</f>
        <v>Vyplň údaj</v>
      </c>
      <c r="G78" s="36"/>
      <c r="H78" s="36"/>
      <c r="I78" s="29" t="s">
        <v>36</v>
      </c>
      <c r="J78" s="32" t="str">
        <f>E24</f>
        <v>Prodin a.s.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9" customFormat="1" ht="29.25" customHeight="1">
      <c r="A80" s="134"/>
      <c r="B80" s="135"/>
      <c r="C80" s="136" t="s">
        <v>107</v>
      </c>
      <c r="D80" s="137" t="s">
        <v>58</v>
      </c>
      <c r="E80" s="137" t="s">
        <v>54</v>
      </c>
      <c r="F80" s="137" t="s">
        <v>55</v>
      </c>
      <c r="G80" s="137" t="s">
        <v>108</v>
      </c>
      <c r="H80" s="137" t="s">
        <v>109</v>
      </c>
      <c r="I80" s="137" t="s">
        <v>110</v>
      </c>
      <c r="J80" s="137" t="s">
        <v>104</v>
      </c>
      <c r="K80" s="138" t="s">
        <v>111</v>
      </c>
      <c r="L80" s="139"/>
      <c r="M80" s="68" t="s">
        <v>28</v>
      </c>
      <c r="N80" s="69" t="s">
        <v>43</v>
      </c>
      <c r="O80" s="69" t="s">
        <v>112</v>
      </c>
      <c r="P80" s="69" t="s">
        <v>113</v>
      </c>
      <c r="Q80" s="69" t="s">
        <v>114</v>
      </c>
      <c r="R80" s="69" t="s">
        <v>115</v>
      </c>
      <c r="S80" s="69" t="s">
        <v>116</v>
      </c>
      <c r="T80" s="70" t="s">
        <v>117</v>
      </c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</row>
    <row r="81" spans="1:65" s="2" customFormat="1" ht="22.8" customHeight="1">
      <c r="A81" s="34"/>
      <c r="B81" s="35"/>
      <c r="C81" s="75" t="s">
        <v>118</v>
      </c>
      <c r="D81" s="36"/>
      <c r="E81" s="36"/>
      <c r="F81" s="36"/>
      <c r="G81" s="36"/>
      <c r="H81" s="36"/>
      <c r="I81" s="36"/>
      <c r="J81" s="140">
        <f>BK81</f>
        <v>0</v>
      </c>
      <c r="K81" s="36"/>
      <c r="L81" s="39"/>
      <c r="M81" s="71"/>
      <c r="N81" s="141"/>
      <c r="O81" s="72"/>
      <c r="P81" s="142">
        <f>P82</f>
        <v>0</v>
      </c>
      <c r="Q81" s="72"/>
      <c r="R81" s="142">
        <f>R82</f>
        <v>634.3275000000001</v>
      </c>
      <c r="S81" s="72"/>
      <c r="T81" s="143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72</v>
      </c>
      <c r="AU81" s="17" t="s">
        <v>105</v>
      </c>
      <c r="BK81" s="144">
        <f>BK82</f>
        <v>0</v>
      </c>
    </row>
    <row r="82" spans="1:65" s="15" customFormat="1" ht="25.95" customHeight="1">
      <c r="B82" s="221"/>
      <c r="C82" s="222"/>
      <c r="D82" s="223" t="s">
        <v>72</v>
      </c>
      <c r="E82" s="224" t="s">
        <v>353</v>
      </c>
      <c r="F82" s="224" t="s">
        <v>354</v>
      </c>
      <c r="G82" s="222"/>
      <c r="H82" s="222"/>
      <c r="I82" s="225"/>
      <c r="J82" s="226">
        <f>BK82</f>
        <v>0</v>
      </c>
      <c r="K82" s="222"/>
      <c r="L82" s="227"/>
      <c r="M82" s="228"/>
      <c r="N82" s="229"/>
      <c r="O82" s="229"/>
      <c r="P82" s="230">
        <f>P83</f>
        <v>0</v>
      </c>
      <c r="Q82" s="229"/>
      <c r="R82" s="230">
        <f>R83</f>
        <v>634.3275000000001</v>
      </c>
      <c r="S82" s="229"/>
      <c r="T82" s="231">
        <f>T83</f>
        <v>0</v>
      </c>
      <c r="AR82" s="232" t="s">
        <v>81</v>
      </c>
      <c r="AT82" s="233" t="s">
        <v>72</v>
      </c>
      <c r="AU82" s="233" t="s">
        <v>73</v>
      </c>
      <c r="AY82" s="232" t="s">
        <v>124</v>
      </c>
      <c r="BK82" s="234">
        <f>BK83</f>
        <v>0</v>
      </c>
    </row>
    <row r="83" spans="1:65" s="15" customFormat="1" ht="22.8" customHeight="1">
      <c r="B83" s="221"/>
      <c r="C83" s="222"/>
      <c r="D83" s="223" t="s">
        <v>72</v>
      </c>
      <c r="E83" s="235" t="s">
        <v>137</v>
      </c>
      <c r="F83" s="235" t="s">
        <v>355</v>
      </c>
      <c r="G83" s="222"/>
      <c r="H83" s="222"/>
      <c r="I83" s="225"/>
      <c r="J83" s="236">
        <f>BK83</f>
        <v>0</v>
      </c>
      <c r="K83" s="222"/>
      <c r="L83" s="227"/>
      <c r="M83" s="228"/>
      <c r="N83" s="229"/>
      <c r="O83" s="229"/>
      <c r="P83" s="230">
        <f>SUM(P84:P91)</f>
        <v>0</v>
      </c>
      <c r="Q83" s="229"/>
      <c r="R83" s="230">
        <f>SUM(R84:R91)</f>
        <v>634.3275000000001</v>
      </c>
      <c r="S83" s="229"/>
      <c r="T83" s="231">
        <f>SUM(T84:T91)</f>
        <v>0</v>
      </c>
      <c r="AR83" s="232" t="s">
        <v>81</v>
      </c>
      <c r="AT83" s="233" t="s">
        <v>72</v>
      </c>
      <c r="AU83" s="233" t="s">
        <v>81</v>
      </c>
      <c r="AY83" s="232" t="s">
        <v>124</v>
      </c>
      <c r="BK83" s="234">
        <f>SUM(BK84:BK91)</f>
        <v>0</v>
      </c>
    </row>
    <row r="84" spans="1:65" s="2" customFormat="1" ht="22.2" customHeight="1">
      <c r="A84" s="34"/>
      <c r="B84" s="35"/>
      <c r="C84" s="163" t="s">
        <v>81</v>
      </c>
      <c r="D84" s="163" t="s">
        <v>180</v>
      </c>
      <c r="E84" s="164" t="s">
        <v>890</v>
      </c>
      <c r="F84" s="165" t="s">
        <v>891</v>
      </c>
      <c r="G84" s="166" t="s">
        <v>144</v>
      </c>
      <c r="H84" s="167">
        <v>1600</v>
      </c>
      <c r="I84" s="168"/>
      <c r="J84" s="169">
        <f>ROUND(I84*H84,2)</f>
        <v>0</v>
      </c>
      <c r="K84" s="165" t="s">
        <v>892</v>
      </c>
      <c r="L84" s="170"/>
      <c r="M84" s="171" t="s">
        <v>28</v>
      </c>
      <c r="N84" s="172" t="s">
        <v>44</v>
      </c>
      <c r="O84" s="64"/>
      <c r="P84" s="154">
        <f>O84*H84</f>
        <v>0</v>
      </c>
      <c r="Q84" s="154">
        <v>0.32700000000000001</v>
      </c>
      <c r="R84" s="154">
        <f>Q84*H84</f>
        <v>523.20000000000005</v>
      </c>
      <c r="S84" s="154">
        <v>0</v>
      </c>
      <c r="T84" s="155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56" t="s">
        <v>183</v>
      </c>
      <c r="AT84" s="156" t="s">
        <v>180</v>
      </c>
      <c r="AU84" s="156" t="s">
        <v>83</v>
      </c>
      <c r="AY84" s="17" t="s">
        <v>124</v>
      </c>
      <c r="BE84" s="157">
        <f>IF(N84="základní",J84,0)</f>
        <v>0</v>
      </c>
      <c r="BF84" s="157">
        <f>IF(N84="snížená",J84,0)</f>
        <v>0</v>
      </c>
      <c r="BG84" s="157">
        <f>IF(N84="zákl. přenesená",J84,0)</f>
        <v>0</v>
      </c>
      <c r="BH84" s="157">
        <f>IF(N84="sníž. přenesená",J84,0)</f>
        <v>0</v>
      </c>
      <c r="BI84" s="157">
        <f>IF(N84="nulová",J84,0)</f>
        <v>0</v>
      </c>
      <c r="BJ84" s="17" t="s">
        <v>81</v>
      </c>
      <c r="BK84" s="157">
        <f>ROUND(I84*H84,2)</f>
        <v>0</v>
      </c>
      <c r="BL84" s="17" t="s">
        <v>184</v>
      </c>
      <c r="BM84" s="156" t="s">
        <v>83</v>
      </c>
    </row>
    <row r="85" spans="1:65" s="2" customFormat="1" ht="10.199999999999999">
      <c r="A85" s="34"/>
      <c r="B85" s="35"/>
      <c r="C85" s="36"/>
      <c r="D85" s="158" t="s">
        <v>126</v>
      </c>
      <c r="E85" s="36"/>
      <c r="F85" s="159" t="s">
        <v>891</v>
      </c>
      <c r="G85" s="36"/>
      <c r="H85" s="36"/>
      <c r="I85" s="160"/>
      <c r="J85" s="36"/>
      <c r="K85" s="36"/>
      <c r="L85" s="39"/>
      <c r="M85" s="161"/>
      <c r="N85" s="162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126</v>
      </c>
      <c r="AU85" s="17" t="s">
        <v>83</v>
      </c>
    </row>
    <row r="86" spans="1:65" s="2" customFormat="1" ht="13.8" customHeight="1">
      <c r="A86" s="34"/>
      <c r="B86" s="35"/>
      <c r="C86" s="163" t="s">
        <v>83</v>
      </c>
      <c r="D86" s="163" t="s">
        <v>180</v>
      </c>
      <c r="E86" s="164" t="s">
        <v>893</v>
      </c>
      <c r="F86" s="165" t="s">
        <v>894</v>
      </c>
      <c r="G86" s="166" t="s">
        <v>144</v>
      </c>
      <c r="H86" s="167">
        <v>15</v>
      </c>
      <c r="I86" s="168"/>
      <c r="J86" s="169">
        <f>ROUND(I86*H86,2)</f>
        <v>0</v>
      </c>
      <c r="K86" s="165" t="s">
        <v>892</v>
      </c>
      <c r="L86" s="170"/>
      <c r="M86" s="171" t="s">
        <v>28</v>
      </c>
      <c r="N86" s="172" t="s">
        <v>44</v>
      </c>
      <c r="O86" s="64"/>
      <c r="P86" s="154">
        <f>O86*H86</f>
        <v>0</v>
      </c>
      <c r="Q86" s="154">
        <v>0</v>
      </c>
      <c r="R86" s="154">
        <f>Q86*H86</f>
        <v>0</v>
      </c>
      <c r="S86" s="154">
        <v>0</v>
      </c>
      <c r="T86" s="155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56" t="s">
        <v>183</v>
      </c>
      <c r="AT86" s="156" t="s">
        <v>180</v>
      </c>
      <c r="AU86" s="156" t="s">
        <v>83</v>
      </c>
      <c r="AY86" s="17" t="s">
        <v>124</v>
      </c>
      <c r="BE86" s="157">
        <f>IF(N86="základní",J86,0)</f>
        <v>0</v>
      </c>
      <c r="BF86" s="157">
        <f>IF(N86="snížená",J86,0)</f>
        <v>0</v>
      </c>
      <c r="BG86" s="157">
        <f>IF(N86="zákl. přenesená",J86,0)</f>
        <v>0</v>
      </c>
      <c r="BH86" s="157">
        <f>IF(N86="sníž. přenesená",J86,0)</f>
        <v>0</v>
      </c>
      <c r="BI86" s="157">
        <f>IF(N86="nulová",J86,0)</f>
        <v>0</v>
      </c>
      <c r="BJ86" s="17" t="s">
        <v>81</v>
      </c>
      <c r="BK86" s="157">
        <f>ROUND(I86*H86,2)</f>
        <v>0</v>
      </c>
      <c r="BL86" s="17" t="s">
        <v>184</v>
      </c>
      <c r="BM86" s="156" t="s">
        <v>123</v>
      </c>
    </row>
    <row r="87" spans="1:65" s="2" customFormat="1" ht="10.199999999999999">
      <c r="A87" s="34"/>
      <c r="B87" s="35"/>
      <c r="C87" s="36"/>
      <c r="D87" s="158" t="s">
        <v>126</v>
      </c>
      <c r="E87" s="36"/>
      <c r="F87" s="159" t="s">
        <v>894</v>
      </c>
      <c r="G87" s="36"/>
      <c r="H87" s="36"/>
      <c r="I87" s="160"/>
      <c r="J87" s="36"/>
      <c r="K87" s="36"/>
      <c r="L87" s="39"/>
      <c r="M87" s="161"/>
      <c r="N87" s="162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126</v>
      </c>
      <c r="AU87" s="17" t="s">
        <v>83</v>
      </c>
    </row>
    <row r="88" spans="1:65" s="2" customFormat="1" ht="13.8" customHeight="1">
      <c r="A88" s="34"/>
      <c r="B88" s="35"/>
      <c r="C88" s="163" t="s">
        <v>130</v>
      </c>
      <c r="D88" s="163" t="s">
        <v>180</v>
      </c>
      <c r="E88" s="164" t="s">
        <v>895</v>
      </c>
      <c r="F88" s="165" t="s">
        <v>896</v>
      </c>
      <c r="G88" s="166" t="s">
        <v>144</v>
      </c>
      <c r="H88" s="167">
        <v>30</v>
      </c>
      <c r="I88" s="168"/>
      <c r="J88" s="169">
        <f>ROUND(I88*H88,2)</f>
        <v>0</v>
      </c>
      <c r="K88" s="165" t="s">
        <v>892</v>
      </c>
      <c r="L88" s="170"/>
      <c r="M88" s="171" t="s">
        <v>28</v>
      </c>
      <c r="N88" s="172" t="s">
        <v>44</v>
      </c>
      <c r="O88" s="64"/>
      <c r="P88" s="154">
        <f>O88*H88</f>
        <v>0</v>
      </c>
      <c r="Q88" s="154">
        <v>3.70425</v>
      </c>
      <c r="R88" s="154">
        <f>Q88*H88</f>
        <v>111.1275</v>
      </c>
      <c r="S88" s="154">
        <v>0</v>
      </c>
      <c r="T88" s="155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56" t="s">
        <v>183</v>
      </c>
      <c r="AT88" s="156" t="s">
        <v>180</v>
      </c>
      <c r="AU88" s="156" t="s">
        <v>83</v>
      </c>
      <c r="AY88" s="17" t="s">
        <v>124</v>
      </c>
      <c r="BE88" s="157">
        <f>IF(N88="základní",J88,0)</f>
        <v>0</v>
      </c>
      <c r="BF88" s="157">
        <f>IF(N88="snížená",J88,0)</f>
        <v>0</v>
      </c>
      <c r="BG88" s="157">
        <f>IF(N88="zákl. přenesená",J88,0)</f>
        <v>0</v>
      </c>
      <c r="BH88" s="157">
        <f>IF(N88="sníž. přenesená",J88,0)</f>
        <v>0</v>
      </c>
      <c r="BI88" s="157">
        <f>IF(N88="nulová",J88,0)</f>
        <v>0</v>
      </c>
      <c r="BJ88" s="17" t="s">
        <v>81</v>
      </c>
      <c r="BK88" s="157">
        <f>ROUND(I88*H88,2)</f>
        <v>0</v>
      </c>
      <c r="BL88" s="17" t="s">
        <v>184</v>
      </c>
      <c r="BM88" s="156" t="s">
        <v>141</v>
      </c>
    </row>
    <row r="89" spans="1:65" s="2" customFormat="1" ht="10.199999999999999">
      <c r="A89" s="34"/>
      <c r="B89" s="35"/>
      <c r="C89" s="36"/>
      <c r="D89" s="158" t="s">
        <v>126</v>
      </c>
      <c r="E89" s="36"/>
      <c r="F89" s="159" t="s">
        <v>896</v>
      </c>
      <c r="G89" s="36"/>
      <c r="H89" s="36"/>
      <c r="I89" s="160"/>
      <c r="J89" s="36"/>
      <c r="K89" s="36"/>
      <c r="L89" s="39"/>
      <c r="M89" s="161"/>
      <c r="N89" s="162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126</v>
      </c>
      <c r="AU89" s="17" t="s">
        <v>83</v>
      </c>
    </row>
    <row r="90" spans="1:65" s="2" customFormat="1" ht="13.8" customHeight="1">
      <c r="A90" s="34"/>
      <c r="B90" s="35"/>
      <c r="C90" s="163" t="s">
        <v>123</v>
      </c>
      <c r="D90" s="163" t="s">
        <v>180</v>
      </c>
      <c r="E90" s="164" t="s">
        <v>739</v>
      </c>
      <c r="F90" s="165" t="s">
        <v>897</v>
      </c>
      <c r="G90" s="166" t="s">
        <v>144</v>
      </c>
      <c r="H90" s="167">
        <v>9</v>
      </c>
      <c r="I90" s="168"/>
      <c r="J90" s="169">
        <f>ROUND(I90*H90,2)</f>
        <v>0</v>
      </c>
      <c r="K90" s="165" t="s">
        <v>892</v>
      </c>
      <c r="L90" s="170"/>
      <c r="M90" s="171" t="s">
        <v>28</v>
      </c>
      <c r="N90" s="172" t="s">
        <v>44</v>
      </c>
      <c r="O90" s="64"/>
      <c r="P90" s="154">
        <f>O90*H90</f>
        <v>0</v>
      </c>
      <c r="Q90" s="154">
        <v>0</v>
      </c>
      <c r="R90" s="154">
        <f>Q90*H90</f>
        <v>0</v>
      </c>
      <c r="S90" s="154">
        <v>0</v>
      </c>
      <c r="T90" s="155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56" t="s">
        <v>183</v>
      </c>
      <c r="AT90" s="156" t="s">
        <v>180</v>
      </c>
      <c r="AU90" s="156" t="s">
        <v>83</v>
      </c>
      <c r="AY90" s="17" t="s">
        <v>124</v>
      </c>
      <c r="BE90" s="157">
        <f>IF(N90="základní",J90,0)</f>
        <v>0</v>
      </c>
      <c r="BF90" s="157">
        <f>IF(N90="snížená",J90,0)</f>
        <v>0</v>
      </c>
      <c r="BG90" s="157">
        <f>IF(N90="zákl. přenesená",J90,0)</f>
        <v>0</v>
      </c>
      <c r="BH90" s="157">
        <f>IF(N90="sníž. přenesená",J90,0)</f>
        <v>0</v>
      </c>
      <c r="BI90" s="157">
        <f>IF(N90="nulová",J90,0)</f>
        <v>0</v>
      </c>
      <c r="BJ90" s="17" t="s">
        <v>81</v>
      </c>
      <c r="BK90" s="157">
        <f>ROUND(I90*H90,2)</f>
        <v>0</v>
      </c>
      <c r="BL90" s="17" t="s">
        <v>184</v>
      </c>
      <c r="BM90" s="156" t="s">
        <v>153</v>
      </c>
    </row>
    <row r="91" spans="1:65" s="2" customFormat="1" ht="10.199999999999999">
      <c r="A91" s="34"/>
      <c r="B91" s="35"/>
      <c r="C91" s="36"/>
      <c r="D91" s="158" t="s">
        <v>126</v>
      </c>
      <c r="E91" s="36"/>
      <c r="F91" s="159" t="s">
        <v>897</v>
      </c>
      <c r="G91" s="36"/>
      <c r="H91" s="36"/>
      <c r="I91" s="160"/>
      <c r="J91" s="36"/>
      <c r="K91" s="36"/>
      <c r="L91" s="39"/>
      <c r="M91" s="237"/>
      <c r="N91" s="238"/>
      <c r="O91" s="239"/>
      <c r="P91" s="239"/>
      <c r="Q91" s="239"/>
      <c r="R91" s="239"/>
      <c r="S91" s="239"/>
      <c r="T91" s="240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126</v>
      </c>
      <c r="AU91" s="17" t="s">
        <v>83</v>
      </c>
    </row>
    <row r="92" spans="1:65" s="2" customFormat="1" ht="6.9" customHeight="1">
      <c r="A92" s="34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39"/>
      <c r="M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</sheetData>
  <sheetProtection algorithmName="SHA-512" hashValue="pEJXGt6aI3JzaQaCd9XpPLTCk3K/VmGyZUXMN1MMH0taxLIrOU5rmH247iVfgiuGhKjXId0uwm18NasJU5vPHg==" saltValue="FxXxIdwFbSe3of7SD3bVesLLp7U+j6pJtqMcgsA/o6o/IqJkvyMjYO7tdzOVTf79+BYH4YoYPHgLs8yTNxXCHA==" spinCount="100000" sheet="1" objects="1" scenarios="1" formatColumns="0" formatRows="0" autoFilter="0"/>
  <autoFilter ref="C80:K91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2"/>
  <sheetViews>
    <sheetView showGridLines="0" workbookViewId="0"/>
  </sheetViews>
  <sheetFormatPr defaultRowHeight="13.8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54.42578125" style="1" customWidth="1"/>
    <col min="7" max="7" width="8" style="1" customWidth="1"/>
    <col min="8" max="8" width="12.28515625" style="1" customWidth="1"/>
    <col min="9" max="11" width="21.570312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98</v>
      </c>
    </row>
    <row r="3" spans="1:46" s="1" customFormat="1" ht="6.9" hidden="1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83</v>
      </c>
    </row>
    <row r="4" spans="1:46" s="1" customFormat="1" ht="24.9" hidden="1" customHeight="1">
      <c r="B4" s="20"/>
      <c r="D4" s="103" t="s">
        <v>99</v>
      </c>
      <c r="L4" s="20"/>
      <c r="M4" s="104" t="s">
        <v>10</v>
      </c>
      <c r="AT4" s="17" t="s">
        <v>4</v>
      </c>
    </row>
    <row r="5" spans="1:46" s="1" customFormat="1" ht="6.9" hidden="1" customHeight="1">
      <c r="B5" s="20"/>
      <c r="L5" s="20"/>
    </row>
    <row r="6" spans="1:46" s="1" customFormat="1" ht="12" hidden="1" customHeight="1">
      <c r="B6" s="20"/>
      <c r="D6" s="105" t="s">
        <v>16</v>
      </c>
      <c r="L6" s="20"/>
    </row>
    <row r="7" spans="1:46" s="1" customFormat="1" ht="14.4" hidden="1" customHeight="1">
      <c r="B7" s="20"/>
      <c r="E7" s="282" t="str">
        <f>'Rekapitulace zakázky'!K6</f>
        <v>Oprava trati v úseku Nová Paka - Stará Paka</v>
      </c>
      <c r="F7" s="283"/>
      <c r="G7" s="283"/>
      <c r="H7" s="283"/>
      <c r="L7" s="20"/>
    </row>
    <row r="8" spans="1:46" s="2" customFormat="1" ht="12" hidden="1" customHeight="1">
      <c r="A8" s="34"/>
      <c r="B8" s="39"/>
      <c r="C8" s="34"/>
      <c r="D8" s="105" t="s">
        <v>100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" hidden="1" customHeight="1">
      <c r="A9" s="34"/>
      <c r="B9" s="39"/>
      <c r="C9" s="34"/>
      <c r="D9" s="34"/>
      <c r="E9" s="284" t="s">
        <v>898</v>
      </c>
      <c r="F9" s="285"/>
      <c r="G9" s="285"/>
      <c r="H9" s="28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 hidden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hidden="1" customHeight="1">
      <c r="A11" s="34"/>
      <c r="B11" s="39"/>
      <c r="C11" s="34"/>
      <c r="D11" s="105" t="s">
        <v>18</v>
      </c>
      <c r="E11" s="34"/>
      <c r="F11" s="107" t="s">
        <v>28</v>
      </c>
      <c r="G11" s="34"/>
      <c r="H11" s="34"/>
      <c r="I11" s="105" t="s">
        <v>20</v>
      </c>
      <c r="J11" s="107" t="s">
        <v>28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hidden="1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 t="str">
        <f>'Rekapitulace zakázky'!AN8</f>
        <v>21. 8. 2020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hidden="1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hidden="1" customHeight="1">
      <c r="A14" s="34"/>
      <c r="B14" s="39"/>
      <c r="C14" s="34"/>
      <c r="D14" s="105" t="s">
        <v>26</v>
      </c>
      <c r="E14" s="34"/>
      <c r="F14" s="34"/>
      <c r="G14" s="34"/>
      <c r="H14" s="34"/>
      <c r="I14" s="105" t="s">
        <v>27</v>
      </c>
      <c r="J14" s="107" t="s">
        <v>28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hidden="1" customHeight="1">
      <c r="A15" s="34"/>
      <c r="B15" s="39"/>
      <c r="C15" s="34"/>
      <c r="D15" s="34"/>
      <c r="E15" s="107" t="s">
        <v>29</v>
      </c>
      <c r="F15" s="34"/>
      <c r="G15" s="34"/>
      <c r="H15" s="34"/>
      <c r="I15" s="105" t="s">
        <v>30</v>
      </c>
      <c r="J15" s="107" t="s">
        <v>28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hidden="1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hidden="1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27</v>
      </c>
      <c r="J17" s="30" t="str">
        <f>'Rekapitulace zakázky'!AN13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hidden="1" customHeight="1">
      <c r="A18" s="34"/>
      <c r="B18" s="39"/>
      <c r="C18" s="34"/>
      <c r="D18" s="34"/>
      <c r="E18" s="286" t="str">
        <f>'Rekapitulace zakázky'!E14</f>
        <v>Vyplň údaj</v>
      </c>
      <c r="F18" s="287"/>
      <c r="G18" s="287"/>
      <c r="H18" s="287"/>
      <c r="I18" s="105" t="s">
        <v>30</v>
      </c>
      <c r="J18" s="30" t="str">
        <f>'Rekapitulace zakázky'!AN14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hidden="1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hidden="1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27</v>
      </c>
      <c r="J20" s="107" t="s">
        <v>28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hidden="1" customHeight="1">
      <c r="A21" s="34"/>
      <c r="B21" s="39"/>
      <c r="C21" s="34"/>
      <c r="D21" s="34"/>
      <c r="E21" s="107" t="s">
        <v>34</v>
      </c>
      <c r="F21" s="34"/>
      <c r="G21" s="34"/>
      <c r="H21" s="34"/>
      <c r="I21" s="105" t="s">
        <v>30</v>
      </c>
      <c r="J21" s="107" t="s">
        <v>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hidden="1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hidden="1" customHeight="1">
      <c r="A23" s="34"/>
      <c r="B23" s="39"/>
      <c r="C23" s="34"/>
      <c r="D23" s="105" t="s">
        <v>36</v>
      </c>
      <c r="E23" s="34"/>
      <c r="F23" s="34"/>
      <c r="G23" s="34"/>
      <c r="H23" s="34"/>
      <c r="I23" s="105" t="s">
        <v>27</v>
      </c>
      <c r="J23" s="107" t="s">
        <v>28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hidden="1" customHeight="1">
      <c r="A24" s="34"/>
      <c r="B24" s="39"/>
      <c r="C24" s="34"/>
      <c r="D24" s="34"/>
      <c r="E24" s="107" t="s">
        <v>34</v>
      </c>
      <c r="F24" s="34"/>
      <c r="G24" s="34"/>
      <c r="H24" s="34"/>
      <c r="I24" s="105" t="s">
        <v>30</v>
      </c>
      <c r="J24" s="107" t="s">
        <v>28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hidden="1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hidden="1" customHeight="1">
      <c r="A26" s="34"/>
      <c r="B26" s="39"/>
      <c r="C26" s="34"/>
      <c r="D26" s="105" t="s">
        <v>37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84" hidden="1" customHeight="1">
      <c r="A27" s="109"/>
      <c r="B27" s="110"/>
      <c r="C27" s="109"/>
      <c r="D27" s="109"/>
      <c r="E27" s="288" t="s">
        <v>38</v>
      </c>
      <c r="F27" s="288"/>
      <c r="G27" s="288"/>
      <c r="H27" s="28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hidden="1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hidden="1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hidden="1" customHeight="1">
      <c r="A30" s="34"/>
      <c r="B30" s="39"/>
      <c r="C30" s="34"/>
      <c r="D30" s="113" t="s">
        <v>39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hidden="1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hidden="1" customHeight="1">
      <c r="A32" s="34"/>
      <c r="B32" s="39"/>
      <c r="C32" s="34"/>
      <c r="D32" s="34"/>
      <c r="E32" s="34"/>
      <c r="F32" s="115" t="s">
        <v>41</v>
      </c>
      <c r="G32" s="34"/>
      <c r="H32" s="34"/>
      <c r="I32" s="115" t="s">
        <v>40</v>
      </c>
      <c r="J32" s="115" t="s">
        <v>42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16" t="s">
        <v>43</v>
      </c>
      <c r="E33" s="105" t="s">
        <v>44</v>
      </c>
      <c r="F33" s="117">
        <f>ROUND((SUM(BE81:BE101)),  2)</f>
        <v>0</v>
      </c>
      <c r="G33" s="34"/>
      <c r="H33" s="34"/>
      <c r="I33" s="118">
        <v>0.21</v>
      </c>
      <c r="J33" s="117">
        <f>ROUND(((SUM(BE81:BE101))*I33),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5" t="s">
        <v>45</v>
      </c>
      <c r="F34" s="117">
        <f>ROUND((SUM(BF81:BF101)),  2)</f>
        <v>0</v>
      </c>
      <c r="G34" s="34"/>
      <c r="H34" s="34"/>
      <c r="I34" s="118">
        <v>0.15</v>
      </c>
      <c r="J34" s="117">
        <f>ROUND(((SUM(BF81:BF101))*I34),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46</v>
      </c>
      <c r="F35" s="117">
        <f>ROUND((SUM(BG81:BG101)),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47</v>
      </c>
      <c r="F36" s="117">
        <f>ROUND((SUM(BH81:BH101)),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48</v>
      </c>
      <c r="F37" s="117">
        <f>ROUND((SUM(BI81:BI101)),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hidden="1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hidden="1" customHeight="1">
      <c r="A39" s="34"/>
      <c r="B39" s="39"/>
      <c r="C39" s="119"/>
      <c r="D39" s="120" t="s">
        <v>49</v>
      </c>
      <c r="E39" s="121"/>
      <c r="F39" s="121"/>
      <c r="G39" s="122" t="s">
        <v>50</v>
      </c>
      <c r="H39" s="123" t="s">
        <v>51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hidden="1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ht="10.199999999999999" hidden="1"/>
    <row r="42" spans="1:31" ht="10.199999999999999" hidden="1"/>
    <row r="43" spans="1:31" ht="10.199999999999999" hidden="1"/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102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4.4" customHeight="1">
      <c r="A48" s="34"/>
      <c r="B48" s="35"/>
      <c r="C48" s="36"/>
      <c r="D48" s="36"/>
      <c r="E48" s="289" t="str">
        <f>E7</f>
        <v>Oprava trati v úseku Nová Paka - Stará Paka</v>
      </c>
      <c r="F48" s="290"/>
      <c r="G48" s="290"/>
      <c r="H48" s="29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100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242" t="str">
        <f>E9</f>
        <v>VON - Vedlejší a ostatní náklady</v>
      </c>
      <c r="F50" s="291"/>
      <c r="G50" s="291"/>
      <c r="H50" s="29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TÚ Nová Paka - Stará Paka</v>
      </c>
      <c r="G52" s="36"/>
      <c r="H52" s="36"/>
      <c r="I52" s="29" t="s">
        <v>24</v>
      </c>
      <c r="J52" s="59" t="str">
        <f>IF(J12="","",J12)</f>
        <v>21. 8. 2020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6" customHeight="1">
      <c r="A54" s="34"/>
      <c r="B54" s="35"/>
      <c r="C54" s="29" t="s">
        <v>26</v>
      </c>
      <c r="D54" s="36"/>
      <c r="E54" s="36"/>
      <c r="F54" s="27" t="str">
        <f>E15</f>
        <v>Správa železnic, s.o.</v>
      </c>
      <c r="G54" s="36"/>
      <c r="H54" s="36"/>
      <c r="I54" s="29" t="s">
        <v>33</v>
      </c>
      <c r="J54" s="32" t="str">
        <f>E21</f>
        <v>Prodin a.s.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36</v>
      </c>
      <c r="J55" s="32" t="str">
        <f>E24</f>
        <v>Prodin a.s.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103</v>
      </c>
      <c r="D57" s="131"/>
      <c r="E57" s="131"/>
      <c r="F57" s="131"/>
      <c r="G57" s="131"/>
      <c r="H57" s="131"/>
      <c r="I57" s="131"/>
      <c r="J57" s="132" t="s">
        <v>104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71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105</v>
      </c>
    </row>
    <row r="60" spans="1:47" s="13" customFormat="1" ht="24.9" customHeight="1">
      <c r="B60" s="209"/>
      <c r="C60" s="210"/>
      <c r="D60" s="211" t="s">
        <v>351</v>
      </c>
      <c r="E60" s="212"/>
      <c r="F60" s="212"/>
      <c r="G60" s="212"/>
      <c r="H60" s="212"/>
      <c r="I60" s="212"/>
      <c r="J60" s="213">
        <f>J82</f>
        <v>0</v>
      </c>
      <c r="K60" s="210"/>
      <c r="L60" s="214"/>
    </row>
    <row r="61" spans="1:47" s="14" customFormat="1" ht="19.95" customHeight="1">
      <c r="B61" s="215"/>
      <c r="C61" s="216"/>
      <c r="D61" s="217" t="s">
        <v>352</v>
      </c>
      <c r="E61" s="218"/>
      <c r="F61" s="218"/>
      <c r="G61" s="218"/>
      <c r="H61" s="218"/>
      <c r="I61" s="218"/>
      <c r="J61" s="219">
        <f>J83</f>
        <v>0</v>
      </c>
      <c r="K61" s="216"/>
      <c r="L61" s="220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" customHeight="1">
      <c r="A68" s="34"/>
      <c r="B68" s="35"/>
      <c r="C68" s="23" t="s">
        <v>106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4.4" customHeight="1">
      <c r="A71" s="34"/>
      <c r="B71" s="35"/>
      <c r="C71" s="36"/>
      <c r="D71" s="36"/>
      <c r="E71" s="289" t="str">
        <f>E7</f>
        <v>Oprava trati v úseku Nová Paka - Stará Paka</v>
      </c>
      <c r="F71" s="290"/>
      <c r="G71" s="290"/>
      <c r="H71" s="290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100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4.4" customHeight="1">
      <c r="A73" s="34"/>
      <c r="B73" s="35"/>
      <c r="C73" s="36"/>
      <c r="D73" s="36"/>
      <c r="E73" s="242" t="str">
        <f>E9</f>
        <v>VON - Vedlejší a ostatní náklady</v>
      </c>
      <c r="F73" s="291"/>
      <c r="G73" s="291"/>
      <c r="H73" s="291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22</v>
      </c>
      <c r="D75" s="36"/>
      <c r="E75" s="36"/>
      <c r="F75" s="27" t="str">
        <f>F12</f>
        <v>TÚ Nová Paka - Stará Paka</v>
      </c>
      <c r="G75" s="36"/>
      <c r="H75" s="36"/>
      <c r="I75" s="29" t="s">
        <v>24</v>
      </c>
      <c r="J75" s="59" t="str">
        <f>IF(J12="","",J12)</f>
        <v>21. 8. 2020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5.6" customHeight="1">
      <c r="A77" s="34"/>
      <c r="B77" s="35"/>
      <c r="C77" s="29" t="s">
        <v>26</v>
      </c>
      <c r="D77" s="36"/>
      <c r="E77" s="36"/>
      <c r="F77" s="27" t="str">
        <f>E15</f>
        <v>Správa železnic, s.o.</v>
      </c>
      <c r="G77" s="36"/>
      <c r="H77" s="36"/>
      <c r="I77" s="29" t="s">
        <v>33</v>
      </c>
      <c r="J77" s="32" t="str">
        <f>E21</f>
        <v>Prodin a.s.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6" customHeight="1">
      <c r="A78" s="34"/>
      <c r="B78" s="35"/>
      <c r="C78" s="29" t="s">
        <v>31</v>
      </c>
      <c r="D78" s="36"/>
      <c r="E78" s="36"/>
      <c r="F78" s="27" t="str">
        <f>IF(E18="","",E18)</f>
        <v>Vyplň údaj</v>
      </c>
      <c r="G78" s="36"/>
      <c r="H78" s="36"/>
      <c r="I78" s="29" t="s">
        <v>36</v>
      </c>
      <c r="J78" s="32" t="str">
        <f>E24</f>
        <v>Prodin a.s.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9" customFormat="1" ht="29.25" customHeight="1">
      <c r="A80" s="134"/>
      <c r="B80" s="135"/>
      <c r="C80" s="136" t="s">
        <v>107</v>
      </c>
      <c r="D80" s="137" t="s">
        <v>58</v>
      </c>
      <c r="E80" s="137" t="s">
        <v>54</v>
      </c>
      <c r="F80" s="137" t="s">
        <v>55</v>
      </c>
      <c r="G80" s="137" t="s">
        <v>108</v>
      </c>
      <c r="H80" s="137" t="s">
        <v>109</v>
      </c>
      <c r="I80" s="137" t="s">
        <v>110</v>
      </c>
      <c r="J80" s="137" t="s">
        <v>104</v>
      </c>
      <c r="K80" s="138" t="s">
        <v>111</v>
      </c>
      <c r="L80" s="139"/>
      <c r="M80" s="68" t="s">
        <v>28</v>
      </c>
      <c r="N80" s="69" t="s">
        <v>43</v>
      </c>
      <c r="O80" s="69" t="s">
        <v>112</v>
      </c>
      <c r="P80" s="69" t="s">
        <v>113</v>
      </c>
      <c r="Q80" s="69" t="s">
        <v>114</v>
      </c>
      <c r="R80" s="69" t="s">
        <v>115</v>
      </c>
      <c r="S80" s="69" t="s">
        <v>116</v>
      </c>
      <c r="T80" s="70" t="s">
        <v>117</v>
      </c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</row>
    <row r="81" spans="1:65" s="2" customFormat="1" ht="22.8" customHeight="1">
      <c r="A81" s="34"/>
      <c r="B81" s="35"/>
      <c r="C81" s="75" t="s">
        <v>118</v>
      </c>
      <c r="D81" s="36"/>
      <c r="E81" s="36"/>
      <c r="F81" s="36"/>
      <c r="G81" s="36"/>
      <c r="H81" s="36"/>
      <c r="I81" s="36"/>
      <c r="J81" s="140">
        <f>BK81</f>
        <v>0</v>
      </c>
      <c r="K81" s="36"/>
      <c r="L81" s="39"/>
      <c r="M81" s="71"/>
      <c r="N81" s="141"/>
      <c r="O81" s="72"/>
      <c r="P81" s="142">
        <f>P82</f>
        <v>0</v>
      </c>
      <c r="Q81" s="72"/>
      <c r="R81" s="142">
        <f>R82</f>
        <v>0</v>
      </c>
      <c r="S81" s="72"/>
      <c r="T81" s="143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72</v>
      </c>
      <c r="AU81" s="17" t="s">
        <v>105</v>
      </c>
      <c r="BK81" s="144">
        <f>BK82</f>
        <v>0</v>
      </c>
    </row>
    <row r="82" spans="1:65" s="15" customFormat="1" ht="25.95" customHeight="1">
      <c r="B82" s="221"/>
      <c r="C82" s="222"/>
      <c r="D82" s="223" t="s">
        <v>72</v>
      </c>
      <c r="E82" s="224" t="s">
        <v>353</v>
      </c>
      <c r="F82" s="224" t="s">
        <v>354</v>
      </c>
      <c r="G82" s="222"/>
      <c r="H82" s="222"/>
      <c r="I82" s="225"/>
      <c r="J82" s="226">
        <f>BK82</f>
        <v>0</v>
      </c>
      <c r="K82" s="222"/>
      <c r="L82" s="227"/>
      <c r="M82" s="228"/>
      <c r="N82" s="229"/>
      <c r="O82" s="229"/>
      <c r="P82" s="230">
        <f>P83</f>
        <v>0</v>
      </c>
      <c r="Q82" s="229"/>
      <c r="R82" s="230">
        <f>R83</f>
        <v>0</v>
      </c>
      <c r="S82" s="229"/>
      <c r="T82" s="231">
        <f>T83</f>
        <v>0</v>
      </c>
      <c r="AR82" s="232" t="s">
        <v>81</v>
      </c>
      <c r="AT82" s="233" t="s">
        <v>72</v>
      </c>
      <c r="AU82" s="233" t="s">
        <v>73</v>
      </c>
      <c r="AY82" s="232" t="s">
        <v>124</v>
      </c>
      <c r="BK82" s="234">
        <f>BK83</f>
        <v>0</v>
      </c>
    </row>
    <row r="83" spans="1:65" s="15" customFormat="1" ht="22.8" customHeight="1">
      <c r="B83" s="221"/>
      <c r="C83" s="222"/>
      <c r="D83" s="223" t="s">
        <v>72</v>
      </c>
      <c r="E83" s="235" t="s">
        <v>137</v>
      </c>
      <c r="F83" s="235" t="s">
        <v>355</v>
      </c>
      <c r="G83" s="222"/>
      <c r="H83" s="222"/>
      <c r="I83" s="225"/>
      <c r="J83" s="236">
        <f>BK83</f>
        <v>0</v>
      </c>
      <c r="K83" s="222"/>
      <c r="L83" s="227"/>
      <c r="M83" s="228"/>
      <c r="N83" s="229"/>
      <c r="O83" s="229"/>
      <c r="P83" s="230">
        <f>SUM(P84:P101)</f>
        <v>0</v>
      </c>
      <c r="Q83" s="229"/>
      <c r="R83" s="230">
        <f>SUM(R84:R101)</f>
        <v>0</v>
      </c>
      <c r="S83" s="229"/>
      <c r="T83" s="231">
        <f>SUM(T84:T101)</f>
        <v>0</v>
      </c>
      <c r="AR83" s="232" t="s">
        <v>81</v>
      </c>
      <c r="AT83" s="233" t="s">
        <v>72</v>
      </c>
      <c r="AU83" s="233" t="s">
        <v>81</v>
      </c>
      <c r="AY83" s="232" t="s">
        <v>124</v>
      </c>
      <c r="BK83" s="234">
        <f>SUM(BK84:BK101)</f>
        <v>0</v>
      </c>
    </row>
    <row r="84" spans="1:65" s="2" customFormat="1" ht="13.8" customHeight="1">
      <c r="A84" s="34"/>
      <c r="B84" s="35"/>
      <c r="C84" s="145" t="s">
        <v>81</v>
      </c>
      <c r="D84" s="145" t="s">
        <v>119</v>
      </c>
      <c r="E84" s="146" t="s">
        <v>899</v>
      </c>
      <c r="F84" s="147" t="s">
        <v>900</v>
      </c>
      <c r="G84" s="148" t="s">
        <v>901</v>
      </c>
      <c r="H84" s="241"/>
      <c r="I84" s="150"/>
      <c r="J84" s="151">
        <f>ROUND(I84*H84,2)</f>
        <v>0</v>
      </c>
      <c r="K84" s="147" t="s">
        <v>28</v>
      </c>
      <c r="L84" s="39"/>
      <c r="M84" s="152" t="s">
        <v>28</v>
      </c>
      <c r="N84" s="153" t="s">
        <v>44</v>
      </c>
      <c r="O84" s="64"/>
      <c r="P84" s="154">
        <f>O84*H84</f>
        <v>0</v>
      </c>
      <c r="Q84" s="154">
        <v>0</v>
      </c>
      <c r="R84" s="154">
        <f>Q84*H84</f>
        <v>0</v>
      </c>
      <c r="S84" s="154">
        <v>0</v>
      </c>
      <c r="T84" s="155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56" t="s">
        <v>902</v>
      </c>
      <c r="AT84" s="156" t="s">
        <v>119</v>
      </c>
      <c r="AU84" s="156" t="s">
        <v>83</v>
      </c>
      <c r="AY84" s="17" t="s">
        <v>124</v>
      </c>
      <c r="BE84" s="157">
        <f>IF(N84="základní",J84,0)</f>
        <v>0</v>
      </c>
      <c r="BF84" s="157">
        <f>IF(N84="snížená",J84,0)</f>
        <v>0</v>
      </c>
      <c r="BG84" s="157">
        <f>IF(N84="zákl. přenesená",J84,0)</f>
        <v>0</v>
      </c>
      <c r="BH84" s="157">
        <f>IF(N84="sníž. přenesená",J84,0)</f>
        <v>0</v>
      </c>
      <c r="BI84" s="157">
        <f>IF(N84="nulová",J84,0)</f>
        <v>0</v>
      </c>
      <c r="BJ84" s="17" t="s">
        <v>81</v>
      </c>
      <c r="BK84" s="157">
        <f>ROUND(I84*H84,2)</f>
        <v>0</v>
      </c>
      <c r="BL84" s="17" t="s">
        <v>902</v>
      </c>
      <c r="BM84" s="156" t="s">
        <v>83</v>
      </c>
    </row>
    <row r="85" spans="1:65" s="2" customFormat="1" ht="10.199999999999999">
      <c r="A85" s="34"/>
      <c r="B85" s="35"/>
      <c r="C85" s="36"/>
      <c r="D85" s="158" t="s">
        <v>126</v>
      </c>
      <c r="E85" s="36"/>
      <c r="F85" s="159" t="s">
        <v>900</v>
      </c>
      <c r="G85" s="36"/>
      <c r="H85" s="36"/>
      <c r="I85" s="160"/>
      <c r="J85" s="36"/>
      <c r="K85" s="36"/>
      <c r="L85" s="39"/>
      <c r="M85" s="161"/>
      <c r="N85" s="162"/>
      <c r="O85" s="64"/>
      <c r="P85" s="64"/>
      <c r="Q85" s="64"/>
      <c r="R85" s="64"/>
      <c r="S85" s="64"/>
      <c r="T85" s="65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126</v>
      </c>
      <c r="AU85" s="17" t="s">
        <v>83</v>
      </c>
    </row>
    <row r="86" spans="1:65" s="2" customFormat="1" ht="13.8" customHeight="1">
      <c r="A86" s="34"/>
      <c r="B86" s="35"/>
      <c r="C86" s="145" t="s">
        <v>83</v>
      </c>
      <c r="D86" s="145" t="s">
        <v>119</v>
      </c>
      <c r="E86" s="146" t="s">
        <v>903</v>
      </c>
      <c r="F86" s="147" t="s">
        <v>904</v>
      </c>
      <c r="G86" s="148" t="s">
        <v>901</v>
      </c>
      <c r="H86" s="241"/>
      <c r="I86" s="150"/>
      <c r="J86" s="151">
        <f>ROUND(I86*H86,2)</f>
        <v>0</v>
      </c>
      <c r="K86" s="147" t="s">
        <v>28</v>
      </c>
      <c r="L86" s="39"/>
      <c r="M86" s="152" t="s">
        <v>28</v>
      </c>
      <c r="N86" s="153" t="s">
        <v>44</v>
      </c>
      <c r="O86" s="64"/>
      <c r="P86" s="154">
        <f>O86*H86</f>
        <v>0</v>
      </c>
      <c r="Q86" s="154">
        <v>0</v>
      </c>
      <c r="R86" s="154">
        <f>Q86*H86</f>
        <v>0</v>
      </c>
      <c r="S86" s="154">
        <v>0</v>
      </c>
      <c r="T86" s="155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56" t="s">
        <v>902</v>
      </c>
      <c r="AT86" s="156" t="s">
        <v>119</v>
      </c>
      <c r="AU86" s="156" t="s">
        <v>83</v>
      </c>
      <c r="AY86" s="17" t="s">
        <v>124</v>
      </c>
      <c r="BE86" s="157">
        <f>IF(N86="základní",J86,0)</f>
        <v>0</v>
      </c>
      <c r="BF86" s="157">
        <f>IF(N86="snížená",J86,0)</f>
        <v>0</v>
      </c>
      <c r="BG86" s="157">
        <f>IF(N86="zákl. přenesená",J86,0)</f>
        <v>0</v>
      </c>
      <c r="BH86" s="157">
        <f>IF(N86="sníž. přenesená",J86,0)</f>
        <v>0</v>
      </c>
      <c r="BI86" s="157">
        <f>IF(N86="nulová",J86,0)</f>
        <v>0</v>
      </c>
      <c r="BJ86" s="17" t="s">
        <v>81</v>
      </c>
      <c r="BK86" s="157">
        <f>ROUND(I86*H86,2)</f>
        <v>0</v>
      </c>
      <c r="BL86" s="17" t="s">
        <v>902</v>
      </c>
      <c r="BM86" s="156" t="s">
        <v>123</v>
      </c>
    </row>
    <row r="87" spans="1:65" s="2" customFormat="1" ht="10.199999999999999">
      <c r="A87" s="34"/>
      <c r="B87" s="35"/>
      <c r="C87" s="36"/>
      <c r="D87" s="158" t="s">
        <v>126</v>
      </c>
      <c r="E87" s="36"/>
      <c r="F87" s="159" t="s">
        <v>904</v>
      </c>
      <c r="G87" s="36"/>
      <c r="H87" s="36"/>
      <c r="I87" s="160"/>
      <c r="J87" s="36"/>
      <c r="K87" s="36"/>
      <c r="L87" s="39"/>
      <c r="M87" s="161"/>
      <c r="N87" s="162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126</v>
      </c>
      <c r="AU87" s="17" t="s">
        <v>83</v>
      </c>
    </row>
    <row r="88" spans="1:65" s="2" customFormat="1" ht="22.2" customHeight="1">
      <c r="A88" s="34"/>
      <c r="B88" s="35"/>
      <c r="C88" s="145" t="s">
        <v>130</v>
      </c>
      <c r="D88" s="145" t="s">
        <v>119</v>
      </c>
      <c r="E88" s="146" t="s">
        <v>905</v>
      </c>
      <c r="F88" s="147" t="s">
        <v>906</v>
      </c>
      <c r="G88" s="148" t="s">
        <v>901</v>
      </c>
      <c r="H88" s="241"/>
      <c r="I88" s="150"/>
      <c r="J88" s="151">
        <f>ROUND(I88*H88,2)</f>
        <v>0</v>
      </c>
      <c r="K88" s="147" t="s">
        <v>145</v>
      </c>
      <c r="L88" s="39"/>
      <c r="M88" s="152" t="s">
        <v>28</v>
      </c>
      <c r="N88" s="153" t="s">
        <v>44</v>
      </c>
      <c r="O88" s="64"/>
      <c r="P88" s="154">
        <f>O88*H88</f>
        <v>0</v>
      </c>
      <c r="Q88" s="154">
        <v>0</v>
      </c>
      <c r="R88" s="154">
        <f>Q88*H88</f>
        <v>0</v>
      </c>
      <c r="S88" s="154">
        <v>0</v>
      </c>
      <c r="T88" s="155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56" t="s">
        <v>902</v>
      </c>
      <c r="AT88" s="156" t="s">
        <v>119</v>
      </c>
      <c r="AU88" s="156" t="s">
        <v>83</v>
      </c>
      <c r="AY88" s="17" t="s">
        <v>124</v>
      </c>
      <c r="BE88" s="157">
        <f>IF(N88="základní",J88,0)</f>
        <v>0</v>
      </c>
      <c r="BF88" s="157">
        <f>IF(N88="snížená",J88,0)</f>
        <v>0</v>
      </c>
      <c r="BG88" s="157">
        <f>IF(N88="zákl. přenesená",J88,0)</f>
        <v>0</v>
      </c>
      <c r="BH88" s="157">
        <f>IF(N88="sníž. přenesená",J88,0)</f>
        <v>0</v>
      </c>
      <c r="BI88" s="157">
        <f>IF(N88="nulová",J88,0)</f>
        <v>0</v>
      </c>
      <c r="BJ88" s="17" t="s">
        <v>81</v>
      </c>
      <c r="BK88" s="157">
        <f>ROUND(I88*H88,2)</f>
        <v>0</v>
      </c>
      <c r="BL88" s="17" t="s">
        <v>902</v>
      </c>
      <c r="BM88" s="156" t="s">
        <v>141</v>
      </c>
    </row>
    <row r="89" spans="1:65" s="2" customFormat="1" ht="19.2">
      <c r="A89" s="34"/>
      <c r="B89" s="35"/>
      <c r="C89" s="36"/>
      <c r="D89" s="158" t="s">
        <v>126</v>
      </c>
      <c r="E89" s="36"/>
      <c r="F89" s="159" t="s">
        <v>906</v>
      </c>
      <c r="G89" s="36"/>
      <c r="H89" s="36"/>
      <c r="I89" s="160"/>
      <c r="J89" s="36"/>
      <c r="K89" s="36"/>
      <c r="L89" s="39"/>
      <c r="M89" s="161"/>
      <c r="N89" s="162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126</v>
      </c>
      <c r="AU89" s="17" t="s">
        <v>83</v>
      </c>
    </row>
    <row r="90" spans="1:65" s="2" customFormat="1" ht="13.8" customHeight="1">
      <c r="A90" s="34"/>
      <c r="B90" s="35"/>
      <c r="C90" s="145" t="s">
        <v>123</v>
      </c>
      <c r="D90" s="145" t="s">
        <v>119</v>
      </c>
      <c r="E90" s="146" t="s">
        <v>907</v>
      </c>
      <c r="F90" s="147" t="s">
        <v>908</v>
      </c>
      <c r="G90" s="148" t="s">
        <v>901</v>
      </c>
      <c r="H90" s="241"/>
      <c r="I90" s="150"/>
      <c r="J90" s="151">
        <f>ROUND(I90*H90,2)</f>
        <v>0</v>
      </c>
      <c r="K90" s="147" t="s">
        <v>28</v>
      </c>
      <c r="L90" s="39"/>
      <c r="M90" s="152" t="s">
        <v>28</v>
      </c>
      <c r="N90" s="153" t="s">
        <v>44</v>
      </c>
      <c r="O90" s="64"/>
      <c r="P90" s="154">
        <f>O90*H90</f>
        <v>0</v>
      </c>
      <c r="Q90" s="154">
        <v>0</v>
      </c>
      <c r="R90" s="154">
        <f>Q90*H90</f>
        <v>0</v>
      </c>
      <c r="S90" s="154">
        <v>0</v>
      </c>
      <c r="T90" s="155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56" t="s">
        <v>902</v>
      </c>
      <c r="AT90" s="156" t="s">
        <v>119</v>
      </c>
      <c r="AU90" s="156" t="s">
        <v>83</v>
      </c>
      <c r="AY90" s="17" t="s">
        <v>124</v>
      </c>
      <c r="BE90" s="157">
        <f>IF(N90="základní",J90,0)</f>
        <v>0</v>
      </c>
      <c r="BF90" s="157">
        <f>IF(N90="snížená",J90,0)</f>
        <v>0</v>
      </c>
      <c r="BG90" s="157">
        <f>IF(N90="zákl. přenesená",J90,0)</f>
        <v>0</v>
      </c>
      <c r="BH90" s="157">
        <f>IF(N90="sníž. přenesená",J90,0)</f>
        <v>0</v>
      </c>
      <c r="BI90" s="157">
        <f>IF(N90="nulová",J90,0)</f>
        <v>0</v>
      </c>
      <c r="BJ90" s="17" t="s">
        <v>81</v>
      </c>
      <c r="BK90" s="157">
        <f>ROUND(I90*H90,2)</f>
        <v>0</v>
      </c>
      <c r="BL90" s="17" t="s">
        <v>902</v>
      </c>
      <c r="BM90" s="156" t="s">
        <v>153</v>
      </c>
    </row>
    <row r="91" spans="1:65" s="2" customFormat="1" ht="10.199999999999999">
      <c r="A91" s="34"/>
      <c r="B91" s="35"/>
      <c r="C91" s="36"/>
      <c r="D91" s="158" t="s">
        <v>126</v>
      </c>
      <c r="E91" s="36"/>
      <c r="F91" s="159" t="s">
        <v>908</v>
      </c>
      <c r="G91" s="36"/>
      <c r="H91" s="36"/>
      <c r="I91" s="160"/>
      <c r="J91" s="36"/>
      <c r="K91" s="36"/>
      <c r="L91" s="39"/>
      <c r="M91" s="161"/>
      <c r="N91" s="162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126</v>
      </c>
      <c r="AU91" s="17" t="s">
        <v>83</v>
      </c>
    </row>
    <row r="92" spans="1:65" s="2" customFormat="1" ht="13.8" customHeight="1">
      <c r="A92" s="34"/>
      <c r="B92" s="35"/>
      <c r="C92" s="145" t="s">
        <v>137</v>
      </c>
      <c r="D92" s="145" t="s">
        <v>119</v>
      </c>
      <c r="E92" s="146" t="s">
        <v>909</v>
      </c>
      <c r="F92" s="147" t="s">
        <v>910</v>
      </c>
      <c r="G92" s="148" t="s">
        <v>901</v>
      </c>
      <c r="H92" s="241"/>
      <c r="I92" s="150"/>
      <c r="J92" s="151">
        <f>ROUND(I92*H92,2)</f>
        <v>0</v>
      </c>
      <c r="K92" s="147" t="s">
        <v>145</v>
      </c>
      <c r="L92" s="39"/>
      <c r="M92" s="152" t="s">
        <v>28</v>
      </c>
      <c r="N92" s="153" t="s">
        <v>44</v>
      </c>
      <c r="O92" s="64"/>
      <c r="P92" s="154">
        <f>O92*H92</f>
        <v>0</v>
      </c>
      <c r="Q92" s="154">
        <v>0</v>
      </c>
      <c r="R92" s="154">
        <f>Q92*H92</f>
        <v>0</v>
      </c>
      <c r="S92" s="154">
        <v>0</v>
      </c>
      <c r="T92" s="155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56" t="s">
        <v>902</v>
      </c>
      <c r="AT92" s="156" t="s">
        <v>119</v>
      </c>
      <c r="AU92" s="156" t="s">
        <v>83</v>
      </c>
      <c r="AY92" s="17" t="s">
        <v>124</v>
      </c>
      <c r="BE92" s="157">
        <f>IF(N92="základní",J92,0)</f>
        <v>0</v>
      </c>
      <c r="BF92" s="157">
        <f>IF(N92="snížená",J92,0)</f>
        <v>0</v>
      </c>
      <c r="BG92" s="157">
        <f>IF(N92="zákl. přenesená",J92,0)</f>
        <v>0</v>
      </c>
      <c r="BH92" s="157">
        <f>IF(N92="sníž. přenesená",J92,0)</f>
        <v>0</v>
      </c>
      <c r="BI92" s="157">
        <f>IF(N92="nulová",J92,0)</f>
        <v>0</v>
      </c>
      <c r="BJ92" s="17" t="s">
        <v>81</v>
      </c>
      <c r="BK92" s="157">
        <f>ROUND(I92*H92,2)</f>
        <v>0</v>
      </c>
      <c r="BL92" s="17" t="s">
        <v>902</v>
      </c>
      <c r="BM92" s="156" t="s">
        <v>162</v>
      </c>
    </row>
    <row r="93" spans="1:65" s="2" customFormat="1" ht="10.199999999999999">
      <c r="A93" s="34"/>
      <c r="B93" s="35"/>
      <c r="C93" s="36"/>
      <c r="D93" s="158" t="s">
        <v>126</v>
      </c>
      <c r="E93" s="36"/>
      <c r="F93" s="159" t="s">
        <v>910</v>
      </c>
      <c r="G93" s="36"/>
      <c r="H93" s="36"/>
      <c r="I93" s="160"/>
      <c r="J93" s="36"/>
      <c r="K93" s="36"/>
      <c r="L93" s="39"/>
      <c r="M93" s="161"/>
      <c r="N93" s="162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126</v>
      </c>
      <c r="AU93" s="17" t="s">
        <v>83</v>
      </c>
    </row>
    <row r="94" spans="1:65" s="2" customFormat="1" ht="13.8" customHeight="1">
      <c r="A94" s="34"/>
      <c r="B94" s="35"/>
      <c r="C94" s="145" t="s">
        <v>141</v>
      </c>
      <c r="D94" s="145" t="s">
        <v>119</v>
      </c>
      <c r="E94" s="146" t="s">
        <v>911</v>
      </c>
      <c r="F94" s="147" t="s">
        <v>912</v>
      </c>
      <c r="G94" s="148" t="s">
        <v>901</v>
      </c>
      <c r="H94" s="241"/>
      <c r="I94" s="150"/>
      <c r="J94" s="151">
        <f>ROUND(I94*H94,2)</f>
        <v>0</v>
      </c>
      <c r="K94" s="147" t="s">
        <v>145</v>
      </c>
      <c r="L94" s="39"/>
      <c r="M94" s="152" t="s">
        <v>28</v>
      </c>
      <c r="N94" s="153" t="s">
        <v>44</v>
      </c>
      <c r="O94" s="64"/>
      <c r="P94" s="154">
        <f>O94*H94</f>
        <v>0</v>
      </c>
      <c r="Q94" s="154">
        <v>0</v>
      </c>
      <c r="R94" s="154">
        <f>Q94*H94</f>
        <v>0</v>
      </c>
      <c r="S94" s="154">
        <v>0</v>
      </c>
      <c r="T94" s="155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56" t="s">
        <v>902</v>
      </c>
      <c r="AT94" s="156" t="s">
        <v>119</v>
      </c>
      <c r="AU94" s="156" t="s">
        <v>83</v>
      </c>
      <c r="AY94" s="17" t="s">
        <v>124</v>
      </c>
      <c r="BE94" s="157">
        <f>IF(N94="základní",J94,0)</f>
        <v>0</v>
      </c>
      <c r="BF94" s="157">
        <f>IF(N94="snížená",J94,0)</f>
        <v>0</v>
      </c>
      <c r="BG94" s="157">
        <f>IF(N94="zákl. přenesená",J94,0)</f>
        <v>0</v>
      </c>
      <c r="BH94" s="157">
        <f>IF(N94="sníž. přenesená",J94,0)</f>
        <v>0</v>
      </c>
      <c r="BI94" s="157">
        <f>IF(N94="nulová",J94,0)</f>
        <v>0</v>
      </c>
      <c r="BJ94" s="17" t="s">
        <v>81</v>
      </c>
      <c r="BK94" s="157">
        <f>ROUND(I94*H94,2)</f>
        <v>0</v>
      </c>
      <c r="BL94" s="17" t="s">
        <v>902</v>
      </c>
      <c r="BM94" s="156" t="s">
        <v>170</v>
      </c>
    </row>
    <row r="95" spans="1:65" s="2" customFormat="1" ht="10.199999999999999">
      <c r="A95" s="34"/>
      <c r="B95" s="35"/>
      <c r="C95" s="36"/>
      <c r="D95" s="158" t="s">
        <v>126</v>
      </c>
      <c r="E95" s="36"/>
      <c r="F95" s="159" t="s">
        <v>912</v>
      </c>
      <c r="G95" s="36"/>
      <c r="H95" s="36"/>
      <c r="I95" s="160"/>
      <c r="J95" s="36"/>
      <c r="K95" s="36"/>
      <c r="L95" s="39"/>
      <c r="M95" s="161"/>
      <c r="N95" s="162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126</v>
      </c>
      <c r="AU95" s="17" t="s">
        <v>83</v>
      </c>
    </row>
    <row r="96" spans="1:65" s="2" customFormat="1" ht="13.8" customHeight="1">
      <c r="A96" s="34"/>
      <c r="B96" s="35"/>
      <c r="C96" s="145" t="s">
        <v>148</v>
      </c>
      <c r="D96" s="145" t="s">
        <v>119</v>
      </c>
      <c r="E96" s="146" t="s">
        <v>913</v>
      </c>
      <c r="F96" s="147" t="s">
        <v>914</v>
      </c>
      <c r="G96" s="148" t="s">
        <v>888</v>
      </c>
      <c r="H96" s="149">
        <v>2</v>
      </c>
      <c r="I96" s="150"/>
      <c r="J96" s="151">
        <f>ROUND(I96*H96,2)</f>
        <v>0</v>
      </c>
      <c r="K96" s="147" t="s">
        <v>28</v>
      </c>
      <c r="L96" s="39"/>
      <c r="M96" s="152" t="s">
        <v>28</v>
      </c>
      <c r="N96" s="153" t="s">
        <v>44</v>
      </c>
      <c r="O96" s="64"/>
      <c r="P96" s="154">
        <f>O96*H96</f>
        <v>0</v>
      </c>
      <c r="Q96" s="154">
        <v>0</v>
      </c>
      <c r="R96" s="154">
        <f>Q96*H96</f>
        <v>0</v>
      </c>
      <c r="S96" s="154">
        <v>0</v>
      </c>
      <c r="T96" s="155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56" t="s">
        <v>902</v>
      </c>
      <c r="AT96" s="156" t="s">
        <v>119</v>
      </c>
      <c r="AU96" s="156" t="s">
        <v>83</v>
      </c>
      <c r="AY96" s="17" t="s">
        <v>124</v>
      </c>
      <c r="BE96" s="157">
        <f>IF(N96="základní",J96,0)</f>
        <v>0</v>
      </c>
      <c r="BF96" s="157">
        <f>IF(N96="snížená",J96,0)</f>
        <v>0</v>
      </c>
      <c r="BG96" s="157">
        <f>IF(N96="zákl. přenesená",J96,0)</f>
        <v>0</v>
      </c>
      <c r="BH96" s="157">
        <f>IF(N96="sníž. přenesená",J96,0)</f>
        <v>0</v>
      </c>
      <c r="BI96" s="157">
        <f>IF(N96="nulová",J96,0)</f>
        <v>0</v>
      </c>
      <c r="BJ96" s="17" t="s">
        <v>81</v>
      </c>
      <c r="BK96" s="157">
        <f>ROUND(I96*H96,2)</f>
        <v>0</v>
      </c>
      <c r="BL96" s="17" t="s">
        <v>902</v>
      </c>
      <c r="BM96" s="156" t="s">
        <v>179</v>
      </c>
    </row>
    <row r="97" spans="1:65" s="2" customFormat="1" ht="10.199999999999999">
      <c r="A97" s="34"/>
      <c r="B97" s="35"/>
      <c r="C97" s="36"/>
      <c r="D97" s="158" t="s">
        <v>126</v>
      </c>
      <c r="E97" s="36"/>
      <c r="F97" s="159" t="s">
        <v>914</v>
      </c>
      <c r="G97" s="36"/>
      <c r="H97" s="36"/>
      <c r="I97" s="160"/>
      <c r="J97" s="36"/>
      <c r="K97" s="36"/>
      <c r="L97" s="39"/>
      <c r="M97" s="161"/>
      <c r="N97" s="162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126</v>
      </c>
      <c r="AU97" s="17" t="s">
        <v>83</v>
      </c>
    </row>
    <row r="98" spans="1:65" s="2" customFormat="1" ht="34.799999999999997" customHeight="1">
      <c r="A98" s="34"/>
      <c r="B98" s="35"/>
      <c r="C98" s="145" t="s">
        <v>153</v>
      </c>
      <c r="D98" s="145" t="s">
        <v>119</v>
      </c>
      <c r="E98" s="146" t="s">
        <v>915</v>
      </c>
      <c r="F98" s="147" t="s">
        <v>916</v>
      </c>
      <c r="G98" s="148" t="s">
        <v>445</v>
      </c>
      <c r="H98" s="149">
        <v>1</v>
      </c>
      <c r="I98" s="150"/>
      <c r="J98" s="151">
        <f>ROUND(I98*H98,2)</f>
        <v>0</v>
      </c>
      <c r="K98" s="147" t="s">
        <v>145</v>
      </c>
      <c r="L98" s="39"/>
      <c r="M98" s="152" t="s">
        <v>28</v>
      </c>
      <c r="N98" s="153" t="s">
        <v>44</v>
      </c>
      <c r="O98" s="64"/>
      <c r="P98" s="154">
        <f>O98*H98</f>
        <v>0</v>
      </c>
      <c r="Q98" s="154">
        <v>0</v>
      </c>
      <c r="R98" s="154">
        <f>Q98*H98</f>
        <v>0</v>
      </c>
      <c r="S98" s="154">
        <v>0</v>
      </c>
      <c r="T98" s="155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56" t="s">
        <v>902</v>
      </c>
      <c r="AT98" s="156" t="s">
        <v>119</v>
      </c>
      <c r="AU98" s="156" t="s">
        <v>83</v>
      </c>
      <c r="AY98" s="17" t="s">
        <v>124</v>
      </c>
      <c r="BE98" s="157">
        <f>IF(N98="základní",J98,0)</f>
        <v>0</v>
      </c>
      <c r="BF98" s="157">
        <f>IF(N98="snížená",J98,0)</f>
        <v>0</v>
      </c>
      <c r="BG98" s="157">
        <f>IF(N98="zákl. přenesená",J98,0)</f>
        <v>0</v>
      </c>
      <c r="BH98" s="157">
        <f>IF(N98="sníž. přenesená",J98,0)</f>
        <v>0</v>
      </c>
      <c r="BI98" s="157">
        <f>IF(N98="nulová",J98,0)</f>
        <v>0</v>
      </c>
      <c r="BJ98" s="17" t="s">
        <v>81</v>
      </c>
      <c r="BK98" s="157">
        <f>ROUND(I98*H98,2)</f>
        <v>0</v>
      </c>
      <c r="BL98" s="17" t="s">
        <v>902</v>
      </c>
      <c r="BM98" s="156" t="s">
        <v>917</v>
      </c>
    </row>
    <row r="99" spans="1:65" s="2" customFormat="1" ht="57.6">
      <c r="A99" s="34"/>
      <c r="B99" s="35"/>
      <c r="C99" s="36"/>
      <c r="D99" s="158" t="s">
        <v>126</v>
      </c>
      <c r="E99" s="36"/>
      <c r="F99" s="159" t="s">
        <v>918</v>
      </c>
      <c r="G99" s="36"/>
      <c r="H99" s="36"/>
      <c r="I99" s="160"/>
      <c r="J99" s="36"/>
      <c r="K99" s="36"/>
      <c r="L99" s="39"/>
      <c r="M99" s="161"/>
      <c r="N99" s="162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126</v>
      </c>
      <c r="AU99" s="17" t="s">
        <v>83</v>
      </c>
    </row>
    <row r="100" spans="1:65" s="2" customFormat="1" ht="48">
      <c r="A100" s="34"/>
      <c r="B100" s="35"/>
      <c r="C100" s="36"/>
      <c r="D100" s="158" t="s">
        <v>229</v>
      </c>
      <c r="E100" s="36"/>
      <c r="F100" s="173" t="s">
        <v>919</v>
      </c>
      <c r="G100" s="36"/>
      <c r="H100" s="36"/>
      <c r="I100" s="160"/>
      <c r="J100" s="36"/>
      <c r="K100" s="36"/>
      <c r="L100" s="39"/>
      <c r="M100" s="161"/>
      <c r="N100" s="162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229</v>
      </c>
      <c r="AU100" s="17" t="s">
        <v>83</v>
      </c>
    </row>
    <row r="101" spans="1:65" s="2" customFormat="1" ht="67.2">
      <c r="A101" s="34"/>
      <c r="B101" s="35"/>
      <c r="C101" s="36"/>
      <c r="D101" s="158" t="s">
        <v>282</v>
      </c>
      <c r="E101" s="36"/>
      <c r="F101" s="173" t="s">
        <v>920</v>
      </c>
      <c r="G101" s="36"/>
      <c r="H101" s="36"/>
      <c r="I101" s="160"/>
      <c r="J101" s="36"/>
      <c r="K101" s="36"/>
      <c r="L101" s="39"/>
      <c r="M101" s="237"/>
      <c r="N101" s="238"/>
      <c r="O101" s="239"/>
      <c r="P101" s="239"/>
      <c r="Q101" s="239"/>
      <c r="R101" s="239"/>
      <c r="S101" s="239"/>
      <c r="T101" s="240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282</v>
      </c>
      <c r="AU101" s="17" t="s">
        <v>83</v>
      </c>
    </row>
    <row r="102" spans="1:65" s="2" customFormat="1" ht="6.9" customHeight="1">
      <c r="A102" s="34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39"/>
      <c r="M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</sheetData>
  <sheetProtection algorithmName="SHA-512" hashValue="JijpCsPUxtPknRWDK6US0yNUY6vqifZ5KMAyye12C5ucofGRoczhGhjlUyxxW5U6XLU9B2dLOTwQouFPMJMAfg==" saltValue="YmSlkT9p6soSg6OtUGsFp0ohOBiG8K3RC4QdUiDrxgrIvFjkHGmmvMqqWVLYVco3eX2b1C0725Bl0/Mm3g6fXQ==" spinCount="100000" sheet="1" objects="1" scenarios="1" formatColumns="0" formatRows="0" autoFilter="0"/>
  <autoFilter ref="C80:K101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zakázky</vt:lpstr>
      <vt:lpstr>PS 01 - Demontáže, montáž...</vt:lpstr>
      <vt:lpstr>SO 01 - Železniční spodek</vt:lpstr>
      <vt:lpstr>SO 02 - Železniční svršek</vt:lpstr>
      <vt:lpstr>SO 03 - Železniční přejez...</vt:lpstr>
      <vt:lpstr>MO - Materiál objednatele</vt:lpstr>
      <vt:lpstr>VON - Vedlejší a ostatní ...</vt:lpstr>
      <vt:lpstr>'MO - Materiál objednatele'!Názvy_tisku</vt:lpstr>
      <vt:lpstr>'PS 01 - Demontáže, montáž...'!Názvy_tisku</vt:lpstr>
      <vt:lpstr>'Rekapitulace zakázky'!Názvy_tisku</vt:lpstr>
      <vt:lpstr>'SO 01 - Železniční spodek'!Názvy_tisku</vt:lpstr>
      <vt:lpstr>'SO 02 - Železniční svršek'!Názvy_tisku</vt:lpstr>
      <vt:lpstr>'SO 03 - Železniční přejez...'!Názvy_tisku</vt:lpstr>
      <vt:lpstr>'VON - Vedlejší a ostatní ...'!Názvy_tisku</vt:lpstr>
      <vt:lpstr>'MO - Materiál objednatele'!Oblast_tisku</vt:lpstr>
      <vt:lpstr>'PS 01 - Demontáže, montáž...'!Oblast_tisku</vt:lpstr>
      <vt:lpstr>'Rekapitulace zakázky'!Oblast_tisku</vt:lpstr>
      <vt:lpstr>'SO 01 - Železniční spodek'!Oblast_tisku</vt:lpstr>
      <vt:lpstr>'SO 02 - Železniční svršek'!Oblast_tisku</vt:lpstr>
      <vt:lpstr>'SO 03 - Železniční přejez...'!Oblast_tisku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Zaplatílek Radek, Ing.</dc:creator>
  <cp:lastModifiedBy>Zaplatílek Radek, Ing.</cp:lastModifiedBy>
  <dcterms:created xsi:type="dcterms:W3CDTF">2020-08-28T06:38:25Z</dcterms:created>
  <dcterms:modified xsi:type="dcterms:W3CDTF">2020-08-28T06:39:02Z</dcterms:modified>
</cp:coreProperties>
</file>