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lyL\Desktop\"/>
    </mc:Choice>
  </mc:AlternateContent>
  <bookViews>
    <workbookView xWindow="0" yWindow="0" windowWidth="28740" windowHeight="12285" firstSheet="6" activeTab="11"/>
  </bookViews>
  <sheets>
    <sheet name="Rekapitulace stavby" sheetId="1" r:id="rId1"/>
    <sheet name="SO.01 - Kralupy nad Vltav..." sheetId="2" r:id="rId2"/>
    <sheet name="SO.02 - Kralupy nad Vltav..." sheetId="3" r:id="rId3"/>
    <sheet name="SO.03 - Měšice - veřejné WC" sheetId="4" r:id="rId4"/>
    <sheet name="SO.04 - Oskořínek - stráž..." sheetId="5" r:id="rId5"/>
    <sheet name="SO.05 - Hýskov - stavědlo..." sheetId="6" r:id="rId6"/>
    <sheet name="SO.06 - Oráčov – bývalé d..." sheetId="7" r:id="rId7"/>
    <sheet name="SO.07 - Praha Bubny - sta..." sheetId="8" r:id="rId8"/>
    <sheet name="SO.08 - Čisovice - WC pro..." sheetId="9" r:id="rId9"/>
    <sheet name="SO.09 - Ledečko – zděný s..." sheetId="10" r:id="rId10"/>
    <sheet name="SO.10 - Pečky – stavědlo ..." sheetId="11" r:id="rId11"/>
    <sheet name="SO.11 - Chrášťany – dřevě..." sheetId="12" r:id="rId12"/>
  </sheets>
  <definedNames>
    <definedName name="_xlnm._FilterDatabase" localSheetId="1" hidden="1">'SO.01 - Kralupy nad Vltav...'!$C$122:$K$162</definedName>
    <definedName name="_xlnm._FilterDatabase" localSheetId="2" hidden="1">'SO.02 - Kralupy nad Vltav...'!$C$122:$K$155</definedName>
    <definedName name="_xlnm._FilterDatabase" localSheetId="3" hidden="1">'SO.03 - Měšice - veřejné WC'!$C$124:$K$162</definedName>
    <definedName name="_xlnm._FilterDatabase" localSheetId="4" hidden="1">'SO.04 - Oskořínek - stráž...'!$C$128:$K$182</definedName>
    <definedName name="_xlnm._FilterDatabase" localSheetId="5" hidden="1">'SO.05 - Hýskov - stavědlo...'!$C$128:$K$177</definedName>
    <definedName name="_xlnm._FilterDatabase" localSheetId="6" hidden="1">'SO.06 - Oráčov – bývalé d...'!$C$124:$K$156</definedName>
    <definedName name="_xlnm._FilterDatabase" localSheetId="7" hidden="1">'SO.07 - Praha Bubny - sta...'!$C$126:$K$173</definedName>
    <definedName name="_xlnm._FilterDatabase" localSheetId="8" hidden="1">'SO.08 - Čisovice - WC pro...'!$C$126:$K$163</definedName>
    <definedName name="_xlnm._FilterDatabase" localSheetId="9" hidden="1">'SO.09 - Ledečko – zděný s...'!$C$121:$K$146</definedName>
    <definedName name="_xlnm._FilterDatabase" localSheetId="10" hidden="1">'SO.10 - Pečky – stavědlo ...'!$C$124:$K$166</definedName>
    <definedName name="_xlnm._FilterDatabase" localSheetId="11" hidden="1">'SO.11 - Chrášťany – dřevě...'!$C$124:$K$154</definedName>
    <definedName name="_xlnm.Print_Titles" localSheetId="0">'Rekapitulace stavby'!$92:$92</definedName>
    <definedName name="_xlnm.Print_Titles" localSheetId="1">'SO.01 - Kralupy nad Vltav...'!$122:$122</definedName>
    <definedName name="_xlnm.Print_Titles" localSheetId="2">'SO.02 - Kralupy nad Vltav...'!$122:$122</definedName>
    <definedName name="_xlnm.Print_Titles" localSheetId="3">'SO.03 - Měšice - veřejné WC'!$124:$124</definedName>
    <definedName name="_xlnm.Print_Titles" localSheetId="4">'SO.04 - Oskořínek - stráž...'!$128:$128</definedName>
    <definedName name="_xlnm.Print_Titles" localSheetId="5">'SO.05 - Hýskov - stavědlo...'!$128:$128</definedName>
    <definedName name="_xlnm.Print_Titles" localSheetId="6">'SO.06 - Oráčov – bývalé d...'!$124:$124</definedName>
    <definedName name="_xlnm.Print_Titles" localSheetId="7">'SO.07 - Praha Bubny - sta...'!$126:$126</definedName>
    <definedName name="_xlnm.Print_Titles" localSheetId="8">'SO.08 - Čisovice - WC pro...'!$126:$126</definedName>
    <definedName name="_xlnm.Print_Titles" localSheetId="9">'SO.09 - Ledečko – zděný s...'!$121:$121</definedName>
    <definedName name="_xlnm.Print_Titles" localSheetId="10">'SO.10 - Pečky – stavědlo ...'!$124:$124</definedName>
    <definedName name="_xlnm.Print_Titles" localSheetId="11">'SO.11 - Chrášťany – dřevě...'!$124:$124</definedName>
    <definedName name="_xlnm.Print_Area" localSheetId="0">'Rekapitulace stavby'!$D$4:$AO$76,'Rekapitulace stavby'!$C$82:$AQ$106</definedName>
    <definedName name="_xlnm.Print_Area" localSheetId="1">'SO.01 - Kralupy nad Vltav...'!$C$4:$J$76,'SO.01 - Kralupy nad Vltav...'!$C$82:$J$104,'SO.01 - Kralupy nad Vltav...'!$C$110:$J$162</definedName>
    <definedName name="_xlnm.Print_Area" localSheetId="2">'SO.02 - Kralupy nad Vltav...'!$C$4:$J$76,'SO.02 - Kralupy nad Vltav...'!$C$82:$J$104,'SO.02 - Kralupy nad Vltav...'!$C$110:$J$155</definedName>
    <definedName name="_xlnm.Print_Area" localSheetId="3">'SO.03 - Měšice - veřejné WC'!$C$4:$J$76,'SO.03 - Měšice - veřejné WC'!$C$82:$J$106,'SO.03 - Měšice - veřejné WC'!$C$112:$J$162</definedName>
    <definedName name="_xlnm.Print_Area" localSheetId="4">'SO.04 - Oskořínek - stráž...'!$C$4:$J$76,'SO.04 - Oskořínek - stráž...'!$C$82:$J$110,'SO.04 - Oskořínek - stráž...'!$C$116:$J$182</definedName>
    <definedName name="_xlnm.Print_Area" localSheetId="5">'SO.05 - Hýskov - stavědlo...'!$C$4:$J$76,'SO.05 - Hýskov - stavědlo...'!$C$82:$J$110,'SO.05 - Hýskov - stavědlo...'!$C$116:$J$177</definedName>
    <definedName name="_xlnm.Print_Area" localSheetId="6">'SO.06 - Oráčov – bývalé d...'!$C$4:$J$76,'SO.06 - Oráčov – bývalé d...'!$C$82:$J$106,'SO.06 - Oráčov – bývalé d...'!$C$112:$J$156</definedName>
    <definedName name="_xlnm.Print_Area" localSheetId="7">'SO.07 - Praha Bubny - sta...'!$C$4:$J$76,'SO.07 - Praha Bubny - sta...'!$C$82:$J$108,'SO.07 - Praha Bubny - sta...'!$C$114:$J$173</definedName>
    <definedName name="_xlnm.Print_Area" localSheetId="8">'SO.08 - Čisovice - WC pro...'!$C$4:$J$76,'SO.08 - Čisovice - WC pro...'!$C$82:$J$108,'SO.08 - Čisovice - WC pro...'!$C$114:$J$163</definedName>
    <definedName name="_xlnm.Print_Area" localSheetId="9">'SO.09 - Ledečko – zděný s...'!$C$4:$J$76,'SO.09 - Ledečko – zděný s...'!$C$82:$J$103,'SO.09 - Ledečko – zděný s...'!$C$109:$J$146</definedName>
    <definedName name="_xlnm.Print_Area" localSheetId="10">'SO.10 - Pečky – stavědlo ...'!$C$4:$J$76,'SO.10 - Pečky – stavědlo ...'!$C$82:$J$106,'SO.10 - Pečky – stavědlo ...'!$C$112:$J$166</definedName>
    <definedName name="_xlnm.Print_Area" localSheetId="11">'SO.11 - Chrášťany – dřevě...'!$C$4:$J$76,'SO.11 - Chrášťany – dřevě...'!$C$82:$J$106,'SO.11 - Chrášťany – dřevě...'!$C$112:$J$154</definedName>
  </definedNames>
  <calcPr calcId="162913"/>
</workbook>
</file>

<file path=xl/calcChain.xml><?xml version="1.0" encoding="utf-8"?>
<calcChain xmlns="http://schemas.openxmlformats.org/spreadsheetml/2006/main">
  <c r="J37" i="12" l="1"/>
  <c r="J36" i="12"/>
  <c r="AY105" i="1"/>
  <c r="J35" i="12"/>
  <c r="AX105" i="1" s="1"/>
  <c r="BI154" i="12"/>
  <c r="BH154" i="12"/>
  <c r="BG154" i="12"/>
  <c r="BF154" i="12"/>
  <c r="T154" i="12"/>
  <c r="T153" i="12"/>
  <c r="R154" i="12"/>
  <c r="R153" i="12" s="1"/>
  <c r="P154" i="12"/>
  <c r="P153" i="12"/>
  <c r="BI152" i="12"/>
  <c r="BH152" i="12"/>
  <c r="BG152" i="12"/>
  <c r="BF152" i="12"/>
  <c r="T152" i="12"/>
  <c r="T151" i="12" s="1"/>
  <c r="T150" i="12" s="1"/>
  <c r="R152" i="12"/>
  <c r="R151" i="12"/>
  <c r="R150" i="12" s="1"/>
  <c r="P152" i="12"/>
  <c r="P151" i="12"/>
  <c r="P150" i="12"/>
  <c r="BI149" i="12"/>
  <c r="BH149" i="12"/>
  <c r="BG149" i="12"/>
  <c r="BF149" i="12"/>
  <c r="T149" i="12"/>
  <c r="T148" i="12"/>
  <c r="T147" i="12"/>
  <c r="R149" i="12"/>
  <c r="R148" i="12" s="1"/>
  <c r="R147" i="12" s="1"/>
  <c r="P149" i="12"/>
  <c r="P148" i="12"/>
  <c r="P147" i="12" s="1"/>
  <c r="BI146" i="12"/>
  <c r="BH146" i="12"/>
  <c r="BG146" i="12"/>
  <c r="BF146" i="12"/>
  <c r="T146" i="12"/>
  <c r="R146" i="12"/>
  <c r="P146" i="12"/>
  <c r="BI145" i="12"/>
  <c r="BH145" i="12"/>
  <c r="BG145" i="12"/>
  <c r="BF145" i="12"/>
  <c r="T145" i="12"/>
  <c r="R145" i="12"/>
  <c r="P145" i="12"/>
  <c r="BI144" i="12"/>
  <c r="BH144" i="12"/>
  <c r="BG144" i="12"/>
  <c r="BF144" i="12"/>
  <c r="T144" i="12"/>
  <c r="R144" i="12"/>
  <c r="P144" i="12"/>
  <c r="BI143" i="12"/>
  <c r="BH143" i="12"/>
  <c r="BG143" i="12"/>
  <c r="BF143" i="12"/>
  <c r="T143" i="12"/>
  <c r="R143" i="12"/>
  <c r="P143" i="12"/>
  <c r="BI142" i="12"/>
  <c r="BH142" i="12"/>
  <c r="BG142" i="12"/>
  <c r="BF142" i="12"/>
  <c r="T142" i="12"/>
  <c r="R142" i="12"/>
  <c r="P142" i="12"/>
  <c r="BI141" i="12"/>
  <c r="BH141" i="12"/>
  <c r="BG141" i="12"/>
  <c r="BF141" i="12"/>
  <c r="T141" i="12"/>
  <c r="R141" i="12"/>
  <c r="P141" i="12"/>
  <c r="BI140" i="12"/>
  <c r="BH140" i="12"/>
  <c r="BG140" i="12"/>
  <c r="BF140" i="12"/>
  <c r="T140" i="12"/>
  <c r="R140" i="12"/>
  <c r="P140" i="12"/>
  <c r="BI138" i="12"/>
  <c r="BH138" i="12"/>
  <c r="BG138" i="12"/>
  <c r="BF138" i="12"/>
  <c r="T138" i="12"/>
  <c r="R138" i="12"/>
  <c r="P138" i="12"/>
  <c r="BI137" i="12"/>
  <c r="BH137" i="12"/>
  <c r="BG137" i="12"/>
  <c r="BF137" i="12"/>
  <c r="T137" i="12"/>
  <c r="R137" i="12"/>
  <c r="P137" i="12"/>
  <c r="BI136" i="12"/>
  <c r="BH136" i="12"/>
  <c r="BG136" i="12"/>
  <c r="BF136" i="12"/>
  <c r="T136" i="12"/>
  <c r="R136" i="12"/>
  <c r="P136" i="12"/>
  <c r="BI134" i="12"/>
  <c r="BH134" i="12"/>
  <c r="BG134" i="12"/>
  <c r="BF134" i="12"/>
  <c r="T134" i="12"/>
  <c r="R134" i="12"/>
  <c r="P134" i="12"/>
  <c r="BI133" i="12"/>
  <c r="BH133" i="12"/>
  <c r="BG133" i="12"/>
  <c r="BF133" i="12"/>
  <c r="T133" i="12"/>
  <c r="R133" i="12"/>
  <c r="P133" i="12"/>
  <c r="BI132" i="12"/>
  <c r="BH132" i="12"/>
  <c r="BG132" i="12"/>
  <c r="BF132" i="12"/>
  <c r="T132" i="12"/>
  <c r="R132" i="12"/>
  <c r="P132" i="12"/>
  <c r="BI131" i="12"/>
  <c r="BH131" i="12"/>
  <c r="BG131" i="12"/>
  <c r="BF131" i="12"/>
  <c r="T131" i="12"/>
  <c r="R131" i="12"/>
  <c r="P131" i="12"/>
  <c r="BI130" i="12"/>
  <c r="BH130" i="12"/>
  <c r="BG130" i="12"/>
  <c r="BF130" i="12"/>
  <c r="T130" i="12"/>
  <c r="R130" i="12"/>
  <c r="P130" i="12"/>
  <c r="BI129" i="12"/>
  <c r="BH129" i="12"/>
  <c r="BG129" i="12"/>
  <c r="BF129" i="12"/>
  <c r="T129" i="12"/>
  <c r="R129" i="12"/>
  <c r="P129" i="12"/>
  <c r="BI128" i="12"/>
  <c r="BH128" i="12"/>
  <c r="BG128" i="12"/>
  <c r="BF128" i="12"/>
  <c r="T128" i="12"/>
  <c r="R128" i="12"/>
  <c r="P128" i="12"/>
  <c r="J122" i="12"/>
  <c r="F121" i="12"/>
  <c r="F119" i="12"/>
  <c r="E117" i="12"/>
  <c r="J92" i="12"/>
  <c r="F91" i="12"/>
  <c r="F89" i="12"/>
  <c r="E87" i="12"/>
  <c r="J21" i="12"/>
  <c r="E21" i="12"/>
  <c r="J121" i="12"/>
  <c r="J20" i="12"/>
  <c r="J18" i="12"/>
  <c r="E18" i="12"/>
  <c r="F122" i="12"/>
  <c r="J17" i="12"/>
  <c r="J12" i="12"/>
  <c r="J89" i="12"/>
  <c r="E7" i="12"/>
  <c r="E85" i="12" s="1"/>
  <c r="J37" i="11"/>
  <c r="J36" i="11"/>
  <c r="AY104" i="1"/>
  <c r="J35" i="11"/>
  <c r="AX104" i="1" s="1"/>
  <c r="BI166" i="11"/>
  <c r="BH166" i="11"/>
  <c r="BG166" i="11"/>
  <c r="BF166" i="11"/>
  <c r="T166" i="11"/>
  <c r="R166" i="11"/>
  <c r="P166" i="11"/>
  <c r="BI165" i="11"/>
  <c r="BH165" i="11"/>
  <c r="BG165" i="11"/>
  <c r="BF165" i="11"/>
  <c r="T165" i="11"/>
  <c r="R165" i="11"/>
  <c r="P165" i="11"/>
  <c r="BI164" i="11"/>
  <c r="BH164" i="11"/>
  <c r="BG164" i="11"/>
  <c r="BF164" i="11"/>
  <c r="T164" i="11"/>
  <c r="R164" i="11"/>
  <c r="P164" i="11"/>
  <c r="BI162" i="11"/>
  <c r="BH162" i="11"/>
  <c r="BG162" i="11"/>
  <c r="BF162" i="11"/>
  <c r="T162" i="11"/>
  <c r="T161" i="11"/>
  <c r="R162" i="11"/>
  <c r="R161" i="11" s="1"/>
  <c r="P162" i="11"/>
  <c r="P161" i="11"/>
  <c r="BI159" i="11"/>
  <c r="BH159" i="11"/>
  <c r="BG159" i="11"/>
  <c r="BF159" i="11"/>
  <c r="T159" i="11"/>
  <c r="T158" i="11" s="1"/>
  <c r="T157" i="11" s="1"/>
  <c r="R159" i="11"/>
  <c r="R158" i="11" s="1"/>
  <c r="R157" i="11" s="1"/>
  <c r="P159" i="11"/>
  <c r="P158" i="11"/>
  <c r="P157" i="11" s="1"/>
  <c r="BI156" i="11"/>
  <c r="BH156" i="11"/>
  <c r="BG156" i="11"/>
  <c r="BF156" i="11"/>
  <c r="T156" i="11"/>
  <c r="R156" i="11"/>
  <c r="P156" i="11"/>
  <c r="BI155" i="11"/>
  <c r="BH155" i="11"/>
  <c r="BG155" i="11"/>
  <c r="BF155" i="11"/>
  <c r="T155" i="11"/>
  <c r="R155" i="11"/>
  <c r="P155" i="11"/>
  <c r="BI154" i="11"/>
  <c r="BH154" i="11"/>
  <c r="BG154" i="11"/>
  <c r="BF154" i="11"/>
  <c r="T154" i="11"/>
  <c r="R154" i="11"/>
  <c r="P154" i="11"/>
  <c r="BI153" i="11"/>
  <c r="BH153" i="11"/>
  <c r="BG153" i="11"/>
  <c r="BF153" i="11"/>
  <c r="T153" i="11"/>
  <c r="R153" i="11"/>
  <c r="P153" i="11"/>
  <c r="BI152" i="11"/>
  <c r="BH152" i="11"/>
  <c r="BG152" i="11"/>
  <c r="BF152" i="11"/>
  <c r="T152" i="11"/>
  <c r="R152" i="11"/>
  <c r="P152" i="11"/>
  <c r="BI151" i="11"/>
  <c r="BH151" i="11"/>
  <c r="BG151" i="11"/>
  <c r="BF151" i="11"/>
  <c r="T151" i="11"/>
  <c r="R151" i="11"/>
  <c r="P151" i="11"/>
  <c r="BI150" i="11"/>
  <c r="BH150" i="11"/>
  <c r="BG150" i="11"/>
  <c r="BF150" i="11"/>
  <c r="T150" i="11"/>
  <c r="R150" i="11"/>
  <c r="P150" i="11"/>
  <c r="BI149" i="11"/>
  <c r="BH149" i="11"/>
  <c r="BG149" i="11"/>
  <c r="BF149" i="11"/>
  <c r="T149" i="11"/>
  <c r="R149" i="11"/>
  <c r="P149" i="11"/>
  <c r="BI148" i="11"/>
  <c r="BH148" i="11"/>
  <c r="BG148" i="11"/>
  <c r="BF148" i="11"/>
  <c r="T148" i="11"/>
  <c r="R148" i="11"/>
  <c r="P148" i="11"/>
  <c r="BI147" i="11"/>
  <c r="BH147" i="11"/>
  <c r="BG147" i="11"/>
  <c r="BF147" i="11"/>
  <c r="T147" i="11"/>
  <c r="R147" i="11"/>
  <c r="P147" i="11"/>
  <c r="BI146" i="11"/>
  <c r="BH146" i="11"/>
  <c r="BG146" i="11"/>
  <c r="BF146" i="11"/>
  <c r="T146" i="11"/>
  <c r="R146" i="11"/>
  <c r="P146" i="11"/>
  <c r="BI145" i="11"/>
  <c r="BH145" i="11"/>
  <c r="BG145" i="11"/>
  <c r="BF145" i="11"/>
  <c r="T145" i="11"/>
  <c r="R145" i="11"/>
  <c r="P145" i="11"/>
  <c r="BI144" i="11"/>
  <c r="BH144" i="11"/>
  <c r="BG144" i="11"/>
  <c r="BF144" i="11"/>
  <c r="T144" i="11"/>
  <c r="R144" i="11"/>
  <c r="P144" i="11"/>
  <c r="BI143" i="11"/>
  <c r="BH143" i="11"/>
  <c r="BG143" i="11"/>
  <c r="BF143" i="11"/>
  <c r="T143" i="11"/>
  <c r="R143" i="11"/>
  <c r="P143" i="11"/>
  <c r="BI141" i="11"/>
  <c r="BH141" i="11"/>
  <c r="BG141" i="11"/>
  <c r="BF141" i="11"/>
  <c r="T141" i="11"/>
  <c r="R141" i="11"/>
  <c r="P141" i="11"/>
  <c r="BI140" i="11"/>
  <c r="BH140" i="11"/>
  <c r="BG140" i="11"/>
  <c r="BF140" i="11"/>
  <c r="T140" i="11"/>
  <c r="R140" i="11"/>
  <c r="P140" i="11"/>
  <c r="BI139" i="11"/>
  <c r="BH139" i="11"/>
  <c r="BG139" i="11"/>
  <c r="BF139" i="11"/>
  <c r="T139" i="11"/>
  <c r="R139" i="11"/>
  <c r="P139" i="11"/>
  <c r="BI138" i="11"/>
  <c r="BH138" i="11"/>
  <c r="BG138" i="11"/>
  <c r="BF138" i="11"/>
  <c r="T138" i="11"/>
  <c r="R138" i="11"/>
  <c r="P138" i="11"/>
  <c r="BI137" i="11"/>
  <c r="BH137" i="11"/>
  <c r="BG137" i="11"/>
  <c r="BF137" i="11"/>
  <c r="T137" i="11"/>
  <c r="R137" i="11"/>
  <c r="P137" i="11"/>
  <c r="BI135" i="11"/>
  <c r="BH135" i="11"/>
  <c r="BG135" i="11"/>
  <c r="BF135" i="11"/>
  <c r="T135" i="11"/>
  <c r="R135" i="11"/>
  <c r="P135" i="11"/>
  <c r="BI134" i="11"/>
  <c r="BH134" i="11"/>
  <c r="BG134" i="11"/>
  <c r="BF134" i="11"/>
  <c r="T134" i="11"/>
  <c r="R134" i="11"/>
  <c r="P134" i="11"/>
  <c r="BI133" i="11"/>
  <c r="BH133" i="11"/>
  <c r="BG133" i="11"/>
  <c r="BF133" i="11"/>
  <c r="T133" i="11"/>
  <c r="R133" i="11"/>
  <c r="P133" i="11"/>
  <c r="BI132" i="11"/>
  <c r="BH132" i="11"/>
  <c r="BG132" i="11"/>
  <c r="BF132" i="11"/>
  <c r="T132" i="11"/>
  <c r="R132" i="11"/>
  <c r="P132" i="11"/>
  <c r="BI131" i="11"/>
  <c r="BH131" i="11"/>
  <c r="BG131" i="11"/>
  <c r="BF131" i="11"/>
  <c r="T131" i="11"/>
  <c r="R131" i="11"/>
  <c r="P131" i="11"/>
  <c r="BI130" i="11"/>
  <c r="BH130" i="11"/>
  <c r="BG130" i="11"/>
  <c r="BF130" i="11"/>
  <c r="T130" i="11"/>
  <c r="R130" i="11"/>
  <c r="P130" i="11"/>
  <c r="BI129" i="11"/>
  <c r="BH129" i="11"/>
  <c r="BG129" i="11"/>
  <c r="BF129" i="11"/>
  <c r="T129" i="11"/>
  <c r="R129" i="11"/>
  <c r="P129" i="11"/>
  <c r="BI128" i="11"/>
  <c r="BH128" i="11"/>
  <c r="BG128" i="11"/>
  <c r="BF128" i="11"/>
  <c r="T128" i="11"/>
  <c r="R128" i="11"/>
  <c r="P128" i="11"/>
  <c r="J122" i="11"/>
  <c r="F121" i="11"/>
  <c r="F119" i="11"/>
  <c r="E117" i="11"/>
  <c r="J92" i="11"/>
  <c r="F91" i="11"/>
  <c r="F89" i="11"/>
  <c r="E87" i="11"/>
  <c r="J21" i="11"/>
  <c r="E21" i="11"/>
  <c r="J121" i="11" s="1"/>
  <c r="J20" i="11"/>
  <c r="J18" i="11"/>
  <c r="E18" i="11"/>
  <c r="F122" i="11" s="1"/>
  <c r="J17" i="11"/>
  <c r="J12" i="11"/>
  <c r="J119" i="11"/>
  <c r="E7" i="11"/>
  <c r="E115" i="11" s="1"/>
  <c r="J37" i="10"/>
  <c r="J36" i="10"/>
  <c r="AY103" i="1" s="1"/>
  <c r="J35" i="10"/>
  <c r="AX103" i="1"/>
  <c r="BI146" i="10"/>
  <c r="BH146" i="10"/>
  <c r="BG146" i="10"/>
  <c r="BF146" i="10"/>
  <c r="T146" i="10"/>
  <c r="T145" i="10" s="1"/>
  <c r="T144" i="10" s="1"/>
  <c r="R146" i="10"/>
  <c r="R145" i="10"/>
  <c r="R144" i="10" s="1"/>
  <c r="P146" i="10"/>
  <c r="P145" i="10"/>
  <c r="P144" i="10"/>
  <c r="BI143" i="10"/>
  <c r="BH143" i="10"/>
  <c r="BG143" i="10"/>
  <c r="BF143" i="10"/>
  <c r="T143" i="10"/>
  <c r="R143" i="10"/>
  <c r="P143" i="10"/>
  <c r="BI142" i="10"/>
  <c r="BH142" i="10"/>
  <c r="BG142" i="10"/>
  <c r="BF142" i="10"/>
  <c r="T142" i="10"/>
  <c r="R142" i="10"/>
  <c r="P142" i="10"/>
  <c r="BI141" i="10"/>
  <c r="BH141" i="10"/>
  <c r="BG141" i="10"/>
  <c r="BF141" i="10"/>
  <c r="T141" i="10"/>
  <c r="R141" i="10"/>
  <c r="P141" i="10"/>
  <c r="BI140" i="10"/>
  <c r="BH140" i="10"/>
  <c r="BG140" i="10"/>
  <c r="BF140" i="10"/>
  <c r="T140" i="10"/>
  <c r="R140" i="10"/>
  <c r="P140" i="10"/>
  <c r="BI139" i="10"/>
  <c r="BH139" i="10"/>
  <c r="BG139" i="10"/>
  <c r="BF139" i="10"/>
  <c r="T139" i="10"/>
  <c r="R139" i="10"/>
  <c r="P139" i="10"/>
  <c r="BI138" i="10"/>
  <c r="BH138" i="10"/>
  <c r="BG138" i="10"/>
  <c r="BF138" i="10"/>
  <c r="T138" i="10"/>
  <c r="R138" i="10"/>
  <c r="P138" i="10"/>
  <c r="BI136" i="10"/>
  <c r="BH136" i="10"/>
  <c r="BG136" i="10"/>
  <c r="BF136" i="10"/>
  <c r="T136" i="10"/>
  <c r="R136" i="10"/>
  <c r="P136" i="10"/>
  <c r="BI135" i="10"/>
  <c r="BH135" i="10"/>
  <c r="BG135" i="10"/>
  <c r="BF135" i="10"/>
  <c r="T135" i="10"/>
  <c r="R135" i="10"/>
  <c r="P135" i="10"/>
  <c r="BI134" i="10"/>
  <c r="BH134" i="10"/>
  <c r="BG134" i="10"/>
  <c r="BF134" i="10"/>
  <c r="T134" i="10"/>
  <c r="R134" i="10"/>
  <c r="P134" i="10"/>
  <c r="BI132" i="10"/>
  <c r="BH132" i="10"/>
  <c r="BG132" i="10"/>
  <c r="BF132" i="10"/>
  <c r="T132" i="10"/>
  <c r="R132" i="10"/>
  <c r="P132" i="10"/>
  <c r="BI131" i="10"/>
  <c r="BH131" i="10"/>
  <c r="BG131" i="10"/>
  <c r="BF131" i="10"/>
  <c r="T131" i="10"/>
  <c r="R131" i="10"/>
  <c r="P131" i="10"/>
  <c r="BI130" i="10"/>
  <c r="BH130" i="10"/>
  <c r="BG130" i="10"/>
  <c r="BF130" i="10"/>
  <c r="T130" i="10"/>
  <c r="R130" i="10"/>
  <c r="P130" i="10"/>
  <c r="BI129" i="10"/>
  <c r="BH129" i="10"/>
  <c r="BG129" i="10"/>
  <c r="BF129" i="10"/>
  <c r="T129" i="10"/>
  <c r="R129" i="10"/>
  <c r="P129" i="10"/>
  <c r="BI128" i="10"/>
  <c r="BH128" i="10"/>
  <c r="BG128" i="10"/>
  <c r="BF128" i="10"/>
  <c r="T128" i="10"/>
  <c r="R128" i="10"/>
  <c r="P128" i="10"/>
  <c r="BI127" i="10"/>
  <c r="BH127" i="10"/>
  <c r="BG127" i="10"/>
  <c r="BF127" i="10"/>
  <c r="T127" i="10"/>
  <c r="R127" i="10"/>
  <c r="P127" i="10"/>
  <c r="BI126" i="10"/>
  <c r="BH126" i="10"/>
  <c r="BG126" i="10"/>
  <c r="BF126" i="10"/>
  <c r="T126" i="10"/>
  <c r="R126" i="10"/>
  <c r="P126" i="10"/>
  <c r="BI125" i="10"/>
  <c r="BH125" i="10"/>
  <c r="BG125" i="10"/>
  <c r="BF125" i="10"/>
  <c r="T125" i="10"/>
  <c r="R125" i="10"/>
  <c r="P125" i="10"/>
  <c r="J119" i="10"/>
  <c r="F118" i="10"/>
  <c r="F116" i="10"/>
  <c r="E114" i="10"/>
  <c r="J92" i="10"/>
  <c r="F91" i="10"/>
  <c r="F89" i="10"/>
  <c r="E87" i="10"/>
  <c r="J21" i="10"/>
  <c r="E21" i="10"/>
  <c r="J91" i="10" s="1"/>
  <c r="J20" i="10"/>
  <c r="J18" i="10"/>
  <c r="E18" i="10"/>
  <c r="F119" i="10" s="1"/>
  <c r="J17" i="10"/>
  <c r="J12" i="10"/>
  <c r="J116" i="10" s="1"/>
  <c r="E7" i="10"/>
  <c r="E112" i="10" s="1"/>
  <c r="J37" i="9"/>
  <c r="J36" i="9"/>
  <c r="AY102" i="1" s="1"/>
  <c r="J35" i="9"/>
  <c r="AX102" i="1"/>
  <c r="BI163" i="9"/>
  <c r="BH163" i="9"/>
  <c r="BG163" i="9"/>
  <c r="BF163" i="9"/>
  <c r="T163" i="9"/>
  <c r="T162" i="9" s="1"/>
  <c r="R163" i="9"/>
  <c r="R162" i="9"/>
  <c r="P163" i="9"/>
  <c r="P162" i="9" s="1"/>
  <c r="BI161" i="9"/>
  <c r="BH161" i="9"/>
  <c r="BG161" i="9"/>
  <c r="BF161" i="9"/>
  <c r="T161" i="9"/>
  <c r="T160" i="9"/>
  <c r="R161" i="9"/>
  <c r="R160" i="9" s="1"/>
  <c r="R155" i="9" s="1"/>
  <c r="P161" i="9"/>
  <c r="P160" i="9"/>
  <c r="BI159" i="9"/>
  <c r="BH159" i="9"/>
  <c r="BG159" i="9"/>
  <c r="BF159" i="9"/>
  <c r="T159" i="9"/>
  <c r="T158" i="9" s="1"/>
  <c r="R159" i="9"/>
  <c r="R158" i="9"/>
  <c r="P159" i="9"/>
  <c r="P158" i="9" s="1"/>
  <c r="BI157" i="9"/>
  <c r="BH157" i="9"/>
  <c r="BG157" i="9"/>
  <c r="BF157" i="9"/>
  <c r="T157" i="9"/>
  <c r="T156" i="9"/>
  <c r="R157" i="9"/>
  <c r="R156" i="9"/>
  <c r="P157" i="9"/>
  <c r="P156" i="9" s="1"/>
  <c r="BI154" i="9"/>
  <c r="BH154" i="9"/>
  <c r="BG154" i="9"/>
  <c r="BF154" i="9"/>
  <c r="T154" i="9"/>
  <c r="T153" i="9" s="1"/>
  <c r="T152" i="9" s="1"/>
  <c r="R154" i="9"/>
  <c r="R153" i="9"/>
  <c r="R152" i="9" s="1"/>
  <c r="P154" i="9"/>
  <c r="P153" i="9"/>
  <c r="P152" i="9"/>
  <c r="BI151" i="9"/>
  <c r="BH151" i="9"/>
  <c r="BG151" i="9"/>
  <c r="BF151" i="9"/>
  <c r="T151" i="9"/>
  <c r="R151" i="9"/>
  <c r="P151" i="9"/>
  <c r="BI150" i="9"/>
  <c r="BH150" i="9"/>
  <c r="BG150" i="9"/>
  <c r="BF150" i="9"/>
  <c r="T150" i="9"/>
  <c r="R150" i="9"/>
  <c r="P150" i="9"/>
  <c r="BI149" i="9"/>
  <c r="BH149" i="9"/>
  <c r="BG149" i="9"/>
  <c r="BF149" i="9"/>
  <c r="T149" i="9"/>
  <c r="R149" i="9"/>
  <c r="P149" i="9"/>
  <c r="BI148" i="9"/>
  <c r="BH148" i="9"/>
  <c r="BG148" i="9"/>
  <c r="BF148" i="9"/>
  <c r="T148" i="9"/>
  <c r="R148" i="9"/>
  <c r="P148" i="9"/>
  <c r="BI147" i="9"/>
  <c r="BH147" i="9"/>
  <c r="BG147" i="9"/>
  <c r="BF147" i="9"/>
  <c r="T147" i="9"/>
  <c r="R147" i="9"/>
  <c r="P147" i="9"/>
  <c r="BI146" i="9"/>
  <c r="BH146" i="9"/>
  <c r="BG146" i="9"/>
  <c r="BF146" i="9"/>
  <c r="T146" i="9"/>
  <c r="R146" i="9"/>
  <c r="P146" i="9"/>
  <c r="BI145" i="9"/>
  <c r="BH145" i="9"/>
  <c r="BG145" i="9"/>
  <c r="BF145" i="9"/>
  <c r="T145" i="9"/>
  <c r="R145" i="9"/>
  <c r="P145" i="9"/>
  <c r="BI144" i="9"/>
  <c r="BH144" i="9"/>
  <c r="BG144" i="9"/>
  <c r="BF144" i="9"/>
  <c r="T144" i="9"/>
  <c r="R144" i="9"/>
  <c r="P144" i="9"/>
  <c r="BI143" i="9"/>
  <c r="BH143" i="9"/>
  <c r="BG143" i="9"/>
  <c r="BF143" i="9"/>
  <c r="T143" i="9"/>
  <c r="R143" i="9"/>
  <c r="P143" i="9"/>
  <c r="BI141" i="9"/>
  <c r="BH141" i="9"/>
  <c r="BG141" i="9"/>
  <c r="BF141" i="9"/>
  <c r="T141" i="9"/>
  <c r="R141" i="9"/>
  <c r="P141" i="9"/>
  <c r="BI140" i="9"/>
  <c r="BH140" i="9"/>
  <c r="BG140" i="9"/>
  <c r="BF140" i="9"/>
  <c r="T140" i="9"/>
  <c r="R140" i="9"/>
  <c r="P140" i="9"/>
  <c r="BI139" i="9"/>
  <c r="BH139" i="9"/>
  <c r="BG139" i="9"/>
  <c r="BF139" i="9"/>
  <c r="T139" i="9"/>
  <c r="R139" i="9"/>
  <c r="P139" i="9"/>
  <c r="BI138" i="9"/>
  <c r="BH138" i="9"/>
  <c r="BG138" i="9"/>
  <c r="BF138" i="9"/>
  <c r="T138" i="9"/>
  <c r="R138" i="9"/>
  <c r="P138" i="9"/>
  <c r="BI136" i="9"/>
  <c r="BH136" i="9"/>
  <c r="BG136" i="9"/>
  <c r="BF136" i="9"/>
  <c r="T136" i="9"/>
  <c r="R136" i="9"/>
  <c r="P136" i="9"/>
  <c r="BI135" i="9"/>
  <c r="BH135" i="9"/>
  <c r="BG135" i="9"/>
  <c r="BF135" i="9"/>
  <c r="T135" i="9"/>
  <c r="R135" i="9"/>
  <c r="P135" i="9"/>
  <c r="BI134" i="9"/>
  <c r="BH134" i="9"/>
  <c r="BG134" i="9"/>
  <c r="BF134" i="9"/>
  <c r="T134" i="9"/>
  <c r="R134" i="9"/>
  <c r="P134" i="9"/>
  <c r="BI133" i="9"/>
  <c r="BH133" i="9"/>
  <c r="BG133" i="9"/>
  <c r="BF133" i="9"/>
  <c r="T133" i="9"/>
  <c r="R133" i="9"/>
  <c r="P133" i="9"/>
  <c r="BI132" i="9"/>
  <c r="BH132" i="9"/>
  <c r="BG132" i="9"/>
  <c r="BF132" i="9"/>
  <c r="T132" i="9"/>
  <c r="R132" i="9"/>
  <c r="P132" i="9"/>
  <c r="BI131" i="9"/>
  <c r="BH131" i="9"/>
  <c r="BG131" i="9"/>
  <c r="BF131" i="9"/>
  <c r="T131" i="9"/>
  <c r="R131" i="9"/>
  <c r="P131" i="9"/>
  <c r="BI130" i="9"/>
  <c r="BH130" i="9"/>
  <c r="BG130" i="9"/>
  <c r="BF130" i="9"/>
  <c r="T130" i="9"/>
  <c r="R130" i="9"/>
  <c r="P130" i="9"/>
  <c r="J124" i="9"/>
  <c r="F123" i="9"/>
  <c r="F121" i="9"/>
  <c r="E119" i="9"/>
  <c r="J92" i="9"/>
  <c r="F91" i="9"/>
  <c r="F89" i="9"/>
  <c r="E87" i="9"/>
  <c r="J21" i="9"/>
  <c r="E21" i="9"/>
  <c r="J123" i="9"/>
  <c r="J20" i="9"/>
  <c r="J18" i="9"/>
  <c r="E18" i="9"/>
  <c r="F92" i="9"/>
  <c r="J17" i="9"/>
  <c r="J12" i="9"/>
  <c r="J89" i="9"/>
  <c r="E7" i="9"/>
  <c r="E85" i="9" s="1"/>
  <c r="J37" i="8"/>
  <c r="J36" i="8"/>
  <c r="AY101" i="1"/>
  <c r="J35" i="8"/>
  <c r="AX101" i="1" s="1"/>
  <c r="BI173" i="8"/>
  <c r="BH173" i="8"/>
  <c r="BG173" i="8"/>
  <c r="BF173" i="8"/>
  <c r="T173" i="8"/>
  <c r="R173" i="8"/>
  <c r="P173" i="8"/>
  <c r="BI172" i="8"/>
  <c r="BH172" i="8"/>
  <c r="BG172" i="8"/>
  <c r="BF172" i="8"/>
  <c r="T172" i="8"/>
  <c r="R172" i="8"/>
  <c r="P172" i="8"/>
  <c r="BI171" i="8"/>
  <c r="BH171" i="8"/>
  <c r="BG171" i="8"/>
  <c r="BF171" i="8"/>
  <c r="T171" i="8"/>
  <c r="R171" i="8"/>
  <c r="P171" i="8"/>
  <c r="BI170" i="8"/>
  <c r="BH170" i="8"/>
  <c r="BG170" i="8"/>
  <c r="BF170" i="8"/>
  <c r="T170" i="8"/>
  <c r="R170" i="8"/>
  <c r="P170" i="8"/>
  <c r="BI168" i="8"/>
  <c r="BH168" i="8"/>
  <c r="BG168" i="8"/>
  <c r="BF168" i="8"/>
  <c r="T168" i="8"/>
  <c r="R168" i="8"/>
  <c r="P168" i="8"/>
  <c r="BI167" i="8"/>
  <c r="BH167" i="8"/>
  <c r="BG167" i="8"/>
  <c r="BF167" i="8"/>
  <c r="T167" i="8"/>
  <c r="R167" i="8"/>
  <c r="P167" i="8"/>
  <c r="BI166" i="8"/>
  <c r="BH166" i="8"/>
  <c r="BG166" i="8"/>
  <c r="BF166" i="8"/>
  <c r="T166" i="8"/>
  <c r="R166" i="8"/>
  <c r="P166" i="8"/>
  <c r="BI164" i="8"/>
  <c r="BH164" i="8"/>
  <c r="BG164" i="8"/>
  <c r="BF164" i="8"/>
  <c r="T164" i="8"/>
  <c r="R164" i="8"/>
  <c r="P164" i="8"/>
  <c r="BI163" i="8"/>
  <c r="BH163" i="8"/>
  <c r="BG163" i="8"/>
  <c r="BF163" i="8"/>
  <c r="T163" i="8"/>
  <c r="R163" i="8"/>
  <c r="P163" i="8"/>
  <c r="BI160" i="8"/>
  <c r="BH160" i="8"/>
  <c r="BG160" i="8"/>
  <c r="BF160" i="8"/>
  <c r="T160" i="8"/>
  <c r="R160" i="8"/>
  <c r="P160" i="8"/>
  <c r="BI158" i="8"/>
  <c r="BH158" i="8"/>
  <c r="BG158" i="8"/>
  <c r="BF158" i="8"/>
  <c r="T158" i="8"/>
  <c r="R158" i="8"/>
  <c r="P158" i="8"/>
  <c r="BI156" i="8"/>
  <c r="BH156" i="8"/>
  <c r="BG156" i="8"/>
  <c r="BF156" i="8"/>
  <c r="T156" i="8"/>
  <c r="T155" i="8"/>
  <c r="R156" i="8"/>
  <c r="R155" i="8" s="1"/>
  <c r="P156" i="8"/>
  <c r="P155" i="8"/>
  <c r="BI153" i="8"/>
  <c r="BH153" i="8"/>
  <c r="BG153" i="8"/>
  <c r="BF153" i="8"/>
  <c r="T153" i="8"/>
  <c r="R153" i="8"/>
  <c r="P153" i="8"/>
  <c r="BI152" i="8"/>
  <c r="BH152" i="8"/>
  <c r="BG152" i="8"/>
  <c r="BF152" i="8"/>
  <c r="T152" i="8"/>
  <c r="R152" i="8"/>
  <c r="P152" i="8"/>
  <c r="BI151" i="8"/>
  <c r="BH151" i="8"/>
  <c r="BG151" i="8"/>
  <c r="BF151" i="8"/>
  <c r="T151" i="8"/>
  <c r="R151" i="8"/>
  <c r="P151" i="8"/>
  <c r="BI150" i="8"/>
  <c r="BH150" i="8"/>
  <c r="BG150" i="8"/>
  <c r="BF150" i="8"/>
  <c r="T150" i="8"/>
  <c r="R150" i="8"/>
  <c r="P150" i="8"/>
  <c r="BI149" i="8"/>
  <c r="BH149" i="8"/>
  <c r="BG149" i="8"/>
  <c r="BF149" i="8"/>
  <c r="T149" i="8"/>
  <c r="R149" i="8"/>
  <c r="P149" i="8"/>
  <c r="BI148" i="8"/>
  <c r="BH148" i="8"/>
  <c r="BG148" i="8"/>
  <c r="BF148" i="8"/>
  <c r="T148" i="8"/>
  <c r="R148" i="8"/>
  <c r="P148" i="8"/>
  <c r="BI147" i="8"/>
  <c r="BH147" i="8"/>
  <c r="BG147" i="8"/>
  <c r="BF147" i="8"/>
  <c r="T147" i="8"/>
  <c r="R147" i="8"/>
  <c r="P147" i="8"/>
  <c r="BI146" i="8"/>
  <c r="BH146" i="8"/>
  <c r="BG146" i="8"/>
  <c r="BF146" i="8"/>
  <c r="T146" i="8"/>
  <c r="R146" i="8"/>
  <c r="P146" i="8"/>
  <c r="BI145" i="8"/>
  <c r="BH145" i="8"/>
  <c r="BG145" i="8"/>
  <c r="BF145" i="8"/>
  <c r="T145" i="8"/>
  <c r="R145" i="8"/>
  <c r="P145" i="8"/>
  <c r="BI144" i="8"/>
  <c r="BH144" i="8"/>
  <c r="BG144" i="8"/>
  <c r="BF144" i="8"/>
  <c r="T144" i="8"/>
  <c r="R144" i="8"/>
  <c r="P144" i="8"/>
  <c r="BI143" i="8"/>
  <c r="BH143" i="8"/>
  <c r="BG143" i="8"/>
  <c r="BF143" i="8"/>
  <c r="T143" i="8"/>
  <c r="R143" i="8"/>
  <c r="P143" i="8"/>
  <c r="BI141" i="8"/>
  <c r="BH141" i="8"/>
  <c r="BG141" i="8"/>
  <c r="BF141" i="8"/>
  <c r="T141" i="8"/>
  <c r="R141" i="8"/>
  <c r="P141" i="8"/>
  <c r="BI140" i="8"/>
  <c r="BH140" i="8"/>
  <c r="BG140" i="8"/>
  <c r="BF140" i="8"/>
  <c r="T140" i="8"/>
  <c r="R140" i="8"/>
  <c r="P140" i="8"/>
  <c r="BI139" i="8"/>
  <c r="BH139" i="8"/>
  <c r="BG139" i="8"/>
  <c r="BF139" i="8"/>
  <c r="T139" i="8"/>
  <c r="R139" i="8"/>
  <c r="P139" i="8"/>
  <c r="BI137" i="8"/>
  <c r="BH137" i="8"/>
  <c r="BG137" i="8"/>
  <c r="BF137" i="8"/>
  <c r="T137" i="8"/>
  <c r="R137" i="8"/>
  <c r="P137" i="8"/>
  <c r="BI136" i="8"/>
  <c r="BH136" i="8"/>
  <c r="BG136" i="8"/>
  <c r="BF136" i="8"/>
  <c r="T136" i="8"/>
  <c r="R136" i="8"/>
  <c r="P136" i="8"/>
  <c r="BI135" i="8"/>
  <c r="BH135" i="8"/>
  <c r="BG135" i="8"/>
  <c r="BF135" i="8"/>
  <c r="T135" i="8"/>
  <c r="R135" i="8"/>
  <c r="P135" i="8"/>
  <c r="BI134" i="8"/>
  <c r="BH134" i="8"/>
  <c r="BG134" i="8"/>
  <c r="BF134" i="8"/>
  <c r="T134" i="8"/>
  <c r="R134" i="8"/>
  <c r="P134" i="8"/>
  <c r="BI133" i="8"/>
  <c r="BH133" i="8"/>
  <c r="BG133" i="8"/>
  <c r="BF133" i="8"/>
  <c r="T133" i="8"/>
  <c r="R133" i="8"/>
  <c r="P133" i="8"/>
  <c r="BI132" i="8"/>
  <c r="BH132" i="8"/>
  <c r="BG132" i="8"/>
  <c r="BF132" i="8"/>
  <c r="T132" i="8"/>
  <c r="R132" i="8"/>
  <c r="P132" i="8"/>
  <c r="BI131" i="8"/>
  <c r="BH131" i="8"/>
  <c r="BG131" i="8"/>
  <c r="BF131" i="8"/>
  <c r="T131" i="8"/>
  <c r="R131" i="8"/>
  <c r="P131" i="8"/>
  <c r="BI130" i="8"/>
  <c r="BH130" i="8"/>
  <c r="BG130" i="8"/>
  <c r="BF130" i="8"/>
  <c r="T130" i="8"/>
  <c r="R130" i="8"/>
  <c r="P130" i="8"/>
  <c r="J124" i="8"/>
  <c r="F123" i="8"/>
  <c r="F121" i="8"/>
  <c r="E119" i="8"/>
  <c r="J92" i="8"/>
  <c r="F91" i="8"/>
  <c r="F89" i="8"/>
  <c r="E87" i="8"/>
  <c r="J21" i="8"/>
  <c r="E21" i="8"/>
  <c r="J123" i="8" s="1"/>
  <c r="J20" i="8"/>
  <c r="J18" i="8"/>
  <c r="E18" i="8"/>
  <c r="F92" i="8" s="1"/>
  <c r="J17" i="8"/>
  <c r="J12" i="8"/>
  <c r="J121" i="8"/>
  <c r="E7" i="8"/>
  <c r="E117" i="8"/>
  <c r="J37" i="7"/>
  <c r="J36" i="7"/>
  <c r="AY100" i="1" s="1"/>
  <c r="J35" i="7"/>
  <c r="AX100" i="1"/>
  <c r="BI156" i="7"/>
  <c r="BH156" i="7"/>
  <c r="BG156" i="7"/>
  <c r="BF156" i="7"/>
  <c r="T156" i="7"/>
  <c r="T155" i="7" s="1"/>
  <c r="T152" i="7" s="1"/>
  <c r="R156" i="7"/>
  <c r="R155" i="7"/>
  <c r="P156" i="7"/>
  <c r="P155" i="7" s="1"/>
  <c r="BI154" i="7"/>
  <c r="BH154" i="7"/>
  <c r="BG154" i="7"/>
  <c r="BF154" i="7"/>
  <c r="T154" i="7"/>
  <c r="T153" i="7"/>
  <c r="R154" i="7"/>
  <c r="R153" i="7"/>
  <c r="R152" i="7"/>
  <c r="P154" i="7"/>
  <c r="P153" i="7" s="1"/>
  <c r="P152" i="7" s="1"/>
  <c r="BI151" i="7"/>
  <c r="BH151" i="7"/>
  <c r="BG151" i="7"/>
  <c r="BF151" i="7"/>
  <c r="T151" i="7"/>
  <c r="T150" i="7"/>
  <c r="T149" i="7" s="1"/>
  <c r="R151" i="7"/>
  <c r="R150" i="7"/>
  <c r="R149" i="7"/>
  <c r="P151" i="7"/>
  <c r="P150" i="7" s="1"/>
  <c r="P149" i="7" s="1"/>
  <c r="BI148" i="7"/>
  <c r="BH148" i="7"/>
  <c r="BG148" i="7"/>
  <c r="BF148" i="7"/>
  <c r="T148" i="7"/>
  <c r="R148" i="7"/>
  <c r="P148" i="7"/>
  <c r="BI147" i="7"/>
  <c r="BH147" i="7"/>
  <c r="BG147" i="7"/>
  <c r="BF147" i="7"/>
  <c r="T147" i="7"/>
  <c r="R147" i="7"/>
  <c r="P147" i="7"/>
  <c r="BI146" i="7"/>
  <c r="BH146" i="7"/>
  <c r="BG146" i="7"/>
  <c r="BF146" i="7"/>
  <c r="T146" i="7"/>
  <c r="R146" i="7"/>
  <c r="P146" i="7"/>
  <c r="BI145" i="7"/>
  <c r="BH145" i="7"/>
  <c r="BG145" i="7"/>
  <c r="BF145" i="7"/>
  <c r="T145" i="7"/>
  <c r="R145" i="7"/>
  <c r="P145" i="7"/>
  <c r="BI144" i="7"/>
  <c r="BH144" i="7"/>
  <c r="BG144" i="7"/>
  <c r="BF144" i="7"/>
  <c r="T144" i="7"/>
  <c r="R144" i="7"/>
  <c r="P144" i="7"/>
  <c r="BI143" i="7"/>
  <c r="BH143" i="7"/>
  <c r="BG143" i="7"/>
  <c r="BF143" i="7"/>
  <c r="T143" i="7"/>
  <c r="R143" i="7"/>
  <c r="P143" i="7"/>
  <c r="BI142" i="7"/>
  <c r="BH142" i="7"/>
  <c r="BG142" i="7"/>
  <c r="BF142" i="7"/>
  <c r="T142" i="7"/>
  <c r="R142" i="7"/>
  <c r="P142" i="7"/>
  <c r="BI141" i="7"/>
  <c r="BH141" i="7"/>
  <c r="BG141" i="7"/>
  <c r="BF141" i="7"/>
  <c r="T141" i="7"/>
  <c r="R141" i="7"/>
  <c r="P141" i="7"/>
  <c r="BI140" i="7"/>
  <c r="BH140" i="7"/>
  <c r="BG140" i="7"/>
  <c r="BF140" i="7"/>
  <c r="T140" i="7"/>
  <c r="R140" i="7"/>
  <c r="P140" i="7"/>
  <c r="BI138" i="7"/>
  <c r="BH138" i="7"/>
  <c r="BG138" i="7"/>
  <c r="BF138" i="7"/>
  <c r="T138" i="7"/>
  <c r="R138" i="7"/>
  <c r="P138" i="7"/>
  <c r="BI137" i="7"/>
  <c r="BH137" i="7"/>
  <c r="BG137" i="7"/>
  <c r="BF137" i="7"/>
  <c r="T137" i="7"/>
  <c r="R137" i="7"/>
  <c r="P137" i="7"/>
  <c r="BI136" i="7"/>
  <c r="BH136" i="7"/>
  <c r="BG136" i="7"/>
  <c r="BF136" i="7"/>
  <c r="T136" i="7"/>
  <c r="R136" i="7"/>
  <c r="P136" i="7"/>
  <c r="BI134" i="7"/>
  <c r="BH134" i="7"/>
  <c r="BG134" i="7"/>
  <c r="BF134" i="7"/>
  <c r="T134" i="7"/>
  <c r="R134" i="7"/>
  <c r="P134" i="7"/>
  <c r="BI133" i="7"/>
  <c r="BH133" i="7"/>
  <c r="BG133" i="7"/>
  <c r="BF133" i="7"/>
  <c r="T133" i="7"/>
  <c r="R133" i="7"/>
  <c r="P133" i="7"/>
  <c r="BI132" i="7"/>
  <c r="BH132" i="7"/>
  <c r="BG132" i="7"/>
  <c r="BF132" i="7"/>
  <c r="T132" i="7"/>
  <c r="R132" i="7"/>
  <c r="P132" i="7"/>
  <c r="BI131" i="7"/>
  <c r="BH131" i="7"/>
  <c r="BG131" i="7"/>
  <c r="BF131" i="7"/>
  <c r="T131" i="7"/>
  <c r="R131" i="7"/>
  <c r="P131" i="7"/>
  <c r="BI130" i="7"/>
  <c r="BH130" i="7"/>
  <c r="BG130" i="7"/>
  <c r="BF130" i="7"/>
  <c r="T130" i="7"/>
  <c r="R130" i="7"/>
  <c r="P130" i="7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J122" i="7"/>
  <c r="F121" i="7"/>
  <c r="F119" i="7"/>
  <c r="E117" i="7"/>
  <c r="J92" i="7"/>
  <c r="F91" i="7"/>
  <c r="F89" i="7"/>
  <c r="E87" i="7"/>
  <c r="J21" i="7"/>
  <c r="E21" i="7"/>
  <c r="J121" i="7"/>
  <c r="J20" i="7"/>
  <c r="J18" i="7"/>
  <c r="E18" i="7"/>
  <c r="F122" i="7"/>
  <c r="J17" i="7"/>
  <c r="J12" i="7"/>
  <c r="J89" i="7" s="1"/>
  <c r="E7" i="7"/>
  <c r="E115" i="7" s="1"/>
  <c r="J37" i="6"/>
  <c r="J36" i="6"/>
  <c r="AY99" i="1"/>
  <c r="J35" i="6"/>
  <c r="AX99" i="1" s="1"/>
  <c r="BI177" i="6"/>
  <c r="BH177" i="6"/>
  <c r="BG177" i="6"/>
  <c r="BF177" i="6"/>
  <c r="T177" i="6"/>
  <c r="T176" i="6"/>
  <c r="R177" i="6"/>
  <c r="R176" i="6" s="1"/>
  <c r="P177" i="6"/>
  <c r="P176" i="6"/>
  <c r="BI175" i="6"/>
  <c r="BH175" i="6"/>
  <c r="BG175" i="6"/>
  <c r="BF175" i="6"/>
  <c r="T175" i="6"/>
  <c r="T174" i="6" s="1"/>
  <c r="R175" i="6"/>
  <c r="R174" i="6"/>
  <c r="P175" i="6"/>
  <c r="P174" i="6" s="1"/>
  <c r="BI173" i="6"/>
  <c r="BH173" i="6"/>
  <c r="BG173" i="6"/>
  <c r="BF173" i="6"/>
  <c r="T173" i="6"/>
  <c r="T172" i="6"/>
  <c r="R173" i="6"/>
  <c r="R172" i="6" s="1"/>
  <c r="P173" i="6"/>
  <c r="P172" i="6"/>
  <c r="BI171" i="6"/>
  <c r="BH171" i="6"/>
  <c r="BG171" i="6"/>
  <c r="BF171" i="6"/>
  <c r="T171" i="6"/>
  <c r="T170" i="6" s="1"/>
  <c r="T167" i="6" s="1"/>
  <c r="R171" i="6"/>
  <c r="R170" i="6"/>
  <c r="P171" i="6"/>
  <c r="P170" i="6" s="1"/>
  <c r="BI169" i="6"/>
  <c r="BH169" i="6"/>
  <c r="BG169" i="6"/>
  <c r="BF169" i="6"/>
  <c r="T169" i="6"/>
  <c r="T168" i="6"/>
  <c r="R169" i="6"/>
  <c r="R168" i="6"/>
  <c r="P169" i="6"/>
  <c r="P168" i="6" s="1"/>
  <c r="BI166" i="6"/>
  <c r="BH166" i="6"/>
  <c r="BG166" i="6"/>
  <c r="BF166" i="6"/>
  <c r="T166" i="6"/>
  <c r="T165" i="6"/>
  <c r="R166" i="6"/>
  <c r="R165" i="6" s="1"/>
  <c r="P166" i="6"/>
  <c r="P165" i="6"/>
  <c r="BI164" i="6"/>
  <c r="BH164" i="6"/>
  <c r="BG164" i="6"/>
  <c r="BF164" i="6"/>
  <c r="T164" i="6"/>
  <c r="T163" i="6" s="1"/>
  <c r="T162" i="6" s="1"/>
  <c r="R164" i="6"/>
  <c r="R163" i="6"/>
  <c r="R162" i="6" s="1"/>
  <c r="P164" i="6"/>
  <c r="P163" i="6"/>
  <c r="P162" i="6"/>
  <c r="BI161" i="6"/>
  <c r="BH161" i="6"/>
  <c r="BG161" i="6"/>
  <c r="BF161" i="6"/>
  <c r="T161" i="6"/>
  <c r="R161" i="6"/>
  <c r="P161" i="6"/>
  <c r="BI160" i="6"/>
  <c r="BH160" i="6"/>
  <c r="BG160" i="6"/>
  <c r="BF160" i="6"/>
  <c r="T160" i="6"/>
  <c r="R160" i="6"/>
  <c r="P160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5" i="6"/>
  <c r="BH155" i="6"/>
  <c r="BG155" i="6"/>
  <c r="BF155" i="6"/>
  <c r="T155" i="6"/>
  <c r="R155" i="6"/>
  <c r="P155" i="6"/>
  <c r="BI154" i="6"/>
  <c r="BH154" i="6"/>
  <c r="BG154" i="6"/>
  <c r="BF154" i="6"/>
  <c r="T154" i="6"/>
  <c r="R154" i="6"/>
  <c r="P154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J126" i="6"/>
  <c r="F125" i="6"/>
  <c r="F123" i="6"/>
  <c r="E121" i="6"/>
  <c r="J92" i="6"/>
  <c r="F91" i="6"/>
  <c r="F89" i="6"/>
  <c r="E87" i="6"/>
  <c r="J21" i="6"/>
  <c r="E21" i="6"/>
  <c r="J125" i="6"/>
  <c r="J20" i="6"/>
  <c r="J18" i="6"/>
  <c r="E18" i="6"/>
  <c r="F126" i="6"/>
  <c r="J17" i="6"/>
  <c r="J12" i="6"/>
  <c r="J123" i="6"/>
  <c r="E7" i="6"/>
  <c r="E119" i="6" s="1"/>
  <c r="J37" i="5"/>
  <c r="J36" i="5"/>
  <c r="AY98" i="1"/>
  <c r="J35" i="5"/>
  <c r="AX98" i="1" s="1"/>
  <c r="BI182" i="5"/>
  <c r="BH182" i="5"/>
  <c r="BG182" i="5"/>
  <c r="BF182" i="5"/>
  <c r="T182" i="5"/>
  <c r="R182" i="5"/>
  <c r="P182" i="5"/>
  <c r="BI181" i="5"/>
  <c r="BH181" i="5"/>
  <c r="BG181" i="5"/>
  <c r="BF181" i="5"/>
  <c r="T181" i="5"/>
  <c r="R181" i="5"/>
  <c r="P181" i="5"/>
  <c r="BI179" i="5"/>
  <c r="BH179" i="5"/>
  <c r="BG179" i="5"/>
  <c r="BF179" i="5"/>
  <c r="T179" i="5"/>
  <c r="T178" i="5" s="1"/>
  <c r="R179" i="5"/>
  <c r="R178" i="5"/>
  <c r="P179" i="5"/>
  <c r="P178" i="5" s="1"/>
  <c r="BI177" i="5"/>
  <c r="BH177" i="5"/>
  <c r="BG177" i="5"/>
  <c r="BF177" i="5"/>
  <c r="T177" i="5"/>
  <c r="R177" i="5"/>
  <c r="P177" i="5"/>
  <c r="BI176" i="5"/>
  <c r="BH176" i="5"/>
  <c r="BG176" i="5"/>
  <c r="BF176" i="5"/>
  <c r="T176" i="5"/>
  <c r="R176" i="5"/>
  <c r="P176" i="5"/>
  <c r="BI174" i="5"/>
  <c r="BH174" i="5"/>
  <c r="BG174" i="5"/>
  <c r="BF174" i="5"/>
  <c r="T174" i="5"/>
  <c r="T173" i="5" s="1"/>
  <c r="R174" i="5"/>
  <c r="R173" i="5"/>
  <c r="P174" i="5"/>
  <c r="P173" i="5" s="1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8" i="5"/>
  <c r="BH168" i="5"/>
  <c r="BG168" i="5"/>
  <c r="BF168" i="5"/>
  <c r="T168" i="5"/>
  <c r="T167" i="5" s="1"/>
  <c r="R168" i="5"/>
  <c r="R167" i="5"/>
  <c r="P168" i="5"/>
  <c r="P167" i="5" s="1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J126" i="5"/>
  <c r="F125" i="5"/>
  <c r="F123" i="5"/>
  <c r="E121" i="5"/>
  <c r="J92" i="5"/>
  <c r="F91" i="5"/>
  <c r="F89" i="5"/>
  <c r="E87" i="5"/>
  <c r="J21" i="5"/>
  <c r="E21" i="5"/>
  <c r="J91" i="5" s="1"/>
  <c r="J20" i="5"/>
  <c r="J18" i="5"/>
  <c r="E18" i="5"/>
  <c r="F126" i="5" s="1"/>
  <c r="J17" i="5"/>
  <c r="J12" i="5"/>
  <c r="J123" i="5"/>
  <c r="E7" i="5"/>
  <c r="E119" i="5" s="1"/>
  <c r="J37" i="4"/>
  <c r="J36" i="4"/>
  <c r="AY97" i="1" s="1"/>
  <c r="J35" i="4"/>
  <c r="AX97" i="1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T157" i="4" s="1"/>
  <c r="R158" i="4"/>
  <c r="R157" i="4"/>
  <c r="P158" i="4"/>
  <c r="P157" i="4" s="1"/>
  <c r="BI155" i="4"/>
  <c r="BH155" i="4"/>
  <c r="BG155" i="4"/>
  <c r="BF155" i="4"/>
  <c r="T155" i="4"/>
  <c r="T154" i="4"/>
  <c r="T153" i="4" s="1"/>
  <c r="R155" i="4"/>
  <c r="R154" i="4"/>
  <c r="R153" i="4"/>
  <c r="P155" i="4"/>
  <c r="P154" i="4" s="1"/>
  <c r="P153" i="4" s="1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J122" i="4"/>
  <c r="F121" i="4"/>
  <c r="F119" i="4"/>
  <c r="E117" i="4"/>
  <c r="J92" i="4"/>
  <c r="F91" i="4"/>
  <c r="F89" i="4"/>
  <c r="E87" i="4"/>
  <c r="J21" i="4"/>
  <c r="E21" i="4"/>
  <c r="J121" i="4"/>
  <c r="J20" i="4"/>
  <c r="J18" i="4"/>
  <c r="E18" i="4"/>
  <c r="F122" i="4"/>
  <c r="J17" i="4"/>
  <c r="J12" i="4"/>
  <c r="J119" i="4" s="1"/>
  <c r="E7" i="4"/>
  <c r="E85" i="4" s="1"/>
  <c r="J37" i="3"/>
  <c r="J36" i="3"/>
  <c r="AY96" i="1"/>
  <c r="J35" i="3"/>
  <c r="AX96" i="1" s="1"/>
  <c r="BI155" i="3"/>
  <c r="BH155" i="3"/>
  <c r="BG155" i="3"/>
  <c r="BF155" i="3"/>
  <c r="T155" i="3"/>
  <c r="T154" i="3"/>
  <c r="R155" i="3"/>
  <c r="R154" i="3" s="1"/>
  <c r="P155" i="3"/>
  <c r="P154" i="3"/>
  <c r="BI153" i="3"/>
  <c r="BH153" i="3"/>
  <c r="BG153" i="3"/>
  <c r="BF153" i="3"/>
  <c r="T153" i="3"/>
  <c r="T152" i="3" s="1"/>
  <c r="T151" i="3" s="1"/>
  <c r="R153" i="3"/>
  <c r="R152" i="3"/>
  <c r="P153" i="3"/>
  <c r="P152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J120" i="3"/>
  <c r="F119" i="3"/>
  <c r="F117" i="3"/>
  <c r="E115" i="3"/>
  <c r="J92" i="3"/>
  <c r="F91" i="3"/>
  <c r="F89" i="3"/>
  <c r="E87" i="3"/>
  <c r="J21" i="3"/>
  <c r="E21" i="3"/>
  <c r="J91" i="3"/>
  <c r="J20" i="3"/>
  <c r="J18" i="3"/>
  <c r="E18" i="3"/>
  <c r="F120" i="3"/>
  <c r="J17" i="3"/>
  <c r="J12" i="3"/>
  <c r="J117" i="3"/>
  <c r="E7" i="3"/>
  <c r="E113" i="3" s="1"/>
  <c r="J37" i="2"/>
  <c r="J36" i="2"/>
  <c r="AY95" i="1"/>
  <c r="J35" i="2"/>
  <c r="AX95" i="1" s="1"/>
  <c r="BI162" i="2"/>
  <c r="BH162" i="2"/>
  <c r="BG162" i="2"/>
  <c r="BF162" i="2"/>
  <c r="T162" i="2"/>
  <c r="T161" i="2"/>
  <c r="R162" i="2"/>
  <c r="R161" i="2" s="1"/>
  <c r="P162" i="2"/>
  <c r="P161" i="2"/>
  <c r="BI160" i="2"/>
  <c r="BH160" i="2"/>
  <c r="BG160" i="2"/>
  <c r="BF160" i="2"/>
  <c r="T160" i="2"/>
  <c r="T159" i="2" s="1"/>
  <c r="T158" i="2" s="1"/>
  <c r="R160" i="2"/>
  <c r="R159" i="2" s="1"/>
  <c r="R158" i="2" s="1"/>
  <c r="P160" i="2"/>
  <c r="P159" i="2"/>
  <c r="P158" i="2" s="1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J120" i="2"/>
  <c r="F119" i="2"/>
  <c r="F117" i="2"/>
  <c r="E115" i="2"/>
  <c r="J92" i="2"/>
  <c r="F91" i="2"/>
  <c r="F89" i="2"/>
  <c r="E87" i="2"/>
  <c r="J21" i="2"/>
  <c r="E21" i="2"/>
  <c r="J119" i="2" s="1"/>
  <c r="J20" i="2"/>
  <c r="J18" i="2"/>
  <c r="E18" i="2"/>
  <c r="F120" i="2" s="1"/>
  <c r="J17" i="2"/>
  <c r="J12" i="2"/>
  <c r="J89" i="2" s="1"/>
  <c r="E7" i="2"/>
  <c r="E113" i="2" s="1"/>
  <c r="L90" i="1"/>
  <c r="AM90" i="1"/>
  <c r="AM89" i="1"/>
  <c r="L89" i="1"/>
  <c r="AM87" i="1"/>
  <c r="L87" i="1"/>
  <c r="L85" i="1"/>
  <c r="L84" i="1"/>
  <c r="BK154" i="12"/>
  <c r="J154" i="12"/>
  <c r="BK152" i="12"/>
  <c r="J152" i="12"/>
  <c r="BK149" i="12"/>
  <c r="J149" i="12"/>
  <c r="BK146" i="12"/>
  <c r="J146" i="12"/>
  <c r="BK145" i="12"/>
  <c r="J145" i="12"/>
  <c r="BK144" i="12"/>
  <c r="J144" i="12"/>
  <c r="BK143" i="12"/>
  <c r="J143" i="12"/>
  <c r="BK142" i="12"/>
  <c r="J140" i="12"/>
  <c r="BK138" i="12"/>
  <c r="J137" i="12"/>
  <c r="BK132" i="12"/>
  <c r="J131" i="12"/>
  <c r="BK130" i="12"/>
  <c r="J129" i="12"/>
  <c r="J128" i="12"/>
  <c r="J166" i="11"/>
  <c r="J165" i="11"/>
  <c r="BK164" i="11"/>
  <c r="BK162" i="11"/>
  <c r="J159" i="11"/>
  <c r="BK155" i="11"/>
  <c r="BK154" i="11"/>
  <c r="BK153" i="11"/>
  <c r="BK152" i="11"/>
  <c r="BK151" i="11"/>
  <c r="BK150" i="11"/>
  <c r="J149" i="11"/>
  <c r="BK147" i="11"/>
  <c r="BK145" i="11"/>
  <c r="J144" i="11"/>
  <c r="BK141" i="11"/>
  <c r="BK138" i="11"/>
  <c r="J137" i="11"/>
  <c r="BK135" i="11"/>
  <c r="J134" i="11"/>
  <c r="J133" i="11"/>
  <c r="BK132" i="11"/>
  <c r="BK129" i="11"/>
  <c r="BK128" i="11"/>
  <c r="J146" i="10"/>
  <c r="BK141" i="10"/>
  <c r="J140" i="10"/>
  <c r="BK138" i="10"/>
  <c r="J136" i="10"/>
  <c r="J134" i="10"/>
  <c r="BK132" i="10"/>
  <c r="BK131" i="10"/>
  <c r="BK130" i="10"/>
  <c r="BK129" i="10"/>
  <c r="J127" i="10"/>
  <c r="BK126" i="10"/>
  <c r="BK125" i="10"/>
  <c r="BK163" i="9"/>
  <c r="J159" i="9"/>
  <c r="BK157" i="9"/>
  <c r="J154" i="9"/>
  <c r="BK151" i="9"/>
  <c r="J150" i="9"/>
  <c r="J149" i="9"/>
  <c r="BK148" i="9"/>
  <c r="BK147" i="9"/>
  <c r="BK146" i="9"/>
  <c r="J145" i="9"/>
  <c r="BK141" i="9"/>
  <c r="BK139" i="9"/>
  <c r="J136" i="9"/>
  <c r="BK135" i="9"/>
  <c r="J133" i="9"/>
  <c r="J132" i="9"/>
  <c r="BK131" i="9"/>
  <c r="BK130" i="9"/>
  <c r="BK172" i="8"/>
  <c r="BK170" i="8"/>
  <c r="BK168" i="8"/>
  <c r="BK166" i="8"/>
  <c r="J164" i="8"/>
  <c r="BK163" i="8"/>
  <c r="BK160" i="8"/>
  <c r="BK158" i="8"/>
  <c r="BK153" i="8"/>
  <c r="BK152" i="8"/>
  <c r="BK150" i="8"/>
  <c r="J149" i="8"/>
  <c r="BK147" i="8"/>
  <c r="J145" i="8"/>
  <c r="BK143" i="8"/>
  <c r="BK140" i="8"/>
  <c r="J137" i="8"/>
  <c r="BK135" i="8"/>
  <c r="BK134" i="8"/>
  <c r="BK131" i="8"/>
  <c r="J130" i="8"/>
  <c r="J156" i="7"/>
  <c r="J154" i="7"/>
  <c r="J151" i="7"/>
  <c r="BK148" i="7"/>
  <c r="BK147" i="7"/>
  <c r="BK146" i="7"/>
  <c r="J145" i="7"/>
  <c r="J144" i="7"/>
  <c r="J142" i="7"/>
  <c r="J140" i="7"/>
  <c r="J138" i="7"/>
  <c r="BK137" i="7"/>
  <c r="BK133" i="7"/>
  <c r="BK132" i="7"/>
  <c r="J131" i="7"/>
  <c r="BK130" i="7"/>
  <c r="J129" i="7"/>
  <c r="J177" i="6"/>
  <c r="BK175" i="6"/>
  <c r="BK171" i="6"/>
  <c r="J169" i="6"/>
  <c r="BK164" i="6"/>
  <c r="BK161" i="6"/>
  <c r="J160" i="6"/>
  <c r="BK158" i="6"/>
  <c r="BK157" i="6"/>
  <c r="J156" i="6"/>
  <c r="J155" i="6"/>
  <c r="BK151" i="6"/>
  <c r="BK150" i="6"/>
  <c r="J148" i="6"/>
  <c r="J147" i="6"/>
  <c r="BK145" i="6"/>
  <c r="J144" i="6"/>
  <c r="J143" i="6"/>
  <c r="J141" i="6"/>
  <c r="BK140" i="6"/>
  <c r="J139" i="6"/>
  <c r="BK138" i="6"/>
  <c r="J137" i="6"/>
  <c r="BK136" i="6"/>
  <c r="BK135" i="6"/>
  <c r="BK134" i="6"/>
  <c r="BK133" i="6"/>
  <c r="J132" i="6"/>
  <c r="BK182" i="5"/>
  <c r="J181" i="5"/>
  <c r="J179" i="5"/>
  <c r="J177" i="5"/>
  <c r="BK176" i="5"/>
  <c r="J174" i="5"/>
  <c r="BK171" i="5"/>
  <c r="BK170" i="5"/>
  <c r="J168" i="5"/>
  <c r="BK165" i="5"/>
  <c r="J164" i="5"/>
  <c r="BK163" i="5"/>
  <c r="J163" i="5"/>
  <c r="BK162" i="5"/>
  <c r="J161" i="5"/>
  <c r="BK160" i="5"/>
  <c r="J159" i="5"/>
  <c r="BK157" i="5"/>
  <c r="J155" i="5"/>
  <c r="J154" i="5"/>
  <c r="BK152" i="5"/>
  <c r="BK151" i="5"/>
  <c r="J150" i="5"/>
  <c r="BK147" i="5"/>
  <c r="J146" i="5"/>
  <c r="BK145" i="5"/>
  <c r="BK144" i="5"/>
  <c r="J141" i="5"/>
  <c r="BK139" i="5"/>
  <c r="BK138" i="5"/>
  <c r="BK136" i="5"/>
  <c r="J135" i="5"/>
  <c r="BK134" i="5"/>
  <c r="J132" i="5"/>
  <c r="J160" i="4"/>
  <c r="BK155" i="4"/>
  <c r="J149" i="4"/>
  <c r="J148" i="4"/>
  <c r="BK147" i="4"/>
  <c r="BK145" i="4"/>
  <c r="J144" i="4"/>
  <c r="J142" i="4"/>
  <c r="BK141" i="4"/>
  <c r="J140" i="4"/>
  <c r="J139" i="4"/>
  <c r="J138" i="4"/>
  <c r="J135" i="4"/>
  <c r="BK134" i="4"/>
  <c r="J133" i="4"/>
  <c r="J132" i="4"/>
  <c r="BK130" i="4"/>
  <c r="J129" i="4"/>
  <c r="BK153" i="3"/>
  <c r="J150" i="3"/>
  <c r="BK148" i="3"/>
  <c r="BK147" i="3"/>
  <c r="J146" i="3"/>
  <c r="J145" i="3"/>
  <c r="BK144" i="3"/>
  <c r="BK143" i="3"/>
  <c r="BK141" i="3"/>
  <c r="J139" i="3"/>
  <c r="J138" i="3"/>
  <c r="J137" i="3"/>
  <c r="BK136" i="3"/>
  <c r="J133" i="3"/>
  <c r="BK131" i="3"/>
  <c r="BK130" i="3"/>
  <c r="J129" i="3"/>
  <c r="J128" i="3"/>
  <c r="J127" i="3"/>
  <c r="J162" i="2"/>
  <c r="J160" i="2"/>
  <c r="J157" i="2"/>
  <c r="J153" i="2"/>
  <c r="BK151" i="2"/>
  <c r="J150" i="2"/>
  <c r="J149" i="2"/>
  <c r="J148" i="2"/>
  <c r="J146" i="2"/>
  <c r="J144" i="2"/>
  <c r="BK143" i="2"/>
  <c r="BK141" i="2"/>
  <c r="BK138" i="2"/>
  <c r="BK136" i="2"/>
  <c r="J135" i="2"/>
  <c r="BK134" i="2"/>
  <c r="BK133" i="2"/>
  <c r="J130" i="2"/>
  <c r="BK129" i="2"/>
  <c r="J128" i="2"/>
  <c r="J127" i="2"/>
  <c r="J126" i="2"/>
  <c r="BK141" i="12"/>
  <c r="BK136" i="12"/>
  <c r="BK134" i="12"/>
  <c r="J133" i="12"/>
  <c r="J132" i="12"/>
  <c r="BK131" i="12"/>
  <c r="BK128" i="12"/>
  <c r="BK165" i="11"/>
  <c r="BK159" i="11"/>
  <c r="J156" i="11"/>
  <c r="J154" i="11"/>
  <c r="J152" i="11"/>
  <c r="J151" i="11"/>
  <c r="J148" i="11"/>
  <c r="J147" i="11"/>
  <c r="J146" i="11"/>
  <c r="BK144" i="11"/>
  <c r="J143" i="11"/>
  <c r="J141" i="11"/>
  <c r="BK140" i="11"/>
  <c r="BK139" i="11"/>
  <c r="J138" i="11"/>
  <c r="BK137" i="11"/>
  <c r="J135" i="11"/>
  <c r="BK133" i="11"/>
  <c r="J132" i="11"/>
  <c r="J131" i="11"/>
  <c r="BK130" i="11"/>
  <c r="BK146" i="10"/>
  <c r="J143" i="10"/>
  <c r="BK142" i="10"/>
  <c r="BK140" i="10"/>
  <c r="BK139" i="10"/>
  <c r="J138" i="10"/>
  <c r="BK135" i="10"/>
  <c r="BK134" i="10"/>
  <c r="J130" i="10"/>
  <c r="J128" i="10"/>
  <c r="J126" i="10"/>
  <c r="J161" i="9"/>
  <c r="BK154" i="9"/>
  <c r="J151" i="9"/>
  <c r="BK149" i="9"/>
  <c r="J148" i="9"/>
  <c r="J147" i="9"/>
  <c r="BK144" i="9"/>
  <c r="J143" i="9"/>
  <c r="J141" i="9"/>
  <c r="BK140" i="9"/>
  <c r="J139" i="9"/>
  <c r="BK138" i="9"/>
  <c r="BK136" i="9"/>
  <c r="J135" i="9"/>
  <c r="J134" i="9"/>
  <c r="BK132" i="9"/>
  <c r="J131" i="9"/>
  <c r="J130" i="9"/>
  <c r="BK173" i="8"/>
  <c r="J172" i="8"/>
  <c r="J171" i="8"/>
  <c r="J168" i="8"/>
  <c r="J167" i="8"/>
  <c r="J160" i="8"/>
  <c r="J158" i="8"/>
  <c r="J156" i="8"/>
  <c r="J153" i="8"/>
  <c r="J152" i="8"/>
  <c r="BK151" i="8"/>
  <c r="J150" i="8"/>
  <c r="BK148" i="8"/>
  <c r="J147" i="8"/>
  <c r="J146" i="8"/>
  <c r="BK145" i="8"/>
  <c r="BK144" i="8"/>
  <c r="J143" i="8"/>
  <c r="BK141" i="8"/>
  <c r="J140" i="8"/>
  <c r="BK139" i="8"/>
  <c r="J136" i="8"/>
  <c r="BK133" i="8"/>
  <c r="J131" i="8"/>
  <c r="BK130" i="8"/>
  <c r="BK156" i="7"/>
  <c r="J147" i="7"/>
  <c r="BK145" i="7"/>
  <c r="BK144" i="7"/>
  <c r="J143" i="7"/>
  <c r="BK141" i="7"/>
  <c r="BK140" i="7"/>
  <c r="BK138" i="7"/>
  <c r="BK136" i="7"/>
  <c r="BK134" i="7"/>
  <c r="J133" i="7"/>
  <c r="J132" i="7"/>
  <c r="J130" i="7"/>
  <c r="BK129" i="7"/>
  <c r="J128" i="7"/>
  <c r="BK177" i="6"/>
  <c r="J175" i="6"/>
  <c r="J173" i="6"/>
  <c r="BK166" i="6"/>
  <c r="BK160" i="6"/>
  <c r="J159" i="6"/>
  <c r="BK156" i="6"/>
  <c r="BK155" i="6"/>
  <c r="J154" i="6"/>
  <c r="J153" i="6"/>
  <c r="J152" i="6"/>
  <c r="BK158" i="5"/>
  <c r="J156" i="5"/>
  <c r="BK155" i="5"/>
  <c r="BK150" i="5"/>
  <c r="J149" i="5"/>
  <c r="BK148" i="5"/>
  <c r="J147" i="5"/>
  <c r="J144" i="5"/>
  <c r="J142" i="5"/>
  <c r="BK141" i="5"/>
  <c r="J138" i="5"/>
  <c r="J137" i="5"/>
  <c r="BK135" i="5"/>
  <c r="J134" i="5"/>
  <c r="BK133" i="5"/>
  <c r="BK162" i="4"/>
  <c r="J161" i="4"/>
  <c r="BK158" i="4"/>
  <c r="J152" i="4"/>
  <c r="BK151" i="4"/>
  <c r="J150" i="4"/>
  <c r="BK149" i="4"/>
  <c r="J147" i="4"/>
  <c r="J146" i="4"/>
  <c r="BK144" i="4"/>
  <c r="BK142" i="4"/>
  <c r="BK139" i="4"/>
  <c r="BK138" i="4"/>
  <c r="BK137" i="4"/>
  <c r="BK135" i="4"/>
  <c r="J134" i="4"/>
  <c r="BK132" i="4"/>
  <c r="J131" i="4"/>
  <c r="BK129" i="4"/>
  <c r="J128" i="4"/>
  <c r="BK155" i="3"/>
  <c r="BK150" i="3"/>
  <c r="J149" i="3"/>
  <c r="J148" i="3"/>
  <c r="J147" i="3"/>
  <c r="J144" i="3"/>
  <c r="BK142" i="3"/>
  <c r="J141" i="3"/>
  <c r="BK139" i="3"/>
  <c r="BK137" i="3"/>
  <c r="J136" i="3"/>
  <c r="J135" i="3"/>
  <c r="BK133" i="3"/>
  <c r="BK132" i="3"/>
  <c r="J131" i="3"/>
  <c r="BK129" i="3"/>
  <c r="BK128" i="3"/>
  <c r="J126" i="3"/>
  <c r="BK162" i="2"/>
  <c r="BK160" i="2"/>
  <c r="BK157" i="2"/>
  <c r="BK156" i="2"/>
  <c r="J155" i="2"/>
  <c r="J154" i="2"/>
  <c r="J152" i="2"/>
  <c r="BK150" i="2"/>
  <c r="BK148" i="2"/>
  <c r="BK146" i="2"/>
  <c r="BK145" i="2"/>
  <c r="BK144" i="2"/>
  <c r="J142" i="2"/>
  <c r="J141" i="2"/>
  <c r="J139" i="2"/>
  <c r="J138" i="2"/>
  <c r="BK137" i="2"/>
  <c r="J136" i="2"/>
  <c r="J132" i="2"/>
  <c r="BK131" i="2"/>
  <c r="BK130" i="2"/>
  <c r="J129" i="2"/>
  <c r="BK128" i="2"/>
  <c r="BK127" i="2"/>
  <c r="BK126" i="2"/>
  <c r="AS94" i="1"/>
  <c r="J142" i="12"/>
  <c r="J141" i="12"/>
  <c r="BK140" i="12"/>
  <c r="J138" i="12"/>
  <c r="BK137" i="12"/>
  <c r="J136" i="12"/>
  <c r="J134" i="12"/>
  <c r="BK133" i="12"/>
  <c r="J130" i="12"/>
  <c r="BK129" i="12"/>
  <c r="BK166" i="11"/>
  <c r="J164" i="11"/>
  <c r="J162" i="11"/>
  <c r="BK156" i="11"/>
  <c r="J155" i="11"/>
  <c r="J153" i="11"/>
  <c r="J150" i="11"/>
  <c r="BK149" i="11"/>
  <c r="BK148" i="11"/>
  <c r="BK146" i="11"/>
  <c r="J145" i="11"/>
  <c r="BK143" i="11"/>
  <c r="J140" i="11"/>
  <c r="J139" i="11"/>
  <c r="BK134" i="11"/>
  <c r="BK131" i="11"/>
  <c r="J130" i="11"/>
  <c r="J129" i="11"/>
  <c r="J128" i="11"/>
  <c r="BK143" i="10"/>
  <c r="J142" i="10"/>
  <c r="J141" i="10"/>
  <c r="J139" i="10"/>
  <c r="BK136" i="10"/>
  <c r="J135" i="10"/>
  <c r="J132" i="10"/>
  <c r="J131" i="10"/>
  <c r="J129" i="10"/>
  <c r="BK128" i="10"/>
  <c r="BK127" i="10"/>
  <c r="J125" i="10"/>
  <c r="J163" i="9"/>
  <c r="BK161" i="9"/>
  <c r="BK159" i="9"/>
  <c r="J157" i="9"/>
  <c r="BK150" i="9"/>
  <c r="J146" i="9"/>
  <c r="BK145" i="9"/>
  <c r="J144" i="9"/>
  <c r="BK143" i="9"/>
  <c r="J140" i="9"/>
  <c r="J138" i="9"/>
  <c r="BK134" i="9"/>
  <c r="BK133" i="9"/>
  <c r="J173" i="8"/>
  <c r="BK171" i="8"/>
  <c r="J170" i="8"/>
  <c r="BK167" i="8"/>
  <c r="J166" i="8"/>
  <c r="BK164" i="8"/>
  <c r="J163" i="8"/>
  <c r="BK156" i="8"/>
  <c r="J151" i="8"/>
  <c r="BK149" i="8"/>
  <c r="J148" i="8"/>
  <c r="BK146" i="8"/>
  <c r="J144" i="8"/>
  <c r="J141" i="8"/>
  <c r="J139" i="8"/>
  <c r="BK137" i="8"/>
  <c r="BK136" i="8"/>
  <c r="J135" i="8"/>
  <c r="J134" i="8"/>
  <c r="J133" i="8"/>
  <c r="BK132" i="8"/>
  <c r="J132" i="8"/>
  <c r="BK154" i="7"/>
  <c r="BK151" i="7"/>
  <c r="J148" i="7"/>
  <c r="J146" i="7"/>
  <c r="BK143" i="7"/>
  <c r="BK142" i="7"/>
  <c r="J141" i="7"/>
  <c r="J137" i="7"/>
  <c r="J136" i="7"/>
  <c r="J134" i="7"/>
  <c r="BK131" i="7"/>
  <c r="BK128" i="7"/>
  <c r="BK173" i="6"/>
  <c r="J171" i="6"/>
  <c r="BK169" i="6"/>
  <c r="J166" i="6"/>
  <c r="J164" i="6"/>
  <c r="J161" i="6"/>
  <c r="BK159" i="6"/>
  <c r="J158" i="6"/>
  <c r="J157" i="6"/>
  <c r="BK154" i="6"/>
  <c r="BK153" i="6"/>
  <c r="BK152" i="6"/>
  <c r="J151" i="6"/>
  <c r="J150" i="6"/>
  <c r="BK148" i="6"/>
  <c r="BK147" i="6"/>
  <c r="BK146" i="6"/>
  <c r="J146" i="6"/>
  <c r="J145" i="6"/>
  <c r="BK144" i="6"/>
  <c r="BK143" i="6"/>
  <c r="BK141" i="6"/>
  <c r="J140" i="6"/>
  <c r="BK139" i="6"/>
  <c r="J138" i="6"/>
  <c r="BK137" i="6"/>
  <c r="J136" i="6"/>
  <c r="J135" i="6"/>
  <c r="J134" i="6"/>
  <c r="J133" i="6"/>
  <c r="BK132" i="6"/>
  <c r="J182" i="5"/>
  <c r="BK181" i="5"/>
  <c r="BK179" i="5"/>
  <c r="BK177" i="5"/>
  <c r="J176" i="5"/>
  <c r="BK174" i="5"/>
  <c r="J171" i="5"/>
  <c r="J170" i="5"/>
  <c r="BK168" i="5"/>
  <c r="J165" i="5"/>
  <c r="BK164" i="5"/>
  <c r="J162" i="5"/>
  <c r="BK161" i="5"/>
  <c r="J160" i="5"/>
  <c r="BK159" i="5"/>
  <c r="J158" i="5"/>
  <c r="J157" i="5"/>
  <c r="BK156" i="5"/>
  <c r="BK154" i="5"/>
  <c r="J152" i="5"/>
  <c r="J151" i="5"/>
  <c r="BK149" i="5"/>
  <c r="J148" i="5"/>
  <c r="BK146" i="5"/>
  <c r="J145" i="5"/>
  <c r="BK142" i="5"/>
  <c r="J139" i="5"/>
  <c r="BK137" i="5"/>
  <c r="J136" i="5"/>
  <c r="J133" i="5"/>
  <c r="BK132" i="5"/>
  <c r="J162" i="4"/>
  <c r="BK161" i="4"/>
  <c r="BK160" i="4"/>
  <c r="J158" i="4"/>
  <c r="J155" i="4"/>
  <c r="BK152" i="4"/>
  <c r="J151" i="4"/>
  <c r="BK150" i="4"/>
  <c r="BK148" i="4"/>
  <c r="BK146" i="4"/>
  <c r="J145" i="4"/>
  <c r="J141" i="4"/>
  <c r="BK140" i="4"/>
  <c r="J137" i="4"/>
  <c r="BK133" i="4"/>
  <c r="BK131" i="4"/>
  <c r="J130" i="4"/>
  <c r="BK128" i="4"/>
  <c r="J155" i="3"/>
  <c r="J153" i="3"/>
  <c r="BK149" i="3"/>
  <c r="BK146" i="3"/>
  <c r="BK145" i="3"/>
  <c r="J143" i="3"/>
  <c r="J142" i="3"/>
  <c r="BK138" i="3"/>
  <c r="BK135" i="3"/>
  <c r="J132" i="3"/>
  <c r="J130" i="3"/>
  <c r="BK127" i="3"/>
  <c r="BK126" i="3"/>
  <c r="J156" i="2"/>
  <c r="BK155" i="2"/>
  <c r="BK154" i="2"/>
  <c r="BK153" i="2"/>
  <c r="BK152" i="2"/>
  <c r="J151" i="2"/>
  <c r="BK149" i="2"/>
  <c r="J145" i="2"/>
  <c r="J143" i="2"/>
  <c r="BK142" i="2"/>
  <c r="BK139" i="2"/>
  <c r="J137" i="2"/>
  <c r="BK135" i="2"/>
  <c r="J134" i="2"/>
  <c r="J133" i="2"/>
  <c r="BK132" i="2"/>
  <c r="J131" i="2"/>
  <c r="R151" i="3" l="1"/>
  <c r="T155" i="9"/>
  <c r="R167" i="6"/>
  <c r="P155" i="9"/>
  <c r="P167" i="6"/>
  <c r="P125" i="2"/>
  <c r="BK140" i="2"/>
  <c r="J140" i="2"/>
  <c r="J99" i="2" s="1"/>
  <c r="T140" i="2"/>
  <c r="R147" i="2"/>
  <c r="R124" i="2" s="1"/>
  <c r="R123" i="2" s="1"/>
  <c r="BK125" i="3"/>
  <c r="T125" i="3"/>
  <c r="BK140" i="3"/>
  <c r="J140" i="3"/>
  <c r="J100" i="3"/>
  <c r="P140" i="3"/>
  <c r="P127" i="4"/>
  <c r="BK136" i="4"/>
  <c r="J136" i="4"/>
  <c r="J99" i="4" s="1"/>
  <c r="BK143" i="4"/>
  <c r="J143" i="4"/>
  <c r="J100" i="4"/>
  <c r="P143" i="4"/>
  <c r="R159" i="4"/>
  <c r="R156" i="4"/>
  <c r="BK131" i="5"/>
  <c r="J131" i="5" s="1"/>
  <c r="J98" i="5" s="1"/>
  <c r="R131" i="5"/>
  <c r="BK140" i="5"/>
  <c r="J140" i="5" s="1"/>
  <c r="J99" i="5" s="1"/>
  <c r="R140" i="5"/>
  <c r="T140" i="5"/>
  <c r="R143" i="5"/>
  <c r="BK153" i="5"/>
  <c r="J153" i="5"/>
  <c r="J101" i="5"/>
  <c r="T153" i="5"/>
  <c r="BK175" i="5"/>
  <c r="J175" i="5"/>
  <c r="J107" i="5"/>
  <c r="T175" i="5"/>
  <c r="BK131" i="6"/>
  <c r="R131" i="6"/>
  <c r="P142" i="6"/>
  <c r="T142" i="6"/>
  <c r="R149" i="6"/>
  <c r="BK127" i="7"/>
  <c r="J127" i="7" s="1"/>
  <c r="J98" i="7" s="1"/>
  <c r="R127" i="7"/>
  <c r="P135" i="7"/>
  <c r="P126" i="7" s="1"/>
  <c r="P125" i="7" s="1"/>
  <c r="AU100" i="1" s="1"/>
  <c r="T135" i="7"/>
  <c r="P139" i="7"/>
  <c r="T129" i="8"/>
  <c r="BK142" i="8"/>
  <c r="J142" i="8" s="1"/>
  <c r="J100" i="8" s="1"/>
  <c r="P142" i="8"/>
  <c r="BK157" i="8"/>
  <c r="J157" i="8" s="1"/>
  <c r="J103" i="8" s="1"/>
  <c r="R157" i="8"/>
  <c r="R154" i="8"/>
  <c r="T162" i="8"/>
  <c r="T165" i="8"/>
  <c r="P169" i="8"/>
  <c r="BK129" i="9"/>
  <c r="T129" i="9"/>
  <c r="R137" i="9"/>
  <c r="R142" i="9"/>
  <c r="R124" i="10"/>
  <c r="P133" i="10"/>
  <c r="BK137" i="10"/>
  <c r="J137" i="10"/>
  <c r="J100" i="10"/>
  <c r="P137" i="10"/>
  <c r="P127" i="11"/>
  <c r="BK136" i="11"/>
  <c r="J136" i="11"/>
  <c r="J99" i="11" s="1"/>
  <c r="R136" i="11"/>
  <c r="R142" i="11"/>
  <c r="P163" i="11"/>
  <c r="P160" i="11" s="1"/>
  <c r="BK125" i="2"/>
  <c r="J125" i="2"/>
  <c r="J98" i="2"/>
  <c r="R125" i="2"/>
  <c r="P140" i="2"/>
  <c r="R140" i="2"/>
  <c r="P147" i="2"/>
  <c r="P125" i="3"/>
  <c r="BK134" i="3"/>
  <c r="J134" i="3" s="1"/>
  <c r="J99" i="3" s="1"/>
  <c r="T134" i="3"/>
  <c r="T140" i="3"/>
  <c r="R127" i="4"/>
  <c r="P136" i="4"/>
  <c r="T136" i="4"/>
  <c r="T143" i="4"/>
  <c r="T159" i="4"/>
  <c r="T156" i="4"/>
  <c r="T131" i="6"/>
  <c r="R142" i="6"/>
  <c r="T149" i="6"/>
  <c r="P127" i="7"/>
  <c r="BK135" i="7"/>
  <c r="J135" i="7"/>
  <c r="J99" i="7"/>
  <c r="BK139" i="7"/>
  <c r="J139" i="7"/>
  <c r="J100" i="7"/>
  <c r="R139" i="7"/>
  <c r="P129" i="8"/>
  <c r="BK138" i="8"/>
  <c r="J138" i="8"/>
  <c r="J99" i="8"/>
  <c r="T138" i="8"/>
  <c r="T142" i="8"/>
  <c r="T157" i="8"/>
  <c r="T154" i="8"/>
  <c r="BK162" i="8"/>
  <c r="R162" i="8"/>
  <c r="P165" i="8"/>
  <c r="BK169" i="8"/>
  <c r="J169" i="8" s="1"/>
  <c r="J107" i="8" s="1"/>
  <c r="T169" i="8"/>
  <c r="P129" i="9"/>
  <c r="BK137" i="9"/>
  <c r="J137" i="9"/>
  <c r="J99" i="9"/>
  <c r="BK142" i="9"/>
  <c r="J142" i="9" s="1"/>
  <c r="J100" i="9" s="1"/>
  <c r="P142" i="9"/>
  <c r="P124" i="10"/>
  <c r="P123" i="10" s="1"/>
  <c r="P122" i="10" s="1"/>
  <c r="AU103" i="1" s="1"/>
  <c r="BK133" i="10"/>
  <c r="J133" i="10" s="1"/>
  <c r="J99" i="10" s="1"/>
  <c r="T133" i="10"/>
  <c r="R137" i="10"/>
  <c r="BK127" i="11"/>
  <c r="J127" i="11"/>
  <c r="J98" i="11"/>
  <c r="R127" i="11"/>
  <c r="R126" i="11" s="1"/>
  <c r="P136" i="11"/>
  <c r="T136" i="11"/>
  <c r="P142" i="11"/>
  <c r="BK163" i="11"/>
  <c r="J163" i="11"/>
  <c r="J105" i="11"/>
  <c r="T163" i="11"/>
  <c r="T160" i="11" s="1"/>
  <c r="T125" i="2"/>
  <c r="BK147" i="2"/>
  <c r="J147" i="2"/>
  <c r="J100" i="2"/>
  <c r="T147" i="2"/>
  <c r="T124" i="2" s="1"/>
  <c r="T123" i="2" s="1"/>
  <c r="R125" i="3"/>
  <c r="P134" i="3"/>
  <c r="R134" i="3"/>
  <c r="R140" i="3"/>
  <c r="BK127" i="4"/>
  <c r="J127" i="4"/>
  <c r="J98" i="4"/>
  <c r="T127" i="4"/>
  <c r="T126" i="4" s="1"/>
  <c r="R136" i="4"/>
  <c r="R143" i="4"/>
  <c r="BK159" i="4"/>
  <c r="J159" i="4" s="1"/>
  <c r="J105" i="4" s="1"/>
  <c r="P159" i="4"/>
  <c r="P156" i="4"/>
  <c r="P131" i="5"/>
  <c r="T131" i="5"/>
  <c r="P140" i="5"/>
  <c r="BK143" i="5"/>
  <c r="J143" i="5" s="1"/>
  <c r="J100" i="5" s="1"/>
  <c r="P143" i="5"/>
  <c r="T143" i="5"/>
  <c r="P153" i="5"/>
  <c r="R153" i="5"/>
  <c r="BK169" i="5"/>
  <c r="J169" i="5"/>
  <c r="J104" i="5" s="1"/>
  <c r="P169" i="5"/>
  <c r="P166" i="5"/>
  <c r="R169" i="5"/>
  <c r="R166" i="5" s="1"/>
  <c r="T169" i="5"/>
  <c r="T166" i="5"/>
  <c r="P175" i="5"/>
  <c r="P172" i="5" s="1"/>
  <c r="R175" i="5"/>
  <c r="BK180" i="5"/>
  <c r="J180" i="5" s="1"/>
  <c r="J109" i="5" s="1"/>
  <c r="P180" i="5"/>
  <c r="R180" i="5"/>
  <c r="R172" i="5" s="1"/>
  <c r="T180" i="5"/>
  <c r="T172" i="5" s="1"/>
  <c r="P131" i="6"/>
  <c r="BK142" i="6"/>
  <c r="J142" i="6"/>
  <c r="J99" i="6" s="1"/>
  <c r="BK149" i="6"/>
  <c r="J149" i="6"/>
  <c r="J100" i="6"/>
  <c r="P149" i="6"/>
  <c r="T127" i="7"/>
  <c r="R135" i="7"/>
  <c r="T139" i="7"/>
  <c r="BK129" i="8"/>
  <c r="J129" i="8"/>
  <c r="J98" i="8"/>
  <c r="R129" i="8"/>
  <c r="R128" i="8" s="1"/>
  <c r="P138" i="8"/>
  <c r="R138" i="8"/>
  <c r="R142" i="8"/>
  <c r="P157" i="8"/>
  <c r="P154" i="8"/>
  <c r="P162" i="8"/>
  <c r="P161" i="8"/>
  <c r="BK165" i="8"/>
  <c r="J165" i="8"/>
  <c r="J106" i="8"/>
  <c r="R165" i="8"/>
  <c r="R169" i="8"/>
  <c r="R129" i="9"/>
  <c r="R128" i="9"/>
  <c r="R127" i="9"/>
  <c r="P137" i="9"/>
  <c r="T137" i="9"/>
  <c r="T142" i="9"/>
  <c r="BK124" i="10"/>
  <c r="J124" i="10" s="1"/>
  <c r="J98" i="10" s="1"/>
  <c r="T124" i="10"/>
  <c r="R133" i="10"/>
  <c r="T137" i="10"/>
  <c r="T127" i="11"/>
  <c r="BK142" i="11"/>
  <c r="J142" i="11"/>
  <c r="J100" i="11" s="1"/>
  <c r="T142" i="11"/>
  <c r="R163" i="11"/>
  <c r="R160" i="11"/>
  <c r="BK127" i="12"/>
  <c r="J127" i="12"/>
  <c r="J98" i="12"/>
  <c r="P127" i="12"/>
  <c r="R127" i="12"/>
  <c r="T127" i="12"/>
  <c r="BK135" i="12"/>
  <c r="J135" i="12"/>
  <c r="J99" i="12" s="1"/>
  <c r="P135" i="12"/>
  <c r="R135" i="12"/>
  <c r="T135" i="12"/>
  <c r="BK139" i="12"/>
  <c r="J139" i="12"/>
  <c r="J100" i="12"/>
  <c r="P139" i="12"/>
  <c r="R139" i="12"/>
  <c r="T139" i="12"/>
  <c r="J117" i="2"/>
  <c r="BE130" i="2"/>
  <c r="BE131" i="2"/>
  <c r="BE134" i="2"/>
  <c r="BE139" i="2"/>
  <c r="BE141" i="2"/>
  <c r="BE148" i="2"/>
  <c r="BE152" i="2"/>
  <c r="BE154" i="2"/>
  <c r="BE156" i="2"/>
  <c r="BK161" i="2"/>
  <c r="J161" i="2"/>
  <c r="J103" i="2"/>
  <c r="F92" i="3"/>
  <c r="J119" i="3"/>
  <c r="BE126" i="3"/>
  <c r="BE132" i="3"/>
  <c r="BE137" i="3"/>
  <c r="BE139" i="3"/>
  <c r="BE144" i="3"/>
  <c r="BE145" i="3"/>
  <c r="BE147" i="3"/>
  <c r="BK154" i="3"/>
  <c r="J154" i="3"/>
  <c r="J103" i="3"/>
  <c r="J89" i="4"/>
  <c r="J91" i="4"/>
  <c r="BE128" i="4"/>
  <c r="BE129" i="4"/>
  <c r="BE130" i="4"/>
  <c r="BE132" i="4"/>
  <c r="BE139" i="4"/>
  <c r="BE145" i="4"/>
  <c r="BE147" i="4"/>
  <c r="BE149" i="4"/>
  <c r="BE155" i="4"/>
  <c r="BE162" i="4"/>
  <c r="E85" i="5"/>
  <c r="J89" i="5"/>
  <c r="F92" i="5"/>
  <c r="J125" i="5"/>
  <c r="BE134" i="5"/>
  <c r="BE135" i="5"/>
  <c r="BE136" i="5"/>
  <c r="BE145" i="5"/>
  <c r="BE147" i="5"/>
  <c r="BE148" i="5"/>
  <c r="BE155" i="5"/>
  <c r="BE158" i="5"/>
  <c r="BE159" i="5"/>
  <c r="BE160" i="5"/>
  <c r="BE162" i="5"/>
  <c r="BE163" i="5"/>
  <c r="BE164" i="5"/>
  <c r="BE165" i="5"/>
  <c r="BE168" i="5"/>
  <c r="BE174" i="5"/>
  <c r="BE179" i="5"/>
  <c r="BK167" i="5"/>
  <c r="J167" i="5"/>
  <c r="J103" i="5"/>
  <c r="E85" i="6"/>
  <c r="J89" i="6"/>
  <c r="J91" i="6"/>
  <c r="BE136" i="6"/>
  <c r="BE138" i="6"/>
  <c r="BE140" i="6"/>
  <c r="BE143" i="6"/>
  <c r="BE150" i="6"/>
  <c r="BE153" i="6"/>
  <c r="BE156" i="6"/>
  <c r="BE158" i="6"/>
  <c r="BE164" i="6"/>
  <c r="BK165" i="6"/>
  <c r="J165" i="6" s="1"/>
  <c r="J103" i="6" s="1"/>
  <c r="BK168" i="6"/>
  <c r="J168" i="6"/>
  <c r="J105" i="6" s="1"/>
  <c r="BK174" i="6"/>
  <c r="J174" i="6"/>
  <c r="J108" i="6"/>
  <c r="F92" i="7"/>
  <c r="J119" i="7"/>
  <c r="BE129" i="7"/>
  <c r="BE132" i="7"/>
  <c r="BE136" i="7"/>
  <c r="BE141" i="7"/>
  <c r="BE142" i="7"/>
  <c r="BE151" i="7"/>
  <c r="BK153" i="7"/>
  <c r="J153" i="7"/>
  <c r="J104" i="7"/>
  <c r="E85" i="8"/>
  <c r="J89" i="8"/>
  <c r="J91" i="8"/>
  <c r="F124" i="8"/>
  <c r="BE132" i="8"/>
  <c r="BE133" i="8"/>
  <c r="BE135" i="8"/>
  <c r="BE136" i="8"/>
  <c r="BE147" i="8"/>
  <c r="BE148" i="8"/>
  <c r="BE152" i="8"/>
  <c r="BE160" i="8"/>
  <c r="BE163" i="8"/>
  <c r="BE166" i="8"/>
  <c r="BE170" i="8"/>
  <c r="BE172" i="8"/>
  <c r="E117" i="9"/>
  <c r="J121" i="9"/>
  <c r="F124" i="9"/>
  <c r="BE133" i="9"/>
  <c r="BE136" i="9"/>
  <c r="BE139" i="9"/>
  <c r="BE144" i="9"/>
  <c r="BE149" i="9"/>
  <c r="BE159" i="9"/>
  <c r="BE163" i="9"/>
  <c r="BK162" i="9"/>
  <c r="J162" i="9"/>
  <c r="J107" i="9"/>
  <c r="E85" i="10"/>
  <c r="J89" i="10"/>
  <c r="J118" i="10"/>
  <c r="BE126" i="10"/>
  <c r="BE127" i="10"/>
  <c r="BE131" i="10"/>
  <c r="BE135" i="10"/>
  <c r="BE136" i="10"/>
  <c r="BE143" i="10"/>
  <c r="E85" i="11"/>
  <c r="J89" i="11"/>
  <c r="F92" i="11"/>
  <c r="BE128" i="11"/>
  <c r="BE133" i="11"/>
  <c r="BE135" i="11"/>
  <c r="BE141" i="11"/>
  <c r="BE145" i="11"/>
  <c r="BE147" i="11"/>
  <c r="BE149" i="11"/>
  <c r="BE154" i="11"/>
  <c r="BE155" i="11"/>
  <c r="BK161" i="11"/>
  <c r="J161" i="11"/>
  <c r="J104" i="11"/>
  <c r="E115" i="12"/>
  <c r="J119" i="12"/>
  <c r="BE128" i="12"/>
  <c r="BE132" i="12"/>
  <c r="BE136" i="12"/>
  <c r="BE138" i="12"/>
  <c r="E85" i="2"/>
  <c r="F92" i="2"/>
  <c r="BE127" i="2"/>
  <c r="BE129" i="2"/>
  <c r="BE132" i="2"/>
  <c r="BE138" i="2"/>
  <c r="BE143" i="2"/>
  <c r="BE144" i="2"/>
  <c r="BE149" i="2"/>
  <c r="BE150" i="2"/>
  <c r="BE151" i="2"/>
  <c r="BE153" i="2"/>
  <c r="BE155" i="2"/>
  <c r="J89" i="3"/>
  <c r="BE128" i="3"/>
  <c r="BE131" i="3"/>
  <c r="BE136" i="3"/>
  <c r="BE138" i="3"/>
  <c r="BE141" i="3"/>
  <c r="BE143" i="3"/>
  <c r="BE153" i="3"/>
  <c r="BE155" i="3"/>
  <c r="BK152" i="3"/>
  <c r="J152" i="3" s="1"/>
  <c r="J102" i="3" s="1"/>
  <c r="F92" i="4"/>
  <c r="E115" i="4"/>
  <c r="BE134" i="4"/>
  <c r="BE135" i="4"/>
  <c r="BE140" i="4"/>
  <c r="BE141" i="4"/>
  <c r="BE148" i="4"/>
  <c r="BE150" i="4"/>
  <c r="BE151" i="4"/>
  <c r="BE152" i="4"/>
  <c r="BE160" i="4"/>
  <c r="BK157" i="4"/>
  <c r="J157" i="4"/>
  <c r="J104" i="4" s="1"/>
  <c r="BE132" i="5"/>
  <c r="BE137" i="5"/>
  <c r="BE139" i="5"/>
  <c r="BE141" i="5"/>
  <c r="BE142" i="5"/>
  <c r="BE144" i="5"/>
  <c r="BE149" i="5"/>
  <c r="BE152" i="5"/>
  <c r="BE156" i="5"/>
  <c r="BE152" i="6"/>
  <c r="BE154" i="6"/>
  <c r="BE155" i="6"/>
  <c r="BE157" i="6"/>
  <c r="BE160" i="6"/>
  <c r="BE161" i="6"/>
  <c r="BE166" i="6"/>
  <c r="BE173" i="6"/>
  <c r="BE177" i="6"/>
  <c r="E85" i="7"/>
  <c r="BE128" i="7"/>
  <c r="BE133" i="7"/>
  <c r="BE134" i="7"/>
  <c r="BE138" i="7"/>
  <c r="BE144" i="7"/>
  <c r="BE154" i="7"/>
  <c r="BE156" i="7"/>
  <c r="BK150" i="7"/>
  <c r="J150" i="7" s="1"/>
  <c r="J102" i="7" s="1"/>
  <c r="BK155" i="7"/>
  <c r="J155" i="7"/>
  <c r="J105" i="7" s="1"/>
  <c r="BE131" i="8"/>
  <c r="BE137" i="8"/>
  <c r="BE140" i="8"/>
  <c r="BE141" i="8"/>
  <c r="BE143" i="8"/>
  <c r="BE144" i="8"/>
  <c r="BE150" i="8"/>
  <c r="BE153" i="8"/>
  <c r="BE156" i="8"/>
  <c r="BE164" i="8"/>
  <c r="BE171" i="8"/>
  <c r="BE173" i="8"/>
  <c r="J91" i="9"/>
  <c r="BE131" i="9"/>
  <c r="BE135" i="9"/>
  <c r="BE141" i="9"/>
  <c r="BE147" i="9"/>
  <c r="BE148" i="9"/>
  <c r="BE154" i="9"/>
  <c r="BE161" i="9"/>
  <c r="BK153" i="9"/>
  <c r="J153" i="9"/>
  <c r="J102" i="9"/>
  <c r="BK158" i="9"/>
  <c r="J158" i="9" s="1"/>
  <c r="J105" i="9" s="1"/>
  <c r="BK160" i="9"/>
  <c r="J160" i="9" s="1"/>
  <c r="J106" i="9" s="1"/>
  <c r="BE128" i="10"/>
  <c r="BE134" i="10"/>
  <c r="BE138" i="10"/>
  <c r="BE139" i="10"/>
  <c r="BE141" i="10"/>
  <c r="J91" i="11"/>
  <c r="BE129" i="11"/>
  <c r="BE130" i="11"/>
  <c r="BE131" i="11"/>
  <c r="BE132" i="11"/>
  <c r="BE138" i="11"/>
  <c r="BE139" i="11"/>
  <c r="BE143" i="11"/>
  <c r="BE146" i="11"/>
  <c r="BE166" i="11"/>
  <c r="J91" i="12"/>
  <c r="BE130" i="12"/>
  <c r="J91" i="2"/>
  <c r="BE126" i="2"/>
  <c r="BE128" i="2"/>
  <c r="BE133" i="2"/>
  <c r="BE135" i="2"/>
  <c r="BE136" i="2"/>
  <c r="BE137" i="2"/>
  <c r="BE142" i="2"/>
  <c r="BE145" i="2"/>
  <c r="BE146" i="2"/>
  <c r="BE157" i="2"/>
  <c r="BE160" i="2"/>
  <c r="BE162" i="2"/>
  <c r="BK159" i="2"/>
  <c r="J159" i="2" s="1"/>
  <c r="J102" i="2" s="1"/>
  <c r="E85" i="3"/>
  <c r="BE127" i="3"/>
  <c r="BE129" i="3"/>
  <c r="BE130" i="3"/>
  <c r="BE133" i="3"/>
  <c r="BE135" i="3"/>
  <c r="BE142" i="3"/>
  <c r="BE146" i="3"/>
  <c r="BE148" i="3"/>
  <c r="BE149" i="3"/>
  <c r="BE150" i="3"/>
  <c r="BE131" i="4"/>
  <c r="BE133" i="4"/>
  <c r="BE137" i="4"/>
  <c r="BE138" i="4"/>
  <c r="BE142" i="4"/>
  <c r="BE144" i="4"/>
  <c r="BE146" i="4"/>
  <c r="BE158" i="4"/>
  <c r="BE161" i="4"/>
  <c r="BK154" i="4"/>
  <c r="J154" i="4" s="1"/>
  <c r="J102" i="4" s="1"/>
  <c r="BE133" i="5"/>
  <c r="BE138" i="5"/>
  <c r="BE146" i="5"/>
  <c r="BE150" i="5"/>
  <c r="BE151" i="5"/>
  <c r="BE154" i="5"/>
  <c r="BE157" i="5"/>
  <c r="BE161" i="5"/>
  <c r="BE170" i="5"/>
  <c r="BE171" i="5"/>
  <c r="BE176" i="5"/>
  <c r="BE177" i="5"/>
  <c r="BE181" i="5"/>
  <c r="BE182" i="5"/>
  <c r="BK173" i="5"/>
  <c r="BK172" i="5" s="1"/>
  <c r="J172" i="5" s="1"/>
  <c r="J105" i="5" s="1"/>
  <c r="BK178" i="5"/>
  <c r="J178" i="5" s="1"/>
  <c r="J108" i="5" s="1"/>
  <c r="F92" i="6"/>
  <c r="BE132" i="6"/>
  <c r="BE133" i="6"/>
  <c r="BE134" i="6"/>
  <c r="BE135" i="6"/>
  <c r="BE137" i="6"/>
  <c r="BE139" i="6"/>
  <c r="BE141" i="6"/>
  <c r="BE144" i="6"/>
  <c r="BE145" i="6"/>
  <c r="BE146" i="6"/>
  <c r="BE147" i="6"/>
  <c r="BE148" i="6"/>
  <c r="BE151" i="6"/>
  <c r="BE159" i="6"/>
  <c r="BE169" i="6"/>
  <c r="BE171" i="6"/>
  <c r="BE175" i="6"/>
  <c r="BK163" i="6"/>
  <c r="BK170" i="6"/>
  <c r="J170" i="6"/>
  <c r="J106" i="6"/>
  <c r="BK172" i="6"/>
  <c r="J172" i="6" s="1"/>
  <c r="J107" i="6" s="1"/>
  <c r="BK176" i="6"/>
  <c r="J176" i="6" s="1"/>
  <c r="J109" i="6" s="1"/>
  <c r="J91" i="7"/>
  <c r="BE130" i="7"/>
  <c r="BE131" i="7"/>
  <c r="BE137" i="7"/>
  <c r="BE140" i="7"/>
  <c r="BE143" i="7"/>
  <c r="BE145" i="7"/>
  <c r="BE146" i="7"/>
  <c r="BE147" i="7"/>
  <c r="BE148" i="7"/>
  <c r="BE130" i="8"/>
  <c r="BE134" i="8"/>
  <c r="BE139" i="8"/>
  <c r="BE145" i="8"/>
  <c r="BE146" i="8"/>
  <c r="BE149" i="8"/>
  <c r="BE151" i="8"/>
  <c r="BE158" i="8"/>
  <c r="BE167" i="8"/>
  <c r="BE168" i="8"/>
  <c r="BK155" i="8"/>
  <c r="J155" i="8"/>
  <c r="J102" i="8" s="1"/>
  <c r="BE130" i="9"/>
  <c r="BE132" i="9"/>
  <c r="BE134" i="9"/>
  <c r="BE138" i="9"/>
  <c r="BE140" i="9"/>
  <c r="BE143" i="9"/>
  <c r="BE145" i="9"/>
  <c r="BE146" i="9"/>
  <c r="BE150" i="9"/>
  <c r="BE151" i="9"/>
  <c r="BE157" i="9"/>
  <c r="BK156" i="9"/>
  <c r="BK155" i="9" s="1"/>
  <c r="J155" i="9" s="1"/>
  <c r="J103" i="9" s="1"/>
  <c r="F92" i="10"/>
  <c r="BE125" i="10"/>
  <c r="BE129" i="10"/>
  <c r="BE130" i="10"/>
  <c r="BE132" i="10"/>
  <c r="BE140" i="10"/>
  <c r="BE142" i="10"/>
  <c r="BE146" i="10"/>
  <c r="BK145" i="10"/>
  <c r="J145" i="10" s="1"/>
  <c r="J102" i="10" s="1"/>
  <c r="BE134" i="11"/>
  <c r="BE137" i="11"/>
  <c r="BE140" i="11"/>
  <c r="BE144" i="11"/>
  <c r="BE148" i="11"/>
  <c r="BE150" i="11"/>
  <c r="BE151" i="11"/>
  <c r="BE152" i="11"/>
  <c r="BE153" i="11"/>
  <c r="BE156" i="11"/>
  <c r="BE159" i="11"/>
  <c r="BE162" i="11"/>
  <c r="BE164" i="11"/>
  <c r="BE165" i="11"/>
  <c r="BK158" i="11"/>
  <c r="J158" i="11"/>
  <c r="J102" i="11"/>
  <c r="F92" i="12"/>
  <c r="BE129" i="12"/>
  <c r="BE131" i="12"/>
  <c r="BE133" i="12"/>
  <c r="BE134" i="12"/>
  <c r="BE137" i="12"/>
  <c r="BE140" i="12"/>
  <c r="BE141" i="12"/>
  <c r="BE142" i="12"/>
  <c r="BE143" i="12"/>
  <c r="BE144" i="12"/>
  <c r="BE145" i="12"/>
  <c r="BE146" i="12"/>
  <c r="BE149" i="12"/>
  <c r="BE152" i="12"/>
  <c r="BE154" i="12"/>
  <c r="BK148" i="12"/>
  <c r="J148" i="12" s="1"/>
  <c r="J102" i="12" s="1"/>
  <c r="BK151" i="12"/>
  <c r="J151" i="12" s="1"/>
  <c r="J104" i="12" s="1"/>
  <c r="BK153" i="12"/>
  <c r="J153" i="12"/>
  <c r="J105" i="12" s="1"/>
  <c r="F37" i="2"/>
  <c r="BD95" i="1"/>
  <c r="F34" i="3"/>
  <c r="BA96" i="1" s="1"/>
  <c r="F37" i="4"/>
  <c r="BD97" i="1"/>
  <c r="J34" i="5"/>
  <c r="AW98" i="1" s="1"/>
  <c r="F34" i="6"/>
  <c r="BA99" i="1"/>
  <c r="F35" i="7"/>
  <c r="BB100" i="1" s="1"/>
  <c r="F34" i="8"/>
  <c r="BA101" i="1"/>
  <c r="F36" i="9"/>
  <c r="BC102" i="1" s="1"/>
  <c r="F36" i="11"/>
  <c r="BC104" i="1"/>
  <c r="F35" i="4"/>
  <c r="BB97" i="1" s="1"/>
  <c r="F37" i="6"/>
  <c r="BD99" i="1"/>
  <c r="F34" i="7"/>
  <c r="BA100" i="1" s="1"/>
  <c r="F37" i="9"/>
  <c r="BD102" i="1"/>
  <c r="F34" i="10"/>
  <c r="BA103" i="1" s="1"/>
  <c r="F34" i="11"/>
  <c r="BA104" i="1"/>
  <c r="F35" i="12"/>
  <c r="BB105" i="1" s="1"/>
  <c r="J34" i="3"/>
  <c r="AW96" i="1"/>
  <c r="F34" i="4"/>
  <c r="BA97" i="1" s="1"/>
  <c r="F35" i="5"/>
  <c r="BB98" i="1"/>
  <c r="F37" i="7"/>
  <c r="BD100" i="1" s="1"/>
  <c r="F36" i="8"/>
  <c r="BC101" i="1"/>
  <c r="F35" i="9"/>
  <c r="BB102" i="1" s="1"/>
  <c r="J34" i="10"/>
  <c r="AW103" i="1"/>
  <c r="F37" i="11"/>
  <c r="BD104" i="1" s="1"/>
  <c r="F34" i="12"/>
  <c r="BA105" i="1"/>
  <c r="F37" i="12"/>
  <c r="BD105" i="1" s="1"/>
  <c r="J34" i="2"/>
  <c r="AW95" i="1"/>
  <c r="F36" i="3"/>
  <c r="BC96" i="1" s="1"/>
  <c r="J34" i="4"/>
  <c r="AW97" i="1"/>
  <c r="F36" i="5"/>
  <c r="BC98" i="1" s="1"/>
  <c r="F35" i="8"/>
  <c r="BB101" i="1"/>
  <c r="F34" i="9"/>
  <c r="BA102" i="1" s="1"/>
  <c r="F35" i="10"/>
  <c r="BB103" i="1"/>
  <c r="F35" i="2"/>
  <c r="BB95" i="1" s="1"/>
  <c r="F35" i="3"/>
  <c r="BB96" i="1"/>
  <c r="J34" i="6"/>
  <c r="AW99" i="1" s="1"/>
  <c r="F36" i="7"/>
  <c r="BC100" i="1"/>
  <c r="F37" i="8"/>
  <c r="BD101" i="1" s="1"/>
  <c r="J34" i="9"/>
  <c r="AW102" i="1"/>
  <c r="F36" i="10"/>
  <c r="BC103" i="1" s="1"/>
  <c r="F35" i="11"/>
  <c r="BB104" i="1"/>
  <c r="F34" i="2"/>
  <c r="BA95" i="1" s="1"/>
  <c r="F36" i="2"/>
  <c r="BC95" i="1"/>
  <c r="F37" i="3"/>
  <c r="BD96" i="1" s="1"/>
  <c r="F36" i="4"/>
  <c r="BC97" i="1"/>
  <c r="F34" i="5"/>
  <c r="BA98" i="1" s="1"/>
  <c r="F37" i="5"/>
  <c r="BD98" i="1"/>
  <c r="F36" i="6"/>
  <c r="BC99" i="1" s="1"/>
  <c r="J34" i="7"/>
  <c r="AW100" i="1"/>
  <c r="J34" i="8"/>
  <c r="AW101" i="1" s="1"/>
  <c r="F37" i="10"/>
  <c r="BD103" i="1"/>
  <c r="J34" i="11"/>
  <c r="AW104" i="1" s="1"/>
  <c r="J34" i="12"/>
  <c r="AW105" i="1"/>
  <c r="F35" i="6"/>
  <c r="BB99" i="1" s="1"/>
  <c r="F36" i="12"/>
  <c r="BC105" i="1"/>
  <c r="BK162" i="6" l="1"/>
  <c r="J162" i="6" s="1"/>
  <c r="J101" i="6" s="1"/>
  <c r="P130" i="5"/>
  <c r="P129" i="5"/>
  <c r="AU98" i="1"/>
  <c r="BK128" i="9"/>
  <c r="J128" i="9"/>
  <c r="J97" i="9"/>
  <c r="T128" i="8"/>
  <c r="P124" i="2"/>
  <c r="P123" i="2"/>
  <c r="AU95" i="1"/>
  <c r="R126" i="12"/>
  <c r="R125" i="12" s="1"/>
  <c r="P126" i="12"/>
  <c r="P125" i="12"/>
  <c r="AU105" i="1"/>
  <c r="T126" i="11"/>
  <c r="T125" i="11"/>
  <c r="T126" i="7"/>
  <c r="T125" i="7"/>
  <c r="R125" i="11"/>
  <c r="P128" i="9"/>
  <c r="P127" i="9"/>
  <c r="AU102" i="1"/>
  <c r="BK161" i="8"/>
  <c r="J161" i="8"/>
  <c r="J104" i="8"/>
  <c r="T130" i="6"/>
  <c r="T129" i="6" s="1"/>
  <c r="R126" i="4"/>
  <c r="R125" i="4"/>
  <c r="P126" i="11"/>
  <c r="P125" i="11" s="1"/>
  <c r="AU104" i="1" s="1"/>
  <c r="T128" i="9"/>
  <c r="T127" i="9"/>
  <c r="R126" i="7"/>
  <c r="R125" i="7"/>
  <c r="R130" i="6"/>
  <c r="R129" i="6"/>
  <c r="BK130" i="6"/>
  <c r="T124" i="3"/>
  <c r="T123" i="3"/>
  <c r="T126" i="12"/>
  <c r="T125" i="12" s="1"/>
  <c r="T123" i="10"/>
  <c r="T122" i="10"/>
  <c r="P130" i="6"/>
  <c r="P129" i="6" s="1"/>
  <c r="AU99" i="1" s="1"/>
  <c r="T130" i="5"/>
  <c r="T129" i="5"/>
  <c r="T125" i="4"/>
  <c r="R124" i="3"/>
  <c r="R123" i="3"/>
  <c r="R161" i="8"/>
  <c r="R127" i="8" s="1"/>
  <c r="P128" i="8"/>
  <c r="P127" i="8"/>
  <c r="AU101" i="1"/>
  <c r="P124" i="3"/>
  <c r="P123" i="3"/>
  <c r="AU96" i="1"/>
  <c r="R123" i="10"/>
  <c r="R122" i="10" s="1"/>
  <c r="T161" i="8"/>
  <c r="R130" i="5"/>
  <c r="R129" i="5"/>
  <c r="P126" i="4"/>
  <c r="P125" i="4"/>
  <c r="AU97" i="1"/>
  <c r="BK124" i="3"/>
  <c r="J125" i="3"/>
  <c r="J98" i="3"/>
  <c r="BK151" i="3"/>
  <c r="J151" i="3"/>
  <c r="J101" i="3" s="1"/>
  <c r="BK126" i="4"/>
  <c r="J126" i="4"/>
  <c r="J97" i="4"/>
  <c r="BK153" i="4"/>
  <c r="J153" i="4"/>
  <c r="J101" i="4"/>
  <c r="BK156" i="4"/>
  <c r="J156" i="4" s="1"/>
  <c r="J103" i="4" s="1"/>
  <c r="BK130" i="5"/>
  <c r="J130" i="5"/>
  <c r="J97" i="5" s="1"/>
  <c r="J173" i="5"/>
  <c r="J106" i="5"/>
  <c r="BK152" i="7"/>
  <c r="J152" i="7" s="1"/>
  <c r="J103" i="7" s="1"/>
  <c r="BK128" i="8"/>
  <c r="J128" i="8"/>
  <c r="J97" i="8" s="1"/>
  <c r="BK154" i="8"/>
  <c r="J154" i="8"/>
  <c r="J101" i="8"/>
  <c r="J162" i="8"/>
  <c r="J105" i="8"/>
  <c r="J129" i="9"/>
  <c r="J98" i="9"/>
  <c r="J156" i="9"/>
  <c r="J104" i="9"/>
  <c r="BK144" i="10"/>
  <c r="J144" i="10"/>
  <c r="J101" i="10" s="1"/>
  <c r="BK126" i="11"/>
  <c r="J126" i="11"/>
  <c r="J97" i="11"/>
  <c r="BK157" i="11"/>
  <c r="J157" i="11"/>
  <c r="J101" i="11"/>
  <c r="BK160" i="11"/>
  <c r="J160" i="11" s="1"/>
  <c r="J103" i="11" s="1"/>
  <c r="BK158" i="2"/>
  <c r="J158" i="2"/>
  <c r="J101" i="2" s="1"/>
  <c r="J131" i="6"/>
  <c r="J98" i="6"/>
  <c r="J163" i="6"/>
  <c r="J102" i="6" s="1"/>
  <c r="BK167" i="6"/>
  <c r="J167" i="6"/>
  <c r="J104" i="6"/>
  <c r="BK126" i="7"/>
  <c r="J126" i="7"/>
  <c r="J97" i="7"/>
  <c r="BK149" i="7"/>
  <c r="J149" i="7" s="1"/>
  <c r="J101" i="7" s="1"/>
  <c r="BK152" i="9"/>
  <c r="J152" i="9"/>
  <c r="J101" i="9" s="1"/>
  <c r="BK123" i="10"/>
  <c r="J123" i="10"/>
  <c r="J97" i="10"/>
  <c r="BK124" i="2"/>
  <c r="J124" i="2"/>
  <c r="J97" i="2"/>
  <c r="BK166" i="5"/>
  <c r="J166" i="5" s="1"/>
  <c r="J102" i="5" s="1"/>
  <c r="BK126" i="12"/>
  <c r="J126" i="12"/>
  <c r="J97" i="12" s="1"/>
  <c r="BK147" i="12"/>
  <c r="J147" i="12"/>
  <c r="J101" i="12"/>
  <c r="BK150" i="12"/>
  <c r="J150" i="12"/>
  <c r="J103" i="12"/>
  <c r="F33" i="2"/>
  <c r="AZ95" i="1" s="1"/>
  <c r="J33" i="11"/>
  <c r="AV104" i="1" s="1"/>
  <c r="AT104" i="1" s="1"/>
  <c r="F33" i="9"/>
  <c r="AZ102" i="1"/>
  <c r="F33" i="5"/>
  <c r="AZ98" i="1"/>
  <c r="F33" i="11"/>
  <c r="AZ104" i="1"/>
  <c r="J33" i="5"/>
  <c r="AV98" i="1"/>
  <c r="AT98" i="1" s="1"/>
  <c r="BA94" i="1"/>
  <c r="W30" i="1"/>
  <c r="J33" i="2"/>
  <c r="AV95" i="1" s="1"/>
  <c r="AT95" i="1" s="1"/>
  <c r="J33" i="8"/>
  <c r="AV101" i="1"/>
  <c r="AT101" i="1" s="1"/>
  <c r="F33" i="4"/>
  <c r="AZ97" i="1"/>
  <c r="F33" i="8"/>
  <c r="AZ101" i="1" s="1"/>
  <c r="J33" i="12"/>
  <c r="AV105" i="1"/>
  <c r="AT105" i="1"/>
  <c r="F33" i="6"/>
  <c r="AZ99" i="1"/>
  <c r="J33" i="10"/>
  <c r="AV103" i="1"/>
  <c r="AT103" i="1" s="1"/>
  <c r="J33" i="4"/>
  <c r="AV97" i="1"/>
  <c r="AT97" i="1"/>
  <c r="BC94" i="1"/>
  <c r="W32" i="1"/>
  <c r="F33" i="7"/>
  <c r="AZ100" i="1"/>
  <c r="J33" i="9"/>
  <c r="AV102" i="1"/>
  <c r="AT102" i="1"/>
  <c r="BD94" i="1"/>
  <c r="W33" i="1" s="1"/>
  <c r="J33" i="7"/>
  <c r="AV100" i="1"/>
  <c r="AT100" i="1"/>
  <c r="BB94" i="1"/>
  <c r="W31" i="1"/>
  <c r="J33" i="3"/>
  <c r="AV96" i="1"/>
  <c r="AT96" i="1" s="1"/>
  <c r="F33" i="10"/>
  <c r="AZ103" i="1"/>
  <c r="F33" i="3"/>
  <c r="AZ96" i="1" s="1"/>
  <c r="J33" i="6"/>
  <c r="AV99" i="1"/>
  <c r="AT99" i="1"/>
  <c r="F33" i="12"/>
  <c r="AZ105" i="1"/>
  <c r="BK123" i="3" l="1"/>
  <c r="J123" i="3" s="1"/>
  <c r="J96" i="3" s="1"/>
  <c r="BK129" i="6"/>
  <c r="J129" i="6" s="1"/>
  <c r="J96" i="6" s="1"/>
  <c r="T127" i="8"/>
  <c r="BK123" i="2"/>
  <c r="J123" i="2" s="1"/>
  <c r="J96" i="2" s="1"/>
  <c r="BK127" i="8"/>
  <c r="J127" i="8"/>
  <c r="J30" i="8" s="1"/>
  <c r="AG101" i="1" s="1"/>
  <c r="AN101" i="1" s="1"/>
  <c r="BK127" i="9"/>
  <c r="J127" i="9" s="1"/>
  <c r="J96" i="9" s="1"/>
  <c r="BK122" i="10"/>
  <c r="J122" i="10" s="1"/>
  <c r="J30" i="10" s="1"/>
  <c r="AG103" i="1" s="1"/>
  <c r="AN103" i="1" s="1"/>
  <c r="BK125" i="11"/>
  <c r="J125" i="11"/>
  <c r="J96" i="11"/>
  <c r="J124" i="3"/>
  <c r="J97" i="3" s="1"/>
  <c r="BK125" i="4"/>
  <c r="J125" i="4"/>
  <c r="J96" i="4" s="1"/>
  <c r="J130" i="6"/>
  <c r="J97" i="6"/>
  <c r="BK125" i="7"/>
  <c r="J125" i="7" s="1"/>
  <c r="J96" i="7" s="1"/>
  <c r="BK129" i="5"/>
  <c r="J129" i="5"/>
  <c r="J30" i="5" s="1"/>
  <c r="AG98" i="1" s="1"/>
  <c r="AN98" i="1" s="1"/>
  <c r="BK125" i="12"/>
  <c r="J125" i="12" s="1"/>
  <c r="J96" i="12" s="1"/>
  <c r="AU94" i="1"/>
  <c r="AW94" i="1"/>
  <c r="AK30" i="1" s="1"/>
  <c r="AX94" i="1"/>
  <c r="AY94" i="1"/>
  <c r="AZ94" i="1"/>
  <c r="W29" i="1" s="1"/>
  <c r="J96" i="5" l="1"/>
  <c r="J96" i="8"/>
  <c r="J96" i="10"/>
  <c r="J39" i="8"/>
  <c r="J39" i="5"/>
  <c r="J39" i="10"/>
  <c r="AV94" i="1"/>
  <c r="AK29" i="1"/>
  <c r="J30" i="4"/>
  <c r="AG97" i="1" s="1"/>
  <c r="AN97" i="1" s="1"/>
  <c r="J30" i="6"/>
  <c r="AG99" i="1" s="1"/>
  <c r="AN99" i="1" s="1"/>
  <c r="J30" i="2"/>
  <c r="AG95" i="1"/>
  <c r="AN95" i="1" s="1"/>
  <c r="J30" i="7"/>
  <c r="AG100" i="1"/>
  <c r="AN100" i="1"/>
  <c r="J30" i="9"/>
  <c r="AG102" i="1" s="1"/>
  <c r="AN102" i="1" s="1"/>
  <c r="J30" i="12"/>
  <c r="AG105" i="1" s="1"/>
  <c r="AN105" i="1" s="1"/>
  <c r="J30" i="3"/>
  <c r="AG96" i="1"/>
  <c r="AN96" i="1" s="1"/>
  <c r="J30" i="11"/>
  <c r="AG104" i="1"/>
  <c r="AN104" i="1"/>
  <c r="J39" i="3" l="1"/>
  <c r="J39" i="12"/>
  <c r="J39" i="4"/>
  <c r="J39" i="2"/>
  <c r="J39" i="6"/>
  <c r="J39" i="7"/>
  <c r="J39" i="9"/>
  <c r="J39" i="11"/>
  <c r="AG94" i="1"/>
  <c r="AK26" i="1"/>
  <c r="AK35" i="1"/>
  <c r="AT94" i="1"/>
  <c r="AN94" i="1" l="1"/>
</calcChain>
</file>

<file path=xl/sharedStrings.xml><?xml version="1.0" encoding="utf-8"?>
<sst xmlns="http://schemas.openxmlformats.org/spreadsheetml/2006/main" count="6565" uniqueCount="752">
  <si>
    <t>Export Komplet</t>
  </si>
  <si>
    <t/>
  </si>
  <si>
    <t>2.0</t>
  </si>
  <si>
    <t>False</t>
  </si>
  <si>
    <t>{e302959b-63cb-4859-bcf5-65a6002e589c}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</si>
  <si>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</si>
  <si>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</si>
  <si>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</si>
  <si>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</si>
  <si>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</si>
  <si>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</si>
  <si>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</si>
  <si>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</si>
  <si>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</si>
  <si>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</si>
  <si>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</si>
  <si>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</si>
  <si>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</si>
  <si>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</si>
  <si>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</si>
  <si>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>obvod OŘ Praha</t>
  </si>
  <si>
    <t>Datum:</t>
  </si>
  <si>
    <t>14. 9. 2020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</si>
  <si>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</si>
  <si>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</si>
  <si>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</si>
  <si>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</si>
  <si>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</si>
  <si>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</si>
  <si>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</si>
  <si>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</si>
  <si>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</si>
  <si>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</si>
  <si>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</si>
  <si>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</si>
  <si>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Malý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</si>
  <si>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</si>
  <si>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</si>
  <si>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</si>
  <si>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</si>
  <si>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</si>
  <si>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</si>
  <si>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</si>
  <si>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</si>
  <si>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</si>
  <si>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</si>
  <si>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</si>
  <si>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</si>
  <si>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</si>
  <si>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</si>
  <si>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</si>
  <si>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</si>
  <si>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</si>
  <si>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</si>
  <si>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</si>
  <si>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</si>
  <si>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</si>
  <si>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</si>
  <si>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</si>
  <si>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</si>
  <si>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</si>
  <si>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</si>
  <si>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</si>
  <si>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</si>
  <si>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</si>
  <si>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</si>
  <si>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</si>
  <si>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</si>
  <si>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</si>
  <si>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</si>
  <si>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</si>
  <si>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</si>
  <si>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</si>
  <si>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</si>
  <si>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</si>
  <si>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</si>
  <si>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</si>
  <si>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</si>
  <si>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</si>
  <si>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</si>
  <si>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</si>
  <si>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</si>
  <si>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SO.01</t>
  </si>
  <si>
    <t>Kralupy nad Vltavou - bud. EÚ, Na Horkách č.p. 32 (6000326651)</t>
  </si>
  <si>
    <t>STA</t>
  </si>
  <si>
    <t>1</t>
  </si>
  <si>
    <t>{39ca408a-2d7e-4761-9a51-194526f466eb}</t>
  </si>
  <si>
    <t>2</t>
  </si>
  <si>
    <t>SO.02</t>
  </si>
  <si>
    <t>Kralupy nad Vltavou - EÚ a dílny SaZT, Na Horkách č.p. 27 (6000315878)</t>
  </si>
  <si>
    <t>{e3b1b176-8e42-4d18-90e9-21e55dc43b09}</t>
  </si>
  <si>
    <t>SO.03</t>
  </si>
  <si>
    <t>Měšice - veřejné WC</t>
  </si>
  <si>
    <t>{2298fb9c-5317-4fa4-874b-e5c86db2e85a}</t>
  </si>
  <si>
    <t>SO.04</t>
  </si>
  <si>
    <t>Oskořínek - strážní domek č. 3 (5000096333)</t>
  </si>
  <si>
    <t>{12d344ab-2e02-4f8f-bb6c-103c36e415f8}</t>
  </si>
  <si>
    <t>SO.05</t>
  </si>
  <si>
    <t>Hýskov - stavědlo č.1 (5000140817)</t>
  </si>
  <si>
    <t>{c5b93bbf-f020-42e5-b754-fdee7436fe79}</t>
  </si>
  <si>
    <t>SO.06</t>
  </si>
  <si>
    <t>Oráčov – bývalé dřevěné WC</t>
  </si>
  <si>
    <t>{74d264c1-167d-472b-b9de-88c7a8e1bac6}</t>
  </si>
  <si>
    <t>SO.07</t>
  </si>
  <si>
    <t>Praha Bubny - stavědlo č.1 (5000116837)</t>
  </si>
  <si>
    <t>{e5680d64-761e-46e0-a670-7f6642b79907}</t>
  </si>
  <si>
    <t>SO.08</t>
  </si>
  <si>
    <t>Čisovice - WC pro veřejnost (6000385945)</t>
  </si>
  <si>
    <t>{cce3c329-97bf-43d9-8ec1-105c4e41d7cc}</t>
  </si>
  <si>
    <t>SO.09</t>
  </si>
  <si>
    <t>Ledečko – zděný sklad</t>
  </si>
  <si>
    <t>{d558f1aa-5996-4d72-a9db-3678229b3c60}</t>
  </si>
  <si>
    <t>SO.10</t>
  </si>
  <si>
    <t>Pečky – stavědlo č.2 / útulek zaměstnanců (5000132107)</t>
  </si>
  <si>
    <t>{e6d29dd0-e06c-4ab2-b4f8-df0c3152af21}</t>
  </si>
  <si>
    <t>SO.11</t>
  </si>
  <si>
    <t>Chrášťany – dřevěné skladiště</t>
  </si>
  <si>
    <t>{bee0fd31-ae63-4b40-9543-bf345060bcb4}</t>
  </si>
  <si>
    <t>KRYCÍ LIST SOUPISU PRACÍ</t>
  </si>
  <si>
    <t>Objekt:</t>
  </si>
  <si>
    <t>SO.01 - Kralupy nad Vltavou - bud. EÚ, Na Horkách č.p. 32 (6000326651)</t>
  </si>
  <si>
    <t>Kralupy nad Vltavou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</si>
  <si>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</si>
  <si>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</si>
  <si>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</si>
  <si>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</si>
  <si>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</si>
  <si>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</si>
  <si>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</si>
  <si>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práce-bourání</t>
  </si>
  <si>
    <t xml:space="preserve">    997 - Přesun sutě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</si>
  <si>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</si>
  <si>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</si>
  <si>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</si>
  <si>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</si>
  <si>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</si>
  <si>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</si>
  <si>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</si>
  <si>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</si>
  <si>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</si>
  <si>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</si>
  <si>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</si>
  <si>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</si>
  <si>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</si>
  <si>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</si>
  <si>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</si>
  <si>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</si>
  <si>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</si>
  <si>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</si>
  <si>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</si>
  <si>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</si>
  <si>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</si>
  <si>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</si>
  <si>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průměru kmene do 100 mm i s kořeny sklonu terénu do 1:5 ručně</t>
  </si>
  <si>
    <t>m2</t>
  </si>
  <si>
    <t>4</t>
  </si>
  <si>
    <t>566044938</t>
  </si>
  <si>
    <t>113106123</t>
  </si>
  <si>
    <t>Rozebrání dlažeb ze zámkových dlaždic komunikací pro pěší ručně</t>
  </si>
  <si>
    <t>169859859</t>
  </si>
  <si>
    <t>3</t>
  </si>
  <si>
    <t>460650932</t>
  </si>
  <si>
    <t>Kladení dlažby po překopech dlaždice betonové zámkové do lože z kameniva těženého</t>
  </si>
  <si>
    <t>64</t>
  </si>
  <si>
    <t>-2126064798</t>
  </si>
  <si>
    <t>119003223</t>
  </si>
  <si>
    <t>Mobilní plotová zábrana s profilovaným plechem výšky do 2,2 m pro zabezpečení výkopu zřízení</t>
  </si>
  <si>
    <t>m</t>
  </si>
  <si>
    <t>82476901</t>
  </si>
  <si>
    <t>5</t>
  </si>
  <si>
    <t>119003224</t>
  </si>
  <si>
    <t>Mobilní plotová zábrana s profilovaným plechem výšky do 2,2 m pro zabezpečení výkopu odstranění</t>
  </si>
  <si>
    <t>1230259497</t>
  </si>
  <si>
    <t>6</t>
  </si>
  <si>
    <t>119003225.1</t>
  </si>
  <si>
    <t>Vjezdová brána na stavbu</t>
  </si>
  <si>
    <t>kus</t>
  </si>
  <si>
    <t>1350172582</t>
  </si>
  <si>
    <t>7</t>
  </si>
  <si>
    <t>119003225.2</t>
  </si>
  <si>
    <t>Pronájem mobilního oplocení vč. dopravy na místo stavby a odvozu po ukončení prací</t>
  </si>
  <si>
    <t>den</t>
  </si>
  <si>
    <t>560888207</t>
  </si>
  <si>
    <t>8</t>
  </si>
  <si>
    <t>122201101</t>
  </si>
  <si>
    <t>Odkopávky a prokopávky nezapažené v hornině tř. 3 objem do 100 m3</t>
  </si>
  <si>
    <t>m3</t>
  </si>
  <si>
    <t>-304631846</t>
  </si>
  <si>
    <t>9</t>
  </si>
  <si>
    <t>162751117</t>
  </si>
  <si>
    <t>Vodorovné přemístění do 10000 m výkopku/sypaniny z horniny třídy těžitelnosti I, skupiny 1 až 3</t>
  </si>
  <si>
    <t>1515645165</t>
  </si>
  <si>
    <t>10</t>
  </si>
  <si>
    <t>162751119</t>
  </si>
  <si>
    <t>Příplatek k vodorovnému přemístění výkopku/sypaniny z horniny třídy těžitelnosti I, skupiny 1 až 3 ZKD 1000 m přes 10000 m</t>
  </si>
  <si>
    <t>1578264155</t>
  </si>
  <si>
    <t>11</t>
  </si>
  <si>
    <t>167151101</t>
  </si>
  <si>
    <t>Nakládání výkopku z hornin třídy těžitelnosti I, skupiny 1 až 3 do 100 m3</t>
  </si>
  <si>
    <t>505284407</t>
  </si>
  <si>
    <t>12</t>
  </si>
  <si>
    <t>174151101</t>
  </si>
  <si>
    <t>Zásyp jam, šachet rýh nebo kolem objektů sypaninou se zhutněním</t>
  </si>
  <si>
    <t>-164258363</t>
  </si>
  <si>
    <t>13</t>
  </si>
  <si>
    <t>M</t>
  </si>
  <si>
    <t>10364100</t>
  </si>
  <si>
    <t>zemina pro terénní úpravy - tříděná</t>
  </si>
  <si>
    <t>t</t>
  </si>
  <si>
    <t>1890326343</t>
  </si>
  <si>
    <t>14</t>
  </si>
  <si>
    <t>181951112</t>
  </si>
  <si>
    <t>Úprava pláně v hornině třídy těžitelnosti I, skupiny 1 až 3 se zhutněním</t>
  </si>
  <si>
    <t>804437165</t>
  </si>
  <si>
    <t>Ostatní konstrukce a práce-bourání</t>
  </si>
  <si>
    <t>000000002</t>
  </si>
  <si>
    <t>Odpojení a trvalé zaslepení veškerých inženýrských sítí demolovaných objektů</t>
  </si>
  <si>
    <t>kpl</t>
  </si>
  <si>
    <t>1788438302</t>
  </si>
  <si>
    <t>16</t>
  </si>
  <si>
    <t>916231213</t>
  </si>
  <si>
    <t>Osazení chodníkového obrubníku betonového stojatého s boční opěrou do lože z betonu prostého</t>
  </si>
  <si>
    <t>-581600123</t>
  </si>
  <si>
    <t>17</t>
  </si>
  <si>
    <t>59217017</t>
  </si>
  <si>
    <t>obrubník betonový chodníkový 1000x100x250mm</t>
  </si>
  <si>
    <t>2110578178</t>
  </si>
  <si>
    <t>18</t>
  </si>
  <si>
    <t>952905191.1</t>
  </si>
  <si>
    <t>Vyklizení komunálního odpadu z objektu a v jeho bezprostředním okolí, včetně naložení</t>
  </si>
  <si>
    <t>1362705901</t>
  </si>
  <si>
    <t>19</t>
  </si>
  <si>
    <t>981011315</t>
  </si>
  <si>
    <t>Demolice budov zděných na MVC podíl konstrukcí do 30 % postupným rozebíráním</t>
  </si>
  <si>
    <t>-771210698</t>
  </si>
  <si>
    <t>981511116</t>
  </si>
  <si>
    <t>Demolice konstrukcí objektů z betonu prostého postupným rozebíráním</t>
  </si>
  <si>
    <t>1489815997</t>
  </si>
  <si>
    <t>997</t>
  </si>
  <si>
    <t>Přesun sutě</t>
  </si>
  <si>
    <t>997006512</t>
  </si>
  <si>
    <t>Vodorovné doprava suti s naložením a složením na skládku do 1 km</t>
  </si>
  <si>
    <t>1743008695</t>
  </si>
  <si>
    <t>22</t>
  </si>
  <si>
    <t>997006519</t>
  </si>
  <si>
    <t>Příplatek k vodorovnému přemístění suti na skládku ZKD 1 km přes 1 km</t>
  </si>
  <si>
    <t>-1116580359</t>
  </si>
  <si>
    <t>23</t>
  </si>
  <si>
    <t>997006551</t>
  </si>
  <si>
    <t>Hrubé urovnání suti na skládce bez zhutnění</t>
  </si>
  <si>
    <t>742868947</t>
  </si>
  <si>
    <t>24</t>
  </si>
  <si>
    <t>997013631</t>
  </si>
  <si>
    <t>Poplatek za uložení na skládce (skládkovné) stavebního odpadu směsného kód odpadu 17 09 04</t>
  </si>
  <si>
    <t>-1199444584</t>
  </si>
  <si>
    <t>25</t>
  </si>
  <si>
    <t>997013811</t>
  </si>
  <si>
    <t>Poplatek za uložení na skládce (skládkovné) stavebního odpadu dřevěného kód odpadu 17 02 01</t>
  </si>
  <si>
    <t>636575389</t>
  </si>
  <si>
    <t>26</t>
  </si>
  <si>
    <t>997013814</t>
  </si>
  <si>
    <t>Poplatek za uložení na skládce (skládkovné) stavebního odpadu izolací kód odpadu 17 06 04</t>
  </si>
  <si>
    <t>-1208979120</t>
  </si>
  <si>
    <t>27</t>
  </si>
  <si>
    <t>997013814.1</t>
  </si>
  <si>
    <t>Poplatek za uložení na skládce (skládkovné) směsného komunálního a velkoobjemového odpadu kód odpadu 201 301</t>
  </si>
  <si>
    <t>-1367413196</t>
  </si>
  <si>
    <t>28</t>
  </si>
  <si>
    <t>997013821R</t>
  </si>
  <si>
    <t>Odvoz výzisku z železného šrotu na místo určené objednatelem do 20 km se složením.Hospodaření s vyzískaným materiálem (mimo odpad) bude prováděno v souladu se Směrnicí SŽDC č. 42 ze dne 7.1.2013."</t>
  </si>
  <si>
    <t>920024719</t>
  </si>
  <si>
    <t>29</t>
  </si>
  <si>
    <t>997013869</t>
  </si>
  <si>
    <t>Poplatek za uložení stavebního odpadu na recyklační skládce (skládkovné) ze směsí betonu, cihel a keramických výrobků kód odpadu 17 01 07</t>
  </si>
  <si>
    <t>-2049456321</t>
  </si>
  <si>
    <t>30</t>
  </si>
  <si>
    <t>997013871</t>
  </si>
  <si>
    <t>Poplatek za uložení stavebního odpadu na recyklační skládce (skládkovné) směsného stavebního a demoličního kód odpadu  17 09 04</t>
  </si>
  <si>
    <t>609493435</t>
  </si>
  <si>
    <t>VRN</t>
  </si>
  <si>
    <t>Vedlejší rozpočtové náklady</t>
  </si>
  <si>
    <t>VRN3</t>
  </si>
  <si>
    <t>Zařízení staveniště</t>
  </si>
  <si>
    <t>31</t>
  </si>
  <si>
    <t>035002000</t>
  </si>
  <si>
    <t>Vyřízení záboru přilehlých pozemních komunikací na MěÚ Kralupy nad Vltavou Odbor dopravy</t>
  </si>
  <si>
    <t>Kč</t>
  </si>
  <si>
    <t>1024</t>
  </si>
  <si>
    <t>92092203</t>
  </si>
  <si>
    <t>VRN7</t>
  </si>
  <si>
    <t>Provozní vlivy</t>
  </si>
  <si>
    <t>32</t>
  </si>
  <si>
    <t>075002000</t>
  </si>
  <si>
    <t>Vytyčení, zajištění a ochrana stávajících inženýrských sítí vč. jejich dočasného zabezpečení a zajištění po dobu akce</t>
  </si>
  <si>
    <t>1112265700</t>
  </si>
  <si>
    <t>SO.02 - Kralupy nad Vltavou - EÚ a dílny SaZT, Na Horkách č.p. 27 (6000315878)</t>
  </si>
  <si>
    <t>1218472297</t>
  </si>
  <si>
    <t>-1648080610</t>
  </si>
  <si>
    <t>-1094885736</t>
  </si>
  <si>
    <t>-1876570556</t>
  </si>
  <si>
    <t>-1312907957</t>
  </si>
  <si>
    <t>841710426</t>
  </si>
  <si>
    <t>496040077</t>
  </si>
  <si>
    <t>1374489726</t>
  </si>
  <si>
    <t>2050909629</t>
  </si>
  <si>
    <t>-968239882</t>
  </si>
  <si>
    <t>952905191.2</t>
  </si>
  <si>
    <t>Vyklizení pneumatik z objektu včetně naložení a likvidace</t>
  </si>
  <si>
    <t>685422736</t>
  </si>
  <si>
    <t>981011314</t>
  </si>
  <si>
    <t>Demolice budov zděných na MVC podíl konstrukcí do 25 % postupným rozebíráním</t>
  </si>
  <si>
    <t>834065247</t>
  </si>
  <si>
    <t>381912977</t>
  </si>
  <si>
    <t>1482513036</t>
  </si>
  <si>
    <t>-703381899</t>
  </si>
  <si>
    <t>-857218840</t>
  </si>
  <si>
    <t>-1594202034</t>
  </si>
  <si>
    <t>-1528415629</t>
  </si>
  <si>
    <t>405623538</t>
  </si>
  <si>
    <t>-2094140054</t>
  </si>
  <si>
    <t>1968549940</t>
  </si>
  <si>
    <t>-2118819420</t>
  </si>
  <si>
    <t>1293240928</t>
  </si>
  <si>
    <t>473725572</t>
  </si>
  <si>
    <t>2130607283</t>
  </si>
  <si>
    <t>SO.03 - Měšice - veřejné WC</t>
  </si>
  <si>
    <t>Měšice</t>
  </si>
  <si>
    <t>PSV - Práce a dodávky PSV</t>
  </si>
  <si>
    <t xml:space="preserve">    712 - Povlakové krytiny</t>
  </si>
  <si>
    <t xml:space="preserve">    VRN9 - Ostatní náklady</t>
  </si>
  <si>
    <t>-1140237037</t>
  </si>
  <si>
    <t>717843142</t>
  </si>
  <si>
    <t>421970159</t>
  </si>
  <si>
    <t>563391831</t>
  </si>
  <si>
    <t>-855712821</t>
  </si>
  <si>
    <t>-1907576175</t>
  </si>
  <si>
    <t>996409935</t>
  </si>
  <si>
    <t>204876473</t>
  </si>
  <si>
    <t>952903001.1</t>
  </si>
  <si>
    <t>Odvoz a likvidace fekálií vč. sanace</t>
  </si>
  <si>
    <t>-657324511</t>
  </si>
  <si>
    <t>244096324</t>
  </si>
  <si>
    <t>966052121</t>
  </si>
  <si>
    <t>Bourání sloupků a vzpěr ŽB plotových s betonovou patkou</t>
  </si>
  <si>
    <t>-1441966637</t>
  </si>
  <si>
    <t>966071821</t>
  </si>
  <si>
    <t>Rozebrání oplocení z drátěného pletiva se čtvercovými oky výšky do 1,6 m</t>
  </si>
  <si>
    <t>1482983376</t>
  </si>
  <si>
    <t>981011312</t>
  </si>
  <si>
    <t>Demolice budov zděných na MVC podíl konstrukcí do 15 % postupným rozebíráním</t>
  </si>
  <si>
    <t>-1397362348</t>
  </si>
  <si>
    <t>-265095242</t>
  </si>
  <si>
    <t>-1324274847</t>
  </si>
  <si>
    <t>-1812885001</t>
  </si>
  <si>
    <t>363949992</t>
  </si>
  <si>
    <t>-436693180</t>
  </si>
  <si>
    <t>1432231554</t>
  </si>
  <si>
    <t>1551938726</t>
  </si>
  <si>
    <t>997013829R</t>
  </si>
  <si>
    <t>Poplatek za uložení na skládce (skládkovné) dřevěné pražce (ODHAD)</t>
  </si>
  <si>
    <t>933634768</t>
  </si>
  <si>
    <t>-553018234</t>
  </si>
  <si>
    <t>-726801168</t>
  </si>
  <si>
    <t>PSV</t>
  </si>
  <si>
    <t>Práce a dodávky PSV</t>
  </si>
  <si>
    <t>712</t>
  </si>
  <si>
    <t>Povlakové krytiny</t>
  </si>
  <si>
    <t>712400832</t>
  </si>
  <si>
    <t>Odstranění povlakové krytiny střech do 30° dvouvrstvé</t>
  </si>
  <si>
    <t>-1020296503</t>
  </si>
  <si>
    <t>1744395153</t>
  </si>
  <si>
    <t>VRN9</t>
  </si>
  <si>
    <t>Ostatní náklady</t>
  </si>
  <si>
    <t>090001000</t>
  </si>
  <si>
    <t>SEE - zachování kabelové skříně ze které je napájeno osvětlení nástupiště (zdivo kolem skříně se začistí, opatří cementovým postřikem a stříškou)</t>
  </si>
  <si>
    <t>1746341761</t>
  </si>
  <si>
    <t>094002001</t>
  </si>
  <si>
    <t>Opatrnost při přejíždění zpevněné plochy nástupiště ze zámkové dlažby, popř. oprava plochy do původního stavu</t>
  </si>
  <si>
    <t>678045295</t>
  </si>
  <si>
    <t>094002002</t>
  </si>
  <si>
    <t>Odvoz a likvidace ocelového kontejneru vč. likvidace velkoobjemového odpadu</t>
  </si>
  <si>
    <t>1896985814</t>
  </si>
  <si>
    <t>SO.04 - Oskořínek - strážní domek č. 3 (5000096333)</t>
  </si>
  <si>
    <t xml:space="preserve">Oskořínek </t>
  </si>
  <si>
    <t xml:space="preserve">    2 - Zakládání</t>
  </si>
  <si>
    <t xml:space="preserve">    765 - Krytina skládaná</t>
  </si>
  <si>
    <t xml:space="preserve">    767 - Konstrukce zámečnické</t>
  </si>
  <si>
    <t xml:space="preserve">    VRN6 - Územní vlivy</t>
  </si>
  <si>
    <t>-1941241993</t>
  </si>
  <si>
    <t>243582665</t>
  </si>
  <si>
    <t>534569439</t>
  </si>
  <si>
    <t>-1074044662</t>
  </si>
  <si>
    <t>1263989191</t>
  </si>
  <si>
    <t>-1348200267</t>
  </si>
  <si>
    <t>-242040051</t>
  </si>
  <si>
    <t>-1856602009</t>
  </si>
  <si>
    <t>Zakládání</t>
  </si>
  <si>
    <t>245111111</t>
  </si>
  <si>
    <t>Osazení krycí desky dvoudílné</t>
  </si>
  <si>
    <t>-200049773</t>
  </si>
  <si>
    <t>59225817</t>
  </si>
  <si>
    <t xml:space="preserve">deska betonová zákrytová studniční  </t>
  </si>
  <si>
    <t>-1344949294</t>
  </si>
  <si>
    <t>464941147</t>
  </si>
  <si>
    <t>952905121.1</t>
  </si>
  <si>
    <t>Likvidace obsahu suchého WC</t>
  </si>
  <si>
    <t>-311719238</t>
  </si>
  <si>
    <t>-572564578</t>
  </si>
  <si>
    <t>966003810</t>
  </si>
  <si>
    <t>Rozebrání oplocení s příčníky a dřevěnými sloupky z prken a latí</t>
  </si>
  <si>
    <t>1899176578</t>
  </si>
  <si>
    <t>-1595773229</t>
  </si>
  <si>
    <t>-472143332</t>
  </si>
  <si>
    <t>981011111</t>
  </si>
  <si>
    <t>Demolice budov dřevěných jednostranně obitých postupným rozebíráním (suché WC)</t>
  </si>
  <si>
    <t>-1499639474</t>
  </si>
  <si>
    <t>-800461829</t>
  </si>
  <si>
    <t>364417395</t>
  </si>
  <si>
    <t>997006006</t>
  </si>
  <si>
    <t>Drcení stavebního odpadu ze zdiva z betonu prostého s dopravou do 100 m a naložením</t>
  </si>
  <si>
    <t>-1364233493</t>
  </si>
  <si>
    <t>777238424</t>
  </si>
  <si>
    <t>1572753444</t>
  </si>
  <si>
    <t>1099178154</t>
  </si>
  <si>
    <t>-4417512</t>
  </si>
  <si>
    <t>2012145896</t>
  </si>
  <si>
    <t>-994382354</t>
  </si>
  <si>
    <t>-978798125</t>
  </si>
  <si>
    <t>997013821</t>
  </si>
  <si>
    <t>Poplatek za uložení na skládce (skládkovné) stavebního odpadu s obsahem azbestu kód odpadu 17 06 05</t>
  </si>
  <si>
    <t>1695409777</t>
  </si>
  <si>
    <t>1088723798</t>
  </si>
  <si>
    <t>-1189378009</t>
  </si>
  <si>
    <t>518223928</t>
  </si>
  <si>
    <t>765</t>
  </si>
  <si>
    <t>Krytina skládaná</t>
  </si>
  <si>
    <t>765131803</t>
  </si>
  <si>
    <t>Demontáž azbestocementové skládané krytiny sklonu do 30° do suti</t>
  </si>
  <si>
    <t>-1969504070</t>
  </si>
  <si>
    <t>767</t>
  </si>
  <si>
    <t>Konstrukce zámečnické</t>
  </si>
  <si>
    <t>33</t>
  </si>
  <si>
    <t>767995105</t>
  </si>
  <si>
    <t>Zabezpečení studny zámečnickou uzamykatelnou konstrukcí</t>
  </si>
  <si>
    <t>1193701680</t>
  </si>
  <si>
    <t>34</t>
  </si>
  <si>
    <t>767996701</t>
  </si>
  <si>
    <t>Demontáž atypických zámečnických konstrukcí řezáním hmotnosti jednotlivých dílů do 50 kg (nástřešák)</t>
  </si>
  <si>
    <t>kg</t>
  </si>
  <si>
    <t>611819347</t>
  </si>
  <si>
    <t>35</t>
  </si>
  <si>
    <t>034103000</t>
  </si>
  <si>
    <t>Zabezpečení staveniště výstražnou páskou</t>
  </si>
  <si>
    <t>483052869</t>
  </si>
  <si>
    <t>VRN6</t>
  </si>
  <si>
    <t>Územní vlivy</t>
  </si>
  <si>
    <t>36</t>
  </si>
  <si>
    <t>064203000</t>
  </si>
  <si>
    <t xml:space="preserve">Práce se škodlivými materiály - příplatek za práci s azbestem (kontrolované pásmo, hygienická smyčka, dekontaminace konstrukcí, ochranné prostředky, filtrace),  ohlášení těchto prací na příslušných úřadech </t>
  </si>
  <si>
    <t>-2106117230</t>
  </si>
  <si>
    <t>37</t>
  </si>
  <si>
    <t>064203001</t>
  </si>
  <si>
    <t xml:space="preserve">Práce se škodlivými materiály - příplatek za práci s nebezpečným odpadem (železniční pražce) ohlášení těchto prací na příslušných úřadech </t>
  </si>
  <si>
    <t>646895447</t>
  </si>
  <si>
    <t>38</t>
  </si>
  <si>
    <t>43944185</t>
  </si>
  <si>
    <t>39</t>
  </si>
  <si>
    <t>091002000</t>
  </si>
  <si>
    <t>Oprava příjezdové komunikace a vrácení do původního stavu</t>
  </si>
  <si>
    <t>1476799954</t>
  </si>
  <si>
    <t>40</t>
  </si>
  <si>
    <t>091002001</t>
  </si>
  <si>
    <t>Zachování nivelačního bodu a jeho nepoškození</t>
  </si>
  <si>
    <t>1362649415</t>
  </si>
  <si>
    <t>SO.05 - Hýskov - stavědlo č.1 (5000140817)</t>
  </si>
  <si>
    <t>Hýskov</t>
  </si>
  <si>
    <t xml:space="preserve">    VRN5 - Finanční náklady</t>
  </si>
  <si>
    <t>-697014669</t>
  </si>
  <si>
    <t>122111101</t>
  </si>
  <si>
    <t>Odkopávky a prokopávky v hornině třídy těžitelnosti I, skupiny 1 a 2 ručně</t>
  </si>
  <si>
    <t>476582389</t>
  </si>
  <si>
    <t>162211201</t>
  </si>
  <si>
    <t>Vodorovné přemístění do 10 m nošením výkopku z horniny třídy těžitelnosti I, skupiny 1 až 3</t>
  </si>
  <si>
    <t>1377381981</t>
  </si>
  <si>
    <t>162211209</t>
  </si>
  <si>
    <t>Příplatek k vodorovnému přemístění nošením ZKD 10 m nošení výkopku z horniny třídy těžitelnosti I, skupiny 1 až 3</t>
  </si>
  <si>
    <t>-803191920</t>
  </si>
  <si>
    <t>-2006949262</t>
  </si>
  <si>
    <t>-572982936</t>
  </si>
  <si>
    <t>167111101</t>
  </si>
  <si>
    <t>Nakládání výkopku z hornin třídy těžitelnosti I, skupiny 1 až 3 ručně</t>
  </si>
  <si>
    <t>-515083694</t>
  </si>
  <si>
    <t>174111101</t>
  </si>
  <si>
    <t>Zásyp jam, šachet rýh nebo kolem objektů sypaninou se zhutněním ručně</t>
  </si>
  <si>
    <t>1508500458</t>
  </si>
  <si>
    <t>670661076</t>
  </si>
  <si>
    <t>1394889153</t>
  </si>
  <si>
    <t>146571640</t>
  </si>
  <si>
    <t>1518343066</t>
  </si>
  <si>
    <t>962032631</t>
  </si>
  <si>
    <t>Bourání zdiva komínového nad střechou z cihel na MV nebo MVC</t>
  </si>
  <si>
    <t>-1170222556</t>
  </si>
  <si>
    <t>1187045815</t>
  </si>
  <si>
    <t>981011112</t>
  </si>
  <si>
    <t>Demolice budov dřevěných ostatních oboustranně obitých nebo omítnutých postupným rozebíráním</t>
  </si>
  <si>
    <t>1282335216</t>
  </si>
  <si>
    <t>-1051779473</t>
  </si>
  <si>
    <t>-1161384506</t>
  </si>
  <si>
    <t>587051841</t>
  </si>
  <si>
    <t>-888904203</t>
  </si>
  <si>
    <t>997013312</t>
  </si>
  <si>
    <t>Montáž a demontáž shozu suti v do 20 m</t>
  </si>
  <si>
    <t>1092863521</t>
  </si>
  <si>
    <t>997013322</t>
  </si>
  <si>
    <t>Příplatek k shozu suti v do 20 m za první a ZKD den použití</t>
  </si>
  <si>
    <t>-37831517</t>
  </si>
  <si>
    <t>-1418425841</t>
  </si>
  <si>
    <t>-455111936</t>
  </si>
  <si>
    <t>-423938097</t>
  </si>
  <si>
    <t>-1498013726</t>
  </si>
  <si>
    <t>-658847553</t>
  </si>
  <si>
    <t>997221151</t>
  </si>
  <si>
    <t>Vodorovná doprava suti z kusových materiálů stavebním kolečkem do 50 m</t>
  </si>
  <si>
    <t>-19252149</t>
  </si>
  <si>
    <t>997221611</t>
  </si>
  <si>
    <t>Nakládání suti na dopravní prostředky pro vodorovnou dopravu</t>
  </si>
  <si>
    <t>-942404296</t>
  </si>
  <si>
    <t>-1763652521</t>
  </si>
  <si>
    <t>-1825642989</t>
  </si>
  <si>
    <t>-1159536263</t>
  </si>
  <si>
    <t>VRN5</t>
  </si>
  <si>
    <t>Finanční náklady</t>
  </si>
  <si>
    <t>053002000</t>
  </si>
  <si>
    <t>Uzavření nájemní smlouvy s ČD, a.s. na celou dobu součinnosti související s odstraněním stavby Správy železnic, s.o. (5000,- Kč)</t>
  </si>
  <si>
    <t>-1174535222</t>
  </si>
  <si>
    <t>759984126</t>
  </si>
  <si>
    <t>-1713414722</t>
  </si>
  <si>
    <t>Oprava pozemků dotčených demolicí a přesunem suti do původního stavu</t>
  </si>
  <si>
    <t>202005521</t>
  </si>
  <si>
    <t>SO.06 - Oráčov – bývalé dřevěné WC</t>
  </si>
  <si>
    <t>Oráčov</t>
  </si>
  <si>
    <t>2043436916</t>
  </si>
  <si>
    <t>1293464611</t>
  </si>
  <si>
    <t>182237876</t>
  </si>
  <si>
    <t>2125786848</t>
  </si>
  <si>
    <t>844782190</t>
  </si>
  <si>
    <t>2064295524</t>
  </si>
  <si>
    <t>-1005942504</t>
  </si>
  <si>
    <t>1833981043</t>
  </si>
  <si>
    <t>Demolice budov dřevěných jednostranně obitých postupným rozebíráním</t>
  </si>
  <si>
    <t>-262954873</t>
  </si>
  <si>
    <t>-978877069</t>
  </si>
  <si>
    <t>-316973235</t>
  </si>
  <si>
    <t>-695024112</t>
  </si>
  <si>
    <t>-1127688800</t>
  </si>
  <si>
    <t>797521800</t>
  </si>
  <si>
    <t>-1356712944</t>
  </si>
  <si>
    <t>699196591</t>
  </si>
  <si>
    <t>2017712152</t>
  </si>
  <si>
    <t>1144120454</t>
  </si>
  <si>
    <t>-356721761</t>
  </si>
  <si>
    <t>765111825</t>
  </si>
  <si>
    <t>Demontáž krytiny keramické hladké sklonu do 30° se zvětralou maltou do suti</t>
  </si>
  <si>
    <t>919556791</t>
  </si>
  <si>
    <t>1969300561</t>
  </si>
  <si>
    <t>Odstranění nástřešáku a ustříhnutí vodiče na výpravní budově</t>
  </si>
  <si>
    <t>-411637525</t>
  </si>
  <si>
    <t>SO.07 - Praha Bubny - stavědlo č.1 (5000116837)</t>
  </si>
  <si>
    <t>Praha Bubny</t>
  </si>
  <si>
    <t xml:space="preserve">    VRN2 - Příprava staveniště</t>
  </si>
  <si>
    <t>-303272639</t>
  </si>
  <si>
    <t>1450355198</t>
  </si>
  <si>
    <t>49316908</t>
  </si>
  <si>
    <t>-181003429</t>
  </si>
  <si>
    <t>-597753434</t>
  </si>
  <si>
    <t>-754767025</t>
  </si>
  <si>
    <t>1603368659</t>
  </si>
  <si>
    <t>-1699155512</t>
  </si>
  <si>
    <t>-1479737282</t>
  </si>
  <si>
    <t>981011416</t>
  </si>
  <si>
    <t>Demolice budov zděných na MC nebo z betonu podíl konstrukcí do 35 % postupným rozebíráním</t>
  </si>
  <si>
    <t>-1190414734</t>
  </si>
  <si>
    <t>-1226826643</t>
  </si>
  <si>
    <t>-162521235</t>
  </si>
  <si>
    <t>232606112</t>
  </si>
  <si>
    <t>642408306</t>
  </si>
  <si>
    <t>1162748383</t>
  </si>
  <si>
    <t>1303687506</t>
  </si>
  <si>
    <t>-881842931</t>
  </si>
  <si>
    <t>-356811209</t>
  </si>
  <si>
    <t>1500978029</t>
  </si>
  <si>
    <t>997013862</t>
  </si>
  <si>
    <t>Poplatek za uložení stavebního odpadu na recyklační skládce (skládkovné) z armovaného betonu kód odpadu  17 01 01</t>
  </si>
  <si>
    <t>-2063972693</t>
  </si>
  <si>
    <t>-1894230943</t>
  </si>
  <si>
    <t>-630790173</t>
  </si>
  <si>
    <t>1007980582</t>
  </si>
  <si>
    <t>767995113.1</t>
  </si>
  <si>
    <t xml:space="preserve">Montáž cedule s označením zastávky "Praha - Bubny" </t>
  </si>
  <si>
    <t>-1414784016</t>
  </si>
  <si>
    <t>P</t>
  </si>
  <si>
    <t>Poznámka k položce:_x000D_
Jedná se pouze o práce spojené s ukotvením a montáží orientačního a informačního systému včetně pomocných konstrukcí. Samotná dodávka tabulí bude realizována z rámcové smlouvy objednatele u centrálního dodavatele informačních a orientačních tabulí.</t>
  </si>
  <si>
    <t>767996702</t>
  </si>
  <si>
    <t>Demontáž atypických zámečnických konstrukcí řezáním hmotnosti jednotlivých dílů do 100 kg (traverzy, kolejnice, mříže)</t>
  </si>
  <si>
    <t>1059265716</t>
  </si>
  <si>
    <t>VRN2</t>
  </si>
  <si>
    <t>Příprava staveniště</t>
  </si>
  <si>
    <t>022002000</t>
  </si>
  <si>
    <t>Přeskládání uložených kamenů a betonových pražců za stavědlem pro přístup ke stavědlu</t>
  </si>
  <si>
    <t>-758958779</t>
  </si>
  <si>
    <t>022002001</t>
  </si>
  <si>
    <t>Ochrana kabelové skříně stojící vedle objektu proti odlétávající suti z demolice</t>
  </si>
  <si>
    <t>-1753478200</t>
  </si>
  <si>
    <t>074002000</t>
  </si>
  <si>
    <t>Železniční a městský kolejový provoz</t>
  </si>
  <si>
    <t>-2033911241</t>
  </si>
  <si>
    <t>-687149412</t>
  </si>
  <si>
    <t>075002002</t>
  </si>
  <si>
    <t>Blízkost elektrizované trati se stejnosměrným napětím 3kV</t>
  </si>
  <si>
    <t>-2037827082</t>
  </si>
  <si>
    <t>090001000.1</t>
  </si>
  <si>
    <t>SEE - zachování kabelové skříně ze které je napájeno venkovní osvětlení žst. Praha Bubny, provizorní nástupiště Vltavská a zásuvkové stojany v kolejišti (zdivo kolem skříně se začistí, opatří cementovým postřikem a stříškou)</t>
  </si>
  <si>
    <t>2031524249</t>
  </si>
  <si>
    <t>090001000.2</t>
  </si>
  <si>
    <t>SŽE - zachování kabelové skříně s elektroměrem</t>
  </si>
  <si>
    <t>1997632931</t>
  </si>
  <si>
    <t>090001000.3</t>
  </si>
  <si>
    <t>SSZT - demontáž kamerového systému a zařízení EZS správcem těchto zařízení</t>
  </si>
  <si>
    <t>1652164104</t>
  </si>
  <si>
    <t>090001000.4</t>
  </si>
  <si>
    <t>ČD-Telematika - vymístění kabelů ze stavědla</t>
  </si>
  <si>
    <t>927540113</t>
  </si>
  <si>
    <t>SO.08 - Čisovice - WC pro veřejnost (6000385945)</t>
  </si>
  <si>
    <t>Čisovice</t>
  </si>
  <si>
    <t>-779850108</t>
  </si>
  <si>
    <t>1108326714</t>
  </si>
  <si>
    <t>1245340802</t>
  </si>
  <si>
    <t>292609809</t>
  </si>
  <si>
    <t>-1571052137</t>
  </si>
  <si>
    <t>221518045</t>
  </si>
  <si>
    <t>930202806</t>
  </si>
  <si>
    <t>-1576322745</t>
  </si>
  <si>
    <t>39344865</t>
  </si>
  <si>
    <t>-1260166784</t>
  </si>
  <si>
    <t>-2091942067</t>
  </si>
  <si>
    <t>2084110447</t>
  </si>
  <si>
    <t>976597855</t>
  </si>
  <si>
    <t>-568392017</t>
  </si>
  <si>
    <t>2079208380</t>
  </si>
  <si>
    <t>858091570</t>
  </si>
  <si>
    <t>-1655244244</t>
  </si>
  <si>
    <t>386920316</t>
  </si>
  <si>
    <t>-1447321609</t>
  </si>
  <si>
    <t>1086096905</t>
  </si>
  <si>
    <t>-1816379354</t>
  </si>
  <si>
    <t>Přemístění mobilních toalet před demolicí a jejich vrácení zpět na místo po ukončení demoličních prací</t>
  </si>
  <si>
    <t>-1252490446</t>
  </si>
  <si>
    <t>-1218524062</t>
  </si>
  <si>
    <t>-2018631371</t>
  </si>
  <si>
    <t>SEE - zachování kabelové skříně KS4 ze které jsou napájeny osvětlovací stožáry (zdivo kolem skříně se začistí, opatří cementovým postřikem a stříškou)</t>
  </si>
  <si>
    <t>491500969</t>
  </si>
  <si>
    <t>SO.09 - Ledečko – zděný sklad</t>
  </si>
  <si>
    <t>Ledečko</t>
  </si>
  <si>
    <t>238990634</t>
  </si>
  <si>
    <t>-1937577295</t>
  </si>
  <si>
    <t>592664265</t>
  </si>
  <si>
    <t>1099797515</t>
  </si>
  <si>
    <t>225765324</t>
  </si>
  <si>
    <t>-1295153372</t>
  </si>
  <si>
    <t>972316740</t>
  </si>
  <si>
    <t>-624743916</t>
  </si>
  <si>
    <t>70601080</t>
  </si>
  <si>
    <t>1449276882</t>
  </si>
  <si>
    <t>-328584494</t>
  </si>
  <si>
    <t>-1867112998</t>
  </si>
  <si>
    <t>-1399794813</t>
  </si>
  <si>
    <t>-1343311085</t>
  </si>
  <si>
    <t>-905259003</t>
  </si>
  <si>
    <t>561890056</t>
  </si>
  <si>
    <t>1028180426</t>
  </si>
  <si>
    <t>-1560468236</t>
  </si>
  <si>
    <t>SO.10 - Pečky – stavědlo č.2 / útulek zaměstnanců (5000132107)</t>
  </si>
  <si>
    <t>Pečky</t>
  </si>
  <si>
    <t>-1341384246</t>
  </si>
  <si>
    <t>-21142457</t>
  </si>
  <si>
    <t>830146943</t>
  </si>
  <si>
    <t>793241479</t>
  </si>
  <si>
    <t>576827353</t>
  </si>
  <si>
    <t>161139597</t>
  </si>
  <si>
    <t>387406260</t>
  </si>
  <si>
    <t>2132267994</t>
  </si>
  <si>
    <t>1739281116</t>
  </si>
  <si>
    <t>708756616</t>
  </si>
  <si>
    <t>981511111</t>
  </si>
  <si>
    <t>Demolice konstrukcí objektů zděných na MVC postupným rozebíráním</t>
  </si>
  <si>
    <t>775052613</t>
  </si>
  <si>
    <t>981511114</t>
  </si>
  <si>
    <t>Demolice konstrukcí objektů z betonu železového postupným rozebíráním</t>
  </si>
  <si>
    <t>-1397075694</t>
  </si>
  <si>
    <t>-664874618</t>
  </si>
  <si>
    <t>-1834709065</t>
  </si>
  <si>
    <t>-1810784265</t>
  </si>
  <si>
    <t>-327556977</t>
  </si>
  <si>
    <t>-775847607</t>
  </si>
  <si>
    <t>1429289324</t>
  </si>
  <si>
    <t>2043014260</t>
  </si>
  <si>
    <t>-1580552884</t>
  </si>
  <si>
    <t>-211688426</t>
  </si>
  <si>
    <t>-626909059</t>
  </si>
  <si>
    <t>705436882</t>
  </si>
  <si>
    <t>1785231646</t>
  </si>
  <si>
    <t>1759755632</t>
  </si>
  <si>
    <t>1350292757</t>
  </si>
  <si>
    <t>-1123552079</t>
  </si>
  <si>
    <t>824404146</t>
  </si>
  <si>
    <t>487103</t>
  </si>
  <si>
    <t>SEE - zachování kabelové skříně ze které jsou napájeny další objekty a zařízení (zdivo kolem skříně se začistí, opatří cementovým postřikem a stříškou)</t>
  </si>
  <si>
    <t>1990327627</t>
  </si>
  <si>
    <t>SSZT - demontáž telefonu a ukončení kabelu</t>
  </si>
  <si>
    <t>-642260047</t>
  </si>
  <si>
    <t>Oprava pozemku příjedzdové cesty a pozemku kolem zarážedla do stavu před započetím prací</t>
  </si>
  <si>
    <t>-621246143</t>
  </si>
  <si>
    <t>SO.11 - Chrášťany – dřevěné skladiště</t>
  </si>
  <si>
    <t>Chrášťany</t>
  </si>
  <si>
    <t>2008247505</t>
  </si>
  <si>
    <t>-1954457192</t>
  </si>
  <si>
    <t>1051130965</t>
  </si>
  <si>
    <t>-2065354679</t>
  </si>
  <si>
    <t>347603735</t>
  </si>
  <si>
    <t>1489408944</t>
  </si>
  <si>
    <t>170072854</t>
  </si>
  <si>
    <t>1082189085</t>
  </si>
  <si>
    <t>-1070821757</t>
  </si>
  <si>
    <t>981511113</t>
  </si>
  <si>
    <t>Demolice konstrukcí objektů z kamenného zdiva postupným rozebíráním</t>
  </si>
  <si>
    <t>1649131365</t>
  </si>
  <si>
    <t>1767266881</t>
  </si>
  <si>
    <t>-1936689116</t>
  </si>
  <si>
    <t>1065728107</t>
  </si>
  <si>
    <t>-705976320</t>
  </si>
  <si>
    <t>1953447905</t>
  </si>
  <si>
    <t>1329426327</t>
  </si>
  <si>
    <t>997013873</t>
  </si>
  <si>
    <t>Poplatek za uložení stavebního odpadu na recyklační skládce (skládkovné) zeminy a kamení zatříděného do Katalogu odpadů pod kódem 17 05 04</t>
  </si>
  <si>
    <t>-1752358914</t>
  </si>
  <si>
    <t>765111821</t>
  </si>
  <si>
    <t>Demontáž krytiny keramické hladké sklonu do 30° na sucho do suti</t>
  </si>
  <si>
    <t>1472162959</t>
  </si>
  <si>
    <t>-1407359761</t>
  </si>
  <si>
    <t>Odstranění nástřešáku</t>
  </si>
  <si>
    <t>915706215</t>
  </si>
  <si>
    <t>Odstraňování postradatelných objektů SŽ-demolice (obvod OŘ PHA) trať č.090-Kralupy n.V.; Bubny, 070-Měšice, 061-Oskořínek, 011 Pečky,126-Chrášťany, 161-Oráčov, 174-Hýskov, 210-Čisovice, 212-Ledečko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</si>
</sst>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  <font>
      <b/>
      <sz val="1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19" fillId="5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19" fillId="5" borderId="7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5" borderId="8" xfId="0" applyFont="1" applyFill="1" applyBorder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6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7"/>
  <sheetViews>
    <sheetView showGridLines="0" workbookViewId="0">
      <selection activeCell="AF11" sqref="AF11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02" t="s">
        <v>5</v>
      </c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>
      <c r="B5" s="17"/>
      <c r="D5" s="21" t="s">
        <v>13</v>
      </c>
      <c r="K5" s="187" t="s">
        <v>14</v>
      </c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R5" s="17"/>
      <c r="BE5" s="184" t="s">
        <v>15</v>
      </c>
      <c r="BS5" s="14" t="s">
        <v>6</v>
      </c>
    </row>
    <row r="6" spans="1:74" s="1" customFormat="1" ht="36.950000000000003" customHeight="1">
      <c r="B6" s="17"/>
      <c r="D6" s="23" t="s">
        <v>16</v>
      </c>
      <c r="K6" s="219" t="s">
        <v>751</v>
      </c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8"/>
      <c r="AK6" s="188"/>
      <c r="AL6" s="188"/>
      <c r="AM6" s="188"/>
      <c r="AN6" s="188"/>
      <c r="AO6" s="188"/>
      <c r="AR6" s="17"/>
      <c r="BE6" s="185"/>
      <c r="BS6" s="14" t="s">
        <v>6</v>
      </c>
    </row>
    <row r="7" spans="1:74" s="1" customFormat="1" ht="12" customHeight="1">
      <c r="B7" s="17"/>
      <c r="D7" s="24" t="s">
        <v>17</v>
      </c>
      <c r="K7" s="22" t="s">
        <v>1</v>
      </c>
      <c r="AK7" s="24" t="s">
        <v>18</v>
      </c>
      <c r="AN7" s="22" t="s">
        <v>1</v>
      </c>
      <c r="AR7" s="17"/>
      <c r="BE7" s="185"/>
      <c r="BS7" s="14" t="s">
        <v>6</v>
      </c>
    </row>
    <row r="8" spans="1:74" s="1" customFormat="1" ht="12" customHeight="1">
      <c r="B8" s="17"/>
      <c r="D8" s="24" t="s">
        <v>19</v>
      </c>
      <c r="K8" s="22" t="s">
        <v>20</v>
      </c>
      <c r="AK8" s="24" t="s">
        <v>21</v>
      </c>
      <c r="AN8" s="25" t="s">
        <v>22</v>
      </c>
      <c r="AR8" s="17"/>
      <c r="BE8" s="185"/>
      <c r="BS8" s="14" t="s">
        <v>6</v>
      </c>
    </row>
    <row r="9" spans="1:74" s="1" customFormat="1" ht="14.45" customHeight="1">
      <c r="B9" s="17"/>
      <c r="AR9" s="17"/>
      <c r="BE9" s="185"/>
      <c r="BS9" s="14" t="s">
        <v>6</v>
      </c>
    </row>
    <row r="10" spans="1:74" s="1" customFormat="1" ht="12" customHeight="1">
      <c r="B10" s="17"/>
      <c r="D10" s="24" t="s">
        <v>23</v>
      </c>
      <c r="AK10" s="24" t="s">
        <v>24</v>
      </c>
      <c r="AN10" s="22" t="s">
        <v>25</v>
      </c>
      <c r="AR10" s="17"/>
      <c r="BE10" s="185"/>
      <c r="BS10" s="14" t="s">
        <v>6</v>
      </c>
    </row>
    <row r="11" spans="1:74" s="1" customFormat="1" ht="18.399999999999999" customHeight="1">
      <c r="B11" s="17"/>
      <c r="E11" s="22" t="s">
        <v>26</v>
      </c>
      <c r="AK11" s="24" t="s">
        <v>27</v>
      </c>
      <c r="AN11" s="22" t="s">
        <v>28</v>
      </c>
      <c r="AR11" s="17"/>
      <c r="BE11" s="185"/>
      <c r="BS11" s="14" t="s">
        <v>6</v>
      </c>
    </row>
    <row r="12" spans="1:74" s="1" customFormat="1" ht="6.95" customHeight="1">
      <c r="B12" s="17"/>
      <c r="AR12" s="17"/>
      <c r="BE12" s="185"/>
      <c r="BS12" s="14" t="s">
        <v>6</v>
      </c>
    </row>
    <row r="13" spans="1:74" s="1" customFormat="1" ht="12" customHeight="1">
      <c r="B13" s="17"/>
      <c r="D13" s="24" t="s">
        <v>29</v>
      </c>
      <c r="AK13" s="24" t="s">
        <v>24</v>
      </c>
      <c r="AN13" s="26" t="s">
        <v>30</v>
      </c>
      <c r="AR13" s="17"/>
      <c r="BE13" s="185"/>
      <c r="BS13" s="14" t="s">
        <v>6</v>
      </c>
    </row>
    <row r="14" spans="1:74">
      <c r="B14" s="17"/>
      <c r="E14" s="189" t="s">
        <v>30</v>
      </c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0"/>
      <c r="AJ14" s="190"/>
      <c r="AK14" s="24" t="s">
        <v>27</v>
      </c>
      <c r="AN14" s="26" t="s">
        <v>30</v>
      </c>
      <c r="AR14" s="17"/>
      <c r="BE14" s="185"/>
      <c r="BS14" s="14" t="s">
        <v>6</v>
      </c>
    </row>
    <row r="15" spans="1:74" s="1" customFormat="1" ht="6.95" customHeight="1">
      <c r="B15" s="17"/>
      <c r="AR15" s="17"/>
      <c r="BE15" s="185"/>
      <c r="BS15" s="14" t="s">
        <v>3</v>
      </c>
    </row>
    <row r="16" spans="1:74" s="1" customFormat="1" ht="12" customHeight="1">
      <c r="B16" s="17"/>
      <c r="D16" s="24" t="s">
        <v>31</v>
      </c>
      <c r="AK16" s="24" t="s">
        <v>24</v>
      </c>
      <c r="AN16" s="22" t="s">
        <v>1</v>
      </c>
      <c r="AR16" s="17"/>
      <c r="BE16" s="185"/>
      <c r="BS16" s="14" t="s">
        <v>3</v>
      </c>
    </row>
    <row r="17" spans="1:71" s="1" customFormat="1" ht="18.399999999999999" customHeight="1">
      <c r="B17" s="17"/>
      <c r="E17" s="22" t="s">
        <v>32</v>
      </c>
      <c r="AK17" s="24" t="s">
        <v>27</v>
      </c>
      <c r="AN17" s="22" t="s">
        <v>1</v>
      </c>
      <c r="AR17" s="17"/>
      <c r="BE17" s="185"/>
      <c r="BS17" s="14" t="s">
        <v>33</v>
      </c>
    </row>
    <row r="18" spans="1:71" s="1" customFormat="1" ht="6.95" customHeight="1">
      <c r="B18" s="17"/>
      <c r="AR18" s="17"/>
      <c r="BE18" s="185"/>
      <c r="BS18" s="14" t="s">
        <v>6</v>
      </c>
    </row>
    <row r="19" spans="1:71" s="1" customFormat="1" ht="12" customHeight="1">
      <c r="B19" s="17"/>
      <c r="D19" s="24" t="s">
        <v>34</v>
      </c>
      <c r="AK19" s="24" t="s">
        <v>24</v>
      </c>
      <c r="AN19" s="22" t="s">
        <v>1</v>
      </c>
      <c r="AR19" s="17"/>
      <c r="BE19" s="185"/>
      <c r="BS19" s="14" t="s">
        <v>6</v>
      </c>
    </row>
    <row r="20" spans="1:71" s="1" customFormat="1" ht="18.399999999999999" customHeight="1">
      <c r="B20" s="17"/>
      <c r="E20" s="22" t="s">
        <v>35</v>
      </c>
      <c r="AK20" s="24" t="s">
        <v>27</v>
      </c>
      <c r="AN20" s="22" t="s">
        <v>1</v>
      </c>
      <c r="AR20" s="17"/>
      <c r="BE20" s="185"/>
      <c r="BS20" s="14" t="s">
        <v>33</v>
      </c>
    </row>
    <row r="21" spans="1:71" s="1" customFormat="1" ht="6.95" customHeight="1">
      <c r="B21" s="17"/>
      <c r="AR21" s="17"/>
      <c r="BE21" s="185"/>
    </row>
    <row r="22" spans="1:71" s="1" customFormat="1" ht="12" customHeight="1">
      <c r="B22" s="17"/>
      <c r="D22" s="24" t="s">
        <v>36</v>
      </c>
      <c r="AR22" s="17"/>
      <c r="BE22" s="185"/>
    </row>
    <row r="23" spans="1:71" s="1" customFormat="1" ht="16.5" customHeight="1">
      <c r="B23" s="17"/>
      <c r="E23" s="191" t="s">
        <v>1</v>
      </c>
      <c r="F23" s="191"/>
      <c r="G23" s="191"/>
      <c r="H23" s="191"/>
      <c r="I23" s="191"/>
      <c r="J23" s="191"/>
      <c r="K23" s="191"/>
      <c r="L23" s="191"/>
      <c r="M23" s="191"/>
      <c r="N23" s="191"/>
      <c r="O23" s="191"/>
      <c r="P23" s="191"/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91"/>
      <c r="AB23" s="191"/>
      <c r="AC23" s="191"/>
      <c r="AD23" s="191"/>
      <c r="AE23" s="191"/>
      <c r="AF23" s="191"/>
      <c r="AG23" s="191"/>
      <c r="AH23" s="191"/>
      <c r="AI23" s="191"/>
      <c r="AJ23" s="191"/>
      <c r="AK23" s="191"/>
      <c r="AL23" s="191"/>
      <c r="AM23" s="191"/>
      <c r="AN23" s="191"/>
      <c r="AR23" s="17"/>
      <c r="BE23" s="185"/>
    </row>
    <row r="24" spans="1:71" s="1" customFormat="1" ht="6.95" customHeight="1">
      <c r="B24" s="17"/>
      <c r="AR24" s="17"/>
      <c r="BE24" s="185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85"/>
    </row>
    <row r="26" spans="1:71" s="2" customFormat="1" ht="25.9" customHeight="1">
      <c r="A26" s="29"/>
      <c r="B26" s="30"/>
      <c r="C26" s="29"/>
      <c r="D26" s="31" t="s">
        <v>37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92">
        <f>ROUND(AG94,2)</f>
        <v>0</v>
      </c>
      <c r="AL26" s="193"/>
      <c r="AM26" s="193"/>
      <c r="AN26" s="193"/>
      <c r="AO26" s="193"/>
      <c r="AP26" s="29"/>
      <c r="AQ26" s="29"/>
      <c r="AR26" s="30"/>
      <c r="BE26" s="185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85"/>
    </row>
    <row r="28" spans="1:71" s="2" customForma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194" t="s">
        <v>38</v>
      </c>
      <c r="M28" s="194"/>
      <c r="N28" s="194"/>
      <c r="O28" s="194"/>
      <c r="P28" s="194"/>
      <c r="Q28" s="29"/>
      <c r="R28" s="29"/>
      <c r="S28" s="29"/>
      <c r="T28" s="29"/>
      <c r="U28" s="29"/>
      <c r="V28" s="29"/>
      <c r="W28" s="194" t="s">
        <v>39</v>
      </c>
      <c r="X28" s="194"/>
      <c r="Y28" s="194"/>
      <c r="Z28" s="194"/>
      <c r="AA28" s="194"/>
      <c r="AB28" s="194"/>
      <c r="AC28" s="194"/>
      <c r="AD28" s="194"/>
      <c r="AE28" s="194"/>
      <c r="AF28" s="29"/>
      <c r="AG28" s="29"/>
      <c r="AH28" s="29"/>
      <c r="AI28" s="29"/>
      <c r="AJ28" s="29"/>
      <c r="AK28" s="194" t="s">
        <v>40</v>
      </c>
      <c r="AL28" s="194"/>
      <c r="AM28" s="194"/>
      <c r="AN28" s="194"/>
      <c r="AO28" s="194"/>
      <c r="AP28" s="29"/>
      <c r="AQ28" s="29"/>
      <c r="AR28" s="30"/>
      <c r="BE28" s="185"/>
    </row>
    <row r="29" spans="1:71" s="3" customFormat="1" ht="14.45" customHeight="1">
      <c r="B29" s="34"/>
      <c r="D29" s="24" t="s">
        <v>41</v>
      </c>
      <c r="F29" s="24" t="s">
        <v>42</v>
      </c>
      <c r="L29" s="197">
        <v>0.21</v>
      </c>
      <c r="M29" s="196"/>
      <c r="N29" s="196"/>
      <c r="O29" s="196"/>
      <c r="P29" s="196"/>
      <c r="W29" s="195">
        <f>ROUND(AZ94, 2)</f>
        <v>0</v>
      </c>
      <c r="X29" s="196"/>
      <c r="Y29" s="196"/>
      <c r="Z29" s="196"/>
      <c r="AA29" s="196"/>
      <c r="AB29" s="196"/>
      <c r="AC29" s="196"/>
      <c r="AD29" s="196"/>
      <c r="AE29" s="196"/>
      <c r="AK29" s="195">
        <f>ROUND(AV94, 2)</f>
        <v>0</v>
      </c>
      <c r="AL29" s="196"/>
      <c r="AM29" s="196"/>
      <c r="AN29" s="196"/>
      <c r="AO29" s="196"/>
      <c r="AR29" s="34"/>
      <c r="BE29" s="186"/>
    </row>
    <row r="30" spans="1:71" s="3" customFormat="1" ht="14.45" customHeight="1">
      <c r="B30" s="34"/>
      <c r="F30" s="24" t="s">
        <v>43</v>
      </c>
      <c r="L30" s="197">
        <v>0.15</v>
      </c>
      <c r="M30" s="196"/>
      <c r="N30" s="196"/>
      <c r="O30" s="196"/>
      <c r="P30" s="196"/>
      <c r="W30" s="195">
        <f>ROUND(BA94, 2)</f>
        <v>0</v>
      </c>
      <c r="X30" s="196"/>
      <c r="Y30" s="196"/>
      <c r="Z30" s="196"/>
      <c r="AA30" s="196"/>
      <c r="AB30" s="196"/>
      <c r="AC30" s="196"/>
      <c r="AD30" s="196"/>
      <c r="AE30" s="196"/>
      <c r="AK30" s="195">
        <f>ROUND(AW94, 2)</f>
        <v>0</v>
      </c>
      <c r="AL30" s="196"/>
      <c r="AM30" s="196"/>
      <c r="AN30" s="196"/>
      <c r="AO30" s="196"/>
      <c r="AR30" s="34"/>
      <c r="BE30" s="186"/>
    </row>
    <row r="31" spans="1:71" s="3" customFormat="1" ht="14.45" hidden="1" customHeight="1">
      <c r="B31" s="34"/>
      <c r="F31" s="24" t="s">
        <v>44</v>
      </c>
      <c r="L31" s="197">
        <v>0.21</v>
      </c>
      <c r="M31" s="196"/>
      <c r="N31" s="196"/>
      <c r="O31" s="196"/>
      <c r="P31" s="196"/>
      <c r="W31" s="195">
        <f>ROUND(BB94, 2)</f>
        <v>0</v>
      </c>
      <c r="X31" s="196"/>
      <c r="Y31" s="196"/>
      <c r="Z31" s="196"/>
      <c r="AA31" s="196"/>
      <c r="AB31" s="196"/>
      <c r="AC31" s="196"/>
      <c r="AD31" s="196"/>
      <c r="AE31" s="196"/>
      <c r="AK31" s="195">
        <v>0</v>
      </c>
      <c r="AL31" s="196"/>
      <c r="AM31" s="196"/>
      <c r="AN31" s="196"/>
      <c r="AO31" s="196"/>
      <c r="AR31" s="34"/>
      <c r="BE31" s="186"/>
    </row>
    <row r="32" spans="1:71" s="3" customFormat="1" ht="14.45" hidden="1" customHeight="1">
      <c r="B32" s="34"/>
      <c r="F32" s="24" t="s">
        <v>45</v>
      </c>
      <c r="L32" s="197">
        <v>0.15</v>
      </c>
      <c r="M32" s="196"/>
      <c r="N32" s="196"/>
      <c r="O32" s="196"/>
      <c r="P32" s="196"/>
      <c r="W32" s="195">
        <f>ROUND(BC94, 2)</f>
        <v>0</v>
      </c>
      <c r="X32" s="196"/>
      <c r="Y32" s="196"/>
      <c r="Z32" s="196"/>
      <c r="AA32" s="196"/>
      <c r="AB32" s="196"/>
      <c r="AC32" s="196"/>
      <c r="AD32" s="196"/>
      <c r="AE32" s="196"/>
      <c r="AK32" s="195">
        <v>0</v>
      </c>
      <c r="AL32" s="196"/>
      <c r="AM32" s="196"/>
      <c r="AN32" s="196"/>
      <c r="AO32" s="196"/>
      <c r="AR32" s="34"/>
      <c r="BE32" s="186"/>
    </row>
    <row r="33" spans="1:57" s="3" customFormat="1" ht="14.45" hidden="1" customHeight="1">
      <c r="B33" s="34"/>
      <c r="F33" s="24" t="s">
        <v>46</v>
      </c>
      <c r="L33" s="197">
        <v>0</v>
      </c>
      <c r="M33" s="196"/>
      <c r="N33" s="196"/>
      <c r="O33" s="196"/>
      <c r="P33" s="196"/>
      <c r="W33" s="195">
        <f>ROUND(BD94, 2)</f>
        <v>0</v>
      </c>
      <c r="X33" s="196"/>
      <c r="Y33" s="196"/>
      <c r="Z33" s="196"/>
      <c r="AA33" s="196"/>
      <c r="AB33" s="196"/>
      <c r="AC33" s="196"/>
      <c r="AD33" s="196"/>
      <c r="AE33" s="196"/>
      <c r="AK33" s="195">
        <v>0</v>
      </c>
      <c r="AL33" s="196"/>
      <c r="AM33" s="196"/>
      <c r="AN33" s="196"/>
      <c r="AO33" s="196"/>
      <c r="AR33" s="34"/>
      <c r="BE33" s="186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185"/>
    </row>
    <row r="35" spans="1:57" s="2" customFormat="1" ht="25.9" customHeight="1">
      <c r="A35" s="29"/>
      <c r="B35" s="30"/>
      <c r="C35" s="35"/>
      <c r="D35" s="36" t="s">
        <v>47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48</v>
      </c>
      <c r="U35" s="37"/>
      <c r="V35" s="37"/>
      <c r="W35" s="37"/>
      <c r="X35" s="201" t="s">
        <v>49</v>
      </c>
      <c r="Y35" s="199"/>
      <c r="Z35" s="199"/>
      <c r="AA35" s="199"/>
      <c r="AB35" s="199"/>
      <c r="AC35" s="37"/>
      <c r="AD35" s="37"/>
      <c r="AE35" s="37"/>
      <c r="AF35" s="37"/>
      <c r="AG35" s="37"/>
      <c r="AH35" s="37"/>
      <c r="AI35" s="37"/>
      <c r="AJ35" s="37"/>
      <c r="AK35" s="198">
        <f>SUM(AK26:AK33)</f>
        <v>0</v>
      </c>
      <c r="AL35" s="199"/>
      <c r="AM35" s="199"/>
      <c r="AN35" s="199"/>
      <c r="AO35" s="200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9"/>
      <c r="D49" s="40" t="s">
        <v>50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51</v>
      </c>
      <c r="AI49" s="41"/>
      <c r="AJ49" s="41"/>
      <c r="AK49" s="41"/>
      <c r="AL49" s="41"/>
      <c r="AM49" s="41"/>
      <c r="AN49" s="41"/>
      <c r="AO49" s="41"/>
      <c r="AR49" s="39"/>
    </row>
    <row r="50" spans="1:57" ht="11.25">
      <c r="B50" s="17"/>
      <c r="AR50" s="17"/>
    </row>
    <row r="51" spans="1:57" ht="11.25">
      <c r="B51" s="17"/>
      <c r="AR51" s="17"/>
    </row>
    <row r="52" spans="1:57" ht="11.25">
      <c r="B52" s="17"/>
      <c r="AR52" s="17"/>
    </row>
    <row r="53" spans="1:57" ht="11.25">
      <c r="B53" s="17"/>
      <c r="AR53" s="17"/>
    </row>
    <row r="54" spans="1:57" ht="11.25">
      <c r="B54" s="17"/>
      <c r="AR54" s="17"/>
    </row>
    <row r="55" spans="1:57" ht="11.25">
      <c r="B55" s="17"/>
      <c r="AR55" s="17"/>
    </row>
    <row r="56" spans="1:57" ht="11.25">
      <c r="B56" s="17"/>
      <c r="AR56" s="17"/>
    </row>
    <row r="57" spans="1:57" ht="11.25">
      <c r="B57" s="17"/>
      <c r="AR57" s="17"/>
    </row>
    <row r="58" spans="1:57" ht="11.25">
      <c r="B58" s="17"/>
      <c r="AR58" s="17"/>
    </row>
    <row r="59" spans="1:57" ht="11.25">
      <c r="B59" s="17"/>
      <c r="AR59" s="17"/>
    </row>
    <row r="60" spans="1:57" s="2" customFormat="1">
      <c r="A60" s="29"/>
      <c r="B60" s="30"/>
      <c r="C60" s="29"/>
      <c r="D60" s="42" t="s">
        <v>52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53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52</v>
      </c>
      <c r="AI60" s="32"/>
      <c r="AJ60" s="32"/>
      <c r="AK60" s="32"/>
      <c r="AL60" s="32"/>
      <c r="AM60" s="42" t="s">
        <v>53</v>
      </c>
      <c r="AN60" s="32"/>
      <c r="AO60" s="32"/>
      <c r="AP60" s="29"/>
      <c r="AQ60" s="29"/>
      <c r="AR60" s="30"/>
      <c r="BE60" s="29"/>
    </row>
    <row r="61" spans="1:57" ht="11.25">
      <c r="B61" s="17"/>
      <c r="AR61" s="17"/>
    </row>
    <row r="62" spans="1:57" ht="11.25">
      <c r="B62" s="17"/>
      <c r="AR62" s="17"/>
    </row>
    <row r="63" spans="1:57" ht="11.25">
      <c r="B63" s="17"/>
      <c r="AR63" s="17"/>
    </row>
    <row r="64" spans="1:57" s="2" customFormat="1">
      <c r="A64" s="29"/>
      <c r="B64" s="30"/>
      <c r="C64" s="29"/>
      <c r="D64" s="40" t="s">
        <v>54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55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 ht="11.25">
      <c r="B65" s="17"/>
      <c r="AR65" s="17"/>
    </row>
    <row r="66" spans="1:57" ht="11.25">
      <c r="B66" s="17"/>
      <c r="AR66" s="17"/>
    </row>
    <row r="67" spans="1:57" ht="11.25">
      <c r="B67" s="17"/>
      <c r="AR67" s="17"/>
    </row>
    <row r="68" spans="1:57" ht="11.25">
      <c r="B68" s="17"/>
      <c r="AR68" s="17"/>
    </row>
    <row r="69" spans="1:57" ht="11.25">
      <c r="B69" s="17"/>
      <c r="AR69" s="17"/>
    </row>
    <row r="70" spans="1:57" ht="11.25">
      <c r="B70" s="17"/>
      <c r="AR70" s="17"/>
    </row>
    <row r="71" spans="1:57" ht="11.25">
      <c r="B71" s="17"/>
      <c r="AR71" s="17"/>
    </row>
    <row r="72" spans="1:57" ht="11.25">
      <c r="B72" s="17"/>
      <c r="AR72" s="17"/>
    </row>
    <row r="73" spans="1:57" ht="11.25">
      <c r="B73" s="17"/>
      <c r="AR73" s="17"/>
    </row>
    <row r="74" spans="1:57" ht="11.25">
      <c r="B74" s="17"/>
      <c r="AR74" s="17"/>
    </row>
    <row r="75" spans="1:57" s="2" customFormat="1">
      <c r="A75" s="29"/>
      <c r="B75" s="30"/>
      <c r="C75" s="29"/>
      <c r="D75" s="42" t="s">
        <v>52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53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52</v>
      </c>
      <c r="AI75" s="32"/>
      <c r="AJ75" s="32"/>
      <c r="AK75" s="32"/>
      <c r="AL75" s="32"/>
      <c r="AM75" s="42" t="s">
        <v>53</v>
      </c>
      <c r="AN75" s="32"/>
      <c r="AO75" s="32"/>
      <c r="AP75" s="29"/>
      <c r="AQ75" s="29"/>
      <c r="AR75" s="30"/>
      <c r="BE75" s="29"/>
    </row>
    <row r="76" spans="1:57" s="2" customFormat="1" ht="11.25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18" t="s">
        <v>56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13</v>
      </c>
      <c r="L84" s="4" t="str">
        <f>K5</f>
        <v>20</v>
      </c>
      <c r="AR84" s="48"/>
    </row>
    <row r="85" spans="1:91" s="5" customFormat="1" ht="36.950000000000003" customHeight="1">
      <c r="B85" s="49"/>
      <c r="C85" s="50" t="s">
        <v>16</v>
      </c>
      <c r="L85" s="181" t="str">
        <f>K6</f>
        <v>Odstraňování postradatelných objektů SŽ-demolice (obvod OŘ PHA) trať č.090-Kralupy n.V.; Bubny, 070-Měšice, 061-Oskořínek, 011 Pečky,126-Chrášťany, 161-Oráčov, 174-Hýskov, 210-Čisovice, 212-Ledečko</v>
      </c>
      <c r="M85" s="182"/>
      <c r="N85" s="182"/>
      <c r="O85" s="182"/>
      <c r="P85" s="182"/>
      <c r="Q85" s="182"/>
      <c r="R85" s="182"/>
      <c r="S85" s="182"/>
      <c r="T85" s="182"/>
      <c r="U85" s="182"/>
      <c r="V85" s="182"/>
      <c r="W85" s="182"/>
      <c r="X85" s="182"/>
      <c r="Y85" s="182"/>
      <c r="Z85" s="182"/>
      <c r="AA85" s="182"/>
      <c r="AB85" s="182"/>
      <c r="AC85" s="182"/>
      <c r="AD85" s="182"/>
      <c r="AE85" s="182"/>
      <c r="AF85" s="182"/>
      <c r="AG85" s="182"/>
      <c r="AH85" s="182"/>
      <c r="AI85" s="182"/>
      <c r="AJ85" s="182"/>
      <c r="AK85" s="182"/>
      <c r="AL85" s="182"/>
      <c r="AM85" s="182"/>
      <c r="AN85" s="182"/>
      <c r="AO85" s="182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19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obvod OŘ Praha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21</v>
      </c>
      <c r="AJ87" s="29"/>
      <c r="AK87" s="29"/>
      <c r="AL87" s="29"/>
      <c r="AM87" s="206" t="str">
        <f>IF(AN8= "","",AN8)</f>
        <v>14. 9. 2020</v>
      </c>
      <c r="AN87" s="206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4" t="s">
        <v>23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Správa železnic, státní organizace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31</v>
      </c>
      <c r="AJ89" s="29"/>
      <c r="AK89" s="29"/>
      <c r="AL89" s="29"/>
      <c r="AM89" s="207" t="str">
        <f>IF(E17="","",E17)</f>
        <v xml:space="preserve"> </v>
      </c>
      <c r="AN89" s="208"/>
      <c r="AO89" s="208"/>
      <c r="AP89" s="208"/>
      <c r="AQ89" s="29"/>
      <c r="AR89" s="30"/>
      <c r="AS89" s="210" t="s">
        <v>57</v>
      </c>
      <c r="AT89" s="211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4" t="s">
        <v>29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34</v>
      </c>
      <c r="AJ90" s="29"/>
      <c r="AK90" s="29"/>
      <c r="AL90" s="29"/>
      <c r="AM90" s="207" t="str">
        <f>IF(E20="","",E20)</f>
        <v>L. Malý</v>
      </c>
      <c r="AN90" s="208"/>
      <c r="AO90" s="208"/>
      <c r="AP90" s="208"/>
      <c r="AQ90" s="29"/>
      <c r="AR90" s="30"/>
      <c r="AS90" s="212"/>
      <c r="AT90" s="213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12"/>
      <c r="AT91" s="213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177" t="s">
        <v>58</v>
      </c>
      <c r="D92" s="178"/>
      <c r="E92" s="178"/>
      <c r="F92" s="178"/>
      <c r="G92" s="178"/>
      <c r="H92" s="57"/>
      <c r="I92" s="180" t="s">
        <v>59</v>
      </c>
      <c r="J92" s="178"/>
      <c r="K92" s="178"/>
      <c r="L92" s="178"/>
      <c r="M92" s="178"/>
      <c r="N92" s="178"/>
      <c r="O92" s="178"/>
      <c r="P92" s="178"/>
      <c r="Q92" s="178"/>
      <c r="R92" s="178"/>
      <c r="S92" s="178"/>
      <c r="T92" s="178"/>
      <c r="U92" s="178"/>
      <c r="V92" s="178"/>
      <c r="W92" s="178"/>
      <c r="X92" s="178"/>
      <c r="Y92" s="178"/>
      <c r="Z92" s="178"/>
      <c r="AA92" s="178"/>
      <c r="AB92" s="178"/>
      <c r="AC92" s="178"/>
      <c r="AD92" s="178"/>
      <c r="AE92" s="178"/>
      <c r="AF92" s="178"/>
      <c r="AG92" s="205" t="s">
        <v>60</v>
      </c>
      <c r="AH92" s="178"/>
      <c r="AI92" s="178"/>
      <c r="AJ92" s="178"/>
      <c r="AK92" s="178"/>
      <c r="AL92" s="178"/>
      <c r="AM92" s="178"/>
      <c r="AN92" s="180" t="s">
        <v>61</v>
      </c>
      <c r="AO92" s="178"/>
      <c r="AP92" s="209"/>
      <c r="AQ92" s="58" t="s">
        <v>62</v>
      </c>
      <c r="AR92" s="30"/>
      <c r="AS92" s="59" t="s">
        <v>63</v>
      </c>
      <c r="AT92" s="60" t="s">
        <v>64</v>
      </c>
      <c r="AU92" s="60" t="s">
        <v>65</v>
      </c>
      <c r="AV92" s="60" t="s">
        <v>66</v>
      </c>
      <c r="AW92" s="60" t="s">
        <v>67</v>
      </c>
      <c r="AX92" s="60" t="s">
        <v>68</v>
      </c>
      <c r="AY92" s="60" t="s">
        <v>69</v>
      </c>
      <c r="AZ92" s="60" t="s">
        <v>70</v>
      </c>
      <c r="BA92" s="60" t="s">
        <v>71</v>
      </c>
      <c r="BB92" s="60" t="s">
        <v>72</v>
      </c>
      <c r="BC92" s="60" t="s">
        <v>73</v>
      </c>
      <c r="BD92" s="61" t="s">
        <v>74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75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183">
        <f>ROUND(SUM(AG95:AG105),2)</f>
        <v>0</v>
      </c>
      <c r="AH94" s="183"/>
      <c r="AI94" s="183"/>
      <c r="AJ94" s="183"/>
      <c r="AK94" s="183"/>
      <c r="AL94" s="183"/>
      <c r="AM94" s="183"/>
      <c r="AN94" s="214">
        <f t="shared" ref="AN94:AN105" si="0">SUM(AG94,AT94)</f>
        <v>0</v>
      </c>
      <c r="AO94" s="214"/>
      <c r="AP94" s="214"/>
      <c r="AQ94" s="69" t="s">
        <v>1</v>
      </c>
      <c r="AR94" s="65"/>
      <c r="AS94" s="70">
        <f>ROUND(SUM(AS95:AS105),2)</f>
        <v>0</v>
      </c>
      <c r="AT94" s="71">
        <f t="shared" ref="AT94:AT105" si="1">ROUND(SUM(AV94:AW94),2)</f>
        <v>0</v>
      </c>
      <c r="AU94" s="72">
        <f>ROUND(SUM(AU95:AU105),5)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ROUND(SUM(AZ95:AZ105),2)</f>
        <v>0</v>
      </c>
      <c r="BA94" s="71">
        <f>ROUND(SUM(BA95:BA105),2)</f>
        <v>0</v>
      </c>
      <c r="BB94" s="71">
        <f>ROUND(SUM(BB95:BB105),2)</f>
        <v>0</v>
      </c>
      <c r="BC94" s="71">
        <f>ROUND(SUM(BC95:BC105),2)</f>
        <v>0</v>
      </c>
      <c r="BD94" s="73">
        <f>ROUND(SUM(BD95:BD105),2)</f>
        <v>0</v>
      </c>
      <c r="BS94" s="74" t="s">
        <v>76</v>
      </c>
      <c r="BT94" s="74" t="s">
        <v>77</v>
      </c>
      <c r="BU94" s="75" t="s">
        <v>78</v>
      </c>
      <c r="BV94" s="74" t="s">
        <v>79</v>
      </c>
      <c r="BW94" s="74" t="s">
        <v>4</v>
      </c>
      <c r="BX94" s="74" t="s">
        <v>80</v>
      </c>
      <c r="CL94" s="74" t="s">
        <v>1</v>
      </c>
    </row>
    <row r="95" spans="1:91" s="7" customFormat="1" ht="24.75" customHeight="1">
      <c r="A95" s="76" t="s">
        <v>81</v>
      </c>
      <c r="B95" s="77"/>
      <c r="C95" s="78"/>
      <c r="D95" s="179" t="s">
        <v>82</v>
      </c>
      <c r="E95" s="179"/>
      <c r="F95" s="179"/>
      <c r="G95" s="179"/>
      <c r="H95" s="179"/>
      <c r="I95" s="79"/>
      <c r="J95" s="179" t="s">
        <v>83</v>
      </c>
      <c r="K95" s="179"/>
      <c r="L95" s="179"/>
      <c r="M95" s="179"/>
      <c r="N95" s="179"/>
      <c r="O95" s="179"/>
      <c r="P95" s="179"/>
      <c r="Q95" s="179"/>
      <c r="R95" s="179"/>
      <c r="S95" s="179"/>
      <c r="T95" s="179"/>
      <c r="U95" s="179"/>
      <c r="V95" s="179"/>
      <c r="W95" s="179"/>
      <c r="X95" s="179"/>
      <c r="Y95" s="179"/>
      <c r="Z95" s="179"/>
      <c r="AA95" s="179"/>
      <c r="AB95" s="179"/>
      <c r="AC95" s="179"/>
      <c r="AD95" s="179"/>
      <c r="AE95" s="179"/>
      <c r="AF95" s="179"/>
      <c r="AG95" s="203">
        <f>'SO.01 - Kralupy nad Vltav...'!J30</f>
        <v>0</v>
      </c>
      <c r="AH95" s="204"/>
      <c r="AI95" s="204"/>
      <c r="AJ95" s="204"/>
      <c r="AK95" s="204"/>
      <c r="AL95" s="204"/>
      <c r="AM95" s="204"/>
      <c r="AN95" s="203">
        <f t="shared" si="0"/>
        <v>0</v>
      </c>
      <c r="AO95" s="204"/>
      <c r="AP95" s="204"/>
      <c r="AQ95" s="80" t="s">
        <v>84</v>
      </c>
      <c r="AR95" s="77"/>
      <c r="AS95" s="81">
        <v>0</v>
      </c>
      <c r="AT95" s="82">
        <f t="shared" si="1"/>
        <v>0</v>
      </c>
      <c r="AU95" s="83">
        <f>'SO.01 - Kralupy nad Vltav...'!P123</f>
        <v>0</v>
      </c>
      <c r="AV95" s="82">
        <f>'SO.01 - Kralupy nad Vltav...'!J33</f>
        <v>0</v>
      </c>
      <c r="AW95" s="82">
        <f>'SO.01 - Kralupy nad Vltav...'!J34</f>
        <v>0</v>
      </c>
      <c r="AX95" s="82">
        <f>'SO.01 - Kralupy nad Vltav...'!J35</f>
        <v>0</v>
      </c>
      <c r="AY95" s="82">
        <f>'SO.01 - Kralupy nad Vltav...'!J36</f>
        <v>0</v>
      </c>
      <c r="AZ95" s="82">
        <f>'SO.01 - Kralupy nad Vltav...'!F33</f>
        <v>0</v>
      </c>
      <c r="BA95" s="82">
        <f>'SO.01 - Kralupy nad Vltav...'!F34</f>
        <v>0</v>
      </c>
      <c r="BB95" s="82">
        <f>'SO.01 - Kralupy nad Vltav...'!F35</f>
        <v>0</v>
      </c>
      <c r="BC95" s="82">
        <f>'SO.01 - Kralupy nad Vltav...'!F36</f>
        <v>0</v>
      </c>
      <c r="BD95" s="84">
        <f>'SO.01 - Kralupy nad Vltav...'!F37</f>
        <v>0</v>
      </c>
      <c r="BT95" s="85" t="s">
        <v>85</v>
      </c>
      <c r="BV95" s="85" t="s">
        <v>79</v>
      </c>
      <c r="BW95" s="85" t="s">
        <v>86</v>
      </c>
      <c r="BX95" s="85" t="s">
        <v>4</v>
      </c>
      <c r="CL95" s="85" t="s">
        <v>1</v>
      </c>
      <c r="CM95" s="85" t="s">
        <v>87</v>
      </c>
    </row>
    <row r="96" spans="1:91" s="7" customFormat="1" ht="37.5" customHeight="1">
      <c r="A96" s="76" t="s">
        <v>81</v>
      </c>
      <c r="B96" s="77"/>
      <c r="C96" s="78"/>
      <c r="D96" s="179" t="s">
        <v>88</v>
      </c>
      <c r="E96" s="179"/>
      <c r="F96" s="179"/>
      <c r="G96" s="179"/>
      <c r="H96" s="179"/>
      <c r="I96" s="79"/>
      <c r="J96" s="179" t="s">
        <v>89</v>
      </c>
      <c r="K96" s="179"/>
      <c r="L96" s="179"/>
      <c r="M96" s="179"/>
      <c r="N96" s="179"/>
      <c r="O96" s="179"/>
      <c r="P96" s="179"/>
      <c r="Q96" s="179"/>
      <c r="R96" s="179"/>
      <c r="S96" s="179"/>
      <c r="T96" s="179"/>
      <c r="U96" s="179"/>
      <c r="V96" s="179"/>
      <c r="W96" s="179"/>
      <c r="X96" s="179"/>
      <c r="Y96" s="179"/>
      <c r="Z96" s="179"/>
      <c r="AA96" s="179"/>
      <c r="AB96" s="179"/>
      <c r="AC96" s="179"/>
      <c r="AD96" s="179"/>
      <c r="AE96" s="179"/>
      <c r="AF96" s="179"/>
      <c r="AG96" s="203">
        <f>'SO.02 - Kralupy nad Vltav...'!J30</f>
        <v>0</v>
      </c>
      <c r="AH96" s="204"/>
      <c r="AI96" s="204"/>
      <c r="AJ96" s="204"/>
      <c r="AK96" s="204"/>
      <c r="AL96" s="204"/>
      <c r="AM96" s="204"/>
      <c r="AN96" s="203">
        <f t="shared" si="0"/>
        <v>0</v>
      </c>
      <c r="AO96" s="204"/>
      <c r="AP96" s="204"/>
      <c r="AQ96" s="80" t="s">
        <v>84</v>
      </c>
      <c r="AR96" s="77"/>
      <c r="AS96" s="81">
        <v>0</v>
      </c>
      <c r="AT96" s="82">
        <f t="shared" si="1"/>
        <v>0</v>
      </c>
      <c r="AU96" s="83">
        <f>'SO.02 - Kralupy nad Vltav...'!P123</f>
        <v>0</v>
      </c>
      <c r="AV96" s="82">
        <f>'SO.02 - Kralupy nad Vltav...'!J33</f>
        <v>0</v>
      </c>
      <c r="AW96" s="82">
        <f>'SO.02 - Kralupy nad Vltav...'!J34</f>
        <v>0</v>
      </c>
      <c r="AX96" s="82">
        <f>'SO.02 - Kralupy nad Vltav...'!J35</f>
        <v>0</v>
      </c>
      <c r="AY96" s="82">
        <f>'SO.02 - Kralupy nad Vltav...'!J36</f>
        <v>0</v>
      </c>
      <c r="AZ96" s="82">
        <f>'SO.02 - Kralupy nad Vltav...'!F33</f>
        <v>0</v>
      </c>
      <c r="BA96" s="82">
        <f>'SO.02 - Kralupy nad Vltav...'!F34</f>
        <v>0</v>
      </c>
      <c r="BB96" s="82">
        <f>'SO.02 - Kralupy nad Vltav...'!F35</f>
        <v>0</v>
      </c>
      <c r="BC96" s="82">
        <f>'SO.02 - Kralupy nad Vltav...'!F36</f>
        <v>0</v>
      </c>
      <c r="BD96" s="84">
        <f>'SO.02 - Kralupy nad Vltav...'!F37</f>
        <v>0</v>
      </c>
      <c r="BT96" s="85" t="s">
        <v>85</v>
      </c>
      <c r="BV96" s="85" t="s">
        <v>79</v>
      </c>
      <c r="BW96" s="85" t="s">
        <v>90</v>
      </c>
      <c r="BX96" s="85" t="s">
        <v>4</v>
      </c>
      <c r="CL96" s="85" t="s">
        <v>1</v>
      </c>
      <c r="CM96" s="85" t="s">
        <v>87</v>
      </c>
    </row>
    <row r="97" spans="1:91" s="7" customFormat="1" ht="16.5" customHeight="1">
      <c r="A97" s="76" t="s">
        <v>81</v>
      </c>
      <c r="B97" s="77"/>
      <c r="C97" s="78"/>
      <c r="D97" s="179" t="s">
        <v>91</v>
      </c>
      <c r="E97" s="179"/>
      <c r="F97" s="179"/>
      <c r="G97" s="179"/>
      <c r="H97" s="179"/>
      <c r="I97" s="79"/>
      <c r="J97" s="179" t="s">
        <v>92</v>
      </c>
      <c r="K97" s="179"/>
      <c r="L97" s="179"/>
      <c r="M97" s="179"/>
      <c r="N97" s="179"/>
      <c r="O97" s="179"/>
      <c r="P97" s="179"/>
      <c r="Q97" s="179"/>
      <c r="R97" s="179"/>
      <c r="S97" s="179"/>
      <c r="T97" s="179"/>
      <c r="U97" s="179"/>
      <c r="V97" s="179"/>
      <c r="W97" s="179"/>
      <c r="X97" s="179"/>
      <c r="Y97" s="179"/>
      <c r="Z97" s="179"/>
      <c r="AA97" s="179"/>
      <c r="AB97" s="179"/>
      <c r="AC97" s="179"/>
      <c r="AD97" s="179"/>
      <c r="AE97" s="179"/>
      <c r="AF97" s="179"/>
      <c r="AG97" s="203">
        <f>'SO.03 - Měšice - veřejné WC'!J30</f>
        <v>0</v>
      </c>
      <c r="AH97" s="204"/>
      <c r="AI97" s="204"/>
      <c r="AJ97" s="204"/>
      <c r="AK97" s="204"/>
      <c r="AL97" s="204"/>
      <c r="AM97" s="204"/>
      <c r="AN97" s="203">
        <f t="shared" si="0"/>
        <v>0</v>
      </c>
      <c r="AO97" s="204"/>
      <c r="AP97" s="204"/>
      <c r="AQ97" s="80" t="s">
        <v>84</v>
      </c>
      <c r="AR97" s="77"/>
      <c r="AS97" s="81">
        <v>0</v>
      </c>
      <c r="AT97" s="82">
        <f t="shared" si="1"/>
        <v>0</v>
      </c>
      <c r="AU97" s="83">
        <f>'SO.03 - Měšice - veřejné WC'!P125</f>
        <v>0</v>
      </c>
      <c r="AV97" s="82">
        <f>'SO.03 - Měšice - veřejné WC'!J33</f>
        <v>0</v>
      </c>
      <c r="AW97" s="82">
        <f>'SO.03 - Měšice - veřejné WC'!J34</f>
        <v>0</v>
      </c>
      <c r="AX97" s="82">
        <f>'SO.03 - Měšice - veřejné WC'!J35</f>
        <v>0</v>
      </c>
      <c r="AY97" s="82">
        <f>'SO.03 - Měšice - veřejné WC'!J36</f>
        <v>0</v>
      </c>
      <c r="AZ97" s="82">
        <f>'SO.03 - Měšice - veřejné WC'!F33</f>
        <v>0</v>
      </c>
      <c r="BA97" s="82">
        <f>'SO.03 - Měšice - veřejné WC'!F34</f>
        <v>0</v>
      </c>
      <c r="BB97" s="82">
        <f>'SO.03 - Měšice - veřejné WC'!F35</f>
        <v>0</v>
      </c>
      <c r="BC97" s="82">
        <f>'SO.03 - Měšice - veřejné WC'!F36</f>
        <v>0</v>
      </c>
      <c r="BD97" s="84">
        <f>'SO.03 - Měšice - veřejné WC'!F37</f>
        <v>0</v>
      </c>
      <c r="BT97" s="85" t="s">
        <v>85</v>
      </c>
      <c r="BV97" s="85" t="s">
        <v>79</v>
      </c>
      <c r="BW97" s="85" t="s">
        <v>93</v>
      </c>
      <c r="BX97" s="85" t="s">
        <v>4</v>
      </c>
      <c r="CL97" s="85" t="s">
        <v>1</v>
      </c>
      <c r="CM97" s="85" t="s">
        <v>87</v>
      </c>
    </row>
    <row r="98" spans="1:91" s="7" customFormat="1" ht="24.75" customHeight="1">
      <c r="A98" s="76" t="s">
        <v>81</v>
      </c>
      <c r="B98" s="77"/>
      <c r="C98" s="78"/>
      <c r="D98" s="179" t="s">
        <v>94</v>
      </c>
      <c r="E98" s="179"/>
      <c r="F98" s="179"/>
      <c r="G98" s="179"/>
      <c r="H98" s="179"/>
      <c r="I98" s="79"/>
      <c r="J98" s="179" t="s">
        <v>95</v>
      </c>
      <c r="K98" s="179"/>
      <c r="L98" s="179"/>
      <c r="M98" s="179"/>
      <c r="N98" s="179"/>
      <c r="O98" s="179"/>
      <c r="P98" s="179"/>
      <c r="Q98" s="179"/>
      <c r="R98" s="179"/>
      <c r="S98" s="179"/>
      <c r="T98" s="179"/>
      <c r="U98" s="179"/>
      <c r="V98" s="179"/>
      <c r="W98" s="179"/>
      <c r="X98" s="179"/>
      <c r="Y98" s="179"/>
      <c r="Z98" s="179"/>
      <c r="AA98" s="179"/>
      <c r="AB98" s="179"/>
      <c r="AC98" s="179"/>
      <c r="AD98" s="179"/>
      <c r="AE98" s="179"/>
      <c r="AF98" s="179"/>
      <c r="AG98" s="203">
        <f>'SO.04 - Oskořínek - stráž...'!J30</f>
        <v>0</v>
      </c>
      <c r="AH98" s="204"/>
      <c r="AI98" s="204"/>
      <c r="AJ98" s="204"/>
      <c r="AK98" s="204"/>
      <c r="AL98" s="204"/>
      <c r="AM98" s="204"/>
      <c r="AN98" s="203">
        <f t="shared" si="0"/>
        <v>0</v>
      </c>
      <c r="AO98" s="204"/>
      <c r="AP98" s="204"/>
      <c r="AQ98" s="80" t="s">
        <v>84</v>
      </c>
      <c r="AR98" s="77"/>
      <c r="AS98" s="81">
        <v>0</v>
      </c>
      <c r="AT98" s="82">
        <f t="shared" si="1"/>
        <v>0</v>
      </c>
      <c r="AU98" s="83">
        <f>'SO.04 - Oskořínek - stráž...'!P129</f>
        <v>0</v>
      </c>
      <c r="AV98" s="82">
        <f>'SO.04 - Oskořínek - stráž...'!J33</f>
        <v>0</v>
      </c>
      <c r="AW98" s="82">
        <f>'SO.04 - Oskořínek - stráž...'!J34</f>
        <v>0</v>
      </c>
      <c r="AX98" s="82">
        <f>'SO.04 - Oskořínek - stráž...'!J35</f>
        <v>0</v>
      </c>
      <c r="AY98" s="82">
        <f>'SO.04 - Oskořínek - stráž...'!J36</f>
        <v>0</v>
      </c>
      <c r="AZ98" s="82">
        <f>'SO.04 - Oskořínek - stráž...'!F33</f>
        <v>0</v>
      </c>
      <c r="BA98" s="82">
        <f>'SO.04 - Oskořínek - stráž...'!F34</f>
        <v>0</v>
      </c>
      <c r="BB98" s="82">
        <f>'SO.04 - Oskořínek - stráž...'!F35</f>
        <v>0</v>
      </c>
      <c r="BC98" s="82">
        <f>'SO.04 - Oskořínek - stráž...'!F36</f>
        <v>0</v>
      </c>
      <c r="BD98" s="84">
        <f>'SO.04 - Oskořínek - stráž...'!F37</f>
        <v>0</v>
      </c>
      <c r="BT98" s="85" t="s">
        <v>85</v>
      </c>
      <c r="BV98" s="85" t="s">
        <v>79</v>
      </c>
      <c r="BW98" s="85" t="s">
        <v>96</v>
      </c>
      <c r="BX98" s="85" t="s">
        <v>4</v>
      </c>
      <c r="CL98" s="85" t="s">
        <v>1</v>
      </c>
      <c r="CM98" s="85" t="s">
        <v>87</v>
      </c>
    </row>
    <row r="99" spans="1:91" s="7" customFormat="1" ht="16.5" customHeight="1">
      <c r="A99" s="76" t="s">
        <v>81</v>
      </c>
      <c r="B99" s="77"/>
      <c r="C99" s="78"/>
      <c r="D99" s="179" t="s">
        <v>97</v>
      </c>
      <c r="E99" s="179"/>
      <c r="F99" s="179"/>
      <c r="G99" s="179"/>
      <c r="H99" s="179"/>
      <c r="I99" s="79"/>
      <c r="J99" s="179" t="s">
        <v>98</v>
      </c>
      <c r="K99" s="179"/>
      <c r="L99" s="179"/>
      <c r="M99" s="179"/>
      <c r="N99" s="179"/>
      <c r="O99" s="179"/>
      <c r="P99" s="179"/>
      <c r="Q99" s="179"/>
      <c r="R99" s="179"/>
      <c r="S99" s="179"/>
      <c r="T99" s="179"/>
      <c r="U99" s="179"/>
      <c r="V99" s="179"/>
      <c r="W99" s="179"/>
      <c r="X99" s="179"/>
      <c r="Y99" s="179"/>
      <c r="Z99" s="179"/>
      <c r="AA99" s="179"/>
      <c r="AB99" s="179"/>
      <c r="AC99" s="179"/>
      <c r="AD99" s="179"/>
      <c r="AE99" s="179"/>
      <c r="AF99" s="179"/>
      <c r="AG99" s="203">
        <f>'SO.05 - Hýskov - stavědlo...'!J30</f>
        <v>0</v>
      </c>
      <c r="AH99" s="204"/>
      <c r="AI99" s="204"/>
      <c r="AJ99" s="204"/>
      <c r="AK99" s="204"/>
      <c r="AL99" s="204"/>
      <c r="AM99" s="204"/>
      <c r="AN99" s="203">
        <f t="shared" si="0"/>
        <v>0</v>
      </c>
      <c r="AO99" s="204"/>
      <c r="AP99" s="204"/>
      <c r="AQ99" s="80" t="s">
        <v>84</v>
      </c>
      <c r="AR99" s="77"/>
      <c r="AS99" s="81">
        <v>0</v>
      </c>
      <c r="AT99" s="82">
        <f t="shared" si="1"/>
        <v>0</v>
      </c>
      <c r="AU99" s="83">
        <f>'SO.05 - Hýskov - stavědlo...'!P129</f>
        <v>0</v>
      </c>
      <c r="AV99" s="82">
        <f>'SO.05 - Hýskov - stavědlo...'!J33</f>
        <v>0</v>
      </c>
      <c r="AW99" s="82">
        <f>'SO.05 - Hýskov - stavědlo...'!J34</f>
        <v>0</v>
      </c>
      <c r="AX99" s="82">
        <f>'SO.05 - Hýskov - stavědlo...'!J35</f>
        <v>0</v>
      </c>
      <c r="AY99" s="82">
        <f>'SO.05 - Hýskov - stavědlo...'!J36</f>
        <v>0</v>
      </c>
      <c r="AZ99" s="82">
        <f>'SO.05 - Hýskov - stavědlo...'!F33</f>
        <v>0</v>
      </c>
      <c r="BA99" s="82">
        <f>'SO.05 - Hýskov - stavědlo...'!F34</f>
        <v>0</v>
      </c>
      <c r="BB99" s="82">
        <f>'SO.05 - Hýskov - stavědlo...'!F35</f>
        <v>0</v>
      </c>
      <c r="BC99" s="82">
        <f>'SO.05 - Hýskov - stavědlo...'!F36</f>
        <v>0</v>
      </c>
      <c r="BD99" s="84">
        <f>'SO.05 - Hýskov - stavědlo...'!F37</f>
        <v>0</v>
      </c>
      <c r="BT99" s="85" t="s">
        <v>85</v>
      </c>
      <c r="BV99" s="85" t="s">
        <v>79</v>
      </c>
      <c r="BW99" s="85" t="s">
        <v>99</v>
      </c>
      <c r="BX99" s="85" t="s">
        <v>4</v>
      </c>
      <c r="CL99" s="85" t="s">
        <v>1</v>
      </c>
      <c r="CM99" s="85" t="s">
        <v>87</v>
      </c>
    </row>
    <row r="100" spans="1:91" s="7" customFormat="1" ht="16.5" customHeight="1">
      <c r="A100" s="76" t="s">
        <v>81</v>
      </c>
      <c r="B100" s="77"/>
      <c r="C100" s="78"/>
      <c r="D100" s="179" t="s">
        <v>100</v>
      </c>
      <c r="E100" s="179"/>
      <c r="F100" s="179"/>
      <c r="G100" s="179"/>
      <c r="H100" s="179"/>
      <c r="I100" s="79"/>
      <c r="J100" s="179" t="s">
        <v>101</v>
      </c>
      <c r="K100" s="179"/>
      <c r="L100" s="179"/>
      <c r="M100" s="179"/>
      <c r="N100" s="179"/>
      <c r="O100" s="179"/>
      <c r="P100" s="179"/>
      <c r="Q100" s="179"/>
      <c r="R100" s="179"/>
      <c r="S100" s="179"/>
      <c r="T100" s="179"/>
      <c r="U100" s="179"/>
      <c r="V100" s="179"/>
      <c r="W100" s="179"/>
      <c r="X100" s="179"/>
      <c r="Y100" s="179"/>
      <c r="Z100" s="179"/>
      <c r="AA100" s="179"/>
      <c r="AB100" s="179"/>
      <c r="AC100" s="179"/>
      <c r="AD100" s="179"/>
      <c r="AE100" s="179"/>
      <c r="AF100" s="179"/>
      <c r="AG100" s="203">
        <f>'SO.06 - Oráčov – bývalé d...'!J30</f>
        <v>0</v>
      </c>
      <c r="AH100" s="204"/>
      <c r="AI100" s="204"/>
      <c r="AJ100" s="204"/>
      <c r="AK100" s="204"/>
      <c r="AL100" s="204"/>
      <c r="AM100" s="204"/>
      <c r="AN100" s="203">
        <f t="shared" si="0"/>
        <v>0</v>
      </c>
      <c r="AO100" s="204"/>
      <c r="AP100" s="204"/>
      <c r="AQ100" s="80" t="s">
        <v>84</v>
      </c>
      <c r="AR100" s="77"/>
      <c r="AS100" s="81">
        <v>0</v>
      </c>
      <c r="AT100" s="82">
        <f t="shared" si="1"/>
        <v>0</v>
      </c>
      <c r="AU100" s="83">
        <f>'SO.06 - Oráčov – bývalé d...'!P125</f>
        <v>0</v>
      </c>
      <c r="AV100" s="82">
        <f>'SO.06 - Oráčov – bývalé d...'!J33</f>
        <v>0</v>
      </c>
      <c r="AW100" s="82">
        <f>'SO.06 - Oráčov – bývalé d...'!J34</f>
        <v>0</v>
      </c>
      <c r="AX100" s="82">
        <f>'SO.06 - Oráčov – bývalé d...'!J35</f>
        <v>0</v>
      </c>
      <c r="AY100" s="82">
        <f>'SO.06 - Oráčov – bývalé d...'!J36</f>
        <v>0</v>
      </c>
      <c r="AZ100" s="82">
        <f>'SO.06 - Oráčov – bývalé d...'!F33</f>
        <v>0</v>
      </c>
      <c r="BA100" s="82">
        <f>'SO.06 - Oráčov – bývalé d...'!F34</f>
        <v>0</v>
      </c>
      <c r="BB100" s="82">
        <f>'SO.06 - Oráčov – bývalé d...'!F35</f>
        <v>0</v>
      </c>
      <c r="BC100" s="82">
        <f>'SO.06 - Oráčov – bývalé d...'!F36</f>
        <v>0</v>
      </c>
      <c r="BD100" s="84">
        <f>'SO.06 - Oráčov – bývalé d...'!F37</f>
        <v>0</v>
      </c>
      <c r="BT100" s="85" t="s">
        <v>85</v>
      </c>
      <c r="BV100" s="85" t="s">
        <v>79</v>
      </c>
      <c r="BW100" s="85" t="s">
        <v>102</v>
      </c>
      <c r="BX100" s="85" t="s">
        <v>4</v>
      </c>
      <c r="CL100" s="85" t="s">
        <v>1</v>
      </c>
      <c r="CM100" s="85" t="s">
        <v>87</v>
      </c>
    </row>
    <row r="101" spans="1:91" s="7" customFormat="1" ht="24.75" customHeight="1">
      <c r="A101" s="76" t="s">
        <v>81</v>
      </c>
      <c r="B101" s="77"/>
      <c r="C101" s="78"/>
      <c r="D101" s="179" t="s">
        <v>103</v>
      </c>
      <c r="E101" s="179"/>
      <c r="F101" s="179"/>
      <c r="G101" s="179"/>
      <c r="H101" s="179"/>
      <c r="I101" s="79"/>
      <c r="J101" s="179" t="s">
        <v>104</v>
      </c>
      <c r="K101" s="179"/>
      <c r="L101" s="179"/>
      <c r="M101" s="179"/>
      <c r="N101" s="179"/>
      <c r="O101" s="179"/>
      <c r="P101" s="179"/>
      <c r="Q101" s="179"/>
      <c r="R101" s="179"/>
      <c r="S101" s="179"/>
      <c r="T101" s="179"/>
      <c r="U101" s="179"/>
      <c r="V101" s="179"/>
      <c r="W101" s="179"/>
      <c r="X101" s="179"/>
      <c r="Y101" s="179"/>
      <c r="Z101" s="179"/>
      <c r="AA101" s="179"/>
      <c r="AB101" s="179"/>
      <c r="AC101" s="179"/>
      <c r="AD101" s="179"/>
      <c r="AE101" s="179"/>
      <c r="AF101" s="179"/>
      <c r="AG101" s="203">
        <f>'SO.07 - Praha Bubny - sta...'!J30</f>
        <v>0</v>
      </c>
      <c r="AH101" s="204"/>
      <c r="AI101" s="204"/>
      <c r="AJ101" s="204"/>
      <c r="AK101" s="204"/>
      <c r="AL101" s="204"/>
      <c r="AM101" s="204"/>
      <c r="AN101" s="203">
        <f t="shared" si="0"/>
        <v>0</v>
      </c>
      <c r="AO101" s="204"/>
      <c r="AP101" s="204"/>
      <c r="AQ101" s="80" t="s">
        <v>84</v>
      </c>
      <c r="AR101" s="77"/>
      <c r="AS101" s="81">
        <v>0</v>
      </c>
      <c r="AT101" s="82">
        <f t="shared" si="1"/>
        <v>0</v>
      </c>
      <c r="AU101" s="83">
        <f>'SO.07 - Praha Bubny - sta...'!P127</f>
        <v>0</v>
      </c>
      <c r="AV101" s="82">
        <f>'SO.07 - Praha Bubny - sta...'!J33</f>
        <v>0</v>
      </c>
      <c r="AW101" s="82">
        <f>'SO.07 - Praha Bubny - sta...'!J34</f>
        <v>0</v>
      </c>
      <c r="AX101" s="82">
        <f>'SO.07 - Praha Bubny - sta...'!J35</f>
        <v>0</v>
      </c>
      <c r="AY101" s="82">
        <f>'SO.07 - Praha Bubny - sta...'!J36</f>
        <v>0</v>
      </c>
      <c r="AZ101" s="82">
        <f>'SO.07 - Praha Bubny - sta...'!F33</f>
        <v>0</v>
      </c>
      <c r="BA101" s="82">
        <f>'SO.07 - Praha Bubny - sta...'!F34</f>
        <v>0</v>
      </c>
      <c r="BB101" s="82">
        <f>'SO.07 - Praha Bubny - sta...'!F35</f>
        <v>0</v>
      </c>
      <c r="BC101" s="82">
        <f>'SO.07 - Praha Bubny - sta...'!F36</f>
        <v>0</v>
      </c>
      <c r="BD101" s="84">
        <f>'SO.07 - Praha Bubny - sta...'!F37</f>
        <v>0</v>
      </c>
      <c r="BT101" s="85" t="s">
        <v>85</v>
      </c>
      <c r="BV101" s="85" t="s">
        <v>79</v>
      </c>
      <c r="BW101" s="85" t="s">
        <v>105</v>
      </c>
      <c r="BX101" s="85" t="s">
        <v>4</v>
      </c>
      <c r="CL101" s="85" t="s">
        <v>1</v>
      </c>
      <c r="CM101" s="85" t="s">
        <v>87</v>
      </c>
    </row>
    <row r="102" spans="1:91" s="7" customFormat="1" ht="24.75" customHeight="1">
      <c r="A102" s="76" t="s">
        <v>81</v>
      </c>
      <c r="B102" s="77"/>
      <c r="C102" s="78"/>
      <c r="D102" s="179" t="s">
        <v>106</v>
      </c>
      <c r="E102" s="179"/>
      <c r="F102" s="179"/>
      <c r="G102" s="179"/>
      <c r="H102" s="179"/>
      <c r="I102" s="79"/>
      <c r="J102" s="179" t="s">
        <v>107</v>
      </c>
      <c r="K102" s="179"/>
      <c r="L102" s="179"/>
      <c r="M102" s="179"/>
      <c r="N102" s="179"/>
      <c r="O102" s="179"/>
      <c r="P102" s="179"/>
      <c r="Q102" s="179"/>
      <c r="R102" s="179"/>
      <c r="S102" s="179"/>
      <c r="T102" s="179"/>
      <c r="U102" s="179"/>
      <c r="V102" s="179"/>
      <c r="W102" s="179"/>
      <c r="X102" s="179"/>
      <c r="Y102" s="179"/>
      <c r="Z102" s="179"/>
      <c r="AA102" s="179"/>
      <c r="AB102" s="179"/>
      <c r="AC102" s="179"/>
      <c r="AD102" s="179"/>
      <c r="AE102" s="179"/>
      <c r="AF102" s="179"/>
      <c r="AG102" s="203">
        <f>'SO.08 - Čisovice - WC pro...'!J30</f>
        <v>0</v>
      </c>
      <c r="AH102" s="204"/>
      <c r="AI102" s="204"/>
      <c r="AJ102" s="204"/>
      <c r="AK102" s="204"/>
      <c r="AL102" s="204"/>
      <c r="AM102" s="204"/>
      <c r="AN102" s="203">
        <f t="shared" si="0"/>
        <v>0</v>
      </c>
      <c r="AO102" s="204"/>
      <c r="AP102" s="204"/>
      <c r="AQ102" s="80" t="s">
        <v>84</v>
      </c>
      <c r="AR102" s="77"/>
      <c r="AS102" s="81">
        <v>0</v>
      </c>
      <c r="AT102" s="82">
        <f t="shared" si="1"/>
        <v>0</v>
      </c>
      <c r="AU102" s="83">
        <f>'SO.08 - Čisovice - WC pro...'!P127</f>
        <v>0</v>
      </c>
      <c r="AV102" s="82">
        <f>'SO.08 - Čisovice - WC pro...'!J33</f>
        <v>0</v>
      </c>
      <c r="AW102" s="82">
        <f>'SO.08 - Čisovice - WC pro...'!J34</f>
        <v>0</v>
      </c>
      <c r="AX102" s="82">
        <f>'SO.08 - Čisovice - WC pro...'!J35</f>
        <v>0</v>
      </c>
      <c r="AY102" s="82">
        <f>'SO.08 - Čisovice - WC pro...'!J36</f>
        <v>0</v>
      </c>
      <c r="AZ102" s="82">
        <f>'SO.08 - Čisovice - WC pro...'!F33</f>
        <v>0</v>
      </c>
      <c r="BA102" s="82">
        <f>'SO.08 - Čisovice - WC pro...'!F34</f>
        <v>0</v>
      </c>
      <c r="BB102" s="82">
        <f>'SO.08 - Čisovice - WC pro...'!F35</f>
        <v>0</v>
      </c>
      <c r="BC102" s="82">
        <f>'SO.08 - Čisovice - WC pro...'!F36</f>
        <v>0</v>
      </c>
      <c r="BD102" s="84">
        <f>'SO.08 - Čisovice - WC pro...'!F37</f>
        <v>0</v>
      </c>
      <c r="BT102" s="85" t="s">
        <v>85</v>
      </c>
      <c r="BV102" s="85" t="s">
        <v>79</v>
      </c>
      <c r="BW102" s="85" t="s">
        <v>108</v>
      </c>
      <c r="BX102" s="85" t="s">
        <v>4</v>
      </c>
      <c r="CL102" s="85" t="s">
        <v>1</v>
      </c>
      <c r="CM102" s="85" t="s">
        <v>87</v>
      </c>
    </row>
    <row r="103" spans="1:91" s="7" customFormat="1" ht="16.5" customHeight="1">
      <c r="A103" s="76" t="s">
        <v>81</v>
      </c>
      <c r="B103" s="77"/>
      <c r="C103" s="78"/>
      <c r="D103" s="179" t="s">
        <v>109</v>
      </c>
      <c r="E103" s="179"/>
      <c r="F103" s="179"/>
      <c r="G103" s="179"/>
      <c r="H103" s="179"/>
      <c r="I103" s="79"/>
      <c r="J103" s="179" t="s">
        <v>110</v>
      </c>
      <c r="K103" s="179"/>
      <c r="L103" s="179"/>
      <c r="M103" s="179"/>
      <c r="N103" s="179"/>
      <c r="O103" s="179"/>
      <c r="P103" s="179"/>
      <c r="Q103" s="179"/>
      <c r="R103" s="179"/>
      <c r="S103" s="179"/>
      <c r="T103" s="179"/>
      <c r="U103" s="179"/>
      <c r="V103" s="179"/>
      <c r="W103" s="179"/>
      <c r="X103" s="179"/>
      <c r="Y103" s="179"/>
      <c r="Z103" s="179"/>
      <c r="AA103" s="179"/>
      <c r="AB103" s="179"/>
      <c r="AC103" s="179"/>
      <c r="AD103" s="179"/>
      <c r="AE103" s="179"/>
      <c r="AF103" s="179"/>
      <c r="AG103" s="203">
        <f>'SO.09 - Ledečko – zděný s...'!J30</f>
        <v>0</v>
      </c>
      <c r="AH103" s="204"/>
      <c r="AI103" s="204"/>
      <c r="AJ103" s="204"/>
      <c r="AK103" s="204"/>
      <c r="AL103" s="204"/>
      <c r="AM103" s="204"/>
      <c r="AN103" s="203">
        <f t="shared" si="0"/>
        <v>0</v>
      </c>
      <c r="AO103" s="204"/>
      <c r="AP103" s="204"/>
      <c r="AQ103" s="80" t="s">
        <v>84</v>
      </c>
      <c r="AR103" s="77"/>
      <c r="AS103" s="81">
        <v>0</v>
      </c>
      <c r="AT103" s="82">
        <f t="shared" si="1"/>
        <v>0</v>
      </c>
      <c r="AU103" s="83">
        <f>'SO.09 - Ledečko – zděný s...'!P122</f>
        <v>0</v>
      </c>
      <c r="AV103" s="82">
        <f>'SO.09 - Ledečko – zděný s...'!J33</f>
        <v>0</v>
      </c>
      <c r="AW103" s="82">
        <f>'SO.09 - Ledečko – zděný s...'!J34</f>
        <v>0</v>
      </c>
      <c r="AX103" s="82">
        <f>'SO.09 - Ledečko – zděný s...'!J35</f>
        <v>0</v>
      </c>
      <c r="AY103" s="82">
        <f>'SO.09 - Ledečko – zděný s...'!J36</f>
        <v>0</v>
      </c>
      <c r="AZ103" s="82">
        <f>'SO.09 - Ledečko – zděný s...'!F33</f>
        <v>0</v>
      </c>
      <c r="BA103" s="82">
        <f>'SO.09 - Ledečko – zděný s...'!F34</f>
        <v>0</v>
      </c>
      <c r="BB103" s="82">
        <f>'SO.09 - Ledečko – zděný s...'!F35</f>
        <v>0</v>
      </c>
      <c r="BC103" s="82">
        <f>'SO.09 - Ledečko – zděný s...'!F36</f>
        <v>0</v>
      </c>
      <c r="BD103" s="84">
        <f>'SO.09 - Ledečko – zděný s...'!F37</f>
        <v>0</v>
      </c>
      <c r="BT103" s="85" t="s">
        <v>85</v>
      </c>
      <c r="BV103" s="85" t="s">
        <v>79</v>
      </c>
      <c r="BW103" s="85" t="s">
        <v>111</v>
      </c>
      <c r="BX103" s="85" t="s">
        <v>4</v>
      </c>
      <c r="CL103" s="85" t="s">
        <v>1</v>
      </c>
      <c r="CM103" s="85" t="s">
        <v>87</v>
      </c>
    </row>
    <row r="104" spans="1:91" s="7" customFormat="1" ht="24.75" customHeight="1">
      <c r="A104" s="76" t="s">
        <v>81</v>
      </c>
      <c r="B104" s="77"/>
      <c r="C104" s="78"/>
      <c r="D104" s="179" t="s">
        <v>112</v>
      </c>
      <c r="E104" s="179"/>
      <c r="F104" s="179"/>
      <c r="G104" s="179"/>
      <c r="H104" s="179"/>
      <c r="I104" s="79"/>
      <c r="J104" s="179" t="s">
        <v>113</v>
      </c>
      <c r="K104" s="179"/>
      <c r="L104" s="179"/>
      <c r="M104" s="179"/>
      <c r="N104" s="179"/>
      <c r="O104" s="179"/>
      <c r="P104" s="179"/>
      <c r="Q104" s="179"/>
      <c r="R104" s="179"/>
      <c r="S104" s="179"/>
      <c r="T104" s="179"/>
      <c r="U104" s="179"/>
      <c r="V104" s="179"/>
      <c r="W104" s="179"/>
      <c r="X104" s="179"/>
      <c r="Y104" s="179"/>
      <c r="Z104" s="179"/>
      <c r="AA104" s="179"/>
      <c r="AB104" s="179"/>
      <c r="AC104" s="179"/>
      <c r="AD104" s="179"/>
      <c r="AE104" s="179"/>
      <c r="AF104" s="179"/>
      <c r="AG104" s="203">
        <f>'SO.10 - Pečky – stavědlo ...'!J30</f>
        <v>0</v>
      </c>
      <c r="AH104" s="204"/>
      <c r="AI104" s="204"/>
      <c r="AJ104" s="204"/>
      <c r="AK104" s="204"/>
      <c r="AL104" s="204"/>
      <c r="AM104" s="204"/>
      <c r="AN104" s="203">
        <f t="shared" si="0"/>
        <v>0</v>
      </c>
      <c r="AO104" s="204"/>
      <c r="AP104" s="204"/>
      <c r="AQ104" s="80" t="s">
        <v>84</v>
      </c>
      <c r="AR104" s="77"/>
      <c r="AS104" s="81">
        <v>0</v>
      </c>
      <c r="AT104" s="82">
        <f t="shared" si="1"/>
        <v>0</v>
      </c>
      <c r="AU104" s="83">
        <f>'SO.10 - Pečky – stavědlo ...'!P125</f>
        <v>0</v>
      </c>
      <c r="AV104" s="82">
        <f>'SO.10 - Pečky – stavědlo ...'!J33</f>
        <v>0</v>
      </c>
      <c r="AW104" s="82">
        <f>'SO.10 - Pečky – stavědlo ...'!J34</f>
        <v>0</v>
      </c>
      <c r="AX104" s="82">
        <f>'SO.10 - Pečky – stavědlo ...'!J35</f>
        <v>0</v>
      </c>
      <c r="AY104" s="82">
        <f>'SO.10 - Pečky – stavědlo ...'!J36</f>
        <v>0</v>
      </c>
      <c r="AZ104" s="82">
        <f>'SO.10 - Pečky – stavědlo ...'!F33</f>
        <v>0</v>
      </c>
      <c r="BA104" s="82">
        <f>'SO.10 - Pečky – stavědlo ...'!F34</f>
        <v>0</v>
      </c>
      <c r="BB104" s="82">
        <f>'SO.10 - Pečky – stavědlo ...'!F35</f>
        <v>0</v>
      </c>
      <c r="BC104" s="82">
        <f>'SO.10 - Pečky – stavědlo ...'!F36</f>
        <v>0</v>
      </c>
      <c r="BD104" s="84">
        <f>'SO.10 - Pečky – stavědlo ...'!F37</f>
        <v>0</v>
      </c>
      <c r="BT104" s="85" t="s">
        <v>85</v>
      </c>
      <c r="BV104" s="85" t="s">
        <v>79</v>
      </c>
      <c r="BW104" s="85" t="s">
        <v>114</v>
      </c>
      <c r="BX104" s="85" t="s">
        <v>4</v>
      </c>
      <c r="CL104" s="85" t="s">
        <v>1</v>
      </c>
      <c r="CM104" s="85" t="s">
        <v>87</v>
      </c>
    </row>
    <row r="105" spans="1:91" s="7" customFormat="1" ht="16.5" customHeight="1">
      <c r="A105" s="76" t="s">
        <v>81</v>
      </c>
      <c r="B105" s="77"/>
      <c r="C105" s="78"/>
      <c r="D105" s="179" t="s">
        <v>115</v>
      </c>
      <c r="E105" s="179"/>
      <c r="F105" s="179"/>
      <c r="G105" s="179"/>
      <c r="H105" s="179"/>
      <c r="I105" s="79"/>
      <c r="J105" s="179" t="s">
        <v>116</v>
      </c>
      <c r="K105" s="179"/>
      <c r="L105" s="179"/>
      <c r="M105" s="179"/>
      <c r="N105" s="179"/>
      <c r="O105" s="179"/>
      <c r="P105" s="179"/>
      <c r="Q105" s="179"/>
      <c r="R105" s="179"/>
      <c r="S105" s="179"/>
      <c r="T105" s="179"/>
      <c r="U105" s="179"/>
      <c r="V105" s="179"/>
      <c r="W105" s="179"/>
      <c r="X105" s="179"/>
      <c r="Y105" s="179"/>
      <c r="Z105" s="179"/>
      <c r="AA105" s="179"/>
      <c r="AB105" s="179"/>
      <c r="AC105" s="179"/>
      <c r="AD105" s="179"/>
      <c r="AE105" s="179"/>
      <c r="AF105" s="179"/>
      <c r="AG105" s="203">
        <f>'SO.11 - Chrášťany – dřevě...'!J30</f>
        <v>0</v>
      </c>
      <c r="AH105" s="204"/>
      <c r="AI105" s="204"/>
      <c r="AJ105" s="204"/>
      <c r="AK105" s="204"/>
      <c r="AL105" s="204"/>
      <c r="AM105" s="204"/>
      <c r="AN105" s="203">
        <f t="shared" si="0"/>
        <v>0</v>
      </c>
      <c r="AO105" s="204"/>
      <c r="AP105" s="204"/>
      <c r="AQ105" s="80" t="s">
        <v>84</v>
      </c>
      <c r="AR105" s="77"/>
      <c r="AS105" s="86">
        <v>0</v>
      </c>
      <c r="AT105" s="87">
        <f t="shared" si="1"/>
        <v>0</v>
      </c>
      <c r="AU105" s="88">
        <f>'SO.11 - Chrášťany – dřevě...'!P125</f>
        <v>0</v>
      </c>
      <c r="AV105" s="87">
        <f>'SO.11 - Chrášťany – dřevě...'!J33</f>
        <v>0</v>
      </c>
      <c r="AW105" s="87">
        <f>'SO.11 - Chrášťany – dřevě...'!J34</f>
        <v>0</v>
      </c>
      <c r="AX105" s="87">
        <f>'SO.11 - Chrášťany – dřevě...'!J35</f>
        <v>0</v>
      </c>
      <c r="AY105" s="87">
        <f>'SO.11 - Chrášťany – dřevě...'!J36</f>
        <v>0</v>
      </c>
      <c r="AZ105" s="87">
        <f>'SO.11 - Chrášťany – dřevě...'!F33</f>
        <v>0</v>
      </c>
      <c r="BA105" s="87">
        <f>'SO.11 - Chrášťany – dřevě...'!F34</f>
        <v>0</v>
      </c>
      <c r="BB105" s="87">
        <f>'SO.11 - Chrášťany – dřevě...'!F35</f>
        <v>0</v>
      </c>
      <c r="BC105" s="87">
        <f>'SO.11 - Chrášťany – dřevě...'!F36</f>
        <v>0</v>
      </c>
      <c r="BD105" s="89">
        <f>'SO.11 - Chrášťany – dřevě...'!F37</f>
        <v>0</v>
      </c>
      <c r="BT105" s="85" t="s">
        <v>85</v>
      </c>
      <c r="BV105" s="85" t="s">
        <v>79</v>
      </c>
      <c r="BW105" s="85" t="s">
        <v>117</v>
      </c>
      <c r="BX105" s="85" t="s">
        <v>4</v>
      </c>
      <c r="CL105" s="85" t="s">
        <v>1</v>
      </c>
      <c r="CM105" s="85" t="s">
        <v>87</v>
      </c>
    </row>
    <row r="106" spans="1:91" s="2" customFormat="1" ht="30" customHeight="1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F106" s="29"/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  <c r="AQ106" s="29"/>
      <c r="AR106" s="30"/>
      <c r="AS106" s="29"/>
      <c r="AT106" s="29"/>
      <c r="AU106" s="29"/>
      <c r="AV106" s="29"/>
      <c r="AW106" s="29"/>
      <c r="AX106" s="29"/>
      <c r="AY106" s="29"/>
      <c r="AZ106" s="29"/>
      <c r="BA106" s="29"/>
      <c r="BB106" s="29"/>
      <c r="BC106" s="29"/>
      <c r="BD106" s="29"/>
      <c r="BE106" s="29"/>
    </row>
    <row r="107" spans="1:91" s="2" customFormat="1" ht="6.95" customHeight="1">
      <c r="A107" s="29"/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  <c r="AC107" s="45"/>
      <c r="AD107" s="45"/>
      <c r="AE107" s="45"/>
      <c r="AF107" s="45"/>
      <c r="AG107" s="45"/>
      <c r="AH107" s="45"/>
      <c r="AI107" s="45"/>
      <c r="AJ107" s="45"/>
      <c r="AK107" s="45"/>
      <c r="AL107" s="45"/>
      <c r="AM107" s="45"/>
      <c r="AN107" s="45"/>
      <c r="AO107" s="45"/>
      <c r="AP107" s="45"/>
      <c r="AQ107" s="45"/>
      <c r="AR107" s="30"/>
      <c r="AS107" s="29"/>
      <c r="AT107" s="29"/>
      <c r="AU107" s="29"/>
      <c r="AV107" s="29"/>
      <c r="AW107" s="29"/>
      <c r="AX107" s="29"/>
      <c r="AY107" s="29"/>
      <c r="AZ107" s="29"/>
      <c r="BA107" s="29"/>
      <c r="BB107" s="29"/>
      <c r="BC107" s="29"/>
      <c r="BD107" s="29"/>
      <c r="BE107" s="29"/>
    </row>
  </sheetData>
  <sheetProtection algorithmName="SHA-512" hashValue="bJv5l12HSlTN8lT13dyq5FltoQ1/eDoHvVyJBGBt0dMBFHw2sJUHwXWUFMsLEu011rtb9mS4FMs95ugRhE0RIQ==" saltValue="qWVAcDM0r/r0iQv7zFq8Pw==" spinCount="100000" sheet="1" objects="1" scenarios="1"/>
  <mergeCells count="82">
    <mergeCell ref="AN105:AP105"/>
    <mergeCell ref="AG105:AM105"/>
    <mergeCell ref="AN94:AP94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N95:AP95"/>
    <mergeCell ref="AS89:AT91"/>
    <mergeCell ref="AK32:AO32"/>
    <mergeCell ref="L32:P32"/>
    <mergeCell ref="W32:AE32"/>
    <mergeCell ref="AK33:AO33"/>
    <mergeCell ref="L33:P33"/>
    <mergeCell ref="W33:AE33"/>
    <mergeCell ref="AK30:AO30"/>
    <mergeCell ref="L30:P30"/>
    <mergeCell ref="W30:AE30"/>
    <mergeCell ref="L31:P31"/>
    <mergeCell ref="W31:AE31"/>
    <mergeCell ref="AK31:AO31"/>
    <mergeCell ref="L85:AO85"/>
    <mergeCell ref="D105:H105"/>
    <mergeCell ref="J105:AF10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C92:G92"/>
    <mergeCell ref="D101:H101"/>
    <mergeCell ref="D98:H98"/>
    <mergeCell ref="D95:H95"/>
    <mergeCell ref="D99:H99"/>
    <mergeCell ref="D100:H100"/>
    <mergeCell ref="D96:H96"/>
    <mergeCell ref="D97:H97"/>
  </mergeCells>
  <hyperlinks>
    <hyperlink ref="A95" location="'SO.01 - Kralupy nad Vltav...'!C2" display="/"/>
    <hyperlink ref="A96" location="'SO.02 - Kralupy nad Vltav...'!C2" display="/"/>
    <hyperlink ref="A97" location="'SO.03 - Měšice - veřejné WC'!C2" display="/"/>
    <hyperlink ref="A98" location="'SO.04 - Oskořínek - stráž...'!C2" display="/"/>
    <hyperlink ref="A99" location="'SO.05 - Hýskov - stavědlo...'!C2" display="/"/>
    <hyperlink ref="A100" location="'SO.06 - Oráčov – bývalé d...'!C2" display="/"/>
    <hyperlink ref="A101" location="'SO.07 - Praha Bubny - sta...'!C2" display="/"/>
    <hyperlink ref="A102" location="'SO.08 - Čisovice - WC pro...'!C2" display="/"/>
    <hyperlink ref="A103" location="'SO.09 - Ledečko – zděný s...'!C2" display="/"/>
    <hyperlink ref="A104" location="'SO.10 - Pečky – stavědlo ...'!C2" display="/"/>
    <hyperlink ref="A105" location="'SO.11 - Chrášťany – dřevě...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7"/>
  <sheetViews>
    <sheetView showGridLines="0" workbookViewId="0">
      <selection activeCell="A9" sqref="A9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2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4" t="s">
        <v>111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87</v>
      </c>
    </row>
    <row r="4" spans="1:46" s="1" customFormat="1" ht="24.95" customHeight="1">
      <c r="B4" s="17"/>
      <c r="D4" s="18" t="s">
        <v>118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38.25" customHeight="1">
      <c r="B7" s="17"/>
      <c r="E7" s="215" t="str">
        <f>'Rekapitulace stavby'!K6</f>
        <v>Odstraňování postradatelných objektů SŽ-demolice (obvod OŘ PHA) trať č.090-Kralupy n.V.; Bubny, 070-Měšice, 061-Oskořínek, 011 Pečky,126-Chrášťany, 161-Oráčov, 174-Hýskov, 210-Čisovice, 212-Ledečko</v>
      </c>
      <c r="F7" s="216"/>
      <c r="G7" s="216"/>
      <c r="H7" s="216"/>
      <c r="L7" s="17"/>
    </row>
    <row r="8" spans="1:46" s="2" customFormat="1" ht="12" customHeight="1">
      <c r="A8" s="29"/>
      <c r="B8" s="30"/>
      <c r="C8" s="29"/>
      <c r="D8" s="24" t="s">
        <v>119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1" t="s">
        <v>661</v>
      </c>
      <c r="F9" s="217"/>
      <c r="G9" s="217"/>
      <c r="H9" s="217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662</v>
      </c>
      <c r="G12" s="29"/>
      <c r="H12" s="29"/>
      <c r="I12" s="24" t="s">
        <v>21</v>
      </c>
      <c r="J12" s="52" t="str">
        <f>'Rekapitulace stavby'!AN8</f>
        <v>14. 9. 2020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25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26</v>
      </c>
      <c r="F15" s="29"/>
      <c r="G15" s="29"/>
      <c r="H15" s="29"/>
      <c r="I15" s="24" t="s">
        <v>27</v>
      </c>
      <c r="J15" s="22" t="s">
        <v>28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29</v>
      </c>
      <c r="E17" s="29"/>
      <c r="F17" s="29"/>
      <c r="G17" s="29"/>
      <c r="H17" s="29"/>
      <c r="I17" s="2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8" t="str">
        <f>'Rekapitulace stavby'!E14</f>
        <v>Vyplň údaj</v>
      </c>
      <c r="F18" s="187"/>
      <c r="G18" s="187"/>
      <c r="H18" s="187"/>
      <c r="I18" s="24" t="s">
        <v>27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31</v>
      </c>
      <c r="E20" s="29"/>
      <c r="F20" s="29"/>
      <c r="G20" s="29"/>
      <c r="H20" s="29"/>
      <c r="I20" s="2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27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34</v>
      </c>
      <c r="E23" s="29"/>
      <c r="F23" s="29"/>
      <c r="G23" s="29"/>
      <c r="H23" s="29"/>
      <c r="I23" s="24" t="s">
        <v>24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35</v>
      </c>
      <c r="F24" s="29"/>
      <c r="G24" s="29"/>
      <c r="H24" s="29"/>
      <c r="I24" s="24" t="s">
        <v>27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36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91" t="s">
        <v>1</v>
      </c>
      <c r="F27" s="191"/>
      <c r="G27" s="191"/>
      <c r="H27" s="191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37</v>
      </c>
      <c r="E30" s="29"/>
      <c r="F30" s="29"/>
      <c r="G30" s="29"/>
      <c r="H30" s="29"/>
      <c r="I30" s="29"/>
      <c r="J30" s="68">
        <f>ROUND(J122,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39</v>
      </c>
      <c r="G32" s="29"/>
      <c r="H32" s="29"/>
      <c r="I32" s="33" t="s">
        <v>38</v>
      </c>
      <c r="J32" s="33" t="s">
        <v>40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41</v>
      </c>
      <c r="E33" s="24" t="s">
        <v>42</v>
      </c>
      <c r="F33" s="96">
        <f>ROUND((SUM(BE122:BE146)),  2)</f>
        <v>0</v>
      </c>
      <c r="G33" s="29"/>
      <c r="H33" s="29"/>
      <c r="I33" s="97">
        <v>0.21</v>
      </c>
      <c r="J33" s="96">
        <f>ROUND(((SUM(BE122:BE146))*I33),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43</v>
      </c>
      <c r="F34" s="96">
        <f>ROUND((SUM(BF122:BF146)),  2)</f>
        <v>0</v>
      </c>
      <c r="G34" s="29"/>
      <c r="H34" s="29"/>
      <c r="I34" s="97">
        <v>0.15</v>
      </c>
      <c r="J34" s="96">
        <f>ROUND(((SUM(BF122:BF146))*I34),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44</v>
      </c>
      <c r="F35" s="96">
        <f>ROUND((SUM(BG122:BG146)),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45</v>
      </c>
      <c r="F36" s="96">
        <f>ROUND((SUM(BH122:BH146)),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46</v>
      </c>
      <c r="F37" s="96">
        <f>ROUND((SUM(BI122:BI146)),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47</v>
      </c>
      <c r="E39" s="57"/>
      <c r="F39" s="57"/>
      <c r="G39" s="100" t="s">
        <v>48</v>
      </c>
      <c r="H39" s="101" t="s">
        <v>49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29"/>
      <c r="B61" s="30"/>
      <c r="C61" s="29"/>
      <c r="D61" s="42" t="s">
        <v>52</v>
      </c>
      <c r="E61" s="32"/>
      <c r="F61" s="104" t="s">
        <v>53</v>
      </c>
      <c r="G61" s="42" t="s">
        <v>52</v>
      </c>
      <c r="H61" s="32"/>
      <c r="I61" s="32"/>
      <c r="J61" s="105" t="s">
        <v>53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29"/>
      <c r="B65" s="30"/>
      <c r="C65" s="29"/>
      <c r="D65" s="40" t="s">
        <v>54</v>
      </c>
      <c r="E65" s="43"/>
      <c r="F65" s="43"/>
      <c r="G65" s="40" t="s">
        <v>55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29"/>
      <c r="B76" s="30"/>
      <c r="C76" s="29"/>
      <c r="D76" s="42" t="s">
        <v>52</v>
      </c>
      <c r="E76" s="32"/>
      <c r="F76" s="104" t="s">
        <v>53</v>
      </c>
      <c r="G76" s="42" t="s">
        <v>52</v>
      </c>
      <c r="H76" s="32"/>
      <c r="I76" s="32"/>
      <c r="J76" s="105" t="s">
        <v>53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122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5" t="str">
        <f>E7</f>
        <v>Odstraňování postradatelných objektů SŽ-demolice (obvod OŘ PHA) trať č.090-Kralupy n.V.; Bubny, 070-Měšice, 061-Oskořínek, 011 Pečky,126-Chrášťany, 161-Oráčov, 174-Hýskov, 210-Čisovice, 212-Ledečko</v>
      </c>
      <c r="F85" s="216"/>
      <c r="G85" s="216"/>
      <c r="H85" s="216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119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1" t="str">
        <f>E9</f>
        <v>SO.09 - Ledečko – zděný sklad</v>
      </c>
      <c r="F87" s="217"/>
      <c r="G87" s="217"/>
      <c r="H87" s="217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>Ledečko</v>
      </c>
      <c r="G89" s="29"/>
      <c r="H89" s="29"/>
      <c r="I89" s="24" t="s">
        <v>21</v>
      </c>
      <c r="J89" s="52" t="str">
        <f>IF(J12="","",J12)</f>
        <v>14. 9. 2020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>Správa železnic, státní organizace</v>
      </c>
      <c r="G91" s="29"/>
      <c r="H91" s="29"/>
      <c r="I91" s="24" t="s">
        <v>31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29</v>
      </c>
      <c r="D92" s="29"/>
      <c r="E92" s="29"/>
      <c r="F92" s="22" t="str">
        <f>IF(E18="","",E18)</f>
        <v>Vyplň údaj</v>
      </c>
      <c r="G92" s="29"/>
      <c r="H92" s="29"/>
      <c r="I92" s="24" t="s">
        <v>34</v>
      </c>
      <c r="J92" s="27" t="str">
        <f>E24</f>
        <v>L. Malý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123</v>
      </c>
      <c r="D94" s="98"/>
      <c r="E94" s="98"/>
      <c r="F94" s="98"/>
      <c r="G94" s="98"/>
      <c r="H94" s="98"/>
      <c r="I94" s="98"/>
      <c r="J94" s="107" t="s">
        <v>124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125</v>
      </c>
      <c r="D96" s="29"/>
      <c r="E96" s="29"/>
      <c r="F96" s="29"/>
      <c r="G96" s="29"/>
      <c r="H96" s="29"/>
      <c r="I96" s="29"/>
      <c r="J96" s="68">
        <f>J122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126</v>
      </c>
    </row>
    <row r="97" spans="1:31" s="9" customFormat="1" ht="24.95" customHeight="1">
      <c r="B97" s="109"/>
      <c r="D97" s="110" t="s">
        <v>127</v>
      </c>
      <c r="E97" s="111"/>
      <c r="F97" s="111"/>
      <c r="G97" s="111"/>
      <c r="H97" s="111"/>
      <c r="I97" s="111"/>
      <c r="J97" s="112">
        <f>J123</f>
        <v>0</v>
      </c>
      <c r="L97" s="109"/>
    </row>
    <row r="98" spans="1:31" s="10" customFormat="1" ht="19.899999999999999" customHeight="1">
      <c r="B98" s="113"/>
      <c r="D98" s="114" t="s">
        <v>128</v>
      </c>
      <c r="E98" s="115"/>
      <c r="F98" s="115"/>
      <c r="G98" s="115"/>
      <c r="H98" s="115"/>
      <c r="I98" s="115"/>
      <c r="J98" s="116">
        <f>J124</f>
        <v>0</v>
      </c>
      <c r="L98" s="113"/>
    </row>
    <row r="99" spans="1:31" s="10" customFormat="1" ht="19.899999999999999" customHeight="1">
      <c r="B99" s="113"/>
      <c r="D99" s="114" t="s">
        <v>129</v>
      </c>
      <c r="E99" s="115"/>
      <c r="F99" s="115"/>
      <c r="G99" s="115"/>
      <c r="H99" s="115"/>
      <c r="I99" s="115"/>
      <c r="J99" s="116">
        <f>J133</f>
        <v>0</v>
      </c>
      <c r="L99" s="113"/>
    </row>
    <row r="100" spans="1:31" s="10" customFormat="1" ht="19.899999999999999" customHeight="1">
      <c r="B100" s="113"/>
      <c r="D100" s="114" t="s">
        <v>130</v>
      </c>
      <c r="E100" s="115"/>
      <c r="F100" s="115"/>
      <c r="G100" s="115"/>
      <c r="H100" s="115"/>
      <c r="I100" s="115"/>
      <c r="J100" s="116">
        <f>J137</f>
        <v>0</v>
      </c>
      <c r="L100" s="113"/>
    </row>
    <row r="101" spans="1:31" s="9" customFormat="1" ht="24.95" customHeight="1">
      <c r="B101" s="109"/>
      <c r="D101" s="110" t="s">
        <v>131</v>
      </c>
      <c r="E101" s="111"/>
      <c r="F101" s="111"/>
      <c r="G101" s="111"/>
      <c r="H101" s="111"/>
      <c r="I101" s="111"/>
      <c r="J101" s="112">
        <f>J144</f>
        <v>0</v>
      </c>
      <c r="L101" s="109"/>
    </row>
    <row r="102" spans="1:31" s="10" customFormat="1" ht="19.899999999999999" customHeight="1">
      <c r="B102" s="113"/>
      <c r="D102" s="114" t="s">
        <v>133</v>
      </c>
      <c r="E102" s="115"/>
      <c r="F102" s="115"/>
      <c r="G102" s="115"/>
      <c r="H102" s="115"/>
      <c r="I102" s="115"/>
      <c r="J102" s="116">
        <f>J145</f>
        <v>0</v>
      </c>
      <c r="L102" s="113"/>
    </row>
    <row r="103" spans="1:31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5" customHeight="1">
      <c r="A104" s="29"/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31" s="2" customFormat="1" ht="6.95" customHeight="1">
      <c r="A108" s="29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5" customHeight="1">
      <c r="A109" s="29"/>
      <c r="B109" s="30"/>
      <c r="C109" s="18" t="s">
        <v>134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16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15" t="str">
        <f>E7</f>
        <v>Odstraňování postradatelných objektů SŽ-demolice (obvod OŘ PHA) trať č.090-Kralupy n.V.; Bubny, 070-Měšice, 061-Oskořínek, 011 Pečky,126-Chrášťany, 161-Oráčov, 174-Hýskov, 210-Čisovice, 212-Ledečko</v>
      </c>
      <c r="F112" s="216"/>
      <c r="G112" s="216"/>
      <c r="H112" s="216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119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181" t="str">
        <f>E9</f>
        <v>SO.09 - Ledečko – zděný sklad</v>
      </c>
      <c r="F114" s="217"/>
      <c r="G114" s="217"/>
      <c r="H114" s="217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19</v>
      </c>
      <c r="D116" s="29"/>
      <c r="E116" s="29"/>
      <c r="F116" s="22" t="str">
        <f>F12</f>
        <v>Ledečko</v>
      </c>
      <c r="G116" s="29"/>
      <c r="H116" s="29"/>
      <c r="I116" s="24" t="s">
        <v>21</v>
      </c>
      <c r="J116" s="52" t="str">
        <f>IF(J12="","",J12)</f>
        <v>14. 9. 2020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>
      <c r="A118" s="29"/>
      <c r="B118" s="30"/>
      <c r="C118" s="24" t="s">
        <v>23</v>
      </c>
      <c r="D118" s="29"/>
      <c r="E118" s="29"/>
      <c r="F118" s="22" t="str">
        <f>E15</f>
        <v>Správa železnic, státní organizace</v>
      </c>
      <c r="G118" s="29"/>
      <c r="H118" s="29"/>
      <c r="I118" s="24" t="s">
        <v>31</v>
      </c>
      <c r="J118" s="27" t="str">
        <f>E21</f>
        <v xml:space="preserve"> 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4" t="s">
        <v>29</v>
      </c>
      <c r="D119" s="29"/>
      <c r="E119" s="29"/>
      <c r="F119" s="22" t="str">
        <f>IF(E18="","",E18)</f>
        <v>Vyplň údaj</v>
      </c>
      <c r="G119" s="29"/>
      <c r="H119" s="29"/>
      <c r="I119" s="24" t="s">
        <v>34</v>
      </c>
      <c r="J119" s="27" t="str">
        <f>E24</f>
        <v>L. Malý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17"/>
      <c r="B121" s="118"/>
      <c r="C121" s="119" t="s">
        <v>135</v>
      </c>
      <c r="D121" s="120" t="s">
        <v>62</v>
      </c>
      <c r="E121" s="120" t="s">
        <v>58</v>
      </c>
      <c r="F121" s="120" t="s">
        <v>59</v>
      </c>
      <c r="G121" s="120" t="s">
        <v>136</v>
      </c>
      <c r="H121" s="120" t="s">
        <v>137</v>
      </c>
      <c r="I121" s="120" t="s">
        <v>138</v>
      </c>
      <c r="J121" s="121" t="s">
        <v>124</v>
      </c>
      <c r="K121" s="122" t="s">
        <v>139</v>
      </c>
      <c r="L121" s="123"/>
      <c r="M121" s="59" t="s">
        <v>1</v>
      </c>
      <c r="N121" s="60" t="s">
        <v>41</v>
      </c>
      <c r="O121" s="60" t="s">
        <v>140</v>
      </c>
      <c r="P121" s="60" t="s">
        <v>141</v>
      </c>
      <c r="Q121" s="60" t="s">
        <v>142</v>
      </c>
      <c r="R121" s="60" t="s">
        <v>143</v>
      </c>
      <c r="S121" s="60" t="s">
        <v>144</v>
      </c>
      <c r="T121" s="61" t="s">
        <v>145</v>
      </c>
      <c r="U121" s="117"/>
      <c r="V121" s="117"/>
      <c r="W121" s="117"/>
      <c r="X121" s="117"/>
      <c r="Y121" s="117"/>
      <c r="Z121" s="117"/>
      <c r="AA121" s="117"/>
      <c r="AB121" s="117"/>
      <c r="AC121" s="117"/>
      <c r="AD121" s="117"/>
      <c r="AE121" s="117"/>
    </row>
    <row r="122" spans="1:65" s="2" customFormat="1" ht="22.9" customHeight="1">
      <c r="A122" s="29"/>
      <c r="B122" s="30"/>
      <c r="C122" s="66" t="s">
        <v>146</v>
      </c>
      <c r="D122" s="29"/>
      <c r="E122" s="29"/>
      <c r="F122" s="29"/>
      <c r="G122" s="29"/>
      <c r="H122" s="29"/>
      <c r="I122" s="29"/>
      <c r="J122" s="124">
        <f>BK122</f>
        <v>0</v>
      </c>
      <c r="K122" s="29"/>
      <c r="L122" s="30"/>
      <c r="M122" s="62"/>
      <c r="N122" s="53"/>
      <c r="O122" s="63"/>
      <c r="P122" s="125">
        <f>P123+P144</f>
        <v>0</v>
      </c>
      <c r="Q122" s="63"/>
      <c r="R122" s="125">
        <f>R123+R144</f>
        <v>0</v>
      </c>
      <c r="S122" s="63"/>
      <c r="T122" s="126">
        <f>T123+T144</f>
        <v>19.732800000000001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76</v>
      </c>
      <c r="AU122" s="14" t="s">
        <v>126</v>
      </c>
      <c r="BK122" s="127">
        <f>BK123+BK144</f>
        <v>0</v>
      </c>
    </row>
    <row r="123" spans="1:65" s="12" customFormat="1" ht="25.9" customHeight="1">
      <c r="B123" s="128"/>
      <c r="D123" s="129" t="s">
        <v>76</v>
      </c>
      <c r="E123" s="130" t="s">
        <v>147</v>
      </c>
      <c r="F123" s="130" t="s">
        <v>148</v>
      </c>
      <c r="I123" s="131"/>
      <c r="J123" s="132">
        <f>BK123</f>
        <v>0</v>
      </c>
      <c r="L123" s="128"/>
      <c r="M123" s="133"/>
      <c r="N123" s="134"/>
      <c r="O123" s="134"/>
      <c r="P123" s="135">
        <f>P124+P133+P137</f>
        <v>0</v>
      </c>
      <c r="Q123" s="134"/>
      <c r="R123" s="135">
        <f>R124+R133+R137</f>
        <v>0</v>
      </c>
      <c r="S123" s="134"/>
      <c r="T123" s="136">
        <f>T124+T133+T137</f>
        <v>19.732800000000001</v>
      </c>
      <c r="AR123" s="129" t="s">
        <v>85</v>
      </c>
      <c r="AT123" s="137" t="s">
        <v>76</v>
      </c>
      <c r="AU123" s="137" t="s">
        <v>77</v>
      </c>
      <c r="AY123" s="129" t="s">
        <v>149</v>
      </c>
      <c r="BK123" s="138">
        <f>BK124+BK133+BK137</f>
        <v>0</v>
      </c>
    </row>
    <row r="124" spans="1:65" s="12" customFormat="1" ht="22.9" customHeight="1">
      <c r="B124" s="128"/>
      <c r="D124" s="129" t="s">
        <v>76</v>
      </c>
      <c r="E124" s="139" t="s">
        <v>85</v>
      </c>
      <c r="F124" s="139" t="s">
        <v>150</v>
      </c>
      <c r="I124" s="131"/>
      <c r="J124" s="140">
        <f>BK124</f>
        <v>0</v>
      </c>
      <c r="L124" s="128"/>
      <c r="M124" s="133"/>
      <c r="N124" s="134"/>
      <c r="O124" s="134"/>
      <c r="P124" s="135">
        <f>SUM(P125:P132)</f>
        <v>0</v>
      </c>
      <c r="Q124" s="134"/>
      <c r="R124" s="135">
        <f>SUM(R125:R132)</f>
        <v>0</v>
      </c>
      <c r="S124" s="134"/>
      <c r="T124" s="136">
        <f>SUM(T125:T132)</f>
        <v>0</v>
      </c>
      <c r="AR124" s="129" t="s">
        <v>85</v>
      </c>
      <c r="AT124" s="137" t="s">
        <v>76</v>
      </c>
      <c r="AU124" s="137" t="s">
        <v>85</v>
      </c>
      <c r="AY124" s="129" t="s">
        <v>149</v>
      </c>
      <c r="BK124" s="138">
        <f>SUM(BK125:BK132)</f>
        <v>0</v>
      </c>
    </row>
    <row r="125" spans="1:65" s="2" customFormat="1" ht="24.2" customHeight="1">
      <c r="A125" s="29"/>
      <c r="B125" s="141"/>
      <c r="C125" s="142" t="s">
        <v>85</v>
      </c>
      <c r="D125" s="142" t="s">
        <v>151</v>
      </c>
      <c r="E125" s="143" t="s">
        <v>152</v>
      </c>
      <c r="F125" s="144" t="s">
        <v>153</v>
      </c>
      <c r="G125" s="145" t="s">
        <v>154</v>
      </c>
      <c r="H125" s="146">
        <v>5</v>
      </c>
      <c r="I125" s="147"/>
      <c r="J125" s="148">
        <f t="shared" ref="J125:J132" si="0">ROUND(I125*H125,2)</f>
        <v>0</v>
      </c>
      <c r="K125" s="149"/>
      <c r="L125" s="30"/>
      <c r="M125" s="150" t="s">
        <v>1</v>
      </c>
      <c r="N125" s="151" t="s">
        <v>42</v>
      </c>
      <c r="O125" s="55"/>
      <c r="P125" s="152">
        <f t="shared" ref="P125:P132" si="1">O125*H125</f>
        <v>0</v>
      </c>
      <c r="Q125" s="152">
        <v>0</v>
      </c>
      <c r="R125" s="152">
        <f t="shared" ref="R125:R132" si="2">Q125*H125</f>
        <v>0</v>
      </c>
      <c r="S125" s="152">
        <v>0</v>
      </c>
      <c r="T125" s="153">
        <f t="shared" ref="T125:T132" si="3"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4" t="s">
        <v>155</v>
      </c>
      <c r="AT125" s="154" t="s">
        <v>151</v>
      </c>
      <c r="AU125" s="154" t="s">
        <v>87</v>
      </c>
      <c r="AY125" s="14" t="s">
        <v>149</v>
      </c>
      <c r="BE125" s="155">
        <f t="shared" ref="BE125:BE132" si="4">IF(N125="základní",J125,0)</f>
        <v>0</v>
      </c>
      <c r="BF125" s="155">
        <f t="shared" ref="BF125:BF132" si="5">IF(N125="snížená",J125,0)</f>
        <v>0</v>
      </c>
      <c r="BG125" s="155">
        <f t="shared" ref="BG125:BG132" si="6">IF(N125="zákl. přenesená",J125,0)</f>
        <v>0</v>
      </c>
      <c r="BH125" s="155">
        <f t="shared" ref="BH125:BH132" si="7">IF(N125="sníž. přenesená",J125,0)</f>
        <v>0</v>
      </c>
      <c r="BI125" s="155">
        <f t="shared" ref="BI125:BI132" si="8">IF(N125="nulová",J125,0)</f>
        <v>0</v>
      </c>
      <c r="BJ125" s="14" t="s">
        <v>85</v>
      </c>
      <c r="BK125" s="155">
        <f t="shared" ref="BK125:BK132" si="9">ROUND(I125*H125,2)</f>
        <v>0</v>
      </c>
      <c r="BL125" s="14" t="s">
        <v>155</v>
      </c>
      <c r="BM125" s="154" t="s">
        <v>663</v>
      </c>
    </row>
    <row r="126" spans="1:65" s="2" customFormat="1" ht="24.2" customHeight="1">
      <c r="A126" s="29"/>
      <c r="B126" s="141"/>
      <c r="C126" s="142" t="s">
        <v>87</v>
      </c>
      <c r="D126" s="142" t="s">
        <v>151</v>
      </c>
      <c r="E126" s="143" t="s">
        <v>184</v>
      </c>
      <c r="F126" s="144" t="s">
        <v>185</v>
      </c>
      <c r="G126" s="145" t="s">
        <v>186</v>
      </c>
      <c r="H126" s="146">
        <v>3.12</v>
      </c>
      <c r="I126" s="147"/>
      <c r="J126" s="148">
        <f t="shared" si="0"/>
        <v>0</v>
      </c>
      <c r="K126" s="149"/>
      <c r="L126" s="30"/>
      <c r="M126" s="150" t="s">
        <v>1</v>
      </c>
      <c r="N126" s="151" t="s">
        <v>42</v>
      </c>
      <c r="O126" s="55"/>
      <c r="P126" s="152">
        <f t="shared" si="1"/>
        <v>0</v>
      </c>
      <c r="Q126" s="152">
        <v>0</v>
      </c>
      <c r="R126" s="152">
        <f t="shared" si="2"/>
        <v>0</v>
      </c>
      <c r="S126" s="152">
        <v>0</v>
      </c>
      <c r="T126" s="153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4" t="s">
        <v>155</v>
      </c>
      <c r="AT126" s="154" t="s">
        <v>151</v>
      </c>
      <c r="AU126" s="154" t="s">
        <v>87</v>
      </c>
      <c r="AY126" s="14" t="s">
        <v>149</v>
      </c>
      <c r="BE126" s="155">
        <f t="shared" si="4"/>
        <v>0</v>
      </c>
      <c r="BF126" s="155">
        <f t="shared" si="5"/>
        <v>0</v>
      </c>
      <c r="BG126" s="155">
        <f t="shared" si="6"/>
        <v>0</v>
      </c>
      <c r="BH126" s="155">
        <f t="shared" si="7"/>
        <v>0</v>
      </c>
      <c r="BI126" s="155">
        <f t="shared" si="8"/>
        <v>0</v>
      </c>
      <c r="BJ126" s="14" t="s">
        <v>85</v>
      </c>
      <c r="BK126" s="155">
        <f t="shared" si="9"/>
        <v>0</v>
      </c>
      <c r="BL126" s="14" t="s">
        <v>155</v>
      </c>
      <c r="BM126" s="154" t="s">
        <v>664</v>
      </c>
    </row>
    <row r="127" spans="1:65" s="2" customFormat="1" ht="24.2" customHeight="1">
      <c r="A127" s="29"/>
      <c r="B127" s="141"/>
      <c r="C127" s="142" t="s">
        <v>160</v>
      </c>
      <c r="D127" s="142" t="s">
        <v>151</v>
      </c>
      <c r="E127" s="143" t="s">
        <v>189</v>
      </c>
      <c r="F127" s="144" t="s">
        <v>190</v>
      </c>
      <c r="G127" s="145" t="s">
        <v>186</v>
      </c>
      <c r="H127" s="146">
        <v>3.12</v>
      </c>
      <c r="I127" s="147"/>
      <c r="J127" s="148">
        <f t="shared" si="0"/>
        <v>0</v>
      </c>
      <c r="K127" s="149"/>
      <c r="L127" s="30"/>
      <c r="M127" s="150" t="s">
        <v>1</v>
      </c>
      <c r="N127" s="151" t="s">
        <v>42</v>
      </c>
      <c r="O127" s="55"/>
      <c r="P127" s="152">
        <f t="shared" si="1"/>
        <v>0</v>
      </c>
      <c r="Q127" s="152">
        <v>0</v>
      </c>
      <c r="R127" s="152">
        <f t="shared" si="2"/>
        <v>0</v>
      </c>
      <c r="S127" s="152">
        <v>0</v>
      </c>
      <c r="T127" s="153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4" t="s">
        <v>155</v>
      </c>
      <c r="AT127" s="154" t="s">
        <v>151</v>
      </c>
      <c r="AU127" s="154" t="s">
        <v>87</v>
      </c>
      <c r="AY127" s="14" t="s">
        <v>149</v>
      </c>
      <c r="BE127" s="155">
        <f t="shared" si="4"/>
        <v>0</v>
      </c>
      <c r="BF127" s="155">
        <f t="shared" si="5"/>
        <v>0</v>
      </c>
      <c r="BG127" s="155">
        <f t="shared" si="6"/>
        <v>0</v>
      </c>
      <c r="BH127" s="155">
        <f t="shared" si="7"/>
        <v>0</v>
      </c>
      <c r="BI127" s="155">
        <f t="shared" si="8"/>
        <v>0</v>
      </c>
      <c r="BJ127" s="14" t="s">
        <v>85</v>
      </c>
      <c r="BK127" s="155">
        <f t="shared" si="9"/>
        <v>0</v>
      </c>
      <c r="BL127" s="14" t="s">
        <v>155</v>
      </c>
      <c r="BM127" s="154" t="s">
        <v>665</v>
      </c>
    </row>
    <row r="128" spans="1:65" s="2" customFormat="1" ht="37.9" customHeight="1">
      <c r="A128" s="29"/>
      <c r="B128" s="141"/>
      <c r="C128" s="142" t="s">
        <v>155</v>
      </c>
      <c r="D128" s="142" t="s">
        <v>151</v>
      </c>
      <c r="E128" s="143" t="s">
        <v>193</v>
      </c>
      <c r="F128" s="144" t="s">
        <v>194</v>
      </c>
      <c r="G128" s="145" t="s">
        <v>186</v>
      </c>
      <c r="H128" s="146">
        <v>31.2</v>
      </c>
      <c r="I128" s="147"/>
      <c r="J128" s="148">
        <f t="shared" si="0"/>
        <v>0</v>
      </c>
      <c r="K128" s="149"/>
      <c r="L128" s="30"/>
      <c r="M128" s="150" t="s">
        <v>1</v>
      </c>
      <c r="N128" s="151" t="s">
        <v>42</v>
      </c>
      <c r="O128" s="55"/>
      <c r="P128" s="152">
        <f t="shared" si="1"/>
        <v>0</v>
      </c>
      <c r="Q128" s="152">
        <v>0</v>
      </c>
      <c r="R128" s="152">
        <f t="shared" si="2"/>
        <v>0</v>
      </c>
      <c r="S128" s="152">
        <v>0</v>
      </c>
      <c r="T128" s="153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4" t="s">
        <v>155</v>
      </c>
      <c r="AT128" s="154" t="s">
        <v>151</v>
      </c>
      <c r="AU128" s="154" t="s">
        <v>87</v>
      </c>
      <c r="AY128" s="14" t="s">
        <v>149</v>
      </c>
      <c r="BE128" s="155">
        <f t="shared" si="4"/>
        <v>0</v>
      </c>
      <c r="BF128" s="155">
        <f t="shared" si="5"/>
        <v>0</v>
      </c>
      <c r="BG128" s="155">
        <f t="shared" si="6"/>
        <v>0</v>
      </c>
      <c r="BH128" s="155">
        <f t="shared" si="7"/>
        <v>0</v>
      </c>
      <c r="BI128" s="155">
        <f t="shared" si="8"/>
        <v>0</v>
      </c>
      <c r="BJ128" s="14" t="s">
        <v>85</v>
      </c>
      <c r="BK128" s="155">
        <f t="shared" si="9"/>
        <v>0</v>
      </c>
      <c r="BL128" s="14" t="s">
        <v>155</v>
      </c>
      <c r="BM128" s="154" t="s">
        <v>666</v>
      </c>
    </row>
    <row r="129" spans="1:65" s="2" customFormat="1" ht="24.2" customHeight="1">
      <c r="A129" s="29"/>
      <c r="B129" s="141"/>
      <c r="C129" s="142" t="s">
        <v>169</v>
      </c>
      <c r="D129" s="142" t="s">
        <v>151</v>
      </c>
      <c r="E129" s="143" t="s">
        <v>197</v>
      </c>
      <c r="F129" s="144" t="s">
        <v>198</v>
      </c>
      <c r="G129" s="145" t="s">
        <v>186</v>
      </c>
      <c r="H129" s="146">
        <v>3.12</v>
      </c>
      <c r="I129" s="147"/>
      <c r="J129" s="148">
        <f t="shared" si="0"/>
        <v>0</v>
      </c>
      <c r="K129" s="149"/>
      <c r="L129" s="30"/>
      <c r="M129" s="150" t="s">
        <v>1</v>
      </c>
      <c r="N129" s="151" t="s">
        <v>42</v>
      </c>
      <c r="O129" s="55"/>
      <c r="P129" s="152">
        <f t="shared" si="1"/>
        <v>0</v>
      </c>
      <c r="Q129" s="152">
        <v>0</v>
      </c>
      <c r="R129" s="152">
        <f t="shared" si="2"/>
        <v>0</v>
      </c>
      <c r="S129" s="152">
        <v>0</v>
      </c>
      <c r="T129" s="153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4" t="s">
        <v>155</v>
      </c>
      <c r="AT129" s="154" t="s">
        <v>151</v>
      </c>
      <c r="AU129" s="154" t="s">
        <v>87</v>
      </c>
      <c r="AY129" s="14" t="s">
        <v>149</v>
      </c>
      <c r="BE129" s="155">
        <f t="shared" si="4"/>
        <v>0</v>
      </c>
      <c r="BF129" s="155">
        <f t="shared" si="5"/>
        <v>0</v>
      </c>
      <c r="BG129" s="155">
        <f t="shared" si="6"/>
        <v>0</v>
      </c>
      <c r="BH129" s="155">
        <f t="shared" si="7"/>
        <v>0</v>
      </c>
      <c r="BI129" s="155">
        <f t="shared" si="8"/>
        <v>0</v>
      </c>
      <c r="BJ129" s="14" t="s">
        <v>85</v>
      </c>
      <c r="BK129" s="155">
        <f t="shared" si="9"/>
        <v>0</v>
      </c>
      <c r="BL129" s="14" t="s">
        <v>155</v>
      </c>
      <c r="BM129" s="154" t="s">
        <v>667</v>
      </c>
    </row>
    <row r="130" spans="1:65" s="2" customFormat="1" ht="24.2" customHeight="1">
      <c r="A130" s="29"/>
      <c r="B130" s="141"/>
      <c r="C130" s="142" t="s">
        <v>173</v>
      </c>
      <c r="D130" s="142" t="s">
        <v>151</v>
      </c>
      <c r="E130" s="143" t="s">
        <v>201</v>
      </c>
      <c r="F130" s="144" t="s">
        <v>202</v>
      </c>
      <c r="G130" s="145" t="s">
        <v>186</v>
      </c>
      <c r="H130" s="146">
        <v>3.12</v>
      </c>
      <c r="I130" s="147"/>
      <c r="J130" s="148">
        <f t="shared" si="0"/>
        <v>0</v>
      </c>
      <c r="K130" s="149"/>
      <c r="L130" s="30"/>
      <c r="M130" s="150" t="s">
        <v>1</v>
      </c>
      <c r="N130" s="151" t="s">
        <v>42</v>
      </c>
      <c r="O130" s="55"/>
      <c r="P130" s="152">
        <f t="shared" si="1"/>
        <v>0</v>
      </c>
      <c r="Q130" s="152">
        <v>0</v>
      </c>
      <c r="R130" s="152">
        <f t="shared" si="2"/>
        <v>0</v>
      </c>
      <c r="S130" s="152">
        <v>0</v>
      </c>
      <c r="T130" s="153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4" t="s">
        <v>155</v>
      </c>
      <c r="AT130" s="154" t="s">
        <v>151</v>
      </c>
      <c r="AU130" s="154" t="s">
        <v>87</v>
      </c>
      <c r="AY130" s="14" t="s">
        <v>149</v>
      </c>
      <c r="BE130" s="155">
        <f t="shared" si="4"/>
        <v>0</v>
      </c>
      <c r="BF130" s="155">
        <f t="shared" si="5"/>
        <v>0</v>
      </c>
      <c r="BG130" s="155">
        <f t="shared" si="6"/>
        <v>0</v>
      </c>
      <c r="BH130" s="155">
        <f t="shared" si="7"/>
        <v>0</v>
      </c>
      <c r="BI130" s="155">
        <f t="shared" si="8"/>
        <v>0</v>
      </c>
      <c r="BJ130" s="14" t="s">
        <v>85</v>
      </c>
      <c r="BK130" s="155">
        <f t="shared" si="9"/>
        <v>0</v>
      </c>
      <c r="BL130" s="14" t="s">
        <v>155</v>
      </c>
      <c r="BM130" s="154" t="s">
        <v>668</v>
      </c>
    </row>
    <row r="131" spans="1:65" s="2" customFormat="1" ht="14.45" customHeight="1">
      <c r="A131" s="29"/>
      <c r="B131" s="141"/>
      <c r="C131" s="156" t="s">
        <v>178</v>
      </c>
      <c r="D131" s="156" t="s">
        <v>205</v>
      </c>
      <c r="E131" s="157" t="s">
        <v>206</v>
      </c>
      <c r="F131" s="158" t="s">
        <v>207</v>
      </c>
      <c r="G131" s="159" t="s">
        <v>208</v>
      </c>
      <c r="H131" s="160">
        <v>5.6159999999999997</v>
      </c>
      <c r="I131" s="161"/>
      <c r="J131" s="162">
        <f t="shared" si="0"/>
        <v>0</v>
      </c>
      <c r="K131" s="163"/>
      <c r="L131" s="164"/>
      <c r="M131" s="165" t="s">
        <v>1</v>
      </c>
      <c r="N131" s="166" t="s">
        <v>42</v>
      </c>
      <c r="O131" s="55"/>
      <c r="P131" s="152">
        <f t="shared" si="1"/>
        <v>0</v>
      </c>
      <c r="Q131" s="152">
        <v>0</v>
      </c>
      <c r="R131" s="152">
        <f t="shared" si="2"/>
        <v>0</v>
      </c>
      <c r="S131" s="152">
        <v>0</v>
      </c>
      <c r="T131" s="153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4" t="s">
        <v>183</v>
      </c>
      <c r="AT131" s="154" t="s">
        <v>205</v>
      </c>
      <c r="AU131" s="154" t="s">
        <v>87</v>
      </c>
      <c r="AY131" s="14" t="s">
        <v>149</v>
      </c>
      <c r="BE131" s="155">
        <f t="shared" si="4"/>
        <v>0</v>
      </c>
      <c r="BF131" s="155">
        <f t="shared" si="5"/>
        <v>0</v>
      </c>
      <c r="BG131" s="155">
        <f t="shared" si="6"/>
        <v>0</v>
      </c>
      <c r="BH131" s="155">
        <f t="shared" si="7"/>
        <v>0</v>
      </c>
      <c r="BI131" s="155">
        <f t="shared" si="8"/>
        <v>0</v>
      </c>
      <c r="BJ131" s="14" t="s">
        <v>85</v>
      </c>
      <c r="BK131" s="155">
        <f t="shared" si="9"/>
        <v>0</v>
      </c>
      <c r="BL131" s="14" t="s">
        <v>155</v>
      </c>
      <c r="BM131" s="154" t="s">
        <v>669</v>
      </c>
    </row>
    <row r="132" spans="1:65" s="2" customFormat="1" ht="24.2" customHeight="1">
      <c r="A132" s="29"/>
      <c r="B132" s="141"/>
      <c r="C132" s="142" t="s">
        <v>183</v>
      </c>
      <c r="D132" s="142" t="s">
        <v>151</v>
      </c>
      <c r="E132" s="143" t="s">
        <v>211</v>
      </c>
      <c r="F132" s="144" t="s">
        <v>212</v>
      </c>
      <c r="G132" s="145" t="s">
        <v>154</v>
      </c>
      <c r="H132" s="146">
        <v>50</v>
      </c>
      <c r="I132" s="147"/>
      <c r="J132" s="148">
        <f t="shared" si="0"/>
        <v>0</v>
      </c>
      <c r="K132" s="149"/>
      <c r="L132" s="30"/>
      <c r="M132" s="150" t="s">
        <v>1</v>
      </c>
      <c r="N132" s="151" t="s">
        <v>42</v>
      </c>
      <c r="O132" s="55"/>
      <c r="P132" s="152">
        <f t="shared" si="1"/>
        <v>0</v>
      </c>
      <c r="Q132" s="152">
        <v>0</v>
      </c>
      <c r="R132" s="152">
        <f t="shared" si="2"/>
        <v>0</v>
      </c>
      <c r="S132" s="152">
        <v>0</v>
      </c>
      <c r="T132" s="153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4" t="s">
        <v>155</v>
      </c>
      <c r="AT132" s="154" t="s">
        <v>151</v>
      </c>
      <c r="AU132" s="154" t="s">
        <v>87</v>
      </c>
      <c r="AY132" s="14" t="s">
        <v>149</v>
      </c>
      <c r="BE132" s="155">
        <f t="shared" si="4"/>
        <v>0</v>
      </c>
      <c r="BF132" s="155">
        <f t="shared" si="5"/>
        <v>0</v>
      </c>
      <c r="BG132" s="155">
        <f t="shared" si="6"/>
        <v>0</v>
      </c>
      <c r="BH132" s="155">
        <f t="shared" si="7"/>
        <v>0</v>
      </c>
      <c r="BI132" s="155">
        <f t="shared" si="8"/>
        <v>0</v>
      </c>
      <c r="BJ132" s="14" t="s">
        <v>85</v>
      </c>
      <c r="BK132" s="155">
        <f t="shared" si="9"/>
        <v>0</v>
      </c>
      <c r="BL132" s="14" t="s">
        <v>155</v>
      </c>
      <c r="BM132" s="154" t="s">
        <v>670</v>
      </c>
    </row>
    <row r="133" spans="1:65" s="12" customFormat="1" ht="22.9" customHeight="1">
      <c r="B133" s="128"/>
      <c r="D133" s="129" t="s">
        <v>76</v>
      </c>
      <c r="E133" s="139" t="s">
        <v>188</v>
      </c>
      <c r="F133" s="139" t="s">
        <v>214</v>
      </c>
      <c r="I133" s="131"/>
      <c r="J133" s="140">
        <f>BK133</f>
        <v>0</v>
      </c>
      <c r="L133" s="128"/>
      <c r="M133" s="133"/>
      <c r="N133" s="134"/>
      <c r="O133" s="134"/>
      <c r="P133" s="135">
        <f>SUM(P134:P136)</f>
        <v>0</v>
      </c>
      <c r="Q133" s="134"/>
      <c r="R133" s="135">
        <f>SUM(R134:R136)</f>
        <v>0</v>
      </c>
      <c r="S133" s="134"/>
      <c r="T133" s="136">
        <f>SUM(T134:T136)</f>
        <v>19.732800000000001</v>
      </c>
      <c r="AR133" s="129" t="s">
        <v>85</v>
      </c>
      <c r="AT133" s="137" t="s">
        <v>76</v>
      </c>
      <c r="AU133" s="137" t="s">
        <v>85</v>
      </c>
      <c r="AY133" s="129" t="s">
        <v>149</v>
      </c>
      <c r="BK133" s="138">
        <f>SUM(BK134:BK136)</f>
        <v>0</v>
      </c>
    </row>
    <row r="134" spans="1:65" s="2" customFormat="1" ht="24.2" customHeight="1">
      <c r="A134" s="29"/>
      <c r="B134" s="141"/>
      <c r="C134" s="142" t="s">
        <v>188</v>
      </c>
      <c r="D134" s="142" t="s">
        <v>151</v>
      </c>
      <c r="E134" s="143" t="s">
        <v>228</v>
      </c>
      <c r="F134" s="144" t="s">
        <v>229</v>
      </c>
      <c r="G134" s="145" t="s">
        <v>208</v>
      </c>
      <c r="H134" s="146">
        <v>1</v>
      </c>
      <c r="I134" s="147"/>
      <c r="J134" s="148">
        <f>ROUND(I134*H134,2)</f>
        <v>0</v>
      </c>
      <c r="K134" s="149"/>
      <c r="L134" s="30"/>
      <c r="M134" s="150" t="s">
        <v>1</v>
      </c>
      <c r="N134" s="151" t="s">
        <v>42</v>
      </c>
      <c r="O134" s="55"/>
      <c r="P134" s="152">
        <f>O134*H134</f>
        <v>0</v>
      </c>
      <c r="Q134" s="152">
        <v>0</v>
      </c>
      <c r="R134" s="152">
        <f>Q134*H134</f>
        <v>0</v>
      </c>
      <c r="S134" s="152">
        <v>1</v>
      </c>
      <c r="T134" s="153">
        <f>S134*H134</f>
        <v>1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4" t="s">
        <v>155</v>
      </c>
      <c r="AT134" s="154" t="s">
        <v>151</v>
      </c>
      <c r="AU134" s="154" t="s">
        <v>87</v>
      </c>
      <c r="AY134" s="14" t="s">
        <v>149</v>
      </c>
      <c r="BE134" s="155">
        <f>IF(N134="základní",J134,0)</f>
        <v>0</v>
      </c>
      <c r="BF134" s="155">
        <f>IF(N134="snížená",J134,0)</f>
        <v>0</v>
      </c>
      <c r="BG134" s="155">
        <f>IF(N134="zákl. přenesená",J134,0)</f>
        <v>0</v>
      </c>
      <c r="BH134" s="155">
        <f>IF(N134="sníž. přenesená",J134,0)</f>
        <v>0</v>
      </c>
      <c r="BI134" s="155">
        <f>IF(N134="nulová",J134,0)</f>
        <v>0</v>
      </c>
      <c r="BJ134" s="14" t="s">
        <v>85</v>
      </c>
      <c r="BK134" s="155">
        <f>ROUND(I134*H134,2)</f>
        <v>0</v>
      </c>
      <c r="BL134" s="14" t="s">
        <v>155</v>
      </c>
      <c r="BM134" s="154" t="s">
        <v>671</v>
      </c>
    </row>
    <row r="135" spans="1:65" s="2" customFormat="1" ht="24.2" customHeight="1">
      <c r="A135" s="29"/>
      <c r="B135" s="141"/>
      <c r="C135" s="142" t="s">
        <v>192</v>
      </c>
      <c r="D135" s="142" t="s">
        <v>151</v>
      </c>
      <c r="E135" s="143" t="s">
        <v>309</v>
      </c>
      <c r="F135" s="144" t="s">
        <v>310</v>
      </c>
      <c r="G135" s="145" t="s">
        <v>186</v>
      </c>
      <c r="H135" s="146">
        <v>27.04</v>
      </c>
      <c r="I135" s="147"/>
      <c r="J135" s="148">
        <f>ROUND(I135*H135,2)</f>
        <v>0</v>
      </c>
      <c r="K135" s="149"/>
      <c r="L135" s="30"/>
      <c r="M135" s="150" t="s">
        <v>1</v>
      </c>
      <c r="N135" s="151" t="s">
        <v>42</v>
      </c>
      <c r="O135" s="55"/>
      <c r="P135" s="152">
        <f>O135*H135</f>
        <v>0</v>
      </c>
      <c r="Q135" s="152">
        <v>0</v>
      </c>
      <c r="R135" s="152">
        <f>Q135*H135</f>
        <v>0</v>
      </c>
      <c r="S135" s="152">
        <v>0.45</v>
      </c>
      <c r="T135" s="153">
        <f>S135*H135</f>
        <v>12.167999999999999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4" t="s">
        <v>155</v>
      </c>
      <c r="AT135" s="154" t="s">
        <v>151</v>
      </c>
      <c r="AU135" s="154" t="s">
        <v>87</v>
      </c>
      <c r="AY135" s="14" t="s">
        <v>149</v>
      </c>
      <c r="BE135" s="155">
        <f>IF(N135="základní",J135,0)</f>
        <v>0</v>
      </c>
      <c r="BF135" s="155">
        <f>IF(N135="snížená",J135,0)</f>
        <v>0</v>
      </c>
      <c r="BG135" s="155">
        <f>IF(N135="zákl. přenesená",J135,0)</f>
        <v>0</v>
      </c>
      <c r="BH135" s="155">
        <f>IF(N135="sníž. přenesená",J135,0)</f>
        <v>0</v>
      </c>
      <c r="BI135" s="155">
        <f>IF(N135="nulová",J135,0)</f>
        <v>0</v>
      </c>
      <c r="BJ135" s="14" t="s">
        <v>85</v>
      </c>
      <c r="BK135" s="155">
        <f>ROUND(I135*H135,2)</f>
        <v>0</v>
      </c>
      <c r="BL135" s="14" t="s">
        <v>155</v>
      </c>
      <c r="BM135" s="154" t="s">
        <v>672</v>
      </c>
    </row>
    <row r="136" spans="1:65" s="2" customFormat="1" ht="24.2" customHeight="1">
      <c r="A136" s="29"/>
      <c r="B136" s="141"/>
      <c r="C136" s="142" t="s">
        <v>196</v>
      </c>
      <c r="D136" s="142" t="s">
        <v>151</v>
      </c>
      <c r="E136" s="143" t="s">
        <v>235</v>
      </c>
      <c r="F136" s="144" t="s">
        <v>236</v>
      </c>
      <c r="G136" s="145" t="s">
        <v>186</v>
      </c>
      <c r="H136" s="146">
        <v>2.984</v>
      </c>
      <c r="I136" s="147"/>
      <c r="J136" s="148">
        <f>ROUND(I136*H136,2)</f>
        <v>0</v>
      </c>
      <c r="K136" s="149"/>
      <c r="L136" s="30"/>
      <c r="M136" s="150" t="s">
        <v>1</v>
      </c>
      <c r="N136" s="151" t="s">
        <v>42</v>
      </c>
      <c r="O136" s="55"/>
      <c r="P136" s="152">
        <f>O136*H136</f>
        <v>0</v>
      </c>
      <c r="Q136" s="152">
        <v>0</v>
      </c>
      <c r="R136" s="152">
        <f>Q136*H136</f>
        <v>0</v>
      </c>
      <c r="S136" s="152">
        <v>2.2000000000000002</v>
      </c>
      <c r="T136" s="153">
        <f>S136*H136</f>
        <v>6.5648000000000009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4" t="s">
        <v>155</v>
      </c>
      <c r="AT136" s="154" t="s">
        <v>151</v>
      </c>
      <c r="AU136" s="154" t="s">
        <v>87</v>
      </c>
      <c r="AY136" s="14" t="s">
        <v>149</v>
      </c>
      <c r="BE136" s="155">
        <f>IF(N136="základní",J136,0)</f>
        <v>0</v>
      </c>
      <c r="BF136" s="155">
        <f>IF(N136="snížená",J136,0)</f>
        <v>0</v>
      </c>
      <c r="BG136" s="155">
        <f>IF(N136="zákl. přenesená",J136,0)</f>
        <v>0</v>
      </c>
      <c r="BH136" s="155">
        <f>IF(N136="sníž. přenesená",J136,0)</f>
        <v>0</v>
      </c>
      <c r="BI136" s="155">
        <f>IF(N136="nulová",J136,0)</f>
        <v>0</v>
      </c>
      <c r="BJ136" s="14" t="s">
        <v>85</v>
      </c>
      <c r="BK136" s="155">
        <f>ROUND(I136*H136,2)</f>
        <v>0</v>
      </c>
      <c r="BL136" s="14" t="s">
        <v>155</v>
      </c>
      <c r="BM136" s="154" t="s">
        <v>673</v>
      </c>
    </row>
    <row r="137" spans="1:65" s="12" customFormat="1" ht="22.9" customHeight="1">
      <c r="B137" s="128"/>
      <c r="D137" s="129" t="s">
        <v>76</v>
      </c>
      <c r="E137" s="139" t="s">
        <v>238</v>
      </c>
      <c r="F137" s="139" t="s">
        <v>239</v>
      </c>
      <c r="I137" s="131"/>
      <c r="J137" s="140">
        <f>BK137</f>
        <v>0</v>
      </c>
      <c r="L137" s="128"/>
      <c r="M137" s="133"/>
      <c r="N137" s="134"/>
      <c r="O137" s="134"/>
      <c r="P137" s="135">
        <f>SUM(P138:P143)</f>
        <v>0</v>
      </c>
      <c r="Q137" s="134"/>
      <c r="R137" s="135">
        <f>SUM(R138:R143)</f>
        <v>0</v>
      </c>
      <c r="S137" s="134"/>
      <c r="T137" s="136">
        <f>SUM(T138:T143)</f>
        <v>0</v>
      </c>
      <c r="AR137" s="129" t="s">
        <v>85</v>
      </c>
      <c r="AT137" s="137" t="s">
        <v>76</v>
      </c>
      <c r="AU137" s="137" t="s">
        <v>85</v>
      </c>
      <c r="AY137" s="129" t="s">
        <v>149</v>
      </c>
      <c r="BK137" s="138">
        <f>SUM(BK138:BK143)</f>
        <v>0</v>
      </c>
    </row>
    <row r="138" spans="1:65" s="2" customFormat="1" ht="24.2" customHeight="1">
      <c r="A138" s="29"/>
      <c r="B138" s="141"/>
      <c r="C138" s="142" t="s">
        <v>200</v>
      </c>
      <c r="D138" s="142" t="s">
        <v>151</v>
      </c>
      <c r="E138" s="143" t="s">
        <v>240</v>
      </c>
      <c r="F138" s="144" t="s">
        <v>241</v>
      </c>
      <c r="G138" s="145" t="s">
        <v>208</v>
      </c>
      <c r="H138" s="146">
        <v>19.733000000000001</v>
      </c>
      <c r="I138" s="147"/>
      <c r="J138" s="148">
        <f t="shared" ref="J138:J143" si="10">ROUND(I138*H138,2)</f>
        <v>0</v>
      </c>
      <c r="K138" s="149"/>
      <c r="L138" s="30"/>
      <c r="M138" s="150" t="s">
        <v>1</v>
      </c>
      <c r="N138" s="151" t="s">
        <v>42</v>
      </c>
      <c r="O138" s="55"/>
      <c r="P138" s="152">
        <f t="shared" ref="P138:P143" si="11">O138*H138</f>
        <v>0</v>
      </c>
      <c r="Q138" s="152">
        <v>0</v>
      </c>
      <c r="R138" s="152">
        <f t="shared" ref="R138:R143" si="12">Q138*H138</f>
        <v>0</v>
      </c>
      <c r="S138" s="152">
        <v>0</v>
      </c>
      <c r="T138" s="153">
        <f t="shared" ref="T138:T143" si="13"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4" t="s">
        <v>155</v>
      </c>
      <c r="AT138" s="154" t="s">
        <v>151</v>
      </c>
      <c r="AU138" s="154" t="s">
        <v>87</v>
      </c>
      <c r="AY138" s="14" t="s">
        <v>149</v>
      </c>
      <c r="BE138" s="155">
        <f t="shared" ref="BE138:BE143" si="14">IF(N138="základní",J138,0)</f>
        <v>0</v>
      </c>
      <c r="BF138" s="155">
        <f t="shared" ref="BF138:BF143" si="15">IF(N138="snížená",J138,0)</f>
        <v>0</v>
      </c>
      <c r="BG138" s="155">
        <f t="shared" ref="BG138:BG143" si="16">IF(N138="zákl. přenesená",J138,0)</f>
        <v>0</v>
      </c>
      <c r="BH138" s="155">
        <f t="shared" ref="BH138:BH143" si="17">IF(N138="sníž. přenesená",J138,0)</f>
        <v>0</v>
      </c>
      <c r="BI138" s="155">
        <f t="shared" ref="BI138:BI143" si="18">IF(N138="nulová",J138,0)</f>
        <v>0</v>
      </c>
      <c r="BJ138" s="14" t="s">
        <v>85</v>
      </c>
      <c r="BK138" s="155">
        <f t="shared" ref="BK138:BK143" si="19">ROUND(I138*H138,2)</f>
        <v>0</v>
      </c>
      <c r="BL138" s="14" t="s">
        <v>155</v>
      </c>
      <c r="BM138" s="154" t="s">
        <v>674</v>
      </c>
    </row>
    <row r="139" spans="1:65" s="2" customFormat="1" ht="24.2" customHeight="1">
      <c r="A139" s="29"/>
      <c r="B139" s="141"/>
      <c r="C139" s="142" t="s">
        <v>204</v>
      </c>
      <c r="D139" s="142" t="s">
        <v>151</v>
      </c>
      <c r="E139" s="143" t="s">
        <v>244</v>
      </c>
      <c r="F139" s="144" t="s">
        <v>245</v>
      </c>
      <c r="G139" s="145" t="s">
        <v>208</v>
      </c>
      <c r="H139" s="146">
        <v>374.92700000000002</v>
      </c>
      <c r="I139" s="147"/>
      <c r="J139" s="148">
        <f t="shared" si="10"/>
        <v>0</v>
      </c>
      <c r="K139" s="149"/>
      <c r="L139" s="30"/>
      <c r="M139" s="150" t="s">
        <v>1</v>
      </c>
      <c r="N139" s="151" t="s">
        <v>42</v>
      </c>
      <c r="O139" s="55"/>
      <c r="P139" s="152">
        <f t="shared" si="11"/>
        <v>0</v>
      </c>
      <c r="Q139" s="152">
        <v>0</v>
      </c>
      <c r="R139" s="152">
        <f t="shared" si="12"/>
        <v>0</v>
      </c>
      <c r="S139" s="152">
        <v>0</v>
      </c>
      <c r="T139" s="153">
        <f t="shared" si="1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4" t="s">
        <v>155</v>
      </c>
      <c r="AT139" s="154" t="s">
        <v>151</v>
      </c>
      <c r="AU139" s="154" t="s">
        <v>87</v>
      </c>
      <c r="AY139" s="14" t="s">
        <v>149</v>
      </c>
      <c r="BE139" s="155">
        <f t="shared" si="14"/>
        <v>0</v>
      </c>
      <c r="BF139" s="155">
        <f t="shared" si="15"/>
        <v>0</v>
      </c>
      <c r="BG139" s="155">
        <f t="shared" si="16"/>
        <v>0</v>
      </c>
      <c r="BH139" s="155">
        <f t="shared" si="17"/>
        <v>0</v>
      </c>
      <c r="BI139" s="155">
        <f t="shared" si="18"/>
        <v>0</v>
      </c>
      <c r="BJ139" s="14" t="s">
        <v>85</v>
      </c>
      <c r="BK139" s="155">
        <f t="shared" si="19"/>
        <v>0</v>
      </c>
      <c r="BL139" s="14" t="s">
        <v>155</v>
      </c>
      <c r="BM139" s="154" t="s">
        <v>675</v>
      </c>
    </row>
    <row r="140" spans="1:65" s="2" customFormat="1" ht="14.45" customHeight="1">
      <c r="A140" s="29"/>
      <c r="B140" s="141"/>
      <c r="C140" s="142" t="s">
        <v>210</v>
      </c>
      <c r="D140" s="142" t="s">
        <v>151</v>
      </c>
      <c r="E140" s="143" t="s">
        <v>248</v>
      </c>
      <c r="F140" s="144" t="s">
        <v>249</v>
      </c>
      <c r="G140" s="145" t="s">
        <v>208</v>
      </c>
      <c r="H140" s="146">
        <v>19.733000000000001</v>
      </c>
      <c r="I140" s="147"/>
      <c r="J140" s="148">
        <f t="shared" si="10"/>
        <v>0</v>
      </c>
      <c r="K140" s="149"/>
      <c r="L140" s="30"/>
      <c r="M140" s="150" t="s">
        <v>1</v>
      </c>
      <c r="N140" s="151" t="s">
        <v>42</v>
      </c>
      <c r="O140" s="55"/>
      <c r="P140" s="152">
        <f t="shared" si="11"/>
        <v>0</v>
      </c>
      <c r="Q140" s="152">
        <v>0</v>
      </c>
      <c r="R140" s="152">
        <f t="shared" si="12"/>
        <v>0</v>
      </c>
      <c r="S140" s="152">
        <v>0</v>
      </c>
      <c r="T140" s="153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4" t="s">
        <v>155</v>
      </c>
      <c r="AT140" s="154" t="s">
        <v>151</v>
      </c>
      <c r="AU140" s="154" t="s">
        <v>87</v>
      </c>
      <c r="AY140" s="14" t="s">
        <v>149</v>
      </c>
      <c r="BE140" s="155">
        <f t="shared" si="14"/>
        <v>0</v>
      </c>
      <c r="BF140" s="155">
        <f t="shared" si="15"/>
        <v>0</v>
      </c>
      <c r="BG140" s="155">
        <f t="shared" si="16"/>
        <v>0</v>
      </c>
      <c r="BH140" s="155">
        <f t="shared" si="17"/>
        <v>0</v>
      </c>
      <c r="BI140" s="155">
        <f t="shared" si="18"/>
        <v>0</v>
      </c>
      <c r="BJ140" s="14" t="s">
        <v>85</v>
      </c>
      <c r="BK140" s="155">
        <f t="shared" si="19"/>
        <v>0</v>
      </c>
      <c r="BL140" s="14" t="s">
        <v>155</v>
      </c>
      <c r="BM140" s="154" t="s">
        <v>676</v>
      </c>
    </row>
    <row r="141" spans="1:65" s="2" customFormat="1" ht="37.9" customHeight="1">
      <c r="A141" s="29"/>
      <c r="B141" s="141"/>
      <c r="C141" s="142" t="s">
        <v>8</v>
      </c>
      <c r="D141" s="142" t="s">
        <v>151</v>
      </c>
      <c r="E141" s="143" t="s">
        <v>264</v>
      </c>
      <c r="F141" s="144" t="s">
        <v>265</v>
      </c>
      <c r="G141" s="145" t="s">
        <v>208</v>
      </c>
      <c r="H141" s="146">
        <v>1</v>
      </c>
      <c r="I141" s="147"/>
      <c r="J141" s="148">
        <f t="shared" si="10"/>
        <v>0</v>
      </c>
      <c r="K141" s="149"/>
      <c r="L141" s="30"/>
      <c r="M141" s="150" t="s">
        <v>1</v>
      </c>
      <c r="N141" s="151" t="s">
        <v>42</v>
      </c>
      <c r="O141" s="55"/>
      <c r="P141" s="152">
        <f t="shared" si="11"/>
        <v>0</v>
      </c>
      <c r="Q141" s="152">
        <v>0</v>
      </c>
      <c r="R141" s="152">
        <f t="shared" si="12"/>
        <v>0</v>
      </c>
      <c r="S141" s="152">
        <v>0</v>
      </c>
      <c r="T141" s="153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4" t="s">
        <v>155</v>
      </c>
      <c r="AT141" s="154" t="s">
        <v>151</v>
      </c>
      <c r="AU141" s="154" t="s">
        <v>87</v>
      </c>
      <c r="AY141" s="14" t="s">
        <v>149</v>
      </c>
      <c r="BE141" s="155">
        <f t="shared" si="14"/>
        <v>0</v>
      </c>
      <c r="BF141" s="155">
        <f t="shared" si="15"/>
        <v>0</v>
      </c>
      <c r="BG141" s="155">
        <f t="shared" si="16"/>
        <v>0</v>
      </c>
      <c r="BH141" s="155">
        <f t="shared" si="17"/>
        <v>0</v>
      </c>
      <c r="BI141" s="155">
        <f t="shared" si="18"/>
        <v>0</v>
      </c>
      <c r="BJ141" s="14" t="s">
        <v>85</v>
      </c>
      <c r="BK141" s="155">
        <f t="shared" si="19"/>
        <v>0</v>
      </c>
      <c r="BL141" s="14" t="s">
        <v>155</v>
      </c>
      <c r="BM141" s="154" t="s">
        <v>677</v>
      </c>
    </row>
    <row r="142" spans="1:65" s="2" customFormat="1" ht="37.9" customHeight="1">
      <c r="A142" s="29"/>
      <c r="B142" s="141"/>
      <c r="C142" s="142" t="s">
        <v>219</v>
      </c>
      <c r="D142" s="142" t="s">
        <v>151</v>
      </c>
      <c r="E142" s="143" t="s">
        <v>272</v>
      </c>
      <c r="F142" s="144" t="s">
        <v>273</v>
      </c>
      <c r="G142" s="145" t="s">
        <v>208</v>
      </c>
      <c r="H142" s="146">
        <v>12.167999999999999</v>
      </c>
      <c r="I142" s="147"/>
      <c r="J142" s="148">
        <f t="shared" si="10"/>
        <v>0</v>
      </c>
      <c r="K142" s="149"/>
      <c r="L142" s="30"/>
      <c r="M142" s="150" t="s">
        <v>1</v>
      </c>
      <c r="N142" s="151" t="s">
        <v>42</v>
      </c>
      <c r="O142" s="55"/>
      <c r="P142" s="152">
        <f t="shared" si="11"/>
        <v>0</v>
      </c>
      <c r="Q142" s="152">
        <v>0</v>
      </c>
      <c r="R142" s="152">
        <f t="shared" si="12"/>
        <v>0</v>
      </c>
      <c r="S142" s="152">
        <v>0</v>
      </c>
      <c r="T142" s="153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4" t="s">
        <v>155</v>
      </c>
      <c r="AT142" s="154" t="s">
        <v>151</v>
      </c>
      <c r="AU142" s="154" t="s">
        <v>87</v>
      </c>
      <c r="AY142" s="14" t="s">
        <v>149</v>
      </c>
      <c r="BE142" s="155">
        <f t="shared" si="14"/>
        <v>0</v>
      </c>
      <c r="BF142" s="155">
        <f t="shared" si="15"/>
        <v>0</v>
      </c>
      <c r="BG142" s="155">
        <f t="shared" si="16"/>
        <v>0</v>
      </c>
      <c r="BH142" s="155">
        <f t="shared" si="17"/>
        <v>0</v>
      </c>
      <c r="BI142" s="155">
        <f t="shared" si="18"/>
        <v>0</v>
      </c>
      <c r="BJ142" s="14" t="s">
        <v>85</v>
      </c>
      <c r="BK142" s="155">
        <f t="shared" si="19"/>
        <v>0</v>
      </c>
      <c r="BL142" s="14" t="s">
        <v>155</v>
      </c>
      <c r="BM142" s="154" t="s">
        <v>678</v>
      </c>
    </row>
    <row r="143" spans="1:65" s="2" customFormat="1" ht="37.9" customHeight="1">
      <c r="A143" s="29"/>
      <c r="B143" s="141"/>
      <c r="C143" s="142" t="s">
        <v>223</v>
      </c>
      <c r="D143" s="142" t="s">
        <v>151</v>
      </c>
      <c r="E143" s="143" t="s">
        <v>276</v>
      </c>
      <c r="F143" s="144" t="s">
        <v>277</v>
      </c>
      <c r="G143" s="145" t="s">
        <v>208</v>
      </c>
      <c r="H143" s="146">
        <v>6.5650000000000004</v>
      </c>
      <c r="I143" s="147"/>
      <c r="J143" s="148">
        <f t="shared" si="10"/>
        <v>0</v>
      </c>
      <c r="K143" s="149"/>
      <c r="L143" s="30"/>
      <c r="M143" s="150" t="s">
        <v>1</v>
      </c>
      <c r="N143" s="151" t="s">
        <v>42</v>
      </c>
      <c r="O143" s="55"/>
      <c r="P143" s="152">
        <f t="shared" si="11"/>
        <v>0</v>
      </c>
      <c r="Q143" s="152">
        <v>0</v>
      </c>
      <c r="R143" s="152">
        <f t="shared" si="12"/>
        <v>0</v>
      </c>
      <c r="S143" s="152">
        <v>0</v>
      </c>
      <c r="T143" s="153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4" t="s">
        <v>155</v>
      </c>
      <c r="AT143" s="154" t="s">
        <v>151</v>
      </c>
      <c r="AU143" s="154" t="s">
        <v>87</v>
      </c>
      <c r="AY143" s="14" t="s">
        <v>149</v>
      </c>
      <c r="BE143" s="155">
        <f t="shared" si="14"/>
        <v>0</v>
      </c>
      <c r="BF143" s="155">
        <f t="shared" si="15"/>
        <v>0</v>
      </c>
      <c r="BG143" s="155">
        <f t="shared" si="16"/>
        <v>0</v>
      </c>
      <c r="BH143" s="155">
        <f t="shared" si="17"/>
        <v>0</v>
      </c>
      <c r="BI143" s="155">
        <f t="shared" si="18"/>
        <v>0</v>
      </c>
      <c r="BJ143" s="14" t="s">
        <v>85</v>
      </c>
      <c r="BK143" s="155">
        <f t="shared" si="19"/>
        <v>0</v>
      </c>
      <c r="BL143" s="14" t="s">
        <v>155</v>
      </c>
      <c r="BM143" s="154" t="s">
        <v>679</v>
      </c>
    </row>
    <row r="144" spans="1:65" s="12" customFormat="1" ht="25.9" customHeight="1">
      <c r="B144" s="128"/>
      <c r="D144" s="129" t="s">
        <v>76</v>
      </c>
      <c r="E144" s="130" t="s">
        <v>279</v>
      </c>
      <c r="F144" s="130" t="s">
        <v>280</v>
      </c>
      <c r="I144" s="131"/>
      <c r="J144" s="132">
        <f>BK144</f>
        <v>0</v>
      </c>
      <c r="L144" s="128"/>
      <c r="M144" s="133"/>
      <c r="N144" s="134"/>
      <c r="O144" s="134"/>
      <c r="P144" s="135">
        <f>P145</f>
        <v>0</v>
      </c>
      <c r="Q144" s="134"/>
      <c r="R144" s="135">
        <f>R145</f>
        <v>0</v>
      </c>
      <c r="S144" s="134"/>
      <c r="T144" s="136">
        <f>T145</f>
        <v>0</v>
      </c>
      <c r="AR144" s="129" t="s">
        <v>169</v>
      </c>
      <c r="AT144" s="137" t="s">
        <v>76</v>
      </c>
      <c r="AU144" s="137" t="s">
        <v>77</v>
      </c>
      <c r="AY144" s="129" t="s">
        <v>149</v>
      </c>
      <c r="BK144" s="138">
        <f>BK145</f>
        <v>0</v>
      </c>
    </row>
    <row r="145" spans="1:65" s="12" customFormat="1" ht="22.9" customHeight="1">
      <c r="B145" s="128"/>
      <c r="D145" s="129" t="s">
        <v>76</v>
      </c>
      <c r="E145" s="139" t="s">
        <v>289</v>
      </c>
      <c r="F145" s="139" t="s">
        <v>290</v>
      </c>
      <c r="I145" s="131"/>
      <c r="J145" s="140">
        <f>BK145</f>
        <v>0</v>
      </c>
      <c r="L145" s="128"/>
      <c r="M145" s="133"/>
      <c r="N145" s="134"/>
      <c r="O145" s="134"/>
      <c r="P145" s="135">
        <f>P146</f>
        <v>0</v>
      </c>
      <c r="Q145" s="134"/>
      <c r="R145" s="135">
        <f>R146</f>
        <v>0</v>
      </c>
      <c r="S145" s="134"/>
      <c r="T145" s="136">
        <f>T146</f>
        <v>0</v>
      </c>
      <c r="AR145" s="129" t="s">
        <v>169</v>
      </c>
      <c r="AT145" s="137" t="s">
        <v>76</v>
      </c>
      <c r="AU145" s="137" t="s">
        <v>85</v>
      </c>
      <c r="AY145" s="129" t="s">
        <v>149</v>
      </c>
      <c r="BK145" s="138">
        <f>BK146</f>
        <v>0</v>
      </c>
    </row>
    <row r="146" spans="1:65" s="2" customFormat="1" ht="37.9" customHeight="1">
      <c r="A146" s="29"/>
      <c r="B146" s="141"/>
      <c r="C146" s="142" t="s">
        <v>227</v>
      </c>
      <c r="D146" s="142" t="s">
        <v>151</v>
      </c>
      <c r="E146" s="143" t="s">
        <v>292</v>
      </c>
      <c r="F146" s="144" t="s">
        <v>293</v>
      </c>
      <c r="G146" s="145" t="s">
        <v>217</v>
      </c>
      <c r="H146" s="146">
        <v>1</v>
      </c>
      <c r="I146" s="147"/>
      <c r="J146" s="148">
        <f>ROUND(I146*H146,2)</f>
        <v>0</v>
      </c>
      <c r="K146" s="149"/>
      <c r="L146" s="30"/>
      <c r="M146" s="167" t="s">
        <v>1</v>
      </c>
      <c r="N146" s="168" t="s">
        <v>42</v>
      </c>
      <c r="O146" s="169"/>
      <c r="P146" s="170">
        <f>O146*H146</f>
        <v>0</v>
      </c>
      <c r="Q146" s="170">
        <v>0</v>
      </c>
      <c r="R146" s="170">
        <f>Q146*H146</f>
        <v>0</v>
      </c>
      <c r="S146" s="170">
        <v>0</v>
      </c>
      <c r="T146" s="171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4" t="s">
        <v>287</v>
      </c>
      <c r="AT146" s="154" t="s">
        <v>151</v>
      </c>
      <c r="AU146" s="154" t="s">
        <v>87</v>
      </c>
      <c r="AY146" s="14" t="s">
        <v>149</v>
      </c>
      <c r="BE146" s="155">
        <f>IF(N146="základní",J146,0)</f>
        <v>0</v>
      </c>
      <c r="BF146" s="155">
        <f>IF(N146="snížená",J146,0)</f>
        <v>0</v>
      </c>
      <c r="BG146" s="155">
        <f>IF(N146="zákl. přenesená",J146,0)</f>
        <v>0</v>
      </c>
      <c r="BH146" s="155">
        <f>IF(N146="sníž. přenesená",J146,0)</f>
        <v>0</v>
      </c>
      <c r="BI146" s="155">
        <f>IF(N146="nulová",J146,0)</f>
        <v>0</v>
      </c>
      <c r="BJ146" s="14" t="s">
        <v>85</v>
      </c>
      <c r="BK146" s="155">
        <f>ROUND(I146*H146,2)</f>
        <v>0</v>
      </c>
      <c r="BL146" s="14" t="s">
        <v>287</v>
      </c>
      <c r="BM146" s="154" t="s">
        <v>680</v>
      </c>
    </row>
    <row r="147" spans="1:65" s="2" customFormat="1" ht="6.95" customHeight="1">
      <c r="A147" s="29"/>
      <c r="B147" s="44"/>
      <c r="C147" s="45"/>
      <c r="D147" s="45"/>
      <c r="E147" s="45"/>
      <c r="F147" s="45"/>
      <c r="G147" s="45"/>
      <c r="H147" s="45"/>
      <c r="I147" s="45"/>
      <c r="J147" s="45"/>
      <c r="K147" s="45"/>
      <c r="L147" s="30"/>
      <c r="M147" s="29"/>
      <c r="O147" s="29"/>
      <c r="P147" s="29"/>
      <c r="Q147" s="29"/>
      <c r="R147" s="29"/>
      <c r="S147" s="29"/>
      <c r="T147" s="29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</row>
  </sheetData>
  <sheetProtection algorithmName="SHA-512" hashValue="V1pSNQOWUmIEYsQLsFhzxKMEqL6Nb38dVwEdrfo5RX9mADWWWF6jtGCDN/9QV1ipJxnZHeFVgZT8SA3PjkpYFw==" saltValue="ElFpDf+IAXUV/GoJdEnCKA==" spinCount="100000" sheet="1" objects="1" scenarios="1"/>
  <autoFilter ref="C121:K146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2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4" t="s">
        <v>114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87</v>
      </c>
    </row>
    <row r="4" spans="1:46" s="1" customFormat="1" ht="24.95" customHeight="1">
      <c r="B4" s="17"/>
      <c r="D4" s="18" t="s">
        <v>118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38.25" customHeight="1">
      <c r="B7" s="17"/>
      <c r="E7" s="215" t="str">
        <f>'Rekapitulace stavby'!K6</f>
        <v>Odstraňování postradatelných objektů SŽ-demolice (obvod OŘ PHA) trať č.090-Kralupy n.V.; Bubny, 070-Měšice, 061-Oskořínek, 011 Pečky,126-Chrášťany, 161-Oráčov, 174-Hýskov, 210-Čisovice, 212-Ledečko</v>
      </c>
      <c r="F7" s="216"/>
      <c r="G7" s="216"/>
      <c r="H7" s="216"/>
      <c r="L7" s="17"/>
    </row>
    <row r="8" spans="1:46" s="2" customFormat="1" ht="12" customHeight="1">
      <c r="A8" s="29"/>
      <c r="B8" s="30"/>
      <c r="C8" s="29"/>
      <c r="D8" s="24" t="s">
        <v>119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1" t="s">
        <v>681</v>
      </c>
      <c r="F9" s="217"/>
      <c r="G9" s="217"/>
      <c r="H9" s="217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682</v>
      </c>
      <c r="G12" s="29"/>
      <c r="H12" s="29"/>
      <c r="I12" s="24" t="s">
        <v>21</v>
      </c>
      <c r="J12" s="52" t="str">
        <f>'Rekapitulace stavby'!AN8</f>
        <v>14. 9. 2020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25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26</v>
      </c>
      <c r="F15" s="29"/>
      <c r="G15" s="29"/>
      <c r="H15" s="29"/>
      <c r="I15" s="24" t="s">
        <v>27</v>
      </c>
      <c r="J15" s="22" t="s">
        <v>28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29</v>
      </c>
      <c r="E17" s="29"/>
      <c r="F17" s="29"/>
      <c r="G17" s="29"/>
      <c r="H17" s="29"/>
      <c r="I17" s="2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8" t="str">
        <f>'Rekapitulace stavby'!E14</f>
        <v>Vyplň údaj</v>
      </c>
      <c r="F18" s="187"/>
      <c r="G18" s="187"/>
      <c r="H18" s="187"/>
      <c r="I18" s="24" t="s">
        <v>27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31</v>
      </c>
      <c r="E20" s="29"/>
      <c r="F20" s="29"/>
      <c r="G20" s="29"/>
      <c r="H20" s="29"/>
      <c r="I20" s="2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27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34</v>
      </c>
      <c r="E23" s="29"/>
      <c r="F23" s="29"/>
      <c r="G23" s="29"/>
      <c r="H23" s="29"/>
      <c r="I23" s="24" t="s">
        <v>24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35</v>
      </c>
      <c r="F24" s="29"/>
      <c r="G24" s="29"/>
      <c r="H24" s="29"/>
      <c r="I24" s="24" t="s">
        <v>27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36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91" t="s">
        <v>1</v>
      </c>
      <c r="F27" s="191"/>
      <c r="G27" s="191"/>
      <c r="H27" s="191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37</v>
      </c>
      <c r="E30" s="29"/>
      <c r="F30" s="29"/>
      <c r="G30" s="29"/>
      <c r="H30" s="29"/>
      <c r="I30" s="29"/>
      <c r="J30" s="68">
        <f>ROUND(J125,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39</v>
      </c>
      <c r="G32" s="29"/>
      <c r="H32" s="29"/>
      <c r="I32" s="33" t="s">
        <v>38</v>
      </c>
      <c r="J32" s="33" t="s">
        <v>40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41</v>
      </c>
      <c r="E33" s="24" t="s">
        <v>42</v>
      </c>
      <c r="F33" s="96">
        <f>ROUND((SUM(BE125:BE166)),  2)</f>
        <v>0</v>
      </c>
      <c r="G33" s="29"/>
      <c r="H33" s="29"/>
      <c r="I33" s="97">
        <v>0.21</v>
      </c>
      <c r="J33" s="96">
        <f>ROUND(((SUM(BE125:BE166))*I33),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43</v>
      </c>
      <c r="F34" s="96">
        <f>ROUND((SUM(BF125:BF166)),  2)</f>
        <v>0</v>
      </c>
      <c r="G34" s="29"/>
      <c r="H34" s="29"/>
      <c r="I34" s="97">
        <v>0.15</v>
      </c>
      <c r="J34" s="96">
        <f>ROUND(((SUM(BF125:BF166))*I34),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44</v>
      </c>
      <c r="F35" s="96">
        <f>ROUND((SUM(BG125:BG166)),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45</v>
      </c>
      <c r="F36" s="96">
        <f>ROUND((SUM(BH125:BH166)),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46</v>
      </c>
      <c r="F37" s="96">
        <f>ROUND((SUM(BI125:BI166)),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47</v>
      </c>
      <c r="E39" s="57"/>
      <c r="F39" s="57"/>
      <c r="G39" s="100" t="s">
        <v>48</v>
      </c>
      <c r="H39" s="101" t="s">
        <v>49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29"/>
      <c r="B61" s="30"/>
      <c r="C61" s="29"/>
      <c r="D61" s="42" t="s">
        <v>52</v>
      </c>
      <c r="E61" s="32"/>
      <c r="F61" s="104" t="s">
        <v>53</v>
      </c>
      <c r="G61" s="42" t="s">
        <v>52</v>
      </c>
      <c r="H61" s="32"/>
      <c r="I61" s="32"/>
      <c r="J61" s="105" t="s">
        <v>53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29"/>
      <c r="B65" s="30"/>
      <c r="C65" s="29"/>
      <c r="D65" s="40" t="s">
        <v>54</v>
      </c>
      <c r="E65" s="43"/>
      <c r="F65" s="43"/>
      <c r="G65" s="40" t="s">
        <v>55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29"/>
      <c r="B76" s="30"/>
      <c r="C76" s="29"/>
      <c r="D76" s="42" t="s">
        <v>52</v>
      </c>
      <c r="E76" s="32"/>
      <c r="F76" s="104" t="s">
        <v>53</v>
      </c>
      <c r="G76" s="42" t="s">
        <v>52</v>
      </c>
      <c r="H76" s="32"/>
      <c r="I76" s="32"/>
      <c r="J76" s="105" t="s">
        <v>53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122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5" t="str">
        <f>E7</f>
        <v>Odstraňování postradatelných objektů SŽ-demolice (obvod OŘ PHA) trať č.090-Kralupy n.V.; Bubny, 070-Měšice, 061-Oskořínek, 011 Pečky,126-Chrášťany, 161-Oráčov, 174-Hýskov, 210-Čisovice, 212-Ledečko</v>
      </c>
      <c r="F85" s="216"/>
      <c r="G85" s="216"/>
      <c r="H85" s="216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119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1" t="str">
        <f>E9</f>
        <v>SO.10 - Pečky – stavědlo č.2 / útulek zaměstnanců (5000132107)</v>
      </c>
      <c r="F87" s="217"/>
      <c r="G87" s="217"/>
      <c r="H87" s="217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>Pečky</v>
      </c>
      <c r="G89" s="29"/>
      <c r="H89" s="29"/>
      <c r="I89" s="24" t="s">
        <v>21</v>
      </c>
      <c r="J89" s="52" t="str">
        <f>IF(J12="","",J12)</f>
        <v>14. 9. 2020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>Správa železnic, státní organizace</v>
      </c>
      <c r="G91" s="29"/>
      <c r="H91" s="29"/>
      <c r="I91" s="24" t="s">
        <v>31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29</v>
      </c>
      <c r="D92" s="29"/>
      <c r="E92" s="29"/>
      <c r="F92" s="22" t="str">
        <f>IF(E18="","",E18)</f>
        <v>Vyplň údaj</v>
      </c>
      <c r="G92" s="29"/>
      <c r="H92" s="29"/>
      <c r="I92" s="24" t="s">
        <v>34</v>
      </c>
      <c r="J92" s="27" t="str">
        <f>E24</f>
        <v>L. Malý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123</v>
      </c>
      <c r="D94" s="98"/>
      <c r="E94" s="98"/>
      <c r="F94" s="98"/>
      <c r="G94" s="98"/>
      <c r="H94" s="98"/>
      <c r="I94" s="98"/>
      <c r="J94" s="107" t="s">
        <v>124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125</v>
      </c>
      <c r="D96" s="29"/>
      <c r="E96" s="29"/>
      <c r="F96" s="29"/>
      <c r="G96" s="29"/>
      <c r="H96" s="29"/>
      <c r="I96" s="29"/>
      <c r="J96" s="68">
        <f>J125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126</v>
      </c>
    </row>
    <row r="97" spans="1:31" s="9" customFormat="1" ht="24.95" customHeight="1">
      <c r="B97" s="109"/>
      <c r="D97" s="110" t="s">
        <v>127</v>
      </c>
      <c r="E97" s="111"/>
      <c r="F97" s="111"/>
      <c r="G97" s="111"/>
      <c r="H97" s="111"/>
      <c r="I97" s="111"/>
      <c r="J97" s="112">
        <f>J126</f>
        <v>0</v>
      </c>
      <c r="L97" s="109"/>
    </row>
    <row r="98" spans="1:31" s="10" customFormat="1" ht="19.899999999999999" customHeight="1">
      <c r="B98" s="113"/>
      <c r="D98" s="114" t="s">
        <v>128</v>
      </c>
      <c r="E98" s="115"/>
      <c r="F98" s="115"/>
      <c r="G98" s="115"/>
      <c r="H98" s="115"/>
      <c r="I98" s="115"/>
      <c r="J98" s="116">
        <f>J127</f>
        <v>0</v>
      </c>
      <c r="L98" s="113"/>
    </row>
    <row r="99" spans="1:31" s="10" customFormat="1" ht="19.899999999999999" customHeight="1">
      <c r="B99" s="113"/>
      <c r="D99" s="114" t="s">
        <v>129</v>
      </c>
      <c r="E99" s="115"/>
      <c r="F99" s="115"/>
      <c r="G99" s="115"/>
      <c r="H99" s="115"/>
      <c r="I99" s="115"/>
      <c r="J99" s="116">
        <f>J136</f>
        <v>0</v>
      </c>
      <c r="L99" s="113"/>
    </row>
    <row r="100" spans="1:31" s="10" customFormat="1" ht="19.899999999999999" customHeight="1">
      <c r="B100" s="113"/>
      <c r="D100" s="114" t="s">
        <v>130</v>
      </c>
      <c r="E100" s="115"/>
      <c r="F100" s="115"/>
      <c r="G100" s="115"/>
      <c r="H100" s="115"/>
      <c r="I100" s="115"/>
      <c r="J100" s="116">
        <f>J142</f>
        <v>0</v>
      </c>
      <c r="L100" s="113"/>
    </row>
    <row r="101" spans="1:31" s="9" customFormat="1" ht="24.95" customHeight="1">
      <c r="B101" s="109"/>
      <c r="D101" s="110" t="s">
        <v>327</v>
      </c>
      <c r="E101" s="111"/>
      <c r="F101" s="111"/>
      <c r="G101" s="111"/>
      <c r="H101" s="111"/>
      <c r="I101" s="111"/>
      <c r="J101" s="112">
        <f>J157</f>
        <v>0</v>
      </c>
      <c r="L101" s="109"/>
    </row>
    <row r="102" spans="1:31" s="10" customFormat="1" ht="19.899999999999999" customHeight="1">
      <c r="B102" s="113"/>
      <c r="D102" s="114" t="s">
        <v>328</v>
      </c>
      <c r="E102" s="115"/>
      <c r="F102" s="115"/>
      <c r="G102" s="115"/>
      <c r="H102" s="115"/>
      <c r="I102" s="115"/>
      <c r="J102" s="116">
        <f>J158</f>
        <v>0</v>
      </c>
      <c r="L102" s="113"/>
    </row>
    <row r="103" spans="1:31" s="9" customFormat="1" ht="24.95" customHeight="1">
      <c r="B103" s="109"/>
      <c r="D103" s="110" t="s">
        <v>131</v>
      </c>
      <c r="E103" s="111"/>
      <c r="F103" s="111"/>
      <c r="G103" s="111"/>
      <c r="H103" s="111"/>
      <c r="I103" s="111"/>
      <c r="J103" s="112">
        <f>J160</f>
        <v>0</v>
      </c>
      <c r="L103" s="109"/>
    </row>
    <row r="104" spans="1:31" s="10" customFormat="1" ht="19.899999999999999" customHeight="1">
      <c r="B104" s="113"/>
      <c r="D104" s="114" t="s">
        <v>133</v>
      </c>
      <c r="E104" s="115"/>
      <c r="F104" s="115"/>
      <c r="G104" s="115"/>
      <c r="H104" s="115"/>
      <c r="I104" s="115"/>
      <c r="J104" s="116">
        <f>J161</f>
        <v>0</v>
      </c>
      <c r="L104" s="113"/>
    </row>
    <row r="105" spans="1:31" s="10" customFormat="1" ht="19.899999999999999" customHeight="1">
      <c r="B105" s="113"/>
      <c r="D105" s="114" t="s">
        <v>329</v>
      </c>
      <c r="E105" s="115"/>
      <c r="F105" s="115"/>
      <c r="G105" s="115"/>
      <c r="H105" s="115"/>
      <c r="I105" s="115"/>
      <c r="J105" s="116">
        <f>J163</f>
        <v>0</v>
      </c>
      <c r="L105" s="113"/>
    </row>
    <row r="106" spans="1:31" s="2" customFormat="1" ht="21.75" customHeight="1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5" customHeight="1">
      <c r="A107" s="29"/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11" spans="1:31" s="2" customFormat="1" ht="6.95" customHeight="1">
      <c r="A111" s="29"/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24.95" customHeight="1">
      <c r="A112" s="29"/>
      <c r="B112" s="30"/>
      <c r="C112" s="18" t="s">
        <v>134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16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215" t="str">
        <f>E7</f>
        <v>Odstraňování postradatelných objektů SŽ-demolice (obvod OŘ PHA) trať č.090-Kralupy n.V.; Bubny, 070-Měšice, 061-Oskořínek, 011 Pečky,126-Chrášťany, 161-Oráčov, 174-Hýskov, 210-Čisovice, 212-Ledečko</v>
      </c>
      <c r="F115" s="216"/>
      <c r="G115" s="216"/>
      <c r="H115" s="216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119</v>
      </c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6.5" customHeight="1">
      <c r="A117" s="29"/>
      <c r="B117" s="30"/>
      <c r="C117" s="29"/>
      <c r="D117" s="29"/>
      <c r="E117" s="181" t="str">
        <f>E9</f>
        <v>SO.10 - Pečky – stavědlo č.2 / útulek zaměstnanců (5000132107)</v>
      </c>
      <c r="F117" s="217"/>
      <c r="G117" s="217"/>
      <c r="H117" s="217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2" customHeight="1">
      <c r="A119" s="29"/>
      <c r="B119" s="30"/>
      <c r="C119" s="24" t="s">
        <v>19</v>
      </c>
      <c r="D119" s="29"/>
      <c r="E119" s="29"/>
      <c r="F119" s="22" t="str">
        <f>F12</f>
        <v>Pečky</v>
      </c>
      <c r="G119" s="29"/>
      <c r="H119" s="29"/>
      <c r="I119" s="24" t="s">
        <v>21</v>
      </c>
      <c r="J119" s="52" t="str">
        <f>IF(J12="","",J12)</f>
        <v>14. 9. 2020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6.9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2" customHeight="1">
      <c r="A121" s="29"/>
      <c r="B121" s="30"/>
      <c r="C121" s="24" t="s">
        <v>23</v>
      </c>
      <c r="D121" s="29"/>
      <c r="E121" s="29"/>
      <c r="F121" s="22" t="str">
        <f>E15</f>
        <v>Správa železnic, státní organizace</v>
      </c>
      <c r="G121" s="29"/>
      <c r="H121" s="29"/>
      <c r="I121" s="24" t="s">
        <v>31</v>
      </c>
      <c r="J121" s="27" t="str">
        <f>E21</f>
        <v xml:space="preserve"> 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5.2" customHeight="1">
      <c r="A122" s="29"/>
      <c r="B122" s="30"/>
      <c r="C122" s="24" t="s">
        <v>29</v>
      </c>
      <c r="D122" s="29"/>
      <c r="E122" s="29"/>
      <c r="F122" s="22" t="str">
        <f>IF(E18="","",E18)</f>
        <v>Vyplň údaj</v>
      </c>
      <c r="G122" s="29"/>
      <c r="H122" s="29"/>
      <c r="I122" s="24" t="s">
        <v>34</v>
      </c>
      <c r="J122" s="27" t="str">
        <f>E24</f>
        <v>L. Malý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2" customFormat="1" ht="10.3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5" s="11" customFormat="1" ht="29.25" customHeight="1">
      <c r="A124" s="117"/>
      <c r="B124" s="118"/>
      <c r="C124" s="119" t="s">
        <v>135</v>
      </c>
      <c r="D124" s="120" t="s">
        <v>62</v>
      </c>
      <c r="E124" s="120" t="s">
        <v>58</v>
      </c>
      <c r="F124" s="120" t="s">
        <v>59</v>
      </c>
      <c r="G124" s="120" t="s">
        <v>136</v>
      </c>
      <c r="H124" s="120" t="s">
        <v>137</v>
      </c>
      <c r="I124" s="120" t="s">
        <v>138</v>
      </c>
      <c r="J124" s="121" t="s">
        <v>124</v>
      </c>
      <c r="K124" s="122" t="s">
        <v>139</v>
      </c>
      <c r="L124" s="123"/>
      <c r="M124" s="59" t="s">
        <v>1</v>
      </c>
      <c r="N124" s="60" t="s">
        <v>41</v>
      </c>
      <c r="O124" s="60" t="s">
        <v>140</v>
      </c>
      <c r="P124" s="60" t="s">
        <v>141</v>
      </c>
      <c r="Q124" s="60" t="s">
        <v>142</v>
      </c>
      <c r="R124" s="60" t="s">
        <v>143</v>
      </c>
      <c r="S124" s="60" t="s">
        <v>144</v>
      </c>
      <c r="T124" s="61" t="s">
        <v>145</v>
      </c>
      <c r="U124" s="117"/>
      <c r="V124" s="117"/>
      <c r="W124" s="117"/>
      <c r="X124" s="117"/>
      <c r="Y124" s="117"/>
      <c r="Z124" s="117"/>
      <c r="AA124" s="117"/>
      <c r="AB124" s="117"/>
      <c r="AC124" s="117"/>
      <c r="AD124" s="117"/>
      <c r="AE124" s="117"/>
    </row>
    <row r="125" spans="1:65" s="2" customFormat="1" ht="22.9" customHeight="1">
      <c r="A125" s="29"/>
      <c r="B125" s="30"/>
      <c r="C125" s="66" t="s">
        <v>146</v>
      </c>
      <c r="D125" s="29"/>
      <c r="E125" s="29"/>
      <c r="F125" s="29"/>
      <c r="G125" s="29"/>
      <c r="H125" s="29"/>
      <c r="I125" s="29"/>
      <c r="J125" s="124">
        <f>BK125</f>
        <v>0</v>
      </c>
      <c r="K125" s="29"/>
      <c r="L125" s="30"/>
      <c r="M125" s="62"/>
      <c r="N125" s="53"/>
      <c r="O125" s="63"/>
      <c r="P125" s="125">
        <f>P126+P157+P160</f>
        <v>0</v>
      </c>
      <c r="Q125" s="63"/>
      <c r="R125" s="125">
        <f>R126+R157+R160</f>
        <v>5.1000000000000004E-4</v>
      </c>
      <c r="S125" s="63"/>
      <c r="T125" s="126">
        <f>T126+T157+T160</f>
        <v>158.0198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76</v>
      </c>
      <c r="AU125" s="14" t="s">
        <v>126</v>
      </c>
      <c r="BK125" s="127">
        <f>BK126+BK157+BK160</f>
        <v>0</v>
      </c>
    </row>
    <row r="126" spans="1:65" s="12" customFormat="1" ht="25.9" customHeight="1">
      <c r="B126" s="128"/>
      <c r="D126" s="129" t="s">
        <v>76</v>
      </c>
      <c r="E126" s="130" t="s">
        <v>147</v>
      </c>
      <c r="F126" s="130" t="s">
        <v>148</v>
      </c>
      <c r="I126" s="131"/>
      <c r="J126" s="132">
        <f>BK126</f>
        <v>0</v>
      </c>
      <c r="L126" s="128"/>
      <c r="M126" s="133"/>
      <c r="N126" s="134"/>
      <c r="O126" s="134"/>
      <c r="P126" s="135">
        <f>P127+P136+P142</f>
        <v>0</v>
      </c>
      <c r="Q126" s="134"/>
      <c r="R126" s="135">
        <f>R127+R136+R142</f>
        <v>5.1000000000000004E-4</v>
      </c>
      <c r="S126" s="134"/>
      <c r="T126" s="136">
        <f>T127+T136+T142</f>
        <v>157.50980000000001</v>
      </c>
      <c r="AR126" s="129" t="s">
        <v>85</v>
      </c>
      <c r="AT126" s="137" t="s">
        <v>76</v>
      </c>
      <c r="AU126" s="137" t="s">
        <v>77</v>
      </c>
      <c r="AY126" s="129" t="s">
        <v>149</v>
      </c>
      <c r="BK126" s="138">
        <f>BK127+BK136+BK142</f>
        <v>0</v>
      </c>
    </row>
    <row r="127" spans="1:65" s="12" customFormat="1" ht="22.9" customHeight="1">
      <c r="B127" s="128"/>
      <c r="D127" s="129" t="s">
        <v>76</v>
      </c>
      <c r="E127" s="139" t="s">
        <v>85</v>
      </c>
      <c r="F127" s="139" t="s">
        <v>150</v>
      </c>
      <c r="I127" s="131"/>
      <c r="J127" s="140">
        <f>BK127</f>
        <v>0</v>
      </c>
      <c r="L127" s="128"/>
      <c r="M127" s="133"/>
      <c r="N127" s="134"/>
      <c r="O127" s="134"/>
      <c r="P127" s="135">
        <f>SUM(P128:P135)</f>
        <v>0</v>
      </c>
      <c r="Q127" s="134"/>
      <c r="R127" s="135">
        <f>SUM(R128:R135)</f>
        <v>0</v>
      </c>
      <c r="S127" s="134"/>
      <c r="T127" s="136">
        <f>SUM(T128:T135)</f>
        <v>0</v>
      </c>
      <c r="AR127" s="129" t="s">
        <v>85</v>
      </c>
      <c r="AT127" s="137" t="s">
        <v>76</v>
      </c>
      <c r="AU127" s="137" t="s">
        <v>85</v>
      </c>
      <c r="AY127" s="129" t="s">
        <v>149</v>
      </c>
      <c r="BK127" s="138">
        <f>SUM(BK128:BK135)</f>
        <v>0</v>
      </c>
    </row>
    <row r="128" spans="1:65" s="2" customFormat="1" ht="24.2" customHeight="1">
      <c r="A128" s="29"/>
      <c r="B128" s="141"/>
      <c r="C128" s="142" t="s">
        <v>85</v>
      </c>
      <c r="D128" s="142" t="s">
        <v>151</v>
      </c>
      <c r="E128" s="143" t="s">
        <v>152</v>
      </c>
      <c r="F128" s="144" t="s">
        <v>153</v>
      </c>
      <c r="G128" s="145" t="s">
        <v>154</v>
      </c>
      <c r="H128" s="146">
        <v>100</v>
      </c>
      <c r="I128" s="147"/>
      <c r="J128" s="148">
        <f t="shared" ref="J128:J135" si="0">ROUND(I128*H128,2)</f>
        <v>0</v>
      </c>
      <c r="K128" s="149"/>
      <c r="L128" s="30"/>
      <c r="M128" s="150" t="s">
        <v>1</v>
      </c>
      <c r="N128" s="151" t="s">
        <v>42</v>
      </c>
      <c r="O128" s="55"/>
      <c r="P128" s="152">
        <f t="shared" ref="P128:P135" si="1">O128*H128</f>
        <v>0</v>
      </c>
      <c r="Q128" s="152">
        <v>0</v>
      </c>
      <c r="R128" s="152">
        <f t="shared" ref="R128:R135" si="2">Q128*H128</f>
        <v>0</v>
      </c>
      <c r="S128" s="152">
        <v>0</v>
      </c>
      <c r="T128" s="153">
        <f t="shared" ref="T128:T135" si="3"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4" t="s">
        <v>155</v>
      </c>
      <c r="AT128" s="154" t="s">
        <v>151</v>
      </c>
      <c r="AU128" s="154" t="s">
        <v>87</v>
      </c>
      <c r="AY128" s="14" t="s">
        <v>149</v>
      </c>
      <c r="BE128" s="155">
        <f t="shared" ref="BE128:BE135" si="4">IF(N128="základní",J128,0)</f>
        <v>0</v>
      </c>
      <c r="BF128" s="155">
        <f t="shared" ref="BF128:BF135" si="5">IF(N128="snížená",J128,0)</f>
        <v>0</v>
      </c>
      <c r="BG128" s="155">
        <f t="shared" ref="BG128:BG135" si="6">IF(N128="zákl. přenesená",J128,0)</f>
        <v>0</v>
      </c>
      <c r="BH128" s="155">
        <f t="shared" ref="BH128:BH135" si="7">IF(N128="sníž. přenesená",J128,0)</f>
        <v>0</v>
      </c>
      <c r="BI128" s="155">
        <f t="shared" ref="BI128:BI135" si="8">IF(N128="nulová",J128,0)</f>
        <v>0</v>
      </c>
      <c r="BJ128" s="14" t="s">
        <v>85</v>
      </c>
      <c r="BK128" s="155">
        <f t="shared" ref="BK128:BK135" si="9">ROUND(I128*H128,2)</f>
        <v>0</v>
      </c>
      <c r="BL128" s="14" t="s">
        <v>155</v>
      </c>
      <c r="BM128" s="154" t="s">
        <v>683</v>
      </c>
    </row>
    <row r="129" spans="1:65" s="2" customFormat="1" ht="24.2" customHeight="1">
      <c r="A129" s="29"/>
      <c r="B129" s="141"/>
      <c r="C129" s="142" t="s">
        <v>87</v>
      </c>
      <c r="D129" s="142" t="s">
        <v>151</v>
      </c>
      <c r="E129" s="143" t="s">
        <v>184</v>
      </c>
      <c r="F129" s="144" t="s">
        <v>185</v>
      </c>
      <c r="G129" s="145" t="s">
        <v>186</v>
      </c>
      <c r="H129" s="146">
        <v>11.7</v>
      </c>
      <c r="I129" s="147"/>
      <c r="J129" s="148">
        <f t="shared" si="0"/>
        <v>0</v>
      </c>
      <c r="K129" s="149"/>
      <c r="L129" s="30"/>
      <c r="M129" s="150" t="s">
        <v>1</v>
      </c>
      <c r="N129" s="151" t="s">
        <v>42</v>
      </c>
      <c r="O129" s="55"/>
      <c r="P129" s="152">
        <f t="shared" si="1"/>
        <v>0</v>
      </c>
      <c r="Q129" s="152">
        <v>0</v>
      </c>
      <c r="R129" s="152">
        <f t="shared" si="2"/>
        <v>0</v>
      </c>
      <c r="S129" s="152">
        <v>0</v>
      </c>
      <c r="T129" s="153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4" t="s">
        <v>155</v>
      </c>
      <c r="AT129" s="154" t="s">
        <v>151</v>
      </c>
      <c r="AU129" s="154" t="s">
        <v>87</v>
      </c>
      <c r="AY129" s="14" t="s">
        <v>149</v>
      </c>
      <c r="BE129" s="155">
        <f t="shared" si="4"/>
        <v>0</v>
      </c>
      <c r="BF129" s="155">
        <f t="shared" si="5"/>
        <v>0</v>
      </c>
      <c r="BG129" s="155">
        <f t="shared" si="6"/>
        <v>0</v>
      </c>
      <c r="BH129" s="155">
        <f t="shared" si="7"/>
        <v>0</v>
      </c>
      <c r="BI129" s="155">
        <f t="shared" si="8"/>
        <v>0</v>
      </c>
      <c r="BJ129" s="14" t="s">
        <v>85</v>
      </c>
      <c r="BK129" s="155">
        <f t="shared" si="9"/>
        <v>0</v>
      </c>
      <c r="BL129" s="14" t="s">
        <v>155</v>
      </c>
      <c r="BM129" s="154" t="s">
        <v>684</v>
      </c>
    </row>
    <row r="130" spans="1:65" s="2" customFormat="1" ht="24.2" customHeight="1">
      <c r="A130" s="29"/>
      <c r="B130" s="141"/>
      <c r="C130" s="142" t="s">
        <v>160</v>
      </c>
      <c r="D130" s="142" t="s">
        <v>151</v>
      </c>
      <c r="E130" s="143" t="s">
        <v>189</v>
      </c>
      <c r="F130" s="144" t="s">
        <v>190</v>
      </c>
      <c r="G130" s="145" t="s">
        <v>186</v>
      </c>
      <c r="H130" s="146">
        <v>11.7</v>
      </c>
      <c r="I130" s="147"/>
      <c r="J130" s="148">
        <f t="shared" si="0"/>
        <v>0</v>
      </c>
      <c r="K130" s="149"/>
      <c r="L130" s="30"/>
      <c r="M130" s="150" t="s">
        <v>1</v>
      </c>
      <c r="N130" s="151" t="s">
        <v>42</v>
      </c>
      <c r="O130" s="55"/>
      <c r="P130" s="152">
        <f t="shared" si="1"/>
        <v>0</v>
      </c>
      <c r="Q130" s="152">
        <v>0</v>
      </c>
      <c r="R130" s="152">
        <f t="shared" si="2"/>
        <v>0</v>
      </c>
      <c r="S130" s="152">
        <v>0</v>
      </c>
      <c r="T130" s="153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4" t="s">
        <v>155</v>
      </c>
      <c r="AT130" s="154" t="s">
        <v>151</v>
      </c>
      <c r="AU130" s="154" t="s">
        <v>87</v>
      </c>
      <c r="AY130" s="14" t="s">
        <v>149</v>
      </c>
      <c r="BE130" s="155">
        <f t="shared" si="4"/>
        <v>0</v>
      </c>
      <c r="BF130" s="155">
        <f t="shared" si="5"/>
        <v>0</v>
      </c>
      <c r="BG130" s="155">
        <f t="shared" si="6"/>
        <v>0</v>
      </c>
      <c r="BH130" s="155">
        <f t="shared" si="7"/>
        <v>0</v>
      </c>
      <c r="BI130" s="155">
        <f t="shared" si="8"/>
        <v>0</v>
      </c>
      <c r="BJ130" s="14" t="s">
        <v>85</v>
      </c>
      <c r="BK130" s="155">
        <f t="shared" si="9"/>
        <v>0</v>
      </c>
      <c r="BL130" s="14" t="s">
        <v>155</v>
      </c>
      <c r="BM130" s="154" t="s">
        <v>685</v>
      </c>
    </row>
    <row r="131" spans="1:65" s="2" customFormat="1" ht="37.9" customHeight="1">
      <c r="A131" s="29"/>
      <c r="B131" s="141"/>
      <c r="C131" s="142" t="s">
        <v>155</v>
      </c>
      <c r="D131" s="142" t="s">
        <v>151</v>
      </c>
      <c r="E131" s="143" t="s">
        <v>193</v>
      </c>
      <c r="F131" s="144" t="s">
        <v>194</v>
      </c>
      <c r="G131" s="145" t="s">
        <v>186</v>
      </c>
      <c r="H131" s="146">
        <v>117</v>
      </c>
      <c r="I131" s="147"/>
      <c r="J131" s="148">
        <f t="shared" si="0"/>
        <v>0</v>
      </c>
      <c r="K131" s="149"/>
      <c r="L131" s="30"/>
      <c r="M131" s="150" t="s">
        <v>1</v>
      </c>
      <c r="N131" s="151" t="s">
        <v>42</v>
      </c>
      <c r="O131" s="55"/>
      <c r="P131" s="152">
        <f t="shared" si="1"/>
        <v>0</v>
      </c>
      <c r="Q131" s="152">
        <v>0</v>
      </c>
      <c r="R131" s="152">
        <f t="shared" si="2"/>
        <v>0</v>
      </c>
      <c r="S131" s="152">
        <v>0</v>
      </c>
      <c r="T131" s="153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4" t="s">
        <v>155</v>
      </c>
      <c r="AT131" s="154" t="s">
        <v>151</v>
      </c>
      <c r="AU131" s="154" t="s">
        <v>87</v>
      </c>
      <c r="AY131" s="14" t="s">
        <v>149</v>
      </c>
      <c r="BE131" s="155">
        <f t="shared" si="4"/>
        <v>0</v>
      </c>
      <c r="BF131" s="155">
        <f t="shared" si="5"/>
        <v>0</v>
      </c>
      <c r="BG131" s="155">
        <f t="shared" si="6"/>
        <v>0</v>
      </c>
      <c r="BH131" s="155">
        <f t="shared" si="7"/>
        <v>0</v>
      </c>
      <c r="BI131" s="155">
        <f t="shared" si="8"/>
        <v>0</v>
      </c>
      <c r="BJ131" s="14" t="s">
        <v>85</v>
      </c>
      <c r="BK131" s="155">
        <f t="shared" si="9"/>
        <v>0</v>
      </c>
      <c r="BL131" s="14" t="s">
        <v>155</v>
      </c>
      <c r="BM131" s="154" t="s">
        <v>686</v>
      </c>
    </row>
    <row r="132" spans="1:65" s="2" customFormat="1" ht="24.2" customHeight="1">
      <c r="A132" s="29"/>
      <c r="B132" s="141"/>
      <c r="C132" s="142" t="s">
        <v>169</v>
      </c>
      <c r="D132" s="142" t="s">
        <v>151</v>
      </c>
      <c r="E132" s="143" t="s">
        <v>489</v>
      </c>
      <c r="F132" s="144" t="s">
        <v>490</v>
      </c>
      <c r="G132" s="145" t="s">
        <v>186</v>
      </c>
      <c r="H132" s="146">
        <v>11.7</v>
      </c>
      <c r="I132" s="147"/>
      <c r="J132" s="148">
        <f t="shared" si="0"/>
        <v>0</v>
      </c>
      <c r="K132" s="149"/>
      <c r="L132" s="30"/>
      <c r="M132" s="150" t="s">
        <v>1</v>
      </c>
      <c r="N132" s="151" t="s">
        <v>42</v>
      </c>
      <c r="O132" s="55"/>
      <c r="P132" s="152">
        <f t="shared" si="1"/>
        <v>0</v>
      </c>
      <c r="Q132" s="152">
        <v>0</v>
      </c>
      <c r="R132" s="152">
        <f t="shared" si="2"/>
        <v>0</v>
      </c>
      <c r="S132" s="152">
        <v>0</v>
      </c>
      <c r="T132" s="153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4" t="s">
        <v>155</v>
      </c>
      <c r="AT132" s="154" t="s">
        <v>151</v>
      </c>
      <c r="AU132" s="154" t="s">
        <v>87</v>
      </c>
      <c r="AY132" s="14" t="s">
        <v>149</v>
      </c>
      <c r="BE132" s="155">
        <f t="shared" si="4"/>
        <v>0</v>
      </c>
      <c r="BF132" s="155">
        <f t="shared" si="5"/>
        <v>0</v>
      </c>
      <c r="BG132" s="155">
        <f t="shared" si="6"/>
        <v>0</v>
      </c>
      <c r="BH132" s="155">
        <f t="shared" si="7"/>
        <v>0</v>
      </c>
      <c r="BI132" s="155">
        <f t="shared" si="8"/>
        <v>0</v>
      </c>
      <c r="BJ132" s="14" t="s">
        <v>85</v>
      </c>
      <c r="BK132" s="155">
        <f t="shared" si="9"/>
        <v>0</v>
      </c>
      <c r="BL132" s="14" t="s">
        <v>155</v>
      </c>
      <c r="BM132" s="154" t="s">
        <v>687</v>
      </c>
    </row>
    <row r="133" spans="1:65" s="2" customFormat="1" ht="24.2" customHeight="1">
      <c r="A133" s="29"/>
      <c r="B133" s="141"/>
      <c r="C133" s="142" t="s">
        <v>173</v>
      </c>
      <c r="D133" s="142" t="s">
        <v>151</v>
      </c>
      <c r="E133" s="143" t="s">
        <v>492</v>
      </c>
      <c r="F133" s="144" t="s">
        <v>493</v>
      </c>
      <c r="G133" s="145" t="s">
        <v>186</v>
      </c>
      <c r="H133" s="146">
        <v>46.8</v>
      </c>
      <c r="I133" s="147"/>
      <c r="J133" s="148">
        <f t="shared" si="0"/>
        <v>0</v>
      </c>
      <c r="K133" s="149"/>
      <c r="L133" s="30"/>
      <c r="M133" s="150" t="s">
        <v>1</v>
      </c>
      <c r="N133" s="151" t="s">
        <v>42</v>
      </c>
      <c r="O133" s="55"/>
      <c r="P133" s="152">
        <f t="shared" si="1"/>
        <v>0</v>
      </c>
      <c r="Q133" s="152">
        <v>0</v>
      </c>
      <c r="R133" s="152">
        <f t="shared" si="2"/>
        <v>0</v>
      </c>
      <c r="S133" s="152">
        <v>0</v>
      </c>
      <c r="T133" s="153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4" t="s">
        <v>155</v>
      </c>
      <c r="AT133" s="154" t="s">
        <v>151</v>
      </c>
      <c r="AU133" s="154" t="s">
        <v>87</v>
      </c>
      <c r="AY133" s="14" t="s">
        <v>149</v>
      </c>
      <c r="BE133" s="155">
        <f t="shared" si="4"/>
        <v>0</v>
      </c>
      <c r="BF133" s="155">
        <f t="shared" si="5"/>
        <v>0</v>
      </c>
      <c r="BG133" s="155">
        <f t="shared" si="6"/>
        <v>0</v>
      </c>
      <c r="BH133" s="155">
        <f t="shared" si="7"/>
        <v>0</v>
      </c>
      <c r="BI133" s="155">
        <f t="shared" si="8"/>
        <v>0</v>
      </c>
      <c r="BJ133" s="14" t="s">
        <v>85</v>
      </c>
      <c r="BK133" s="155">
        <f t="shared" si="9"/>
        <v>0</v>
      </c>
      <c r="BL133" s="14" t="s">
        <v>155</v>
      </c>
      <c r="BM133" s="154" t="s">
        <v>688</v>
      </c>
    </row>
    <row r="134" spans="1:65" s="2" customFormat="1" ht="14.45" customHeight="1">
      <c r="A134" s="29"/>
      <c r="B134" s="141"/>
      <c r="C134" s="156" t="s">
        <v>178</v>
      </c>
      <c r="D134" s="156" t="s">
        <v>205</v>
      </c>
      <c r="E134" s="157" t="s">
        <v>206</v>
      </c>
      <c r="F134" s="158" t="s">
        <v>207</v>
      </c>
      <c r="G134" s="159" t="s">
        <v>208</v>
      </c>
      <c r="H134" s="160">
        <v>21.06</v>
      </c>
      <c r="I134" s="161"/>
      <c r="J134" s="162">
        <f t="shared" si="0"/>
        <v>0</v>
      </c>
      <c r="K134" s="163"/>
      <c r="L134" s="164"/>
      <c r="M134" s="165" t="s">
        <v>1</v>
      </c>
      <c r="N134" s="166" t="s">
        <v>42</v>
      </c>
      <c r="O134" s="55"/>
      <c r="P134" s="152">
        <f t="shared" si="1"/>
        <v>0</v>
      </c>
      <c r="Q134" s="152">
        <v>0</v>
      </c>
      <c r="R134" s="152">
        <f t="shared" si="2"/>
        <v>0</v>
      </c>
      <c r="S134" s="152">
        <v>0</v>
      </c>
      <c r="T134" s="153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4" t="s">
        <v>183</v>
      </c>
      <c r="AT134" s="154" t="s">
        <v>205</v>
      </c>
      <c r="AU134" s="154" t="s">
        <v>87</v>
      </c>
      <c r="AY134" s="14" t="s">
        <v>149</v>
      </c>
      <c r="BE134" s="155">
        <f t="shared" si="4"/>
        <v>0</v>
      </c>
      <c r="BF134" s="155">
        <f t="shared" si="5"/>
        <v>0</v>
      </c>
      <c r="BG134" s="155">
        <f t="shared" si="6"/>
        <v>0</v>
      </c>
      <c r="BH134" s="155">
        <f t="shared" si="7"/>
        <v>0</v>
      </c>
      <c r="BI134" s="155">
        <f t="shared" si="8"/>
        <v>0</v>
      </c>
      <c r="BJ134" s="14" t="s">
        <v>85</v>
      </c>
      <c r="BK134" s="155">
        <f t="shared" si="9"/>
        <v>0</v>
      </c>
      <c r="BL134" s="14" t="s">
        <v>155</v>
      </c>
      <c r="BM134" s="154" t="s">
        <v>689</v>
      </c>
    </row>
    <row r="135" spans="1:65" s="2" customFormat="1" ht="24.2" customHeight="1">
      <c r="A135" s="29"/>
      <c r="B135" s="141"/>
      <c r="C135" s="142" t="s">
        <v>183</v>
      </c>
      <c r="D135" s="142" t="s">
        <v>151</v>
      </c>
      <c r="E135" s="143" t="s">
        <v>211</v>
      </c>
      <c r="F135" s="144" t="s">
        <v>212</v>
      </c>
      <c r="G135" s="145" t="s">
        <v>154</v>
      </c>
      <c r="H135" s="146">
        <v>225</v>
      </c>
      <c r="I135" s="147"/>
      <c r="J135" s="148">
        <f t="shared" si="0"/>
        <v>0</v>
      </c>
      <c r="K135" s="149"/>
      <c r="L135" s="30"/>
      <c r="M135" s="150" t="s">
        <v>1</v>
      </c>
      <c r="N135" s="151" t="s">
        <v>42</v>
      </c>
      <c r="O135" s="55"/>
      <c r="P135" s="152">
        <f t="shared" si="1"/>
        <v>0</v>
      </c>
      <c r="Q135" s="152">
        <v>0</v>
      </c>
      <c r="R135" s="152">
        <f t="shared" si="2"/>
        <v>0</v>
      </c>
      <c r="S135" s="152">
        <v>0</v>
      </c>
      <c r="T135" s="153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4" t="s">
        <v>155</v>
      </c>
      <c r="AT135" s="154" t="s">
        <v>151</v>
      </c>
      <c r="AU135" s="154" t="s">
        <v>87</v>
      </c>
      <c r="AY135" s="14" t="s">
        <v>149</v>
      </c>
      <c r="BE135" s="155">
        <f t="shared" si="4"/>
        <v>0</v>
      </c>
      <c r="BF135" s="155">
        <f t="shared" si="5"/>
        <v>0</v>
      </c>
      <c r="BG135" s="155">
        <f t="shared" si="6"/>
        <v>0</v>
      </c>
      <c r="BH135" s="155">
        <f t="shared" si="7"/>
        <v>0</v>
      </c>
      <c r="BI135" s="155">
        <f t="shared" si="8"/>
        <v>0</v>
      </c>
      <c r="BJ135" s="14" t="s">
        <v>85</v>
      </c>
      <c r="BK135" s="155">
        <f t="shared" si="9"/>
        <v>0</v>
      </c>
      <c r="BL135" s="14" t="s">
        <v>155</v>
      </c>
      <c r="BM135" s="154" t="s">
        <v>690</v>
      </c>
    </row>
    <row r="136" spans="1:65" s="12" customFormat="1" ht="22.9" customHeight="1">
      <c r="B136" s="128"/>
      <c r="D136" s="129" t="s">
        <v>76</v>
      </c>
      <c r="E136" s="139" t="s">
        <v>188</v>
      </c>
      <c r="F136" s="139" t="s">
        <v>214</v>
      </c>
      <c r="I136" s="131"/>
      <c r="J136" s="140">
        <f>BK136</f>
        <v>0</v>
      </c>
      <c r="L136" s="128"/>
      <c r="M136" s="133"/>
      <c r="N136" s="134"/>
      <c r="O136" s="134"/>
      <c r="P136" s="135">
        <f>SUM(P137:P141)</f>
        <v>0</v>
      </c>
      <c r="Q136" s="134"/>
      <c r="R136" s="135">
        <f>SUM(R137:R141)</f>
        <v>5.1000000000000004E-4</v>
      </c>
      <c r="S136" s="134"/>
      <c r="T136" s="136">
        <f>SUM(T137:T141)</f>
        <v>157.50980000000001</v>
      </c>
      <c r="AR136" s="129" t="s">
        <v>85</v>
      </c>
      <c r="AT136" s="137" t="s">
        <v>76</v>
      </c>
      <c r="AU136" s="137" t="s">
        <v>85</v>
      </c>
      <c r="AY136" s="129" t="s">
        <v>149</v>
      </c>
      <c r="BK136" s="138">
        <f>SUM(BK137:BK141)</f>
        <v>0</v>
      </c>
    </row>
    <row r="137" spans="1:65" s="2" customFormat="1" ht="24.2" customHeight="1">
      <c r="A137" s="29"/>
      <c r="B137" s="141"/>
      <c r="C137" s="142" t="s">
        <v>188</v>
      </c>
      <c r="D137" s="142" t="s">
        <v>151</v>
      </c>
      <c r="E137" s="143" t="s">
        <v>228</v>
      </c>
      <c r="F137" s="144" t="s">
        <v>229</v>
      </c>
      <c r="G137" s="145" t="s">
        <v>208</v>
      </c>
      <c r="H137" s="146">
        <v>5</v>
      </c>
      <c r="I137" s="147"/>
      <c r="J137" s="148">
        <f>ROUND(I137*H137,2)</f>
        <v>0</v>
      </c>
      <c r="K137" s="149"/>
      <c r="L137" s="30"/>
      <c r="M137" s="150" t="s">
        <v>1</v>
      </c>
      <c r="N137" s="151" t="s">
        <v>42</v>
      </c>
      <c r="O137" s="55"/>
      <c r="P137" s="152">
        <f>O137*H137</f>
        <v>0</v>
      </c>
      <c r="Q137" s="152">
        <v>0</v>
      </c>
      <c r="R137" s="152">
        <f>Q137*H137</f>
        <v>0</v>
      </c>
      <c r="S137" s="152">
        <v>1</v>
      </c>
      <c r="T137" s="153">
        <f>S137*H137</f>
        <v>5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4" t="s">
        <v>155</v>
      </c>
      <c r="AT137" s="154" t="s">
        <v>151</v>
      </c>
      <c r="AU137" s="154" t="s">
        <v>87</v>
      </c>
      <c r="AY137" s="14" t="s">
        <v>149</v>
      </c>
      <c r="BE137" s="155">
        <f>IF(N137="základní",J137,0)</f>
        <v>0</v>
      </c>
      <c r="BF137" s="155">
        <f>IF(N137="snížená",J137,0)</f>
        <v>0</v>
      </c>
      <c r="BG137" s="155">
        <f>IF(N137="zákl. přenesená",J137,0)</f>
        <v>0</v>
      </c>
      <c r="BH137" s="155">
        <f>IF(N137="sníž. přenesená",J137,0)</f>
        <v>0</v>
      </c>
      <c r="BI137" s="155">
        <f>IF(N137="nulová",J137,0)</f>
        <v>0</v>
      </c>
      <c r="BJ137" s="14" t="s">
        <v>85</v>
      </c>
      <c r="BK137" s="155">
        <f>ROUND(I137*H137,2)</f>
        <v>0</v>
      </c>
      <c r="BL137" s="14" t="s">
        <v>155</v>
      </c>
      <c r="BM137" s="154" t="s">
        <v>691</v>
      </c>
    </row>
    <row r="138" spans="1:65" s="2" customFormat="1" ht="24.2" customHeight="1">
      <c r="A138" s="29"/>
      <c r="B138" s="141"/>
      <c r="C138" s="142" t="s">
        <v>192</v>
      </c>
      <c r="D138" s="142" t="s">
        <v>151</v>
      </c>
      <c r="E138" s="143" t="s">
        <v>232</v>
      </c>
      <c r="F138" s="144" t="s">
        <v>233</v>
      </c>
      <c r="G138" s="145" t="s">
        <v>186</v>
      </c>
      <c r="H138" s="146">
        <v>132.6</v>
      </c>
      <c r="I138" s="147"/>
      <c r="J138" s="148">
        <f>ROUND(I138*H138,2)</f>
        <v>0</v>
      </c>
      <c r="K138" s="149"/>
      <c r="L138" s="30"/>
      <c r="M138" s="150" t="s">
        <v>1</v>
      </c>
      <c r="N138" s="151" t="s">
        <v>42</v>
      </c>
      <c r="O138" s="55"/>
      <c r="P138" s="152">
        <f>O138*H138</f>
        <v>0</v>
      </c>
      <c r="Q138" s="152">
        <v>0</v>
      </c>
      <c r="R138" s="152">
        <f>Q138*H138</f>
        <v>0</v>
      </c>
      <c r="S138" s="152">
        <v>0.55000000000000004</v>
      </c>
      <c r="T138" s="153">
        <f>S138*H138</f>
        <v>72.930000000000007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4" t="s">
        <v>155</v>
      </c>
      <c r="AT138" s="154" t="s">
        <v>151</v>
      </c>
      <c r="AU138" s="154" t="s">
        <v>87</v>
      </c>
      <c r="AY138" s="14" t="s">
        <v>149</v>
      </c>
      <c r="BE138" s="155">
        <f>IF(N138="základní",J138,0)</f>
        <v>0</v>
      </c>
      <c r="BF138" s="155">
        <f>IF(N138="snížená",J138,0)</f>
        <v>0</v>
      </c>
      <c r="BG138" s="155">
        <f>IF(N138="zákl. přenesená",J138,0)</f>
        <v>0</v>
      </c>
      <c r="BH138" s="155">
        <f>IF(N138="sníž. přenesená",J138,0)</f>
        <v>0</v>
      </c>
      <c r="BI138" s="155">
        <f>IF(N138="nulová",J138,0)</f>
        <v>0</v>
      </c>
      <c r="BJ138" s="14" t="s">
        <v>85</v>
      </c>
      <c r="BK138" s="155">
        <f>ROUND(I138*H138,2)</f>
        <v>0</v>
      </c>
      <c r="BL138" s="14" t="s">
        <v>155</v>
      </c>
      <c r="BM138" s="154" t="s">
        <v>692</v>
      </c>
    </row>
    <row r="139" spans="1:65" s="2" customFormat="1" ht="24.2" customHeight="1">
      <c r="A139" s="29"/>
      <c r="B139" s="141"/>
      <c r="C139" s="142" t="s">
        <v>196</v>
      </c>
      <c r="D139" s="142" t="s">
        <v>151</v>
      </c>
      <c r="E139" s="143" t="s">
        <v>693</v>
      </c>
      <c r="F139" s="144" t="s">
        <v>694</v>
      </c>
      <c r="G139" s="145" t="s">
        <v>186</v>
      </c>
      <c r="H139" s="146">
        <v>32.159999999999997</v>
      </c>
      <c r="I139" s="147"/>
      <c r="J139" s="148">
        <f>ROUND(I139*H139,2)</f>
        <v>0</v>
      </c>
      <c r="K139" s="149"/>
      <c r="L139" s="30"/>
      <c r="M139" s="150" t="s">
        <v>1</v>
      </c>
      <c r="N139" s="151" t="s">
        <v>42</v>
      </c>
      <c r="O139" s="55"/>
      <c r="P139" s="152">
        <f>O139*H139</f>
        <v>0</v>
      </c>
      <c r="Q139" s="152">
        <v>0</v>
      </c>
      <c r="R139" s="152">
        <f>Q139*H139</f>
        <v>0</v>
      </c>
      <c r="S139" s="152">
        <v>1.8049999999999999</v>
      </c>
      <c r="T139" s="153">
        <f>S139*H139</f>
        <v>58.048799999999993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4" t="s">
        <v>155</v>
      </c>
      <c r="AT139" s="154" t="s">
        <v>151</v>
      </c>
      <c r="AU139" s="154" t="s">
        <v>87</v>
      </c>
      <c r="AY139" s="14" t="s">
        <v>149</v>
      </c>
      <c r="BE139" s="155">
        <f>IF(N139="základní",J139,0)</f>
        <v>0</v>
      </c>
      <c r="BF139" s="155">
        <f>IF(N139="snížená",J139,0)</f>
        <v>0</v>
      </c>
      <c r="BG139" s="155">
        <f>IF(N139="zákl. přenesená",J139,0)</f>
        <v>0</v>
      </c>
      <c r="BH139" s="155">
        <f>IF(N139="sníž. přenesená",J139,0)</f>
        <v>0</v>
      </c>
      <c r="BI139" s="155">
        <f>IF(N139="nulová",J139,0)</f>
        <v>0</v>
      </c>
      <c r="BJ139" s="14" t="s">
        <v>85</v>
      </c>
      <c r="BK139" s="155">
        <f>ROUND(I139*H139,2)</f>
        <v>0</v>
      </c>
      <c r="BL139" s="14" t="s">
        <v>155</v>
      </c>
      <c r="BM139" s="154" t="s">
        <v>695</v>
      </c>
    </row>
    <row r="140" spans="1:65" s="2" customFormat="1" ht="24.2" customHeight="1">
      <c r="A140" s="29"/>
      <c r="B140" s="141"/>
      <c r="C140" s="142" t="s">
        <v>200</v>
      </c>
      <c r="D140" s="142" t="s">
        <v>151</v>
      </c>
      <c r="E140" s="143" t="s">
        <v>696</v>
      </c>
      <c r="F140" s="144" t="s">
        <v>697</v>
      </c>
      <c r="G140" s="145" t="s">
        <v>186</v>
      </c>
      <c r="H140" s="146">
        <v>5.0999999999999996</v>
      </c>
      <c r="I140" s="147"/>
      <c r="J140" s="148">
        <f>ROUND(I140*H140,2)</f>
        <v>0</v>
      </c>
      <c r="K140" s="149"/>
      <c r="L140" s="30"/>
      <c r="M140" s="150" t="s">
        <v>1</v>
      </c>
      <c r="N140" s="151" t="s">
        <v>42</v>
      </c>
      <c r="O140" s="55"/>
      <c r="P140" s="152">
        <f>O140*H140</f>
        <v>0</v>
      </c>
      <c r="Q140" s="152">
        <v>1E-4</v>
      </c>
      <c r="R140" s="152">
        <f>Q140*H140</f>
        <v>5.1000000000000004E-4</v>
      </c>
      <c r="S140" s="152">
        <v>2.41</v>
      </c>
      <c r="T140" s="153">
        <f>S140*H140</f>
        <v>12.291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4" t="s">
        <v>155</v>
      </c>
      <c r="AT140" s="154" t="s">
        <v>151</v>
      </c>
      <c r="AU140" s="154" t="s">
        <v>87</v>
      </c>
      <c r="AY140" s="14" t="s">
        <v>149</v>
      </c>
      <c r="BE140" s="155">
        <f>IF(N140="základní",J140,0)</f>
        <v>0</v>
      </c>
      <c r="BF140" s="155">
        <f>IF(N140="snížená",J140,0)</f>
        <v>0</v>
      </c>
      <c r="BG140" s="155">
        <f>IF(N140="zákl. přenesená",J140,0)</f>
        <v>0</v>
      </c>
      <c r="BH140" s="155">
        <f>IF(N140="sníž. přenesená",J140,0)</f>
        <v>0</v>
      </c>
      <c r="BI140" s="155">
        <f>IF(N140="nulová",J140,0)</f>
        <v>0</v>
      </c>
      <c r="BJ140" s="14" t="s">
        <v>85</v>
      </c>
      <c r="BK140" s="155">
        <f>ROUND(I140*H140,2)</f>
        <v>0</v>
      </c>
      <c r="BL140" s="14" t="s">
        <v>155</v>
      </c>
      <c r="BM140" s="154" t="s">
        <v>698</v>
      </c>
    </row>
    <row r="141" spans="1:65" s="2" customFormat="1" ht="24.2" customHeight="1">
      <c r="A141" s="29"/>
      <c r="B141" s="141"/>
      <c r="C141" s="142" t="s">
        <v>204</v>
      </c>
      <c r="D141" s="142" t="s">
        <v>151</v>
      </c>
      <c r="E141" s="143" t="s">
        <v>235</v>
      </c>
      <c r="F141" s="144" t="s">
        <v>236</v>
      </c>
      <c r="G141" s="145" t="s">
        <v>186</v>
      </c>
      <c r="H141" s="146">
        <v>4.2</v>
      </c>
      <c r="I141" s="147"/>
      <c r="J141" s="148">
        <f>ROUND(I141*H141,2)</f>
        <v>0</v>
      </c>
      <c r="K141" s="149"/>
      <c r="L141" s="30"/>
      <c r="M141" s="150" t="s">
        <v>1</v>
      </c>
      <c r="N141" s="151" t="s">
        <v>42</v>
      </c>
      <c r="O141" s="55"/>
      <c r="P141" s="152">
        <f>O141*H141</f>
        <v>0</v>
      </c>
      <c r="Q141" s="152">
        <v>0</v>
      </c>
      <c r="R141" s="152">
        <f>Q141*H141</f>
        <v>0</v>
      </c>
      <c r="S141" s="152">
        <v>2.2000000000000002</v>
      </c>
      <c r="T141" s="153">
        <f>S141*H141</f>
        <v>9.240000000000002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4" t="s">
        <v>155</v>
      </c>
      <c r="AT141" s="154" t="s">
        <v>151</v>
      </c>
      <c r="AU141" s="154" t="s">
        <v>87</v>
      </c>
      <c r="AY141" s="14" t="s">
        <v>149</v>
      </c>
      <c r="BE141" s="155">
        <f>IF(N141="základní",J141,0)</f>
        <v>0</v>
      </c>
      <c r="BF141" s="155">
        <f>IF(N141="snížená",J141,0)</f>
        <v>0</v>
      </c>
      <c r="BG141" s="155">
        <f>IF(N141="zákl. přenesená",J141,0)</f>
        <v>0</v>
      </c>
      <c r="BH141" s="155">
        <f>IF(N141="sníž. přenesená",J141,0)</f>
        <v>0</v>
      </c>
      <c r="BI141" s="155">
        <f>IF(N141="nulová",J141,0)</f>
        <v>0</v>
      </c>
      <c r="BJ141" s="14" t="s">
        <v>85</v>
      </c>
      <c r="BK141" s="155">
        <f>ROUND(I141*H141,2)</f>
        <v>0</v>
      </c>
      <c r="BL141" s="14" t="s">
        <v>155</v>
      </c>
      <c r="BM141" s="154" t="s">
        <v>699</v>
      </c>
    </row>
    <row r="142" spans="1:65" s="12" customFormat="1" ht="22.9" customHeight="1">
      <c r="B142" s="128"/>
      <c r="D142" s="129" t="s">
        <v>76</v>
      </c>
      <c r="E142" s="139" t="s">
        <v>238</v>
      </c>
      <c r="F142" s="139" t="s">
        <v>239</v>
      </c>
      <c r="I142" s="131"/>
      <c r="J142" s="140">
        <f>BK142</f>
        <v>0</v>
      </c>
      <c r="L142" s="128"/>
      <c r="M142" s="133"/>
      <c r="N142" s="134"/>
      <c r="O142" s="134"/>
      <c r="P142" s="135">
        <f>SUM(P143:P156)</f>
        <v>0</v>
      </c>
      <c r="Q142" s="134"/>
      <c r="R142" s="135">
        <f>SUM(R143:R156)</f>
        <v>0</v>
      </c>
      <c r="S142" s="134"/>
      <c r="T142" s="136">
        <f>SUM(T143:T156)</f>
        <v>0</v>
      </c>
      <c r="AR142" s="129" t="s">
        <v>85</v>
      </c>
      <c r="AT142" s="137" t="s">
        <v>76</v>
      </c>
      <c r="AU142" s="137" t="s">
        <v>85</v>
      </c>
      <c r="AY142" s="129" t="s">
        <v>149</v>
      </c>
      <c r="BK142" s="138">
        <f>SUM(BK143:BK156)</f>
        <v>0</v>
      </c>
    </row>
    <row r="143" spans="1:65" s="2" customFormat="1" ht="24.2" customHeight="1">
      <c r="A143" s="29"/>
      <c r="B143" s="141"/>
      <c r="C143" s="142" t="s">
        <v>210</v>
      </c>
      <c r="D143" s="142" t="s">
        <v>151</v>
      </c>
      <c r="E143" s="143" t="s">
        <v>418</v>
      </c>
      <c r="F143" s="144" t="s">
        <v>419</v>
      </c>
      <c r="G143" s="145" t="s">
        <v>208</v>
      </c>
      <c r="H143" s="146">
        <v>56.16</v>
      </c>
      <c r="I143" s="147"/>
      <c r="J143" s="148">
        <f t="shared" ref="J143:J156" si="10">ROUND(I143*H143,2)</f>
        <v>0</v>
      </c>
      <c r="K143" s="149"/>
      <c r="L143" s="30"/>
      <c r="M143" s="150" t="s">
        <v>1</v>
      </c>
      <c r="N143" s="151" t="s">
        <v>42</v>
      </c>
      <c r="O143" s="55"/>
      <c r="P143" s="152">
        <f t="shared" ref="P143:P156" si="11">O143*H143</f>
        <v>0</v>
      </c>
      <c r="Q143" s="152">
        <v>0</v>
      </c>
      <c r="R143" s="152">
        <f t="shared" ref="R143:R156" si="12">Q143*H143</f>
        <v>0</v>
      </c>
      <c r="S143" s="152">
        <v>0</v>
      </c>
      <c r="T143" s="153">
        <f t="shared" ref="T143:T156" si="13"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4" t="s">
        <v>155</v>
      </c>
      <c r="AT143" s="154" t="s">
        <v>151</v>
      </c>
      <c r="AU143" s="154" t="s">
        <v>87</v>
      </c>
      <c r="AY143" s="14" t="s">
        <v>149</v>
      </c>
      <c r="BE143" s="155">
        <f t="shared" ref="BE143:BE156" si="14">IF(N143="základní",J143,0)</f>
        <v>0</v>
      </c>
      <c r="BF143" s="155">
        <f t="shared" ref="BF143:BF156" si="15">IF(N143="snížená",J143,0)</f>
        <v>0</v>
      </c>
      <c r="BG143" s="155">
        <f t="shared" ref="BG143:BG156" si="16">IF(N143="zákl. přenesená",J143,0)</f>
        <v>0</v>
      </c>
      <c r="BH143" s="155">
        <f t="shared" ref="BH143:BH156" si="17">IF(N143="sníž. přenesená",J143,0)</f>
        <v>0</v>
      </c>
      <c r="BI143" s="155">
        <f t="shared" ref="BI143:BI156" si="18">IF(N143="nulová",J143,0)</f>
        <v>0</v>
      </c>
      <c r="BJ143" s="14" t="s">
        <v>85</v>
      </c>
      <c r="BK143" s="155">
        <f t="shared" ref="BK143:BK156" si="19">ROUND(I143*H143,2)</f>
        <v>0</v>
      </c>
      <c r="BL143" s="14" t="s">
        <v>155</v>
      </c>
      <c r="BM143" s="154" t="s">
        <v>700</v>
      </c>
    </row>
    <row r="144" spans="1:65" s="2" customFormat="1" ht="24.2" customHeight="1">
      <c r="A144" s="29"/>
      <c r="B144" s="141"/>
      <c r="C144" s="142" t="s">
        <v>8</v>
      </c>
      <c r="D144" s="142" t="s">
        <v>151</v>
      </c>
      <c r="E144" s="143" t="s">
        <v>240</v>
      </c>
      <c r="F144" s="144" t="s">
        <v>241</v>
      </c>
      <c r="G144" s="145" t="s">
        <v>208</v>
      </c>
      <c r="H144" s="146">
        <v>101.35</v>
      </c>
      <c r="I144" s="147"/>
      <c r="J144" s="148">
        <f t="shared" si="10"/>
        <v>0</v>
      </c>
      <c r="K144" s="149"/>
      <c r="L144" s="30"/>
      <c r="M144" s="150" t="s">
        <v>1</v>
      </c>
      <c r="N144" s="151" t="s">
        <v>42</v>
      </c>
      <c r="O144" s="55"/>
      <c r="P144" s="152">
        <f t="shared" si="11"/>
        <v>0</v>
      </c>
      <c r="Q144" s="152">
        <v>0</v>
      </c>
      <c r="R144" s="152">
        <f t="shared" si="12"/>
        <v>0</v>
      </c>
      <c r="S144" s="152">
        <v>0</v>
      </c>
      <c r="T144" s="153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4" t="s">
        <v>155</v>
      </c>
      <c r="AT144" s="154" t="s">
        <v>151</v>
      </c>
      <c r="AU144" s="154" t="s">
        <v>87</v>
      </c>
      <c r="AY144" s="14" t="s">
        <v>149</v>
      </c>
      <c r="BE144" s="155">
        <f t="shared" si="14"/>
        <v>0</v>
      </c>
      <c r="BF144" s="155">
        <f t="shared" si="15"/>
        <v>0</v>
      </c>
      <c r="BG144" s="155">
        <f t="shared" si="16"/>
        <v>0</v>
      </c>
      <c r="BH144" s="155">
        <f t="shared" si="17"/>
        <v>0</v>
      </c>
      <c r="BI144" s="155">
        <f t="shared" si="18"/>
        <v>0</v>
      </c>
      <c r="BJ144" s="14" t="s">
        <v>85</v>
      </c>
      <c r="BK144" s="155">
        <f t="shared" si="19"/>
        <v>0</v>
      </c>
      <c r="BL144" s="14" t="s">
        <v>155</v>
      </c>
      <c r="BM144" s="154" t="s">
        <v>701</v>
      </c>
    </row>
    <row r="145" spans="1:65" s="2" customFormat="1" ht="24.2" customHeight="1">
      <c r="A145" s="29"/>
      <c r="B145" s="141"/>
      <c r="C145" s="142" t="s">
        <v>219</v>
      </c>
      <c r="D145" s="142" t="s">
        <v>151</v>
      </c>
      <c r="E145" s="143" t="s">
        <v>244</v>
      </c>
      <c r="F145" s="144" t="s">
        <v>245</v>
      </c>
      <c r="G145" s="145" t="s">
        <v>208</v>
      </c>
      <c r="H145" s="146">
        <v>1995.4749999999999</v>
      </c>
      <c r="I145" s="147"/>
      <c r="J145" s="148">
        <f t="shared" si="10"/>
        <v>0</v>
      </c>
      <c r="K145" s="149"/>
      <c r="L145" s="30"/>
      <c r="M145" s="150" t="s">
        <v>1</v>
      </c>
      <c r="N145" s="151" t="s">
        <v>42</v>
      </c>
      <c r="O145" s="55"/>
      <c r="P145" s="152">
        <f t="shared" si="11"/>
        <v>0</v>
      </c>
      <c r="Q145" s="152">
        <v>0</v>
      </c>
      <c r="R145" s="152">
        <f t="shared" si="12"/>
        <v>0</v>
      </c>
      <c r="S145" s="152">
        <v>0</v>
      </c>
      <c r="T145" s="153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4" t="s">
        <v>155</v>
      </c>
      <c r="AT145" s="154" t="s">
        <v>151</v>
      </c>
      <c r="AU145" s="154" t="s">
        <v>87</v>
      </c>
      <c r="AY145" s="14" t="s">
        <v>149</v>
      </c>
      <c r="BE145" s="155">
        <f t="shared" si="14"/>
        <v>0</v>
      </c>
      <c r="BF145" s="155">
        <f t="shared" si="15"/>
        <v>0</v>
      </c>
      <c r="BG145" s="155">
        <f t="shared" si="16"/>
        <v>0</v>
      </c>
      <c r="BH145" s="155">
        <f t="shared" si="17"/>
        <v>0</v>
      </c>
      <c r="BI145" s="155">
        <f t="shared" si="18"/>
        <v>0</v>
      </c>
      <c r="BJ145" s="14" t="s">
        <v>85</v>
      </c>
      <c r="BK145" s="155">
        <f t="shared" si="19"/>
        <v>0</v>
      </c>
      <c r="BL145" s="14" t="s">
        <v>155</v>
      </c>
      <c r="BM145" s="154" t="s">
        <v>702</v>
      </c>
    </row>
    <row r="146" spans="1:65" s="2" customFormat="1" ht="14.45" customHeight="1">
      <c r="A146" s="29"/>
      <c r="B146" s="141"/>
      <c r="C146" s="142" t="s">
        <v>223</v>
      </c>
      <c r="D146" s="142" t="s">
        <v>151</v>
      </c>
      <c r="E146" s="143" t="s">
        <v>248</v>
      </c>
      <c r="F146" s="144" t="s">
        <v>249</v>
      </c>
      <c r="G146" s="145" t="s">
        <v>208</v>
      </c>
      <c r="H146" s="146">
        <v>101.35</v>
      </c>
      <c r="I146" s="147"/>
      <c r="J146" s="148">
        <f t="shared" si="10"/>
        <v>0</v>
      </c>
      <c r="K146" s="149"/>
      <c r="L146" s="30"/>
      <c r="M146" s="150" t="s">
        <v>1</v>
      </c>
      <c r="N146" s="151" t="s">
        <v>42</v>
      </c>
      <c r="O146" s="55"/>
      <c r="P146" s="152">
        <f t="shared" si="11"/>
        <v>0</v>
      </c>
      <c r="Q146" s="152">
        <v>0</v>
      </c>
      <c r="R146" s="152">
        <f t="shared" si="12"/>
        <v>0</v>
      </c>
      <c r="S146" s="152">
        <v>0</v>
      </c>
      <c r="T146" s="153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4" t="s">
        <v>155</v>
      </c>
      <c r="AT146" s="154" t="s">
        <v>151</v>
      </c>
      <c r="AU146" s="154" t="s">
        <v>87</v>
      </c>
      <c r="AY146" s="14" t="s">
        <v>149</v>
      </c>
      <c r="BE146" s="155">
        <f t="shared" si="14"/>
        <v>0</v>
      </c>
      <c r="BF146" s="155">
        <f t="shared" si="15"/>
        <v>0</v>
      </c>
      <c r="BG146" s="155">
        <f t="shared" si="16"/>
        <v>0</v>
      </c>
      <c r="BH146" s="155">
        <f t="shared" si="17"/>
        <v>0</v>
      </c>
      <c r="BI146" s="155">
        <f t="shared" si="18"/>
        <v>0</v>
      </c>
      <c r="BJ146" s="14" t="s">
        <v>85</v>
      </c>
      <c r="BK146" s="155">
        <f t="shared" si="19"/>
        <v>0</v>
      </c>
      <c r="BL146" s="14" t="s">
        <v>155</v>
      </c>
      <c r="BM146" s="154" t="s">
        <v>703</v>
      </c>
    </row>
    <row r="147" spans="1:65" s="2" customFormat="1" ht="24.2" customHeight="1">
      <c r="A147" s="29"/>
      <c r="B147" s="141"/>
      <c r="C147" s="142" t="s">
        <v>227</v>
      </c>
      <c r="D147" s="142" t="s">
        <v>151</v>
      </c>
      <c r="E147" s="143" t="s">
        <v>252</v>
      </c>
      <c r="F147" s="144" t="s">
        <v>253</v>
      </c>
      <c r="G147" s="145" t="s">
        <v>208</v>
      </c>
      <c r="H147" s="146">
        <v>6.44</v>
      </c>
      <c r="I147" s="147"/>
      <c r="J147" s="148">
        <f t="shared" si="10"/>
        <v>0</v>
      </c>
      <c r="K147" s="149"/>
      <c r="L147" s="30"/>
      <c r="M147" s="150" t="s">
        <v>1</v>
      </c>
      <c r="N147" s="151" t="s">
        <v>42</v>
      </c>
      <c r="O147" s="55"/>
      <c r="P147" s="152">
        <f t="shared" si="11"/>
        <v>0</v>
      </c>
      <c r="Q147" s="152">
        <v>0</v>
      </c>
      <c r="R147" s="152">
        <f t="shared" si="12"/>
        <v>0</v>
      </c>
      <c r="S147" s="152">
        <v>0</v>
      </c>
      <c r="T147" s="153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4" t="s">
        <v>155</v>
      </c>
      <c r="AT147" s="154" t="s">
        <v>151</v>
      </c>
      <c r="AU147" s="154" t="s">
        <v>87</v>
      </c>
      <c r="AY147" s="14" t="s">
        <v>149</v>
      </c>
      <c r="BE147" s="155">
        <f t="shared" si="14"/>
        <v>0</v>
      </c>
      <c r="BF147" s="155">
        <f t="shared" si="15"/>
        <v>0</v>
      </c>
      <c r="BG147" s="155">
        <f t="shared" si="16"/>
        <v>0</v>
      </c>
      <c r="BH147" s="155">
        <f t="shared" si="17"/>
        <v>0</v>
      </c>
      <c r="BI147" s="155">
        <f t="shared" si="18"/>
        <v>0</v>
      </c>
      <c r="BJ147" s="14" t="s">
        <v>85</v>
      </c>
      <c r="BK147" s="155">
        <f t="shared" si="19"/>
        <v>0</v>
      </c>
      <c r="BL147" s="14" t="s">
        <v>155</v>
      </c>
      <c r="BM147" s="154" t="s">
        <v>704</v>
      </c>
    </row>
    <row r="148" spans="1:65" s="2" customFormat="1" ht="24.2" customHeight="1">
      <c r="A148" s="29"/>
      <c r="B148" s="141"/>
      <c r="C148" s="142" t="s">
        <v>231</v>
      </c>
      <c r="D148" s="142" t="s">
        <v>151</v>
      </c>
      <c r="E148" s="143" t="s">
        <v>256</v>
      </c>
      <c r="F148" s="144" t="s">
        <v>257</v>
      </c>
      <c r="G148" s="145" t="s">
        <v>208</v>
      </c>
      <c r="H148" s="146">
        <v>4.54</v>
      </c>
      <c r="I148" s="147"/>
      <c r="J148" s="148">
        <f t="shared" si="10"/>
        <v>0</v>
      </c>
      <c r="K148" s="149"/>
      <c r="L148" s="30"/>
      <c r="M148" s="150" t="s">
        <v>1</v>
      </c>
      <c r="N148" s="151" t="s">
        <v>42</v>
      </c>
      <c r="O148" s="55"/>
      <c r="P148" s="152">
        <f t="shared" si="11"/>
        <v>0</v>
      </c>
      <c r="Q148" s="152">
        <v>0</v>
      </c>
      <c r="R148" s="152">
        <f t="shared" si="12"/>
        <v>0</v>
      </c>
      <c r="S148" s="152">
        <v>0</v>
      </c>
      <c r="T148" s="153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4" t="s">
        <v>155</v>
      </c>
      <c r="AT148" s="154" t="s">
        <v>151</v>
      </c>
      <c r="AU148" s="154" t="s">
        <v>87</v>
      </c>
      <c r="AY148" s="14" t="s">
        <v>149</v>
      </c>
      <c r="BE148" s="155">
        <f t="shared" si="14"/>
        <v>0</v>
      </c>
      <c r="BF148" s="155">
        <f t="shared" si="15"/>
        <v>0</v>
      </c>
      <c r="BG148" s="155">
        <f t="shared" si="16"/>
        <v>0</v>
      </c>
      <c r="BH148" s="155">
        <f t="shared" si="17"/>
        <v>0</v>
      </c>
      <c r="BI148" s="155">
        <f t="shared" si="18"/>
        <v>0</v>
      </c>
      <c r="BJ148" s="14" t="s">
        <v>85</v>
      </c>
      <c r="BK148" s="155">
        <f t="shared" si="19"/>
        <v>0</v>
      </c>
      <c r="BL148" s="14" t="s">
        <v>155</v>
      </c>
      <c r="BM148" s="154" t="s">
        <v>705</v>
      </c>
    </row>
    <row r="149" spans="1:65" s="2" customFormat="1" ht="24.2" customHeight="1">
      <c r="A149" s="29"/>
      <c r="B149" s="141"/>
      <c r="C149" s="142" t="s">
        <v>14</v>
      </c>
      <c r="D149" s="142" t="s">
        <v>151</v>
      </c>
      <c r="E149" s="143" t="s">
        <v>260</v>
      </c>
      <c r="F149" s="144" t="s">
        <v>261</v>
      </c>
      <c r="G149" s="145" t="s">
        <v>208</v>
      </c>
      <c r="H149" s="146">
        <v>0.51</v>
      </c>
      <c r="I149" s="147"/>
      <c r="J149" s="148">
        <f t="shared" si="10"/>
        <v>0</v>
      </c>
      <c r="K149" s="149"/>
      <c r="L149" s="30"/>
      <c r="M149" s="150" t="s">
        <v>1</v>
      </c>
      <c r="N149" s="151" t="s">
        <v>42</v>
      </c>
      <c r="O149" s="55"/>
      <c r="P149" s="152">
        <f t="shared" si="11"/>
        <v>0</v>
      </c>
      <c r="Q149" s="152">
        <v>0</v>
      </c>
      <c r="R149" s="152">
        <f t="shared" si="12"/>
        <v>0</v>
      </c>
      <c r="S149" s="152">
        <v>0</v>
      </c>
      <c r="T149" s="153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4" t="s">
        <v>155</v>
      </c>
      <c r="AT149" s="154" t="s">
        <v>151</v>
      </c>
      <c r="AU149" s="154" t="s">
        <v>87</v>
      </c>
      <c r="AY149" s="14" t="s">
        <v>149</v>
      </c>
      <c r="BE149" s="155">
        <f t="shared" si="14"/>
        <v>0</v>
      </c>
      <c r="BF149" s="155">
        <f t="shared" si="15"/>
        <v>0</v>
      </c>
      <c r="BG149" s="155">
        <f t="shared" si="16"/>
        <v>0</v>
      </c>
      <c r="BH149" s="155">
        <f t="shared" si="17"/>
        <v>0</v>
      </c>
      <c r="BI149" s="155">
        <f t="shared" si="18"/>
        <v>0</v>
      </c>
      <c r="BJ149" s="14" t="s">
        <v>85</v>
      </c>
      <c r="BK149" s="155">
        <f t="shared" si="19"/>
        <v>0</v>
      </c>
      <c r="BL149" s="14" t="s">
        <v>155</v>
      </c>
      <c r="BM149" s="154" t="s">
        <v>706</v>
      </c>
    </row>
    <row r="150" spans="1:65" s="2" customFormat="1" ht="37.9" customHeight="1">
      <c r="A150" s="29"/>
      <c r="B150" s="141"/>
      <c r="C150" s="142" t="s">
        <v>7</v>
      </c>
      <c r="D150" s="142" t="s">
        <v>151</v>
      </c>
      <c r="E150" s="143" t="s">
        <v>264</v>
      </c>
      <c r="F150" s="144" t="s">
        <v>265</v>
      </c>
      <c r="G150" s="145" t="s">
        <v>208</v>
      </c>
      <c r="H150" s="146">
        <v>5</v>
      </c>
      <c r="I150" s="147"/>
      <c r="J150" s="148">
        <f t="shared" si="10"/>
        <v>0</v>
      </c>
      <c r="K150" s="149"/>
      <c r="L150" s="30"/>
      <c r="M150" s="150" t="s">
        <v>1</v>
      </c>
      <c r="N150" s="151" t="s">
        <v>42</v>
      </c>
      <c r="O150" s="55"/>
      <c r="P150" s="152">
        <f t="shared" si="11"/>
        <v>0</v>
      </c>
      <c r="Q150" s="152">
        <v>0</v>
      </c>
      <c r="R150" s="152">
        <f t="shared" si="12"/>
        <v>0</v>
      </c>
      <c r="S150" s="152">
        <v>0</v>
      </c>
      <c r="T150" s="153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4" t="s">
        <v>155</v>
      </c>
      <c r="AT150" s="154" t="s">
        <v>151</v>
      </c>
      <c r="AU150" s="154" t="s">
        <v>87</v>
      </c>
      <c r="AY150" s="14" t="s">
        <v>149</v>
      </c>
      <c r="BE150" s="155">
        <f t="shared" si="14"/>
        <v>0</v>
      </c>
      <c r="BF150" s="155">
        <f t="shared" si="15"/>
        <v>0</v>
      </c>
      <c r="BG150" s="155">
        <f t="shared" si="16"/>
        <v>0</v>
      </c>
      <c r="BH150" s="155">
        <f t="shared" si="17"/>
        <v>0</v>
      </c>
      <c r="BI150" s="155">
        <f t="shared" si="18"/>
        <v>0</v>
      </c>
      <c r="BJ150" s="14" t="s">
        <v>85</v>
      </c>
      <c r="BK150" s="155">
        <f t="shared" si="19"/>
        <v>0</v>
      </c>
      <c r="BL150" s="14" t="s">
        <v>155</v>
      </c>
      <c r="BM150" s="154" t="s">
        <v>707</v>
      </c>
    </row>
    <row r="151" spans="1:65" s="2" customFormat="1" ht="49.15" customHeight="1">
      <c r="A151" s="29"/>
      <c r="B151" s="141"/>
      <c r="C151" s="142" t="s">
        <v>243</v>
      </c>
      <c r="D151" s="142" t="s">
        <v>151</v>
      </c>
      <c r="E151" s="143" t="s">
        <v>268</v>
      </c>
      <c r="F151" s="144" t="s">
        <v>269</v>
      </c>
      <c r="G151" s="145" t="s">
        <v>208</v>
      </c>
      <c r="H151" s="146">
        <v>1</v>
      </c>
      <c r="I151" s="147"/>
      <c r="J151" s="148">
        <f t="shared" si="10"/>
        <v>0</v>
      </c>
      <c r="K151" s="149"/>
      <c r="L151" s="30"/>
      <c r="M151" s="150" t="s">
        <v>1</v>
      </c>
      <c r="N151" s="151" t="s">
        <v>42</v>
      </c>
      <c r="O151" s="55"/>
      <c r="P151" s="152">
        <f t="shared" si="11"/>
        <v>0</v>
      </c>
      <c r="Q151" s="152">
        <v>0</v>
      </c>
      <c r="R151" s="152">
        <f t="shared" si="12"/>
        <v>0</v>
      </c>
      <c r="S151" s="152">
        <v>0</v>
      </c>
      <c r="T151" s="153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4" t="s">
        <v>155</v>
      </c>
      <c r="AT151" s="154" t="s">
        <v>151</v>
      </c>
      <c r="AU151" s="154" t="s">
        <v>87</v>
      </c>
      <c r="AY151" s="14" t="s">
        <v>149</v>
      </c>
      <c r="BE151" s="155">
        <f t="shared" si="14"/>
        <v>0</v>
      </c>
      <c r="BF151" s="155">
        <f t="shared" si="15"/>
        <v>0</v>
      </c>
      <c r="BG151" s="155">
        <f t="shared" si="16"/>
        <v>0</v>
      </c>
      <c r="BH151" s="155">
        <f t="shared" si="17"/>
        <v>0</v>
      </c>
      <c r="BI151" s="155">
        <f t="shared" si="18"/>
        <v>0</v>
      </c>
      <c r="BJ151" s="14" t="s">
        <v>85</v>
      </c>
      <c r="BK151" s="155">
        <f t="shared" si="19"/>
        <v>0</v>
      </c>
      <c r="BL151" s="14" t="s">
        <v>155</v>
      </c>
      <c r="BM151" s="154" t="s">
        <v>708</v>
      </c>
    </row>
    <row r="152" spans="1:65" s="2" customFormat="1" ht="37.9" customHeight="1">
      <c r="A152" s="29"/>
      <c r="B152" s="141"/>
      <c r="C152" s="142" t="s">
        <v>247</v>
      </c>
      <c r="D152" s="142" t="s">
        <v>151</v>
      </c>
      <c r="E152" s="143" t="s">
        <v>591</v>
      </c>
      <c r="F152" s="144" t="s">
        <v>592</v>
      </c>
      <c r="G152" s="145" t="s">
        <v>208</v>
      </c>
      <c r="H152" s="146">
        <v>12.291</v>
      </c>
      <c r="I152" s="147"/>
      <c r="J152" s="148">
        <f t="shared" si="10"/>
        <v>0</v>
      </c>
      <c r="K152" s="149"/>
      <c r="L152" s="30"/>
      <c r="M152" s="150" t="s">
        <v>1</v>
      </c>
      <c r="N152" s="151" t="s">
        <v>42</v>
      </c>
      <c r="O152" s="55"/>
      <c r="P152" s="152">
        <f t="shared" si="11"/>
        <v>0</v>
      </c>
      <c r="Q152" s="152">
        <v>0</v>
      </c>
      <c r="R152" s="152">
        <f t="shared" si="12"/>
        <v>0</v>
      </c>
      <c r="S152" s="152">
        <v>0</v>
      </c>
      <c r="T152" s="153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4" t="s">
        <v>155</v>
      </c>
      <c r="AT152" s="154" t="s">
        <v>151</v>
      </c>
      <c r="AU152" s="154" t="s">
        <v>87</v>
      </c>
      <c r="AY152" s="14" t="s">
        <v>149</v>
      </c>
      <c r="BE152" s="155">
        <f t="shared" si="14"/>
        <v>0</v>
      </c>
      <c r="BF152" s="155">
        <f t="shared" si="15"/>
        <v>0</v>
      </c>
      <c r="BG152" s="155">
        <f t="shared" si="16"/>
        <v>0</v>
      </c>
      <c r="BH152" s="155">
        <f t="shared" si="17"/>
        <v>0</v>
      </c>
      <c r="BI152" s="155">
        <f t="shared" si="18"/>
        <v>0</v>
      </c>
      <c r="BJ152" s="14" t="s">
        <v>85</v>
      </c>
      <c r="BK152" s="155">
        <f t="shared" si="19"/>
        <v>0</v>
      </c>
      <c r="BL152" s="14" t="s">
        <v>155</v>
      </c>
      <c r="BM152" s="154" t="s">
        <v>709</v>
      </c>
    </row>
    <row r="153" spans="1:65" s="2" customFormat="1" ht="37.9" customHeight="1">
      <c r="A153" s="29"/>
      <c r="B153" s="141"/>
      <c r="C153" s="142" t="s">
        <v>251</v>
      </c>
      <c r="D153" s="142" t="s">
        <v>151</v>
      </c>
      <c r="E153" s="143" t="s">
        <v>272</v>
      </c>
      <c r="F153" s="144" t="s">
        <v>273</v>
      </c>
      <c r="G153" s="145" t="s">
        <v>208</v>
      </c>
      <c r="H153" s="146">
        <v>56.569000000000003</v>
      </c>
      <c r="I153" s="147"/>
      <c r="J153" s="148">
        <f t="shared" si="10"/>
        <v>0</v>
      </c>
      <c r="K153" s="149"/>
      <c r="L153" s="30"/>
      <c r="M153" s="150" t="s">
        <v>1</v>
      </c>
      <c r="N153" s="151" t="s">
        <v>42</v>
      </c>
      <c r="O153" s="55"/>
      <c r="P153" s="152">
        <f t="shared" si="11"/>
        <v>0</v>
      </c>
      <c r="Q153" s="152">
        <v>0</v>
      </c>
      <c r="R153" s="152">
        <f t="shared" si="12"/>
        <v>0</v>
      </c>
      <c r="S153" s="152">
        <v>0</v>
      </c>
      <c r="T153" s="153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4" t="s">
        <v>155</v>
      </c>
      <c r="AT153" s="154" t="s">
        <v>151</v>
      </c>
      <c r="AU153" s="154" t="s">
        <v>87</v>
      </c>
      <c r="AY153" s="14" t="s">
        <v>149</v>
      </c>
      <c r="BE153" s="155">
        <f t="shared" si="14"/>
        <v>0</v>
      </c>
      <c r="BF153" s="155">
        <f t="shared" si="15"/>
        <v>0</v>
      </c>
      <c r="BG153" s="155">
        <f t="shared" si="16"/>
        <v>0</v>
      </c>
      <c r="BH153" s="155">
        <f t="shared" si="17"/>
        <v>0</v>
      </c>
      <c r="BI153" s="155">
        <f t="shared" si="18"/>
        <v>0</v>
      </c>
      <c r="BJ153" s="14" t="s">
        <v>85</v>
      </c>
      <c r="BK153" s="155">
        <f t="shared" si="19"/>
        <v>0</v>
      </c>
      <c r="BL153" s="14" t="s">
        <v>155</v>
      </c>
      <c r="BM153" s="154" t="s">
        <v>710</v>
      </c>
    </row>
    <row r="154" spans="1:65" s="2" customFormat="1" ht="37.9" customHeight="1">
      <c r="A154" s="29"/>
      <c r="B154" s="141"/>
      <c r="C154" s="142" t="s">
        <v>255</v>
      </c>
      <c r="D154" s="142" t="s">
        <v>151</v>
      </c>
      <c r="E154" s="143" t="s">
        <v>276</v>
      </c>
      <c r="F154" s="144" t="s">
        <v>277</v>
      </c>
      <c r="G154" s="145" t="s">
        <v>208</v>
      </c>
      <c r="H154" s="146">
        <v>5.76</v>
      </c>
      <c r="I154" s="147"/>
      <c r="J154" s="148">
        <f t="shared" si="10"/>
        <v>0</v>
      </c>
      <c r="K154" s="149"/>
      <c r="L154" s="30"/>
      <c r="M154" s="150" t="s">
        <v>1</v>
      </c>
      <c r="N154" s="151" t="s">
        <v>42</v>
      </c>
      <c r="O154" s="55"/>
      <c r="P154" s="152">
        <f t="shared" si="11"/>
        <v>0</v>
      </c>
      <c r="Q154" s="152">
        <v>0</v>
      </c>
      <c r="R154" s="152">
        <f t="shared" si="12"/>
        <v>0</v>
      </c>
      <c r="S154" s="152">
        <v>0</v>
      </c>
      <c r="T154" s="153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4" t="s">
        <v>155</v>
      </c>
      <c r="AT154" s="154" t="s">
        <v>151</v>
      </c>
      <c r="AU154" s="154" t="s">
        <v>87</v>
      </c>
      <c r="AY154" s="14" t="s">
        <v>149</v>
      </c>
      <c r="BE154" s="155">
        <f t="shared" si="14"/>
        <v>0</v>
      </c>
      <c r="BF154" s="155">
        <f t="shared" si="15"/>
        <v>0</v>
      </c>
      <c r="BG154" s="155">
        <f t="shared" si="16"/>
        <v>0</v>
      </c>
      <c r="BH154" s="155">
        <f t="shared" si="17"/>
        <v>0</v>
      </c>
      <c r="BI154" s="155">
        <f t="shared" si="18"/>
        <v>0</v>
      </c>
      <c r="BJ154" s="14" t="s">
        <v>85</v>
      </c>
      <c r="BK154" s="155">
        <f t="shared" si="19"/>
        <v>0</v>
      </c>
      <c r="BL154" s="14" t="s">
        <v>155</v>
      </c>
      <c r="BM154" s="154" t="s">
        <v>711</v>
      </c>
    </row>
    <row r="155" spans="1:65" s="2" customFormat="1" ht="24.2" customHeight="1">
      <c r="A155" s="29"/>
      <c r="B155" s="141"/>
      <c r="C155" s="142" t="s">
        <v>259</v>
      </c>
      <c r="D155" s="142" t="s">
        <v>151</v>
      </c>
      <c r="E155" s="143" t="s">
        <v>521</v>
      </c>
      <c r="F155" s="144" t="s">
        <v>522</v>
      </c>
      <c r="G155" s="145" t="s">
        <v>208</v>
      </c>
      <c r="H155" s="146">
        <v>89.058999999999997</v>
      </c>
      <c r="I155" s="147"/>
      <c r="J155" s="148">
        <f t="shared" si="10"/>
        <v>0</v>
      </c>
      <c r="K155" s="149"/>
      <c r="L155" s="30"/>
      <c r="M155" s="150" t="s">
        <v>1</v>
      </c>
      <c r="N155" s="151" t="s">
        <v>42</v>
      </c>
      <c r="O155" s="55"/>
      <c r="P155" s="152">
        <f t="shared" si="11"/>
        <v>0</v>
      </c>
      <c r="Q155" s="152">
        <v>0</v>
      </c>
      <c r="R155" s="152">
        <f t="shared" si="12"/>
        <v>0</v>
      </c>
      <c r="S155" s="152">
        <v>0</v>
      </c>
      <c r="T155" s="153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4" t="s">
        <v>155</v>
      </c>
      <c r="AT155" s="154" t="s">
        <v>151</v>
      </c>
      <c r="AU155" s="154" t="s">
        <v>87</v>
      </c>
      <c r="AY155" s="14" t="s">
        <v>149</v>
      </c>
      <c r="BE155" s="155">
        <f t="shared" si="14"/>
        <v>0</v>
      </c>
      <c r="BF155" s="155">
        <f t="shared" si="15"/>
        <v>0</v>
      </c>
      <c r="BG155" s="155">
        <f t="shared" si="16"/>
        <v>0</v>
      </c>
      <c r="BH155" s="155">
        <f t="shared" si="17"/>
        <v>0</v>
      </c>
      <c r="BI155" s="155">
        <f t="shared" si="18"/>
        <v>0</v>
      </c>
      <c r="BJ155" s="14" t="s">
        <v>85</v>
      </c>
      <c r="BK155" s="155">
        <f t="shared" si="19"/>
        <v>0</v>
      </c>
      <c r="BL155" s="14" t="s">
        <v>155</v>
      </c>
      <c r="BM155" s="154" t="s">
        <v>712</v>
      </c>
    </row>
    <row r="156" spans="1:65" s="2" customFormat="1" ht="24.2" customHeight="1">
      <c r="A156" s="29"/>
      <c r="B156" s="141"/>
      <c r="C156" s="142" t="s">
        <v>263</v>
      </c>
      <c r="D156" s="142" t="s">
        <v>151</v>
      </c>
      <c r="E156" s="143" t="s">
        <v>524</v>
      </c>
      <c r="F156" s="144" t="s">
        <v>525</v>
      </c>
      <c r="G156" s="145" t="s">
        <v>208</v>
      </c>
      <c r="H156" s="146">
        <v>89.058999999999997</v>
      </c>
      <c r="I156" s="147"/>
      <c r="J156" s="148">
        <f t="shared" si="10"/>
        <v>0</v>
      </c>
      <c r="K156" s="149"/>
      <c r="L156" s="30"/>
      <c r="M156" s="150" t="s">
        <v>1</v>
      </c>
      <c r="N156" s="151" t="s">
        <v>42</v>
      </c>
      <c r="O156" s="55"/>
      <c r="P156" s="152">
        <f t="shared" si="11"/>
        <v>0</v>
      </c>
      <c r="Q156" s="152">
        <v>0</v>
      </c>
      <c r="R156" s="152">
        <f t="shared" si="12"/>
        <v>0</v>
      </c>
      <c r="S156" s="152">
        <v>0</v>
      </c>
      <c r="T156" s="153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4" t="s">
        <v>155</v>
      </c>
      <c r="AT156" s="154" t="s">
        <v>151</v>
      </c>
      <c r="AU156" s="154" t="s">
        <v>87</v>
      </c>
      <c r="AY156" s="14" t="s">
        <v>149</v>
      </c>
      <c r="BE156" s="155">
        <f t="shared" si="14"/>
        <v>0</v>
      </c>
      <c r="BF156" s="155">
        <f t="shared" si="15"/>
        <v>0</v>
      </c>
      <c r="BG156" s="155">
        <f t="shared" si="16"/>
        <v>0</v>
      </c>
      <c r="BH156" s="155">
        <f t="shared" si="17"/>
        <v>0</v>
      </c>
      <c r="BI156" s="155">
        <f t="shared" si="18"/>
        <v>0</v>
      </c>
      <c r="BJ156" s="14" t="s">
        <v>85</v>
      </c>
      <c r="BK156" s="155">
        <f t="shared" si="19"/>
        <v>0</v>
      </c>
      <c r="BL156" s="14" t="s">
        <v>155</v>
      </c>
      <c r="BM156" s="154" t="s">
        <v>713</v>
      </c>
    </row>
    <row r="157" spans="1:65" s="12" customFormat="1" ht="25.9" customHeight="1">
      <c r="B157" s="128"/>
      <c r="D157" s="129" t="s">
        <v>76</v>
      </c>
      <c r="E157" s="130" t="s">
        <v>363</v>
      </c>
      <c r="F157" s="130" t="s">
        <v>364</v>
      </c>
      <c r="I157" s="131"/>
      <c r="J157" s="132">
        <f>BK157</f>
        <v>0</v>
      </c>
      <c r="L157" s="128"/>
      <c r="M157" s="133"/>
      <c r="N157" s="134"/>
      <c r="O157" s="134"/>
      <c r="P157" s="135">
        <f>P158</f>
        <v>0</v>
      </c>
      <c r="Q157" s="134"/>
      <c r="R157" s="135">
        <f>R158</f>
        <v>0</v>
      </c>
      <c r="S157" s="134"/>
      <c r="T157" s="136">
        <f>T158</f>
        <v>0.51</v>
      </c>
      <c r="AR157" s="129" t="s">
        <v>87</v>
      </c>
      <c r="AT157" s="137" t="s">
        <v>76</v>
      </c>
      <c r="AU157" s="137" t="s">
        <v>77</v>
      </c>
      <c r="AY157" s="129" t="s">
        <v>149</v>
      </c>
      <c r="BK157" s="138">
        <f>BK158</f>
        <v>0</v>
      </c>
    </row>
    <row r="158" spans="1:65" s="12" customFormat="1" ht="22.9" customHeight="1">
      <c r="B158" s="128"/>
      <c r="D158" s="129" t="s">
        <v>76</v>
      </c>
      <c r="E158" s="139" t="s">
        <v>365</v>
      </c>
      <c r="F158" s="139" t="s">
        <v>366</v>
      </c>
      <c r="I158" s="131"/>
      <c r="J158" s="140">
        <f>BK158</f>
        <v>0</v>
      </c>
      <c r="L158" s="128"/>
      <c r="M158" s="133"/>
      <c r="N158" s="134"/>
      <c r="O158" s="134"/>
      <c r="P158" s="135">
        <f>P159</f>
        <v>0</v>
      </c>
      <c r="Q158" s="134"/>
      <c r="R158" s="135">
        <f>R159</f>
        <v>0</v>
      </c>
      <c r="S158" s="134"/>
      <c r="T158" s="136">
        <f>T159</f>
        <v>0.51</v>
      </c>
      <c r="AR158" s="129" t="s">
        <v>87</v>
      </c>
      <c r="AT158" s="137" t="s">
        <v>76</v>
      </c>
      <c r="AU158" s="137" t="s">
        <v>85</v>
      </c>
      <c r="AY158" s="129" t="s">
        <v>149</v>
      </c>
      <c r="BK158" s="138">
        <f>BK159</f>
        <v>0</v>
      </c>
    </row>
    <row r="159" spans="1:65" s="2" customFormat="1" ht="14.45" customHeight="1">
      <c r="A159" s="29"/>
      <c r="B159" s="141"/>
      <c r="C159" s="142" t="s">
        <v>267</v>
      </c>
      <c r="D159" s="142" t="s">
        <v>151</v>
      </c>
      <c r="E159" s="143" t="s">
        <v>367</v>
      </c>
      <c r="F159" s="144" t="s">
        <v>368</v>
      </c>
      <c r="G159" s="145" t="s">
        <v>154</v>
      </c>
      <c r="H159" s="146">
        <v>51</v>
      </c>
      <c r="I159" s="147"/>
      <c r="J159" s="148">
        <f>ROUND(I159*H159,2)</f>
        <v>0</v>
      </c>
      <c r="K159" s="149"/>
      <c r="L159" s="30"/>
      <c r="M159" s="150" t="s">
        <v>1</v>
      </c>
      <c r="N159" s="151" t="s">
        <v>42</v>
      </c>
      <c r="O159" s="55"/>
      <c r="P159" s="152">
        <f>O159*H159</f>
        <v>0</v>
      </c>
      <c r="Q159" s="152">
        <v>0</v>
      </c>
      <c r="R159" s="152">
        <f>Q159*H159</f>
        <v>0</v>
      </c>
      <c r="S159" s="152">
        <v>0.01</v>
      </c>
      <c r="T159" s="153">
        <f>S159*H159</f>
        <v>0.51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4" t="s">
        <v>219</v>
      </c>
      <c r="AT159" s="154" t="s">
        <v>151</v>
      </c>
      <c r="AU159" s="154" t="s">
        <v>87</v>
      </c>
      <c r="AY159" s="14" t="s">
        <v>149</v>
      </c>
      <c r="BE159" s="155">
        <f>IF(N159="základní",J159,0)</f>
        <v>0</v>
      </c>
      <c r="BF159" s="155">
        <f>IF(N159="snížená",J159,0)</f>
        <v>0</v>
      </c>
      <c r="BG159" s="155">
        <f>IF(N159="zákl. přenesená",J159,0)</f>
        <v>0</v>
      </c>
      <c r="BH159" s="155">
        <f>IF(N159="sníž. přenesená",J159,0)</f>
        <v>0</v>
      </c>
      <c r="BI159" s="155">
        <f>IF(N159="nulová",J159,0)</f>
        <v>0</v>
      </c>
      <c r="BJ159" s="14" t="s">
        <v>85</v>
      </c>
      <c r="BK159" s="155">
        <f>ROUND(I159*H159,2)</f>
        <v>0</v>
      </c>
      <c r="BL159" s="14" t="s">
        <v>219</v>
      </c>
      <c r="BM159" s="154" t="s">
        <v>714</v>
      </c>
    </row>
    <row r="160" spans="1:65" s="12" customFormat="1" ht="25.9" customHeight="1">
      <c r="B160" s="128"/>
      <c r="D160" s="129" t="s">
        <v>76</v>
      </c>
      <c r="E160" s="130" t="s">
        <v>279</v>
      </c>
      <c r="F160" s="130" t="s">
        <v>280</v>
      </c>
      <c r="I160" s="131"/>
      <c r="J160" s="132">
        <f>BK160</f>
        <v>0</v>
      </c>
      <c r="L160" s="128"/>
      <c r="M160" s="133"/>
      <c r="N160" s="134"/>
      <c r="O160" s="134"/>
      <c r="P160" s="135">
        <f>P161+P163</f>
        <v>0</v>
      </c>
      <c r="Q160" s="134"/>
      <c r="R160" s="135">
        <f>R161+R163</f>
        <v>0</v>
      </c>
      <c r="S160" s="134"/>
      <c r="T160" s="136">
        <f>T161+T163</f>
        <v>0</v>
      </c>
      <c r="AR160" s="129" t="s">
        <v>169</v>
      </c>
      <c r="AT160" s="137" t="s">
        <v>76</v>
      </c>
      <c r="AU160" s="137" t="s">
        <v>77</v>
      </c>
      <c r="AY160" s="129" t="s">
        <v>149</v>
      </c>
      <c r="BK160" s="138">
        <f>BK161+BK163</f>
        <v>0</v>
      </c>
    </row>
    <row r="161" spans="1:65" s="12" customFormat="1" ht="22.9" customHeight="1">
      <c r="B161" s="128"/>
      <c r="D161" s="129" t="s">
        <v>76</v>
      </c>
      <c r="E161" s="139" t="s">
        <v>289</v>
      </c>
      <c r="F161" s="139" t="s">
        <v>290</v>
      </c>
      <c r="I161" s="131"/>
      <c r="J161" s="140">
        <f>BK161</f>
        <v>0</v>
      </c>
      <c r="L161" s="128"/>
      <c r="M161" s="133"/>
      <c r="N161" s="134"/>
      <c r="O161" s="134"/>
      <c r="P161" s="135">
        <f>P162</f>
        <v>0</v>
      </c>
      <c r="Q161" s="134"/>
      <c r="R161" s="135">
        <f>R162</f>
        <v>0</v>
      </c>
      <c r="S161" s="134"/>
      <c r="T161" s="136">
        <f>T162</f>
        <v>0</v>
      </c>
      <c r="AR161" s="129" t="s">
        <v>169</v>
      </c>
      <c r="AT161" s="137" t="s">
        <v>76</v>
      </c>
      <c r="AU161" s="137" t="s">
        <v>85</v>
      </c>
      <c r="AY161" s="129" t="s">
        <v>149</v>
      </c>
      <c r="BK161" s="138">
        <f>BK162</f>
        <v>0</v>
      </c>
    </row>
    <row r="162" spans="1:65" s="2" customFormat="1" ht="37.9" customHeight="1">
      <c r="A162" s="29"/>
      <c r="B162" s="141"/>
      <c r="C162" s="142" t="s">
        <v>271</v>
      </c>
      <c r="D162" s="142" t="s">
        <v>151</v>
      </c>
      <c r="E162" s="143" t="s">
        <v>292</v>
      </c>
      <c r="F162" s="144" t="s">
        <v>293</v>
      </c>
      <c r="G162" s="145" t="s">
        <v>217</v>
      </c>
      <c r="H162" s="146">
        <v>1</v>
      </c>
      <c r="I162" s="147"/>
      <c r="J162" s="148">
        <f>ROUND(I162*H162,2)</f>
        <v>0</v>
      </c>
      <c r="K162" s="149"/>
      <c r="L162" s="30"/>
      <c r="M162" s="150" t="s">
        <v>1</v>
      </c>
      <c r="N162" s="151" t="s">
        <v>42</v>
      </c>
      <c r="O162" s="55"/>
      <c r="P162" s="152">
        <f>O162*H162</f>
        <v>0</v>
      </c>
      <c r="Q162" s="152">
        <v>0</v>
      </c>
      <c r="R162" s="152">
        <f>Q162*H162</f>
        <v>0</v>
      </c>
      <c r="S162" s="152">
        <v>0</v>
      </c>
      <c r="T162" s="153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4" t="s">
        <v>287</v>
      </c>
      <c r="AT162" s="154" t="s">
        <v>151</v>
      </c>
      <c r="AU162" s="154" t="s">
        <v>87</v>
      </c>
      <c r="AY162" s="14" t="s">
        <v>149</v>
      </c>
      <c r="BE162" s="155">
        <f>IF(N162="základní",J162,0)</f>
        <v>0</v>
      </c>
      <c r="BF162" s="155">
        <f>IF(N162="snížená",J162,0)</f>
        <v>0</v>
      </c>
      <c r="BG162" s="155">
        <f>IF(N162="zákl. přenesená",J162,0)</f>
        <v>0</v>
      </c>
      <c r="BH162" s="155">
        <f>IF(N162="sníž. přenesená",J162,0)</f>
        <v>0</v>
      </c>
      <c r="BI162" s="155">
        <f>IF(N162="nulová",J162,0)</f>
        <v>0</v>
      </c>
      <c r="BJ162" s="14" t="s">
        <v>85</v>
      </c>
      <c r="BK162" s="155">
        <f>ROUND(I162*H162,2)</f>
        <v>0</v>
      </c>
      <c r="BL162" s="14" t="s">
        <v>287</v>
      </c>
      <c r="BM162" s="154" t="s">
        <v>715</v>
      </c>
    </row>
    <row r="163" spans="1:65" s="12" customFormat="1" ht="22.9" customHeight="1">
      <c r="B163" s="128"/>
      <c r="D163" s="129" t="s">
        <v>76</v>
      </c>
      <c r="E163" s="139" t="s">
        <v>371</v>
      </c>
      <c r="F163" s="139" t="s">
        <v>372</v>
      </c>
      <c r="I163" s="131"/>
      <c r="J163" s="140">
        <f>BK163</f>
        <v>0</v>
      </c>
      <c r="L163" s="128"/>
      <c r="M163" s="133"/>
      <c r="N163" s="134"/>
      <c r="O163" s="134"/>
      <c r="P163" s="135">
        <f>SUM(P164:P166)</f>
        <v>0</v>
      </c>
      <c r="Q163" s="134"/>
      <c r="R163" s="135">
        <f>SUM(R164:R166)</f>
        <v>0</v>
      </c>
      <c r="S163" s="134"/>
      <c r="T163" s="136">
        <f>SUM(T164:T166)</f>
        <v>0</v>
      </c>
      <c r="AR163" s="129" t="s">
        <v>169</v>
      </c>
      <c r="AT163" s="137" t="s">
        <v>76</v>
      </c>
      <c r="AU163" s="137" t="s">
        <v>85</v>
      </c>
      <c r="AY163" s="129" t="s">
        <v>149</v>
      </c>
      <c r="BK163" s="138">
        <f>SUM(BK164:BK166)</f>
        <v>0</v>
      </c>
    </row>
    <row r="164" spans="1:65" s="2" customFormat="1" ht="37.9" customHeight="1">
      <c r="A164" s="29"/>
      <c r="B164" s="141"/>
      <c r="C164" s="142" t="s">
        <v>275</v>
      </c>
      <c r="D164" s="142" t="s">
        <v>151</v>
      </c>
      <c r="E164" s="143" t="s">
        <v>620</v>
      </c>
      <c r="F164" s="144" t="s">
        <v>716</v>
      </c>
      <c r="G164" s="145" t="s">
        <v>286</v>
      </c>
      <c r="H164" s="146">
        <v>1</v>
      </c>
      <c r="I164" s="147"/>
      <c r="J164" s="148">
        <f>ROUND(I164*H164,2)</f>
        <v>0</v>
      </c>
      <c r="K164" s="149"/>
      <c r="L164" s="30"/>
      <c r="M164" s="150" t="s">
        <v>1</v>
      </c>
      <c r="N164" s="151" t="s">
        <v>42</v>
      </c>
      <c r="O164" s="55"/>
      <c r="P164" s="152">
        <f>O164*H164</f>
        <v>0</v>
      </c>
      <c r="Q164" s="152">
        <v>0</v>
      </c>
      <c r="R164" s="152">
        <f>Q164*H164</f>
        <v>0</v>
      </c>
      <c r="S164" s="152">
        <v>0</v>
      </c>
      <c r="T164" s="153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4" t="s">
        <v>287</v>
      </c>
      <c r="AT164" s="154" t="s">
        <v>151</v>
      </c>
      <c r="AU164" s="154" t="s">
        <v>87</v>
      </c>
      <c r="AY164" s="14" t="s">
        <v>149</v>
      </c>
      <c r="BE164" s="155">
        <f>IF(N164="základní",J164,0)</f>
        <v>0</v>
      </c>
      <c r="BF164" s="155">
        <f>IF(N164="snížená",J164,0)</f>
        <v>0</v>
      </c>
      <c r="BG164" s="155">
        <f>IF(N164="zákl. přenesená",J164,0)</f>
        <v>0</v>
      </c>
      <c r="BH164" s="155">
        <f>IF(N164="sníž. přenesená",J164,0)</f>
        <v>0</v>
      </c>
      <c r="BI164" s="155">
        <f>IF(N164="nulová",J164,0)</f>
        <v>0</v>
      </c>
      <c r="BJ164" s="14" t="s">
        <v>85</v>
      </c>
      <c r="BK164" s="155">
        <f>ROUND(I164*H164,2)</f>
        <v>0</v>
      </c>
      <c r="BL164" s="14" t="s">
        <v>287</v>
      </c>
      <c r="BM164" s="154" t="s">
        <v>717</v>
      </c>
    </row>
    <row r="165" spans="1:65" s="2" customFormat="1" ht="14.45" customHeight="1">
      <c r="A165" s="29"/>
      <c r="B165" s="141"/>
      <c r="C165" s="142" t="s">
        <v>283</v>
      </c>
      <c r="D165" s="142" t="s">
        <v>151</v>
      </c>
      <c r="E165" s="143" t="s">
        <v>623</v>
      </c>
      <c r="F165" s="144" t="s">
        <v>718</v>
      </c>
      <c r="G165" s="145" t="s">
        <v>286</v>
      </c>
      <c r="H165" s="146">
        <v>1</v>
      </c>
      <c r="I165" s="147"/>
      <c r="J165" s="148">
        <f>ROUND(I165*H165,2)</f>
        <v>0</v>
      </c>
      <c r="K165" s="149"/>
      <c r="L165" s="30"/>
      <c r="M165" s="150" t="s">
        <v>1</v>
      </c>
      <c r="N165" s="151" t="s">
        <v>42</v>
      </c>
      <c r="O165" s="55"/>
      <c r="P165" s="152">
        <f>O165*H165</f>
        <v>0</v>
      </c>
      <c r="Q165" s="152">
        <v>0</v>
      </c>
      <c r="R165" s="152">
        <f>Q165*H165</f>
        <v>0</v>
      </c>
      <c r="S165" s="152">
        <v>0</v>
      </c>
      <c r="T165" s="153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4" t="s">
        <v>287</v>
      </c>
      <c r="AT165" s="154" t="s">
        <v>151</v>
      </c>
      <c r="AU165" s="154" t="s">
        <v>87</v>
      </c>
      <c r="AY165" s="14" t="s">
        <v>149</v>
      </c>
      <c r="BE165" s="155">
        <f>IF(N165="základní",J165,0)</f>
        <v>0</v>
      </c>
      <c r="BF165" s="155">
        <f>IF(N165="snížená",J165,0)</f>
        <v>0</v>
      </c>
      <c r="BG165" s="155">
        <f>IF(N165="zákl. přenesená",J165,0)</f>
        <v>0</v>
      </c>
      <c r="BH165" s="155">
        <f>IF(N165="sníž. přenesená",J165,0)</f>
        <v>0</v>
      </c>
      <c r="BI165" s="155">
        <f>IF(N165="nulová",J165,0)</f>
        <v>0</v>
      </c>
      <c r="BJ165" s="14" t="s">
        <v>85</v>
      </c>
      <c r="BK165" s="155">
        <f>ROUND(I165*H165,2)</f>
        <v>0</v>
      </c>
      <c r="BL165" s="14" t="s">
        <v>287</v>
      </c>
      <c r="BM165" s="154" t="s">
        <v>719</v>
      </c>
    </row>
    <row r="166" spans="1:65" s="2" customFormat="1" ht="24.2" customHeight="1">
      <c r="A166" s="29"/>
      <c r="B166" s="141"/>
      <c r="C166" s="142" t="s">
        <v>291</v>
      </c>
      <c r="D166" s="142" t="s">
        <v>151</v>
      </c>
      <c r="E166" s="143" t="s">
        <v>626</v>
      </c>
      <c r="F166" s="144" t="s">
        <v>720</v>
      </c>
      <c r="G166" s="145" t="s">
        <v>286</v>
      </c>
      <c r="H166" s="146">
        <v>1</v>
      </c>
      <c r="I166" s="147"/>
      <c r="J166" s="148">
        <f>ROUND(I166*H166,2)</f>
        <v>0</v>
      </c>
      <c r="K166" s="149"/>
      <c r="L166" s="30"/>
      <c r="M166" s="167" t="s">
        <v>1</v>
      </c>
      <c r="N166" s="168" t="s">
        <v>42</v>
      </c>
      <c r="O166" s="169"/>
      <c r="P166" s="170">
        <f>O166*H166</f>
        <v>0</v>
      </c>
      <c r="Q166" s="170">
        <v>0</v>
      </c>
      <c r="R166" s="170">
        <f>Q166*H166</f>
        <v>0</v>
      </c>
      <c r="S166" s="170">
        <v>0</v>
      </c>
      <c r="T166" s="171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4" t="s">
        <v>287</v>
      </c>
      <c r="AT166" s="154" t="s">
        <v>151</v>
      </c>
      <c r="AU166" s="154" t="s">
        <v>87</v>
      </c>
      <c r="AY166" s="14" t="s">
        <v>149</v>
      </c>
      <c r="BE166" s="155">
        <f>IF(N166="základní",J166,0)</f>
        <v>0</v>
      </c>
      <c r="BF166" s="155">
        <f>IF(N166="snížená",J166,0)</f>
        <v>0</v>
      </c>
      <c r="BG166" s="155">
        <f>IF(N166="zákl. přenesená",J166,0)</f>
        <v>0</v>
      </c>
      <c r="BH166" s="155">
        <f>IF(N166="sníž. přenesená",J166,0)</f>
        <v>0</v>
      </c>
      <c r="BI166" s="155">
        <f>IF(N166="nulová",J166,0)</f>
        <v>0</v>
      </c>
      <c r="BJ166" s="14" t="s">
        <v>85</v>
      </c>
      <c r="BK166" s="155">
        <f>ROUND(I166*H166,2)</f>
        <v>0</v>
      </c>
      <c r="BL166" s="14" t="s">
        <v>287</v>
      </c>
      <c r="BM166" s="154" t="s">
        <v>721</v>
      </c>
    </row>
    <row r="167" spans="1:65" s="2" customFormat="1" ht="6.95" customHeight="1">
      <c r="A167" s="29"/>
      <c r="B167" s="44"/>
      <c r="C167" s="45"/>
      <c r="D167" s="45"/>
      <c r="E167" s="45"/>
      <c r="F167" s="45"/>
      <c r="G167" s="45"/>
      <c r="H167" s="45"/>
      <c r="I167" s="45"/>
      <c r="J167" s="45"/>
      <c r="K167" s="45"/>
      <c r="L167" s="30"/>
      <c r="M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</row>
  </sheetData>
  <sheetProtection algorithmName="SHA-512" hashValue="Cl4az6wV56zERdFvTEoeCFb0iny/dV6VDDeKK/DvYPZHP2dZ0cRMliFJEOqCgaqz4NhiXYWp62Mx0SRgxwIpsg==" saltValue="64W6J5AW3+jMId4c4f0RKQ==" spinCount="100000" sheet="1" objects="1" scenarios="1"/>
  <autoFilter ref="C124:K166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5"/>
  <sheetViews>
    <sheetView showGridLines="0" tabSelected="1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2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4" t="s">
        <v>117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87</v>
      </c>
    </row>
    <row r="4" spans="1:46" s="1" customFormat="1" ht="24.95" customHeight="1">
      <c r="B4" s="17"/>
      <c r="D4" s="18" t="s">
        <v>118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37.5" customHeight="1">
      <c r="B7" s="17"/>
      <c r="E7" s="215" t="str">
        <f>'Rekapitulace stavby'!K6</f>
        <v>Odstraňování postradatelných objektů SŽ-demolice (obvod OŘ PHA) trať č.090-Kralupy n.V.; Bubny, 070-Měšice, 061-Oskořínek, 011 Pečky,126-Chrášťany, 161-Oráčov, 174-Hýskov, 210-Čisovice, 212-Ledečko</v>
      </c>
      <c r="F7" s="216"/>
      <c r="G7" s="216"/>
      <c r="H7" s="216"/>
      <c r="L7" s="17"/>
    </row>
    <row r="8" spans="1:46" s="2" customFormat="1" ht="12" customHeight="1">
      <c r="A8" s="29"/>
      <c r="B8" s="30"/>
      <c r="C8" s="29"/>
      <c r="D8" s="24" t="s">
        <v>119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1" t="s">
        <v>722</v>
      </c>
      <c r="F9" s="217"/>
      <c r="G9" s="217"/>
      <c r="H9" s="217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723</v>
      </c>
      <c r="G12" s="29"/>
      <c r="H12" s="29"/>
      <c r="I12" s="24" t="s">
        <v>21</v>
      </c>
      <c r="J12" s="52" t="str">
        <f>'Rekapitulace stavby'!AN8</f>
        <v>14. 9. 2020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25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26</v>
      </c>
      <c r="F15" s="29"/>
      <c r="G15" s="29"/>
      <c r="H15" s="29"/>
      <c r="I15" s="24" t="s">
        <v>27</v>
      </c>
      <c r="J15" s="22" t="s">
        <v>28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29</v>
      </c>
      <c r="E17" s="29"/>
      <c r="F17" s="29"/>
      <c r="G17" s="29"/>
      <c r="H17" s="29"/>
      <c r="I17" s="2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8" t="str">
        <f>'Rekapitulace stavby'!E14</f>
        <v>Vyplň údaj</v>
      </c>
      <c r="F18" s="187"/>
      <c r="G18" s="187"/>
      <c r="H18" s="187"/>
      <c r="I18" s="24" t="s">
        <v>27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31</v>
      </c>
      <c r="E20" s="29"/>
      <c r="F20" s="29"/>
      <c r="G20" s="29"/>
      <c r="H20" s="29"/>
      <c r="I20" s="2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27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34</v>
      </c>
      <c r="E23" s="29"/>
      <c r="F23" s="29"/>
      <c r="G23" s="29"/>
      <c r="H23" s="29"/>
      <c r="I23" s="24" t="s">
        <v>24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35</v>
      </c>
      <c r="F24" s="29"/>
      <c r="G24" s="29"/>
      <c r="H24" s="29"/>
      <c r="I24" s="24" t="s">
        <v>27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36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91" t="s">
        <v>1</v>
      </c>
      <c r="F27" s="191"/>
      <c r="G27" s="191"/>
      <c r="H27" s="191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37</v>
      </c>
      <c r="E30" s="29"/>
      <c r="F30" s="29"/>
      <c r="G30" s="29"/>
      <c r="H30" s="29"/>
      <c r="I30" s="29"/>
      <c r="J30" s="68">
        <f>ROUND(J125,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39</v>
      </c>
      <c r="G32" s="29"/>
      <c r="H32" s="29"/>
      <c r="I32" s="33" t="s">
        <v>38</v>
      </c>
      <c r="J32" s="33" t="s">
        <v>40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41</v>
      </c>
      <c r="E33" s="24" t="s">
        <v>42</v>
      </c>
      <c r="F33" s="96">
        <f>ROUND((SUM(BE125:BE154)),  2)</f>
        <v>0</v>
      </c>
      <c r="G33" s="29"/>
      <c r="H33" s="29"/>
      <c r="I33" s="97">
        <v>0.21</v>
      </c>
      <c r="J33" s="96">
        <f>ROUND(((SUM(BE125:BE154))*I33),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43</v>
      </c>
      <c r="F34" s="96">
        <f>ROUND((SUM(BF125:BF154)),  2)</f>
        <v>0</v>
      </c>
      <c r="G34" s="29"/>
      <c r="H34" s="29"/>
      <c r="I34" s="97">
        <v>0.15</v>
      </c>
      <c r="J34" s="96">
        <f>ROUND(((SUM(BF125:BF154))*I34),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44</v>
      </c>
      <c r="F35" s="96">
        <f>ROUND((SUM(BG125:BG154)),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45</v>
      </c>
      <c r="F36" s="96">
        <f>ROUND((SUM(BH125:BH154)),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46</v>
      </c>
      <c r="F37" s="96">
        <f>ROUND((SUM(BI125:BI154)),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47</v>
      </c>
      <c r="E39" s="57"/>
      <c r="F39" s="57"/>
      <c r="G39" s="100" t="s">
        <v>48</v>
      </c>
      <c r="H39" s="101" t="s">
        <v>49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29"/>
      <c r="B61" s="30"/>
      <c r="C61" s="29"/>
      <c r="D61" s="42" t="s">
        <v>52</v>
      </c>
      <c r="E61" s="32"/>
      <c r="F61" s="104" t="s">
        <v>53</v>
      </c>
      <c r="G61" s="42" t="s">
        <v>52</v>
      </c>
      <c r="H61" s="32"/>
      <c r="I61" s="32"/>
      <c r="J61" s="105" t="s">
        <v>53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29"/>
      <c r="B65" s="30"/>
      <c r="C65" s="29"/>
      <c r="D65" s="40" t="s">
        <v>54</v>
      </c>
      <c r="E65" s="43"/>
      <c r="F65" s="43"/>
      <c r="G65" s="40" t="s">
        <v>55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29"/>
      <c r="B76" s="30"/>
      <c r="C76" s="29"/>
      <c r="D76" s="42" t="s">
        <v>52</v>
      </c>
      <c r="E76" s="32"/>
      <c r="F76" s="104" t="s">
        <v>53</v>
      </c>
      <c r="G76" s="42" t="s">
        <v>52</v>
      </c>
      <c r="H76" s="32"/>
      <c r="I76" s="32"/>
      <c r="J76" s="105" t="s">
        <v>53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122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5" t="str">
        <f>E7</f>
        <v>Odstraňování postradatelných objektů SŽ-demolice (obvod OŘ PHA) trať č.090-Kralupy n.V.; Bubny, 070-Měšice, 061-Oskořínek, 011 Pečky,126-Chrášťany, 161-Oráčov, 174-Hýskov, 210-Čisovice, 212-Ledečko</v>
      </c>
      <c r="F85" s="216"/>
      <c r="G85" s="216"/>
      <c r="H85" s="216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119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1" t="str">
        <f>E9</f>
        <v>SO.11 - Chrášťany – dřevěné skladiště</v>
      </c>
      <c r="F87" s="217"/>
      <c r="G87" s="217"/>
      <c r="H87" s="217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>Chrášťany</v>
      </c>
      <c r="G89" s="29"/>
      <c r="H89" s="29"/>
      <c r="I89" s="24" t="s">
        <v>21</v>
      </c>
      <c r="J89" s="52" t="str">
        <f>IF(J12="","",J12)</f>
        <v>14. 9. 2020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>Správa železnic, státní organizace</v>
      </c>
      <c r="G91" s="29"/>
      <c r="H91" s="29"/>
      <c r="I91" s="24" t="s">
        <v>31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29</v>
      </c>
      <c r="D92" s="29"/>
      <c r="E92" s="29"/>
      <c r="F92" s="22" t="str">
        <f>IF(E18="","",E18)</f>
        <v>Vyplň údaj</v>
      </c>
      <c r="G92" s="29"/>
      <c r="H92" s="29"/>
      <c r="I92" s="24" t="s">
        <v>34</v>
      </c>
      <c r="J92" s="27" t="str">
        <f>E24</f>
        <v>L. Malý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123</v>
      </c>
      <c r="D94" s="98"/>
      <c r="E94" s="98"/>
      <c r="F94" s="98"/>
      <c r="G94" s="98"/>
      <c r="H94" s="98"/>
      <c r="I94" s="98"/>
      <c r="J94" s="107" t="s">
        <v>124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125</v>
      </c>
      <c r="D96" s="29"/>
      <c r="E96" s="29"/>
      <c r="F96" s="29"/>
      <c r="G96" s="29"/>
      <c r="H96" s="29"/>
      <c r="I96" s="29"/>
      <c r="J96" s="68">
        <f>J125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126</v>
      </c>
    </row>
    <row r="97" spans="1:31" s="9" customFormat="1" ht="24.95" customHeight="1">
      <c r="B97" s="109"/>
      <c r="D97" s="110" t="s">
        <v>127</v>
      </c>
      <c r="E97" s="111"/>
      <c r="F97" s="111"/>
      <c r="G97" s="111"/>
      <c r="H97" s="111"/>
      <c r="I97" s="111"/>
      <c r="J97" s="112">
        <f>J126</f>
        <v>0</v>
      </c>
      <c r="L97" s="109"/>
    </row>
    <row r="98" spans="1:31" s="10" customFormat="1" ht="19.899999999999999" customHeight="1">
      <c r="B98" s="113"/>
      <c r="D98" s="114" t="s">
        <v>128</v>
      </c>
      <c r="E98" s="115"/>
      <c r="F98" s="115"/>
      <c r="G98" s="115"/>
      <c r="H98" s="115"/>
      <c r="I98" s="115"/>
      <c r="J98" s="116">
        <f>J127</f>
        <v>0</v>
      </c>
      <c r="L98" s="113"/>
    </row>
    <row r="99" spans="1:31" s="10" customFormat="1" ht="19.899999999999999" customHeight="1">
      <c r="B99" s="113"/>
      <c r="D99" s="114" t="s">
        <v>129</v>
      </c>
      <c r="E99" s="115"/>
      <c r="F99" s="115"/>
      <c r="G99" s="115"/>
      <c r="H99" s="115"/>
      <c r="I99" s="115"/>
      <c r="J99" s="116">
        <f>J135</f>
        <v>0</v>
      </c>
      <c r="L99" s="113"/>
    </row>
    <row r="100" spans="1:31" s="10" customFormat="1" ht="19.899999999999999" customHeight="1">
      <c r="B100" s="113"/>
      <c r="D100" s="114" t="s">
        <v>130</v>
      </c>
      <c r="E100" s="115"/>
      <c r="F100" s="115"/>
      <c r="G100" s="115"/>
      <c r="H100" s="115"/>
      <c r="I100" s="115"/>
      <c r="J100" s="116">
        <f>J139</f>
        <v>0</v>
      </c>
      <c r="L100" s="113"/>
    </row>
    <row r="101" spans="1:31" s="9" customFormat="1" ht="24.95" customHeight="1">
      <c r="B101" s="109"/>
      <c r="D101" s="110" t="s">
        <v>327</v>
      </c>
      <c r="E101" s="111"/>
      <c r="F101" s="111"/>
      <c r="G101" s="111"/>
      <c r="H101" s="111"/>
      <c r="I101" s="111"/>
      <c r="J101" s="112">
        <f>J147</f>
        <v>0</v>
      </c>
      <c r="L101" s="109"/>
    </row>
    <row r="102" spans="1:31" s="10" customFormat="1" ht="19.899999999999999" customHeight="1">
      <c r="B102" s="113"/>
      <c r="D102" s="114" t="s">
        <v>385</v>
      </c>
      <c r="E102" s="115"/>
      <c r="F102" s="115"/>
      <c r="G102" s="115"/>
      <c r="H102" s="115"/>
      <c r="I102" s="115"/>
      <c r="J102" s="116">
        <f>J148</f>
        <v>0</v>
      </c>
      <c r="L102" s="113"/>
    </row>
    <row r="103" spans="1:31" s="9" customFormat="1" ht="24.95" customHeight="1">
      <c r="B103" s="109"/>
      <c r="D103" s="110" t="s">
        <v>131</v>
      </c>
      <c r="E103" s="111"/>
      <c r="F103" s="111"/>
      <c r="G103" s="111"/>
      <c r="H103" s="111"/>
      <c r="I103" s="111"/>
      <c r="J103" s="112">
        <f>J150</f>
        <v>0</v>
      </c>
      <c r="L103" s="109"/>
    </row>
    <row r="104" spans="1:31" s="10" customFormat="1" ht="19.899999999999999" customHeight="1">
      <c r="B104" s="113"/>
      <c r="D104" s="114" t="s">
        <v>133</v>
      </c>
      <c r="E104" s="115"/>
      <c r="F104" s="115"/>
      <c r="G104" s="115"/>
      <c r="H104" s="115"/>
      <c r="I104" s="115"/>
      <c r="J104" s="116">
        <f>J151</f>
        <v>0</v>
      </c>
      <c r="L104" s="113"/>
    </row>
    <row r="105" spans="1:31" s="10" customFormat="1" ht="19.899999999999999" customHeight="1">
      <c r="B105" s="113"/>
      <c r="D105" s="114" t="s">
        <v>329</v>
      </c>
      <c r="E105" s="115"/>
      <c r="F105" s="115"/>
      <c r="G105" s="115"/>
      <c r="H105" s="115"/>
      <c r="I105" s="115"/>
      <c r="J105" s="116">
        <f>J153</f>
        <v>0</v>
      </c>
      <c r="L105" s="113"/>
    </row>
    <row r="106" spans="1:31" s="2" customFormat="1" ht="21.75" customHeight="1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5" customHeight="1">
      <c r="A107" s="29"/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11" spans="1:31" s="2" customFormat="1" ht="6.95" customHeight="1">
      <c r="A111" s="29"/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24.95" customHeight="1">
      <c r="A112" s="29"/>
      <c r="B112" s="30"/>
      <c r="C112" s="18" t="s">
        <v>134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16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215" t="str">
        <f>E7</f>
        <v>Odstraňování postradatelných objektů SŽ-demolice (obvod OŘ PHA) trať č.090-Kralupy n.V.; Bubny, 070-Měšice, 061-Oskořínek, 011 Pečky,126-Chrášťany, 161-Oráčov, 174-Hýskov, 210-Čisovice, 212-Ledečko</v>
      </c>
      <c r="F115" s="216"/>
      <c r="G115" s="216"/>
      <c r="H115" s="216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119</v>
      </c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6.5" customHeight="1">
      <c r="A117" s="29"/>
      <c r="B117" s="30"/>
      <c r="C117" s="29"/>
      <c r="D117" s="29"/>
      <c r="E117" s="181" t="str">
        <f>E9</f>
        <v>SO.11 - Chrášťany – dřevěné skladiště</v>
      </c>
      <c r="F117" s="217"/>
      <c r="G117" s="217"/>
      <c r="H117" s="217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2" customHeight="1">
      <c r="A119" s="29"/>
      <c r="B119" s="30"/>
      <c r="C119" s="24" t="s">
        <v>19</v>
      </c>
      <c r="D119" s="29"/>
      <c r="E119" s="29"/>
      <c r="F119" s="22" t="str">
        <f>F12</f>
        <v>Chrášťany</v>
      </c>
      <c r="G119" s="29"/>
      <c r="H119" s="29"/>
      <c r="I119" s="24" t="s">
        <v>21</v>
      </c>
      <c r="J119" s="52" t="str">
        <f>IF(J12="","",J12)</f>
        <v>14. 9. 2020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6.9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2" customHeight="1">
      <c r="A121" s="29"/>
      <c r="B121" s="30"/>
      <c r="C121" s="24" t="s">
        <v>23</v>
      </c>
      <c r="D121" s="29"/>
      <c r="E121" s="29"/>
      <c r="F121" s="22" t="str">
        <f>E15</f>
        <v>Správa železnic, státní organizace</v>
      </c>
      <c r="G121" s="29"/>
      <c r="H121" s="29"/>
      <c r="I121" s="24" t="s">
        <v>31</v>
      </c>
      <c r="J121" s="27" t="str">
        <f>E21</f>
        <v xml:space="preserve"> 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5.2" customHeight="1">
      <c r="A122" s="29"/>
      <c r="B122" s="30"/>
      <c r="C122" s="24" t="s">
        <v>29</v>
      </c>
      <c r="D122" s="29"/>
      <c r="E122" s="29"/>
      <c r="F122" s="22" t="str">
        <f>IF(E18="","",E18)</f>
        <v>Vyplň údaj</v>
      </c>
      <c r="G122" s="29"/>
      <c r="H122" s="29"/>
      <c r="I122" s="24" t="s">
        <v>34</v>
      </c>
      <c r="J122" s="27" t="str">
        <f>E24</f>
        <v>L. Malý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2" customFormat="1" ht="10.3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5" s="11" customFormat="1" ht="29.25" customHeight="1">
      <c r="A124" s="117"/>
      <c r="B124" s="118"/>
      <c r="C124" s="119" t="s">
        <v>135</v>
      </c>
      <c r="D124" s="120" t="s">
        <v>62</v>
      </c>
      <c r="E124" s="120" t="s">
        <v>58</v>
      </c>
      <c r="F124" s="120" t="s">
        <v>59</v>
      </c>
      <c r="G124" s="120" t="s">
        <v>136</v>
      </c>
      <c r="H124" s="120" t="s">
        <v>137</v>
      </c>
      <c r="I124" s="120" t="s">
        <v>138</v>
      </c>
      <c r="J124" s="121" t="s">
        <v>124</v>
      </c>
      <c r="K124" s="122" t="s">
        <v>139</v>
      </c>
      <c r="L124" s="123"/>
      <c r="M124" s="59" t="s">
        <v>1</v>
      </c>
      <c r="N124" s="60" t="s">
        <v>41</v>
      </c>
      <c r="O124" s="60" t="s">
        <v>140</v>
      </c>
      <c r="P124" s="60" t="s">
        <v>141</v>
      </c>
      <c r="Q124" s="60" t="s">
        <v>142</v>
      </c>
      <c r="R124" s="60" t="s">
        <v>143</v>
      </c>
      <c r="S124" s="60" t="s">
        <v>144</v>
      </c>
      <c r="T124" s="61" t="s">
        <v>145</v>
      </c>
      <c r="U124" s="117"/>
      <c r="V124" s="117"/>
      <c r="W124" s="117"/>
      <c r="X124" s="117"/>
      <c r="Y124" s="117"/>
      <c r="Z124" s="117"/>
      <c r="AA124" s="117"/>
      <c r="AB124" s="117"/>
      <c r="AC124" s="117"/>
      <c r="AD124" s="117"/>
      <c r="AE124" s="117"/>
    </row>
    <row r="125" spans="1:65" s="2" customFormat="1" ht="22.9" customHeight="1">
      <c r="A125" s="29"/>
      <c r="B125" s="30"/>
      <c r="C125" s="66" t="s">
        <v>146</v>
      </c>
      <c r="D125" s="29"/>
      <c r="E125" s="29"/>
      <c r="F125" s="29"/>
      <c r="G125" s="29"/>
      <c r="H125" s="29"/>
      <c r="I125" s="29"/>
      <c r="J125" s="124">
        <f>BK125</f>
        <v>0</v>
      </c>
      <c r="K125" s="29"/>
      <c r="L125" s="30"/>
      <c r="M125" s="62"/>
      <c r="N125" s="53"/>
      <c r="O125" s="63"/>
      <c r="P125" s="125">
        <f>P126+P147+P150</f>
        <v>0</v>
      </c>
      <c r="Q125" s="63"/>
      <c r="R125" s="125">
        <f>R126+R147+R150</f>
        <v>0</v>
      </c>
      <c r="S125" s="63"/>
      <c r="T125" s="126">
        <f>T126+T147+T150</f>
        <v>96.322000000000003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76</v>
      </c>
      <c r="AU125" s="14" t="s">
        <v>126</v>
      </c>
      <c r="BK125" s="127">
        <f>BK126+BK147+BK150</f>
        <v>0</v>
      </c>
    </row>
    <row r="126" spans="1:65" s="12" customFormat="1" ht="25.9" customHeight="1">
      <c r="B126" s="128"/>
      <c r="D126" s="129" t="s">
        <v>76</v>
      </c>
      <c r="E126" s="130" t="s">
        <v>147</v>
      </c>
      <c r="F126" s="130" t="s">
        <v>148</v>
      </c>
      <c r="I126" s="131"/>
      <c r="J126" s="132">
        <f>BK126</f>
        <v>0</v>
      </c>
      <c r="L126" s="128"/>
      <c r="M126" s="133"/>
      <c r="N126" s="134"/>
      <c r="O126" s="134"/>
      <c r="P126" s="135">
        <f>P127+P135+P139</f>
        <v>0</v>
      </c>
      <c r="Q126" s="134"/>
      <c r="R126" s="135">
        <f>R127+R135+R139</f>
        <v>0</v>
      </c>
      <c r="S126" s="134"/>
      <c r="T126" s="136">
        <f>T127+T135+T139</f>
        <v>85.698000000000008</v>
      </c>
      <c r="AR126" s="129" t="s">
        <v>85</v>
      </c>
      <c r="AT126" s="137" t="s">
        <v>76</v>
      </c>
      <c r="AU126" s="137" t="s">
        <v>77</v>
      </c>
      <c r="AY126" s="129" t="s">
        <v>149</v>
      </c>
      <c r="BK126" s="138">
        <f>BK127+BK135+BK139</f>
        <v>0</v>
      </c>
    </row>
    <row r="127" spans="1:65" s="12" customFormat="1" ht="22.9" customHeight="1">
      <c r="B127" s="128"/>
      <c r="D127" s="129" t="s">
        <v>76</v>
      </c>
      <c r="E127" s="139" t="s">
        <v>85</v>
      </c>
      <c r="F127" s="139" t="s">
        <v>150</v>
      </c>
      <c r="I127" s="131"/>
      <c r="J127" s="140">
        <f>BK127</f>
        <v>0</v>
      </c>
      <c r="L127" s="128"/>
      <c r="M127" s="133"/>
      <c r="N127" s="134"/>
      <c r="O127" s="134"/>
      <c r="P127" s="135">
        <f>SUM(P128:P134)</f>
        <v>0</v>
      </c>
      <c r="Q127" s="134"/>
      <c r="R127" s="135">
        <f>SUM(R128:R134)</f>
        <v>0</v>
      </c>
      <c r="S127" s="134"/>
      <c r="T127" s="136">
        <f>SUM(T128:T134)</f>
        <v>0</v>
      </c>
      <c r="AR127" s="129" t="s">
        <v>85</v>
      </c>
      <c r="AT127" s="137" t="s">
        <v>76</v>
      </c>
      <c r="AU127" s="137" t="s">
        <v>85</v>
      </c>
      <c r="AY127" s="129" t="s">
        <v>149</v>
      </c>
      <c r="BK127" s="138">
        <f>SUM(BK128:BK134)</f>
        <v>0</v>
      </c>
    </row>
    <row r="128" spans="1:65" s="2" customFormat="1" ht="24.2" customHeight="1">
      <c r="A128" s="29"/>
      <c r="B128" s="141"/>
      <c r="C128" s="142" t="s">
        <v>85</v>
      </c>
      <c r="D128" s="142" t="s">
        <v>151</v>
      </c>
      <c r="E128" s="143" t="s">
        <v>184</v>
      </c>
      <c r="F128" s="144" t="s">
        <v>185</v>
      </c>
      <c r="G128" s="145" t="s">
        <v>186</v>
      </c>
      <c r="H128" s="146">
        <v>7.056</v>
      </c>
      <c r="I128" s="147"/>
      <c r="J128" s="148">
        <f t="shared" ref="J128:J134" si="0">ROUND(I128*H128,2)</f>
        <v>0</v>
      </c>
      <c r="K128" s="149"/>
      <c r="L128" s="30"/>
      <c r="M128" s="150" t="s">
        <v>1</v>
      </c>
      <c r="N128" s="151" t="s">
        <v>42</v>
      </c>
      <c r="O128" s="55"/>
      <c r="P128" s="152">
        <f t="shared" ref="P128:P134" si="1">O128*H128</f>
        <v>0</v>
      </c>
      <c r="Q128" s="152">
        <v>0</v>
      </c>
      <c r="R128" s="152">
        <f t="shared" ref="R128:R134" si="2">Q128*H128</f>
        <v>0</v>
      </c>
      <c r="S128" s="152">
        <v>0</v>
      </c>
      <c r="T128" s="153">
        <f t="shared" ref="T128:T134" si="3"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4" t="s">
        <v>155</v>
      </c>
      <c r="AT128" s="154" t="s">
        <v>151</v>
      </c>
      <c r="AU128" s="154" t="s">
        <v>87</v>
      </c>
      <c r="AY128" s="14" t="s">
        <v>149</v>
      </c>
      <c r="BE128" s="155">
        <f t="shared" ref="BE128:BE134" si="4">IF(N128="základní",J128,0)</f>
        <v>0</v>
      </c>
      <c r="BF128" s="155">
        <f t="shared" ref="BF128:BF134" si="5">IF(N128="snížená",J128,0)</f>
        <v>0</v>
      </c>
      <c r="BG128" s="155">
        <f t="shared" ref="BG128:BG134" si="6">IF(N128="zákl. přenesená",J128,0)</f>
        <v>0</v>
      </c>
      <c r="BH128" s="155">
        <f t="shared" ref="BH128:BH134" si="7">IF(N128="sníž. přenesená",J128,0)</f>
        <v>0</v>
      </c>
      <c r="BI128" s="155">
        <f t="shared" ref="BI128:BI134" si="8">IF(N128="nulová",J128,0)</f>
        <v>0</v>
      </c>
      <c r="BJ128" s="14" t="s">
        <v>85</v>
      </c>
      <c r="BK128" s="155">
        <f t="shared" ref="BK128:BK134" si="9">ROUND(I128*H128,2)</f>
        <v>0</v>
      </c>
      <c r="BL128" s="14" t="s">
        <v>155</v>
      </c>
      <c r="BM128" s="154" t="s">
        <v>724</v>
      </c>
    </row>
    <row r="129" spans="1:65" s="2" customFormat="1" ht="24.2" customHeight="1">
      <c r="A129" s="29"/>
      <c r="B129" s="141"/>
      <c r="C129" s="142" t="s">
        <v>87</v>
      </c>
      <c r="D129" s="142" t="s">
        <v>151</v>
      </c>
      <c r="E129" s="143" t="s">
        <v>189</v>
      </c>
      <c r="F129" s="144" t="s">
        <v>190</v>
      </c>
      <c r="G129" s="145" t="s">
        <v>186</v>
      </c>
      <c r="H129" s="146">
        <v>7.056</v>
      </c>
      <c r="I129" s="147"/>
      <c r="J129" s="148">
        <f t="shared" si="0"/>
        <v>0</v>
      </c>
      <c r="K129" s="149"/>
      <c r="L129" s="30"/>
      <c r="M129" s="150" t="s">
        <v>1</v>
      </c>
      <c r="N129" s="151" t="s">
        <v>42</v>
      </c>
      <c r="O129" s="55"/>
      <c r="P129" s="152">
        <f t="shared" si="1"/>
        <v>0</v>
      </c>
      <c r="Q129" s="152">
        <v>0</v>
      </c>
      <c r="R129" s="152">
        <f t="shared" si="2"/>
        <v>0</v>
      </c>
      <c r="S129" s="152">
        <v>0</v>
      </c>
      <c r="T129" s="153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4" t="s">
        <v>155</v>
      </c>
      <c r="AT129" s="154" t="s">
        <v>151</v>
      </c>
      <c r="AU129" s="154" t="s">
        <v>87</v>
      </c>
      <c r="AY129" s="14" t="s">
        <v>149</v>
      </c>
      <c r="BE129" s="155">
        <f t="shared" si="4"/>
        <v>0</v>
      </c>
      <c r="BF129" s="155">
        <f t="shared" si="5"/>
        <v>0</v>
      </c>
      <c r="BG129" s="155">
        <f t="shared" si="6"/>
        <v>0</v>
      </c>
      <c r="BH129" s="155">
        <f t="shared" si="7"/>
        <v>0</v>
      </c>
      <c r="BI129" s="155">
        <f t="shared" si="8"/>
        <v>0</v>
      </c>
      <c r="BJ129" s="14" t="s">
        <v>85</v>
      </c>
      <c r="BK129" s="155">
        <f t="shared" si="9"/>
        <v>0</v>
      </c>
      <c r="BL129" s="14" t="s">
        <v>155</v>
      </c>
      <c r="BM129" s="154" t="s">
        <v>725</v>
      </c>
    </row>
    <row r="130" spans="1:65" s="2" customFormat="1" ht="37.9" customHeight="1">
      <c r="A130" s="29"/>
      <c r="B130" s="141"/>
      <c r="C130" s="142" t="s">
        <v>160</v>
      </c>
      <c r="D130" s="142" t="s">
        <v>151</v>
      </c>
      <c r="E130" s="143" t="s">
        <v>193</v>
      </c>
      <c r="F130" s="144" t="s">
        <v>194</v>
      </c>
      <c r="G130" s="145" t="s">
        <v>186</v>
      </c>
      <c r="H130" s="146">
        <v>70.56</v>
      </c>
      <c r="I130" s="147"/>
      <c r="J130" s="148">
        <f t="shared" si="0"/>
        <v>0</v>
      </c>
      <c r="K130" s="149"/>
      <c r="L130" s="30"/>
      <c r="M130" s="150" t="s">
        <v>1</v>
      </c>
      <c r="N130" s="151" t="s">
        <v>42</v>
      </c>
      <c r="O130" s="55"/>
      <c r="P130" s="152">
        <f t="shared" si="1"/>
        <v>0</v>
      </c>
      <c r="Q130" s="152">
        <v>0</v>
      </c>
      <c r="R130" s="152">
        <f t="shared" si="2"/>
        <v>0</v>
      </c>
      <c r="S130" s="152">
        <v>0</v>
      </c>
      <c r="T130" s="153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4" t="s">
        <v>155</v>
      </c>
      <c r="AT130" s="154" t="s">
        <v>151</v>
      </c>
      <c r="AU130" s="154" t="s">
        <v>87</v>
      </c>
      <c r="AY130" s="14" t="s">
        <v>149</v>
      </c>
      <c r="BE130" s="155">
        <f t="shared" si="4"/>
        <v>0</v>
      </c>
      <c r="BF130" s="155">
        <f t="shared" si="5"/>
        <v>0</v>
      </c>
      <c r="BG130" s="155">
        <f t="shared" si="6"/>
        <v>0</v>
      </c>
      <c r="BH130" s="155">
        <f t="shared" si="7"/>
        <v>0</v>
      </c>
      <c r="BI130" s="155">
        <f t="shared" si="8"/>
        <v>0</v>
      </c>
      <c r="BJ130" s="14" t="s">
        <v>85</v>
      </c>
      <c r="BK130" s="155">
        <f t="shared" si="9"/>
        <v>0</v>
      </c>
      <c r="BL130" s="14" t="s">
        <v>155</v>
      </c>
      <c r="BM130" s="154" t="s">
        <v>726</v>
      </c>
    </row>
    <row r="131" spans="1:65" s="2" customFormat="1" ht="24.2" customHeight="1">
      <c r="A131" s="29"/>
      <c r="B131" s="141"/>
      <c r="C131" s="142" t="s">
        <v>155</v>
      </c>
      <c r="D131" s="142" t="s">
        <v>151</v>
      </c>
      <c r="E131" s="143" t="s">
        <v>197</v>
      </c>
      <c r="F131" s="144" t="s">
        <v>198</v>
      </c>
      <c r="G131" s="145" t="s">
        <v>186</v>
      </c>
      <c r="H131" s="146">
        <v>7.056</v>
      </c>
      <c r="I131" s="147"/>
      <c r="J131" s="148">
        <f t="shared" si="0"/>
        <v>0</v>
      </c>
      <c r="K131" s="149"/>
      <c r="L131" s="30"/>
      <c r="M131" s="150" t="s">
        <v>1</v>
      </c>
      <c r="N131" s="151" t="s">
        <v>42</v>
      </c>
      <c r="O131" s="55"/>
      <c r="P131" s="152">
        <f t="shared" si="1"/>
        <v>0</v>
      </c>
      <c r="Q131" s="152">
        <v>0</v>
      </c>
      <c r="R131" s="152">
        <f t="shared" si="2"/>
        <v>0</v>
      </c>
      <c r="S131" s="152">
        <v>0</v>
      </c>
      <c r="T131" s="153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4" t="s">
        <v>155</v>
      </c>
      <c r="AT131" s="154" t="s">
        <v>151</v>
      </c>
      <c r="AU131" s="154" t="s">
        <v>87</v>
      </c>
      <c r="AY131" s="14" t="s">
        <v>149</v>
      </c>
      <c r="BE131" s="155">
        <f t="shared" si="4"/>
        <v>0</v>
      </c>
      <c r="BF131" s="155">
        <f t="shared" si="5"/>
        <v>0</v>
      </c>
      <c r="BG131" s="155">
        <f t="shared" si="6"/>
        <v>0</v>
      </c>
      <c r="BH131" s="155">
        <f t="shared" si="7"/>
        <v>0</v>
      </c>
      <c r="BI131" s="155">
        <f t="shared" si="8"/>
        <v>0</v>
      </c>
      <c r="BJ131" s="14" t="s">
        <v>85</v>
      </c>
      <c r="BK131" s="155">
        <f t="shared" si="9"/>
        <v>0</v>
      </c>
      <c r="BL131" s="14" t="s">
        <v>155</v>
      </c>
      <c r="BM131" s="154" t="s">
        <v>727</v>
      </c>
    </row>
    <row r="132" spans="1:65" s="2" customFormat="1" ht="24.2" customHeight="1">
      <c r="A132" s="29"/>
      <c r="B132" s="141"/>
      <c r="C132" s="142" t="s">
        <v>169</v>
      </c>
      <c r="D132" s="142" t="s">
        <v>151</v>
      </c>
      <c r="E132" s="143" t="s">
        <v>201</v>
      </c>
      <c r="F132" s="144" t="s">
        <v>202</v>
      </c>
      <c r="G132" s="145" t="s">
        <v>186</v>
      </c>
      <c r="H132" s="146">
        <v>7.056</v>
      </c>
      <c r="I132" s="147"/>
      <c r="J132" s="148">
        <f t="shared" si="0"/>
        <v>0</v>
      </c>
      <c r="K132" s="149"/>
      <c r="L132" s="30"/>
      <c r="M132" s="150" t="s">
        <v>1</v>
      </c>
      <c r="N132" s="151" t="s">
        <v>42</v>
      </c>
      <c r="O132" s="55"/>
      <c r="P132" s="152">
        <f t="shared" si="1"/>
        <v>0</v>
      </c>
      <c r="Q132" s="152">
        <v>0</v>
      </c>
      <c r="R132" s="152">
        <f t="shared" si="2"/>
        <v>0</v>
      </c>
      <c r="S132" s="152">
        <v>0</v>
      </c>
      <c r="T132" s="153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4" t="s">
        <v>155</v>
      </c>
      <c r="AT132" s="154" t="s">
        <v>151</v>
      </c>
      <c r="AU132" s="154" t="s">
        <v>87</v>
      </c>
      <c r="AY132" s="14" t="s">
        <v>149</v>
      </c>
      <c r="BE132" s="155">
        <f t="shared" si="4"/>
        <v>0</v>
      </c>
      <c r="BF132" s="155">
        <f t="shared" si="5"/>
        <v>0</v>
      </c>
      <c r="BG132" s="155">
        <f t="shared" si="6"/>
        <v>0</v>
      </c>
      <c r="BH132" s="155">
        <f t="shared" si="7"/>
        <v>0</v>
      </c>
      <c r="BI132" s="155">
        <f t="shared" si="8"/>
        <v>0</v>
      </c>
      <c r="BJ132" s="14" t="s">
        <v>85</v>
      </c>
      <c r="BK132" s="155">
        <f t="shared" si="9"/>
        <v>0</v>
      </c>
      <c r="BL132" s="14" t="s">
        <v>155</v>
      </c>
      <c r="BM132" s="154" t="s">
        <v>728</v>
      </c>
    </row>
    <row r="133" spans="1:65" s="2" customFormat="1" ht="14.45" customHeight="1">
      <c r="A133" s="29"/>
      <c r="B133" s="141"/>
      <c r="C133" s="156" t="s">
        <v>173</v>
      </c>
      <c r="D133" s="156" t="s">
        <v>205</v>
      </c>
      <c r="E133" s="157" t="s">
        <v>206</v>
      </c>
      <c r="F133" s="158" t="s">
        <v>207</v>
      </c>
      <c r="G133" s="159" t="s">
        <v>208</v>
      </c>
      <c r="H133" s="160">
        <v>12.701000000000001</v>
      </c>
      <c r="I133" s="161"/>
      <c r="J133" s="162">
        <f t="shared" si="0"/>
        <v>0</v>
      </c>
      <c r="K133" s="163"/>
      <c r="L133" s="164"/>
      <c r="M133" s="165" t="s">
        <v>1</v>
      </c>
      <c r="N133" s="166" t="s">
        <v>42</v>
      </c>
      <c r="O133" s="55"/>
      <c r="P133" s="152">
        <f t="shared" si="1"/>
        <v>0</v>
      </c>
      <c r="Q133" s="152">
        <v>0</v>
      </c>
      <c r="R133" s="152">
        <f t="shared" si="2"/>
        <v>0</v>
      </c>
      <c r="S133" s="152">
        <v>0</v>
      </c>
      <c r="T133" s="153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4" t="s">
        <v>183</v>
      </c>
      <c r="AT133" s="154" t="s">
        <v>205</v>
      </c>
      <c r="AU133" s="154" t="s">
        <v>87</v>
      </c>
      <c r="AY133" s="14" t="s">
        <v>149</v>
      </c>
      <c r="BE133" s="155">
        <f t="shared" si="4"/>
        <v>0</v>
      </c>
      <c r="BF133" s="155">
        <f t="shared" si="5"/>
        <v>0</v>
      </c>
      <c r="BG133" s="155">
        <f t="shared" si="6"/>
        <v>0</v>
      </c>
      <c r="BH133" s="155">
        <f t="shared" si="7"/>
        <v>0</v>
      </c>
      <c r="BI133" s="155">
        <f t="shared" si="8"/>
        <v>0</v>
      </c>
      <c r="BJ133" s="14" t="s">
        <v>85</v>
      </c>
      <c r="BK133" s="155">
        <f t="shared" si="9"/>
        <v>0</v>
      </c>
      <c r="BL133" s="14" t="s">
        <v>155</v>
      </c>
      <c r="BM133" s="154" t="s">
        <v>729</v>
      </c>
    </row>
    <row r="134" spans="1:65" s="2" customFormat="1" ht="24.2" customHeight="1">
      <c r="A134" s="29"/>
      <c r="B134" s="141"/>
      <c r="C134" s="142" t="s">
        <v>178</v>
      </c>
      <c r="D134" s="142" t="s">
        <v>151</v>
      </c>
      <c r="E134" s="143" t="s">
        <v>211</v>
      </c>
      <c r="F134" s="144" t="s">
        <v>212</v>
      </c>
      <c r="G134" s="145" t="s">
        <v>154</v>
      </c>
      <c r="H134" s="146">
        <v>66</v>
      </c>
      <c r="I134" s="147"/>
      <c r="J134" s="148">
        <f t="shared" si="0"/>
        <v>0</v>
      </c>
      <c r="K134" s="149"/>
      <c r="L134" s="30"/>
      <c r="M134" s="150" t="s">
        <v>1</v>
      </c>
      <c r="N134" s="151" t="s">
        <v>42</v>
      </c>
      <c r="O134" s="55"/>
      <c r="P134" s="152">
        <f t="shared" si="1"/>
        <v>0</v>
      </c>
      <c r="Q134" s="152">
        <v>0</v>
      </c>
      <c r="R134" s="152">
        <f t="shared" si="2"/>
        <v>0</v>
      </c>
      <c r="S134" s="152">
        <v>0</v>
      </c>
      <c r="T134" s="153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4" t="s">
        <v>155</v>
      </c>
      <c r="AT134" s="154" t="s">
        <v>151</v>
      </c>
      <c r="AU134" s="154" t="s">
        <v>87</v>
      </c>
      <c r="AY134" s="14" t="s">
        <v>149</v>
      </c>
      <c r="BE134" s="155">
        <f t="shared" si="4"/>
        <v>0</v>
      </c>
      <c r="BF134" s="155">
        <f t="shared" si="5"/>
        <v>0</v>
      </c>
      <c r="BG134" s="155">
        <f t="shared" si="6"/>
        <v>0</v>
      </c>
      <c r="BH134" s="155">
        <f t="shared" si="7"/>
        <v>0</v>
      </c>
      <c r="BI134" s="155">
        <f t="shared" si="8"/>
        <v>0</v>
      </c>
      <c r="BJ134" s="14" t="s">
        <v>85</v>
      </c>
      <c r="BK134" s="155">
        <f t="shared" si="9"/>
        <v>0</v>
      </c>
      <c r="BL134" s="14" t="s">
        <v>155</v>
      </c>
      <c r="BM134" s="154" t="s">
        <v>730</v>
      </c>
    </row>
    <row r="135" spans="1:65" s="12" customFormat="1" ht="22.9" customHeight="1">
      <c r="B135" s="128"/>
      <c r="D135" s="129" t="s">
        <v>76</v>
      </c>
      <c r="E135" s="139" t="s">
        <v>188</v>
      </c>
      <c r="F135" s="139" t="s">
        <v>214</v>
      </c>
      <c r="I135" s="131"/>
      <c r="J135" s="140">
        <f>BK135</f>
        <v>0</v>
      </c>
      <c r="L135" s="128"/>
      <c r="M135" s="133"/>
      <c r="N135" s="134"/>
      <c r="O135" s="134"/>
      <c r="P135" s="135">
        <f>SUM(P136:P138)</f>
        <v>0</v>
      </c>
      <c r="Q135" s="134"/>
      <c r="R135" s="135">
        <f>SUM(R136:R138)</f>
        <v>0</v>
      </c>
      <c r="S135" s="134"/>
      <c r="T135" s="136">
        <f>SUM(T136:T138)</f>
        <v>85.698000000000008</v>
      </c>
      <c r="AR135" s="129" t="s">
        <v>85</v>
      </c>
      <c r="AT135" s="137" t="s">
        <v>76</v>
      </c>
      <c r="AU135" s="137" t="s">
        <v>85</v>
      </c>
      <c r="AY135" s="129" t="s">
        <v>149</v>
      </c>
      <c r="BK135" s="138">
        <f>SUM(BK136:BK138)</f>
        <v>0</v>
      </c>
    </row>
    <row r="136" spans="1:65" s="2" customFormat="1" ht="24.2" customHeight="1">
      <c r="A136" s="29"/>
      <c r="B136" s="141"/>
      <c r="C136" s="142" t="s">
        <v>183</v>
      </c>
      <c r="D136" s="142" t="s">
        <v>151</v>
      </c>
      <c r="E136" s="143" t="s">
        <v>228</v>
      </c>
      <c r="F136" s="144" t="s">
        <v>229</v>
      </c>
      <c r="G136" s="145" t="s">
        <v>208</v>
      </c>
      <c r="H136" s="146">
        <v>3</v>
      </c>
      <c r="I136" s="147"/>
      <c r="J136" s="148">
        <f>ROUND(I136*H136,2)</f>
        <v>0</v>
      </c>
      <c r="K136" s="149"/>
      <c r="L136" s="30"/>
      <c r="M136" s="150" t="s">
        <v>1</v>
      </c>
      <c r="N136" s="151" t="s">
        <v>42</v>
      </c>
      <c r="O136" s="55"/>
      <c r="P136" s="152">
        <f>O136*H136</f>
        <v>0</v>
      </c>
      <c r="Q136" s="152">
        <v>0</v>
      </c>
      <c r="R136" s="152">
        <f>Q136*H136</f>
        <v>0</v>
      </c>
      <c r="S136" s="152">
        <v>1</v>
      </c>
      <c r="T136" s="153">
        <f>S136*H136</f>
        <v>3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4" t="s">
        <v>155</v>
      </c>
      <c r="AT136" s="154" t="s">
        <v>151</v>
      </c>
      <c r="AU136" s="154" t="s">
        <v>87</v>
      </c>
      <c r="AY136" s="14" t="s">
        <v>149</v>
      </c>
      <c r="BE136" s="155">
        <f>IF(N136="základní",J136,0)</f>
        <v>0</v>
      </c>
      <c r="BF136" s="155">
        <f>IF(N136="snížená",J136,0)</f>
        <v>0</v>
      </c>
      <c r="BG136" s="155">
        <f>IF(N136="zákl. přenesená",J136,0)</f>
        <v>0</v>
      </c>
      <c r="BH136" s="155">
        <f>IF(N136="sníž. přenesená",J136,0)</f>
        <v>0</v>
      </c>
      <c r="BI136" s="155">
        <f>IF(N136="nulová",J136,0)</f>
        <v>0</v>
      </c>
      <c r="BJ136" s="14" t="s">
        <v>85</v>
      </c>
      <c r="BK136" s="155">
        <f>ROUND(I136*H136,2)</f>
        <v>0</v>
      </c>
      <c r="BL136" s="14" t="s">
        <v>155</v>
      </c>
      <c r="BM136" s="154" t="s">
        <v>731</v>
      </c>
    </row>
    <row r="137" spans="1:65" s="2" customFormat="1" ht="24.2" customHeight="1">
      <c r="A137" s="29"/>
      <c r="B137" s="141"/>
      <c r="C137" s="142" t="s">
        <v>188</v>
      </c>
      <c r="D137" s="142" t="s">
        <v>151</v>
      </c>
      <c r="E137" s="143" t="s">
        <v>413</v>
      </c>
      <c r="F137" s="144" t="s">
        <v>549</v>
      </c>
      <c r="G137" s="145" t="s">
        <v>186</v>
      </c>
      <c r="H137" s="146">
        <v>462</v>
      </c>
      <c r="I137" s="147"/>
      <c r="J137" s="148">
        <f>ROUND(I137*H137,2)</f>
        <v>0</v>
      </c>
      <c r="K137" s="149"/>
      <c r="L137" s="30"/>
      <c r="M137" s="150" t="s">
        <v>1</v>
      </c>
      <c r="N137" s="151" t="s">
        <v>42</v>
      </c>
      <c r="O137" s="55"/>
      <c r="P137" s="152">
        <f>O137*H137</f>
        <v>0</v>
      </c>
      <c r="Q137" s="152">
        <v>0</v>
      </c>
      <c r="R137" s="152">
        <f>Q137*H137</f>
        <v>0</v>
      </c>
      <c r="S137" s="152">
        <v>3.9E-2</v>
      </c>
      <c r="T137" s="153">
        <f>S137*H137</f>
        <v>18.018000000000001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4" t="s">
        <v>155</v>
      </c>
      <c r="AT137" s="154" t="s">
        <v>151</v>
      </c>
      <c r="AU137" s="154" t="s">
        <v>87</v>
      </c>
      <c r="AY137" s="14" t="s">
        <v>149</v>
      </c>
      <c r="BE137" s="155">
        <f>IF(N137="základní",J137,0)</f>
        <v>0</v>
      </c>
      <c r="BF137" s="155">
        <f>IF(N137="snížená",J137,0)</f>
        <v>0</v>
      </c>
      <c r="BG137" s="155">
        <f>IF(N137="zákl. přenesená",J137,0)</f>
        <v>0</v>
      </c>
      <c r="BH137" s="155">
        <f>IF(N137="sníž. přenesená",J137,0)</f>
        <v>0</v>
      </c>
      <c r="BI137" s="155">
        <f>IF(N137="nulová",J137,0)</f>
        <v>0</v>
      </c>
      <c r="BJ137" s="14" t="s">
        <v>85</v>
      </c>
      <c r="BK137" s="155">
        <f>ROUND(I137*H137,2)</f>
        <v>0</v>
      </c>
      <c r="BL137" s="14" t="s">
        <v>155</v>
      </c>
      <c r="BM137" s="154" t="s">
        <v>732</v>
      </c>
    </row>
    <row r="138" spans="1:65" s="2" customFormat="1" ht="24.2" customHeight="1">
      <c r="A138" s="29"/>
      <c r="B138" s="141"/>
      <c r="C138" s="142" t="s">
        <v>192</v>
      </c>
      <c r="D138" s="142" t="s">
        <v>151</v>
      </c>
      <c r="E138" s="143" t="s">
        <v>733</v>
      </c>
      <c r="F138" s="144" t="s">
        <v>734</v>
      </c>
      <c r="G138" s="145" t="s">
        <v>186</v>
      </c>
      <c r="H138" s="146">
        <v>25.872</v>
      </c>
      <c r="I138" s="147"/>
      <c r="J138" s="148">
        <f>ROUND(I138*H138,2)</f>
        <v>0</v>
      </c>
      <c r="K138" s="149"/>
      <c r="L138" s="30"/>
      <c r="M138" s="150" t="s">
        <v>1</v>
      </c>
      <c r="N138" s="151" t="s">
        <v>42</v>
      </c>
      <c r="O138" s="55"/>
      <c r="P138" s="152">
        <f>O138*H138</f>
        <v>0</v>
      </c>
      <c r="Q138" s="152">
        <v>0</v>
      </c>
      <c r="R138" s="152">
        <f>Q138*H138</f>
        <v>0</v>
      </c>
      <c r="S138" s="152">
        <v>2.5</v>
      </c>
      <c r="T138" s="153">
        <f>S138*H138</f>
        <v>64.680000000000007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4" t="s">
        <v>155</v>
      </c>
      <c r="AT138" s="154" t="s">
        <v>151</v>
      </c>
      <c r="AU138" s="154" t="s">
        <v>87</v>
      </c>
      <c r="AY138" s="14" t="s">
        <v>149</v>
      </c>
      <c r="BE138" s="155">
        <f>IF(N138="základní",J138,0)</f>
        <v>0</v>
      </c>
      <c r="BF138" s="155">
        <f>IF(N138="snížená",J138,0)</f>
        <v>0</v>
      </c>
      <c r="BG138" s="155">
        <f>IF(N138="zákl. přenesená",J138,0)</f>
        <v>0</v>
      </c>
      <c r="BH138" s="155">
        <f>IF(N138="sníž. přenesená",J138,0)</f>
        <v>0</v>
      </c>
      <c r="BI138" s="155">
        <f>IF(N138="nulová",J138,0)</f>
        <v>0</v>
      </c>
      <c r="BJ138" s="14" t="s">
        <v>85</v>
      </c>
      <c r="BK138" s="155">
        <f>ROUND(I138*H138,2)</f>
        <v>0</v>
      </c>
      <c r="BL138" s="14" t="s">
        <v>155</v>
      </c>
      <c r="BM138" s="154" t="s">
        <v>735</v>
      </c>
    </row>
    <row r="139" spans="1:65" s="12" customFormat="1" ht="22.9" customHeight="1">
      <c r="B139" s="128"/>
      <c r="D139" s="129" t="s">
        <v>76</v>
      </c>
      <c r="E139" s="139" t="s">
        <v>238</v>
      </c>
      <c r="F139" s="139" t="s">
        <v>239</v>
      </c>
      <c r="I139" s="131"/>
      <c r="J139" s="140">
        <f>BK139</f>
        <v>0</v>
      </c>
      <c r="L139" s="128"/>
      <c r="M139" s="133"/>
      <c r="N139" s="134"/>
      <c r="O139" s="134"/>
      <c r="P139" s="135">
        <f>SUM(P140:P146)</f>
        <v>0</v>
      </c>
      <c r="Q139" s="134"/>
      <c r="R139" s="135">
        <f>SUM(R140:R146)</f>
        <v>0</v>
      </c>
      <c r="S139" s="134"/>
      <c r="T139" s="136">
        <f>SUM(T140:T146)</f>
        <v>0</v>
      </c>
      <c r="AR139" s="129" t="s">
        <v>85</v>
      </c>
      <c r="AT139" s="137" t="s">
        <v>76</v>
      </c>
      <c r="AU139" s="137" t="s">
        <v>85</v>
      </c>
      <c r="AY139" s="129" t="s">
        <v>149</v>
      </c>
      <c r="BK139" s="138">
        <f>SUM(BK140:BK146)</f>
        <v>0</v>
      </c>
    </row>
    <row r="140" spans="1:65" s="2" customFormat="1" ht="24.2" customHeight="1">
      <c r="A140" s="29"/>
      <c r="B140" s="141"/>
      <c r="C140" s="142" t="s">
        <v>196</v>
      </c>
      <c r="D140" s="142" t="s">
        <v>151</v>
      </c>
      <c r="E140" s="143" t="s">
        <v>240</v>
      </c>
      <c r="F140" s="144" t="s">
        <v>241</v>
      </c>
      <c r="G140" s="145" t="s">
        <v>208</v>
      </c>
      <c r="H140" s="146">
        <v>96.322000000000003</v>
      </c>
      <c r="I140" s="147"/>
      <c r="J140" s="148">
        <f t="shared" ref="J140:J146" si="10">ROUND(I140*H140,2)</f>
        <v>0</v>
      </c>
      <c r="K140" s="149"/>
      <c r="L140" s="30"/>
      <c r="M140" s="150" t="s">
        <v>1</v>
      </c>
      <c r="N140" s="151" t="s">
        <v>42</v>
      </c>
      <c r="O140" s="55"/>
      <c r="P140" s="152">
        <f t="shared" ref="P140:P146" si="11">O140*H140</f>
        <v>0</v>
      </c>
      <c r="Q140" s="152">
        <v>0</v>
      </c>
      <c r="R140" s="152">
        <f t="shared" ref="R140:R146" si="12">Q140*H140</f>
        <v>0</v>
      </c>
      <c r="S140" s="152">
        <v>0</v>
      </c>
      <c r="T140" s="153">
        <f t="shared" ref="T140:T146" si="13"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4" t="s">
        <v>155</v>
      </c>
      <c r="AT140" s="154" t="s">
        <v>151</v>
      </c>
      <c r="AU140" s="154" t="s">
        <v>87</v>
      </c>
      <c r="AY140" s="14" t="s">
        <v>149</v>
      </c>
      <c r="BE140" s="155">
        <f t="shared" ref="BE140:BE146" si="14">IF(N140="základní",J140,0)</f>
        <v>0</v>
      </c>
      <c r="BF140" s="155">
        <f t="shared" ref="BF140:BF146" si="15">IF(N140="snížená",J140,0)</f>
        <v>0</v>
      </c>
      <c r="BG140" s="155">
        <f t="shared" ref="BG140:BG146" si="16">IF(N140="zákl. přenesená",J140,0)</f>
        <v>0</v>
      </c>
      <c r="BH140" s="155">
        <f t="shared" ref="BH140:BH146" si="17">IF(N140="sníž. přenesená",J140,0)</f>
        <v>0</v>
      </c>
      <c r="BI140" s="155">
        <f t="shared" ref="BI140:BI146" si="18">IF(N140="nulová",J140,0)</f>
        <v>0</v>
      </c>
      <c r="BJ140" s="14" t="s">
        <v>85</v>
      </c>
      <c r="BK140" s="155">
        <f t="shared" ref="BK140:BK146" si="19">ROUND(I140*H140,2)</f>
        <v>0</v>
      </c>
      <c r="BL140" s="14" t="s">
        <v>155</v>
      </c>
      <c r="BM140" s="154" t="s">
        <v>736</v>
      </c>
    </row>
    <row r="141" spans="1:65" s="2" customFormat="1" ht="24.2" customHeight="1">
      <c r="A141" s="29"/>
      <c r="B141" s="141"/>
      <c r="C141" s="142" t="s">
        <v>200</v>
      </c>
      <c r="D141" s="142" t="s">
        <v>151</v>
      </c>
      <c r="E141" s="143" t="s">
        <v>244</v>
      </c>
      <c r="F141" s="144" t="s">
        <v>245</v>
      </c>
      <c r="G141" s="145" t="s">
        <v>208</v>
      </c>
      <c r="H141" s="146">
        <v>1830.1179999999999</v>
      </c>
      <c r="I141" s="147"/>
      <c r="J141" s="148">
        <f t="shared" si="10"/>
        <v>0</v>
      </c>
      <c r="K141" s="149"/>
      <c r="L141" s="30"/>
      <c r="M141" s="150" t="s">
        <v>1</v>
      </c>
      <c r="N141" s="151" t="s">
        <v>42</v>
      </c>
      <c r="O141" s="55"/>
      <c r="P141" s="152">
        <f t="shared" si="11"/>
        <v>0</v>
      </c>
      <c r="Q141" s="152">
        <v>0</v>
      </c>
      <c r="R141" s="152">
        <f t="shared" si="12"/>
        <v>0</v>
      </c>
      <c r="S141" s="152">
        <v>0</v>
      </c>
      <c r="T141" s="153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4" t="s">
        <v>155</v>
      </c>
      <c r="AT141" s="154" t="s">
        <v>151</v>
      </c>
      <c r="AU141" s="154" t="s">
        <v>87</v>
      </c>
      <c r="AY141" s="14" t="s">
        <v>149</v>
      </c>
      <c r="BE141" s="155">
        <f t="shared" si="14"/>
        <v>0</v>
      </c>
      <c r="BF141" s="155">
        <f t="shared" si="15"/>
        <v>0</v>
      </c>
      <c r="BG141" s="155">
        <f t="shared" si="16"/>
        <v>0</v>
      </c>
      <c r="BH141" s="155">
        <f t="shared" si="17"/>
        <v>0</v>
      </c>
      <c r="BI141" s="155">
        <f t="shared" si="18"/>
        <v>0</v>
      </c>
      <c r="BJ141" s="14" t="s">
        <v>85</v>
      </c>
      <c r="BK141" s="155">
        <f t="shared" si="19"/>
        <v>0</v>
      </c>
      <c r="BL141" s="14" t="s">
        <v>155</v>
      </c>
      <c r="BM141" s="154" t="s">
        <v>737</v>
      </c>
    </row>
    <row r="142" spans="1:65" s="2" customFormat="1" ht="14.45" customHeight="1">
      <c r="A142" s="29"/>
      <c r="B142" s="141"/>
      <c r="C142" s="142" t="s">
        <v>204</v>
      </c>
      <c r="D142" s="142" t="s">
        <v>151</v>
      </c>
      <c r="E142" s="143" t="s">
        <v>248</v>
      </c>
      <c r="F142" s="144" t="s">
        <v>249</v>
      </c>
      <c r="G142" s="145" t="s">
        <v>208</v>
      </c>
      <c r="H142" s="146">
        <v>96.322000000000003</v>
      </c>
      <c r="I142" s="147"/>
      <c r="J142" s="148">
        <f t="shared" si="10"/>
        <v>0</v>
      </c>
      <c r="K142" s="149"/>
      <c r="L142" s="30"/>
      <c r="M142" s="150" t="s">
        <v>1</v>
      </c>
      <c r="N142" s="151" t="s">
        <v>42</v>
      </c>
      <c r="O142" s="55"/>
      <c r="P142" s="152">
        <f t="shared" si="11"/>
        <v>0</v>
      </c>
      <c r="Q142" s="152">
        <v>0</v>
      </c>
      <c r="R142" s="152">
        <f t="shared" si="12"/>
        <v>0</v>
      </c>
      <c r="S142" s="152">
        <v>0</v>
      </c>
      <c r="T142" s="153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4" t="s">
        <v>155</v>
      </c>
      <c r="AT142" s="154" t="s">
        <v>151</v>
      </c>
      <c r="AU142" s="154" t="s">
        <v>87</v>
      </c>
      <c r="AY142" s="14" t="s">
        <v>149</v>
      </c>
      <c r="BE142" s="155">
        <f t="shared" si="14"/>
        <v>0</v>
      </c>
      <c r="BF142" s="155">
        <f t="shared" si="15"/>
        <v>0</v>
      </c>
      <c r="BG142" s="155">
        <f t="shared" si="16"/>
        <v>0</v>
      </c>
      <c r="BH142" s="155">
        <f t="shared" si="17"/>
        <v>0</v>
      </c>
      <c r="BI142" s="155">
        <f t="shared" si="18"/>
        <v>0</v>
      </c>
      <c r="BJ142" s="14" t="s">
        <v>85</v>
      </c>
      <c r="BK142" s="155">
        <f t="shared" si="19"/>
        <v>0</v>
      </c>
      <c r="BL142" s="14" t="s">
        <v>155</v>
      </c>
      <c r="BM142" s="154" t="s">
        <v>738</v>
      </c>
    </row>
    <row r="143" spans="1:65" s="2" customFormat="1" ht="24.2" customHeight="1">
      <c r="A143" s="29"/>
      <c r="B143" s="141"/>
      <c r="C143" s="142" t="s">
        <v>210</v>
      </c>
      <c r="D143" s="142" t="s">
        <v>151</v>
      </c>
      <c r="E143" s="143" t="s">
        <v>256</v>
      </c>
      <c r="F143" s="144" t="s">
        <v>257</v>
      </c>
      <c r="G143" s="145" t="s">
        <v>208</v>
      </c>
      <c r="H143" s="146">
        <v>18.018000000000001</v>
      </c>
      <c r="I143" s="147"/>
      <c r="J143" s="148">
        <f t="shared" si="10"/>
        <v>0</v>
      </c>
      <c r="K143" s="149"/>
      <c r="L143" s="30"/>
      <c r="M143" s="150" t="s">
        <v>1</v>
      </c>
      <c r="N143" s="151" t="s">
        <v>42</v>
      </c>
      <c r="O143" s="55"/>
      <c r="P143" s="152">
        <f t="shared" si="11"/>
        <v>0</v>
      </c>
      <c r="Q143" s="152">
        <v>0</v>
      </c>
      <c r="R143" s="152">
        <f t="shared" si="12"/>
        <v>0</v>
      </c>
      <c r="S143" s="152">
        <v>0</v>
      </c>
      <c r="T143" s="153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4" t="s">
        <v>155</v>
      </c>
      <c r="AT143" s="154" t="s">
        <v>151</v>
      </c>
      <c r="AU143" s="154" t="s">
        <v>87</v>
      </c>
      <c r="AY143" s="14" t="s">
        <v>149</v>
      </c>
      <c r="BE143" s="155">
        <f t="shared" si="14"/>
        <v>0</v>
      </c>
      <c r="BF143" s="155">
        <f t="shared" si="15"/>
        <v>0</v>
      </c>
      <c r="BG143" s="155">
        <f t="shared" si="16"/>
        <v>0</v>
      </c>
      <c r="BH143" s="155">
        <f t="shared" si="17"/>
        <v>0</v>
      </c>
      <c r="BI143" s="155">
        <f t="shared" si="18"/>
        <v>0</v>
      </c>
      <c r="BJ143" s="14" t="s">
        <v>85</v>
      </c>
      <c r="BK143" s="155">
        <f t="shared" si="19"/>
        <v>0</v>
      </c>
      <c r="BL143" s="14" t="s">
        <v>155</v>
      </c>
      <c r="BM143" s="154" t="s">
        <v>739</v>
      </c>
    </row>
    <row r="144" spans="1:65" s="2" customFormat="1" ht="37.9" customHeight="1">
      <c r="A144" s="29"/>
      <c r="B144" s="141"/>
      <c r="C144" s="142" t="s">
        <v>8</v>
      </c>
      <c r="D144" s="142" t="s">
        <v>151</v>
      </c>
      <c r="E144" s="143" t="s">
        <v>264</v>
      </c>
      <c r="F144" s="144" t="s">
        <v>265</v>
      </c>
      <c r="G144" s="145" t="s">
        <v>208</v>
      </c>
      <c r="H144" s="146">
        <v>3</v>
      </c>
      <c r="I144" s="147"/>
      <c r="J144" s="148">
        <f t="shared" si="10"/>
        <v>0</v>
      </c>
      <c r="K144" s="149"/>
      <c r="L144" s="30"/>
      <c r="M144" s="150" t="s">
        <v>1</v>
      </c>
      <c r="N144" s="151" t="s">
        <v>42</v>
      </c>
      <c r="O144" s="55"/>
      <c r="P144" s="152">
        <f t="shared" si="11"/>
        <v>0</v>
      </c>
      <c r="Q144" s="152">
        <v>0</v>
      </c>
      <c r="R144" s="152">
        <f t="shared" si="12"/>
        <v>0</v>
      </c>
      <c r="S144" s="152">
        <v>0</v>
      </c>
      <c r="T144" s="153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4" t="s">
        <v>155</v>
      </c>
      <c r="AT144" s="154" t="s">
        <v>151</v>
      </c>
      <c r="AU144" s="154" t="s">
        <v>87</v>
      </c>
      <c r="AY144" s="14" t="s">
        <v>149</v>
      </c>
      <c r="BE144" s="155">
        <f t="shared" si="14"/>
        <v>0</v>
      </c>
      <c r="BF144" s="155">
        <f t="shared" si="15"/>
        <v>0</v>
      </c>
      <c r="BG144" s="155">
        <f t="shared" si="16"/>
        <v>0</v>
      </c>
      <c r="BH144" s="155">
        <f t="shared" si="17"/>
        <v>0</v>
      </c>
      <c r="BI144" s="155">
        <f t="shared" si="18"/>
        <v>0</v>
      </c>
      <c r="BJ144" s="14" t="s">
        <v>85</v>
      </c>
      <c r="BK144" s="155">
        <f t="shared" si="19"/>
        <v>0</v>
      </c>
      <c r="BL144" s="14" t="s">
        <v>155</v>
      </c>
      <c r="BM144" s="154" t="s">
        <v>740</v>
      </c>
    </row>
    <row r="145" spans="1:65" s="2" customFormat="1" ht="37.9" customHeight="1">
      <c r="A145" s="29"/>
      <c r="B145" s="141"/>
      <c r="C145" s="142" t="s">
        <v>219</v>
      </c>
      <c r="D145" s="142" t="s">
        <v>151</v>
      </c>
      <c r="E145" s="143" t="s">
        <v>272</v>
      </c>
      <c r="F145" s="144" t="s">
        <v>273</v>
      </c>
      <c r="G145" s="145" t="s">
        <v>208</v>
      </c>
      <c r="H145" s="146">
        <v>10.624000000000001</v>
      </c>
      <c r="I145" s="147"/>
      <c r="J145" s="148">
        <f t="shared" si="10"/>
        <v>0</v>
      </c>
      <c r="K145" s="149"/>
      <c r="L145" s="30"/>
      <c r="M145" s="150" t="s">
        <v>1</v>
      </c>
      <c r="N145" s="151" t="s">
        <v>42</v>
      </c>
      <c r="O145" s="55"/>
      <c r="P145" s="152">
        <f t="shared" si="11"/>
        <v>0</v>
      </c>
      <c r="Q145" s="152">
        <v>0</v>
      </c>
      <c r="R145" s="152">
        <f t="shared" si="12"/>
        <v>0</v>
      </c>
      <c r="S145" s="152">
        <v>0</v>
      </c>
      <c r="T145" s="153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4" t="s">
        <v>155</v>
      </c>
      <c r="AT145" s="154" t="s">
        <v>151</v>
      </c>
      <c r="AU145" s="154" t="s">
        <v>87</v>
      </c>
      <c r="AY145" s="14" t="s">
        <v>149</v>
      </c>
      <c r="BE145" s="155">
        <f t="shared" si="14"/>
        <v>0</v>
      </c>
      <c r="BF145" s="155">
        <f t="shared" si="15"/>
        <v>0</v>
      </c>
      <c r="BG145" s="155">
        <f t="shared" si="16"/>
        <v>0</v>
      </c>
      <c r="BH145" s="155">
        <f t="shared" si="17"/>
        <v>0</v>
      </c>
      <c r="BI145" s="155">
        <f t="shared" si="18"/>
        <v>0</v>
      </c>
      <c r="BJ145" s="14" t="s">
        <v>85</v>
      </c>
      <c r="BK145" s="155">
        <f t="shared" si="19"/>
        <v>0</v>
      </c>
      <c r="BL145" s="14" t="s">
        <v>155</v>
      </c>
      <c r="BM145" s="154" t="s">
        <v>741</v>
      </c>
    </row>
    <row r="146" spans="1:65" s="2" customFormat="1" ht="37.9" customHeight="1">
      <c r="A146" s="29"/>
      <c r="B146" s="141"/>
      <c r="C146" s="142" t="s">
        <v>223</v>
      </c>
      <c r="D146" s="142" t="s">
        <v>151</v>
      </c>
      <c r="E146" s="143" t="s">
        <v>742</v>
      </c>
      <c r="F146" s="144" t="s">
        <v>743</v>
      </c>
      <c r="G146" s="145" t="s">
        <v>208</v>
      </c>
      <c r="H146" s="146">
        <v>64.680000000000007</v>
      </c>
      <c r="I146" s="147"/>
      <c r="J146" s="148">
        <f t="shared" si="10"/>
        <v>0</v>
      </c>
      <c r="K146" s="149"/>
      <c r="L146" s="30"/>
      <c r="M146" s="150" t="s">
        <v>1</v>
      </c>
      <c r="N146" s="151" t="s">
        <v>42</v>
      </c>
      <c r="O146" s="55"/>
      <c r="P146" s="152">
        <f t="shared" si="11"/>
        <v>0</v>
      </c>
      <c r="Q146" s="152">
        <v>0</v>
      </c>
      <c r="R146" s="152">
        <f t="shared" si="12"/>
        <v>0</v>
      </c>
      <c r="S146" s="152">
        <v>0</v>
      </c>
      <c r="T146" s="153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4" t="s">
        <v>155</v>
      </c>
      <c r="AT146" s="154" t="s">
        <v>151</v>
      </c>
      <c r="AU146" s="154" t="s">
        <v>87</v>
      </c>
      <c r="AY146" s="14" t="s">
        <v>149</v>
      </c>
      <c r="BE146" s="155">
        <f t="shared" si="14"/>
        <v>0</v>
      </c>
      <c r="BF146" s="155">
        <f t="shared" si="15"/>
        <v>0</v>
      </c>
      <c r="BG146" s="155">
        <f t="shared" si="16"/>
        <v>0</v>
      </c>
      <c r="BH146" s="155">
        <f t="shared" si="17"/>
        <v>0</v>
      </c>
      <c r="BI146" s="155">
        <f t="shared" si="18"/>
        <v>0</v>
      </c>
      <c r="BJ146" s="14" t="s">
        <v>85</v>
      </c>
      <c r="BK146" s="155">
        <f t="shared" si="19"/>
        <v>0</v>
      </c>
      <c r="BL146" s="14" t="s">
        <v>155</v>
      </c>
      <c r="BM146" s="154" t="s">
        <v>744</v>
      </c>
    </row>
    <row r="147" spans="1:65" s="12" customFormat="1" ht="25.9" customHeight="1">
      <c r="B147" s="128"/>
      <c r="D147" s="129" t="s">
        <v>76</v>
      </c>
      <c r="E147" s="130" t="s">
        <v>363</v>
      </c>
      <c r="F147" s="130" t="s">
        <v>364</v>
      </c>
      <c r="I147" s="131"/>
      <c r="J147" s="132">
        <f>BK147</f>
        <v>0</v>
      </c>
      <c r="L147" s="128"/>
      <c r="M147" s="133"/>
      <c r="N147" s="134"/>
      <c r="O147" s="134"/>
      <c r="P147" s="135">
        <f>P148</f>
        <v>0</v>
      </c>
      <c r="Q147" s="134"/>
      <c r="R147" s="135">
        <f>R148</f>
        <v>0</v>
      </c>
      <c r="S147" s="134"/>
      <c r="T147" s="136">
        <f>T148</f>
        <v>10.624000000000001</v>
      </c>
      <c r="AR147" s="129" t="s">
        <v>87</v>
      </c>
      <c r="AT147" s="137" t="s">
        <v>76</v>
      </c>
      <c r="AU147" s="137" t="s">
        <v>77</v>
      </c>
      <c r="AY147" s="129" t="s">
        <v>149</v>
      </c>
      <c r="BK147" s="138">
        <f>BK148</f>
        <v>0</v>
      </c>
    </row>
    <row r="148" spans="1:65" s="12" customFormat="1" ht="22.9" customHeight="1">
      <c r="B148" s="128"/>
      <c r="D148" s="129" t="s">
        <v>76</v>
      </c>
      <c r="E148" s="139" t="s">
        <v>434</v>
      </c>
      <c r="F148" s="139" t="s">
        <v>435</v>
      </c>
      <c r="I148" s="131"/>
      <c r="J148" s="140">
        <f>BK148</f>
        <v>0</v>
      </c>
      <c r="L148" s="128"/>
      <c r="M148" s="133"/>
      <c r="N148" s="134"/>
      <c r="O148" s="134"/>
      <c r="P148" s="135">
        <f>P149</f>
        <v>0</v>
      </c>
      <c r="Q148" s="134"/>
      <c r="R148" s="135">
        <f>R149</f>
        <v>0</v>
      </c>
      <c r="S148" s="134"/>
      <c r="T148" s="136">
        <f>T149</f>
        <v>10.624000000000001</v>
      </c>
      <c r="AR148" s="129" t="s">
        <v>87</v>
      </c>
      <c r="AT148" s="137" t="s">
        <v>76</v>
      </c>
      <c r="AU148" s="137" t="s">
        <v>85</v>
      </c>
      <c r="AY148" s="129" t="s">
        <v>149</v>
      </c>
      <c r="BK148" s="138">
        <f>BK149</f>
        <v>0</v>
      </c>
    </row>
    <row r="149" spans="1:65" s="2" customFormat="1" ht="24.2" customHeight="1">
      <c r="A149" s="29"/>
      <c r="B149" s="141"/>
      <c r="C149" s="142" t="s">
        <v>227</v>
      </c>
      <c r="D149" s="142" t="s">
        <v>151</v>
      </c>
      <c r="E149" s="143" t="s">
        <v>745</v>
      </c>
      <c r="F149" s="144" t="s">
        <v>746</v>
      </c>
      <c r="G149" s="145" t="s">
        <v>154</v>
      </c>
      <c r="H149" s="146">
        <v>160</v>
      </c>
      <c r="I149" s="147"/>
      <c r="J149" s="148">
        <f>ROUND(I149*H149,2)</f>
        <v>0</v>
      </c>
      <c r="K149" s="149"/>
      <c r="L149" s="30"/>
      <c r="M149" s="150" t="s">
        <v>1</v>
      </c>
      <c r="N149" s="151" t="s">
        <v>42</v>
      </c>
      <c r="O149" s="55"/>
      <c r="P149" s="152">
        <f>O149*H149</f>
        <v>0</v>
      </c>
      <c r="Q149" s="152">
        <v>0</v>
      </c>
      <c r="R149" s="152">
        <f>Q149*H149</f>
        <v>0</v>
      </c>
      <c r="S149" s="152">
        <v>6.6400000000000001E-2</v>
      </c>
      <c r="T149" s="153">
        <f>S149*H149</f>
        <v>10.624000000000001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4" t="s">
        <v>219</v>
      </c>
      <c r="AT149" s="154" t="s">
        <v>151</v>
      </c>
      <c r="AU149" s="154" t="s">
        <v>87</v>
      </c>
      <c r="AY149" s="14" t="s">
        <v>149</v>
      </c>
      <c r="BE149" s="155">
        <f>IF(N149="základní",J149,0)</f>
        <v>0</v>
      </c>
      <c r="BF149" s="155">
        <f>IF(N149="snížená",J149,0)</f>
        <v>0</v>
      </c>
      <c r="BG149" s="155">
        <f>IF(N149="zákl. přenesená",J149,0)</f>
        <v>0</v>
      </c>
      <c r="BH149" s="155">
        <f>IF(N149="sníž. přenesená",J149,0)</f>
        <v>0</v>
      </c>
      <c r="BI149" s="155">
        <f>IF(N149="nulová",J149,0)</f>
        <v>0</v>
      </c>
      <c r="BJ149" s="14" t="s">
        <v>85</v>
      </c>
      <c r="BK149" s="155">
        <f>ROUND(I149*H149,2)</f>
        <v>0</v>
      </c>
      <c r="BL149" s="14" t="s">
        <v>219</v>
      </c>
      <c r="BM149" s="154" t="s">
        <v>747</v>
      </c>
    </row>
    <row r="150" spans="1:65" s="12" customFormat="1" ht="25.9" customHeight="1">
      <c r="B150" s="128"/>
      <c r="D150" s="129" t="s">
        <v>76</v>
      </c>
      <c r="E150" s="130" t="s">
        <v>279</v>
      </c>
      <c r="F150" s="130" t="s">
        <v>280</v>
      </c>
      <c r="I150" s="131"/>
      <c r="J150" s="132">
        <f>BK150</f>
        <v>0</v>
      </c>
      <c r="L150" s="128"/>
      <c r="M150" s="133"/>
      <c r="N150" s="134"/>
      <c r="O150" s="134"/>
      <c r="P150" s="135">
        <f>P151+P153</f>
        <v>0</v>
      </c>
      <c r="Q150" s="134"/>
      <c r="R150" s="135">
        <f>R151+R153</f>
        <v>0</v>
      </c>
      <c r="S150" s="134"/>
      <c r="T150" s="136">
        <f>T151+T153</f>
        <v>0</v>
      </c>
      <c r="AR150" s="129" t="s">
        <v>169</v>
      </c>
      <c r="AT150" s="137" t="s">
        <v>76</v>
      </c>
      <c r="AU150" s="137" t="s">
        <v>77</v>
      </c>
      <c r="AY150" s="129" t="s">
        <v>149</v>
      </c>
      <c r="BK150" s="138">
        <f>BK151+BK153</f>
        <v>0</v>
      </c>
    </row>
    <row r="151" spans="1:65" s="12" customFormat="1" ht="22.9" customHeight="1">
      <c r="B151" s="128"/>
      <c r="D151" s="129" t="s">
        <v>76</v>
      </c>
      <c r="E151" s="139" t="s">
        <v>289</v>
      </c>
      <c r="F151" s="139" t="s">
        <v>290</v>
      </c>
      <c r="I151" s="131"/>
      <c r="J151" s="140">
        <f>BK151</f>
        <v>0</v>
      </c>
      <c r="L151" s="128"/>
      <c r="M151" s="133"/>
      <c r="N151" s="134"/>
      <c r="O151" s="134"/>
      <c r="P151" s="135">
        <f>P152</f>
        <v>0</v>
      </c>
      <c r="Q151" s="134"/>
      <c r="R151" s="135">
        <f>R152</f>
        <v>0</v>
      </c>
      <c r="S151" s="134"/>
      <c r="T151" s="136">
        <f>T152</f>
        <v>0</v>
      </c>
      <c r="AR151" s="129" t="s">
        <v>169</v>
      </c>
      <c r="AT151" s="137" t="s">
        <v>76</v>
      </c>
      <c r="AU151" s="137" t="s">
        <v>85</v>
      </c>
      <c r="AY151" s="129" t="s">
        <v>149</v>
      </c>
      <c r="BK151" s="138">
        <f>BK152</f>
        <v>0</v>
      </c>
    </row>
    <row r="152" spans="1:65" s="2" customFormat="1" ht="37.9" customHeight="1">
      <c r="A152" s="29"/>
      <c r="B152" s="141"/>
      <c r="C152" s="142" t="s">
        <v>231</v>
      </c>
      <c r="D152" s="142" t="s">
        <v>151</v>
      </c>
      <c r="E152" s="143" t="s">
        <v>292</v>
      </c>
      <c r="F152" s="144" t="s">
        <v>293</v>
      </c>
      <c r="G152" s="145" t="s">
        <v>217</v>
      </c>
      <c r="H152" s="146">
        <v>1</v>
      </c>
      <c r="I152" s="147"/>
      <c r="J152" s="148">
        <f>ROUND(I152*H152,2)</f>
        <v>0</v>
      </c>
      <c r="K152" s="149"/>
      <c r="L152" s="30"/>
      <c r="M152" s="150" t="s">
        <v>1</v>
      </c>
      <c r="N152" s="151" t="s">
        <v>42</v>
      </c>
      <c r="O152" s="55"/>
      <c r="P152" s="152">
        <f>O152*H152</f>
        <v>0</v>
      </c>
      <c r="Q152" s="152">
        <v>0</v>
      </c>
      <c r="R152" s="152">
        <f>Q152*H152</f>
        <v>0</v>
      </c>
      <c r="S152" s="152">
        <v>0</v>
      </c>
      <c r="T152" s="153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4" t="s">
        <v>287</v>
      </c>
      <c r="AT152" s="154" t="s">
        <v>151</v>
      </c>
      <c r="AU152" s="154" t="s">
        <v>87</v>
      </c>
      <c r="AY152" s="14" t="s">
        <v>149</v>
      </c>
      <c r="BE152" s="155">
        <f>IF(N152="základní",J152,0)</f>
        <v>0</v>
      </c>
      <c r="BF152" s="155">
        <f>IF(N152="snížená",J152,0)</f>
        <v>0</v>
      </c>
      <c r="BG152" s="155">
        <f>IF(N152="zákl. přenesená",J152,0)</f>
        <v>0</v>
      </c>
      <c r="BH152" s="155">
        <f>IF(N152="sníž. přenesená",J152,0)</f>
        <v>0</v>
      </c>
      <c r="BI152" s="155">
        <f>IF(N152="nulová",J152,0)</f>
        <v>0</v>
      </c>
      <c r="BJ152" s="14" t="s">
        <v>85</v>
      </c>
      <c r="BK152" s="155">
        <f>ROUND(I152*H152,2)</f>
        <v>0</v>
      </c>
      <c r="BL152" s="14" t="s">
        <v>287</v>
      </c>
      <c r="BM152" s="154" t="s">
        <v>748</v>
      </c>
    </row>
    <row r="153" spans="1:65" s="12" customFormat="1" ht="22.9" customHeight="1">
      <c r="B153" s="128"/>
      <c r="D153" s="129" t="s">
        <v>76</v>
      </c>
      <c r="E153" s="139" t="s">
        <v>371</v>
      </c>
      <c r="F153" s="139" t="s">
        <v>372</v>
      </c>
      <c r="I153" s="131"/>
      <c r="J153" s="140">
        <f>BK153</f>
        <v>0</v>
      </c>
      <c r="L153" s="128"/>
      <c r="M153" s="133"/>
      <c r="N153" s="134"/>
      <c r="O153" s="134"/>
      <c r="P153" s="135">
        <f>P154</f>
        <v>0</v>
      </c>
      <c r="Q153" s="134"/>
      <c r="R153" s="135">
        <f>R154</f>
        <v>0</v>
      </c>
      <c r="S153" s="134"/>
      <c r="T153" s="136">
        <f>T154</f>
        <v>0</v>
      </c>
      <c r="AR153" s="129" t="s">
        <v>169</v>
      </c>
      <c r="AT153" s="137" t="s">
        <v>76</v>
      </c>
      <c r="AU153" s="137" t="s">
        <v>85</v>
      </c>
      <c r="AY153" s="129" t="s">
        <v>149</v>
      </c>
      <c r="BK153" s="138">
        <f>BK154</f>
        <v>0</v>
      </c>
    </row>
    <row r="154" spans="1:65" s="2" customFormat="1" ht="14.45" customHeight="1">
      <c r="A154" s="29"/>
      <c r="B154" s="141"/>
      <c r="C154" s="142" t="s">
        <v>14</v>
      </c>
      <c r="D154" s="142" t="s">
        <v>151</v>
      </c>
      <c r="E154" s="143" t="s">
        <v>373</v>
      </c>
      <c r="F154" s="144" t="s">
        <v>749</v>
      </c>
      <c r="G154" s="145" t="s">
        <v>286</v>
      </c>
      <c r="H154" s="146">
        <v>1</v>
      </c>
      <c r="I154" s="147"/>
      <c r="J154" s="148">
        <f>ROUND(I154*H154,2)</f>
        <v>0</v>
      </c>
      <c r="K154" s="149"/>
      <c r="L154" s="30"/>
      <c r="M154" s="167" t="s">
        <v>1</v>
      </c>
      <c r="N154" s="168" t="s">
        <v>42</v>
      </c>
      <c r="O154" s="169"/>
      <c r="P154" s="170">
        <f>O154*H154</f>
        <v>0</v>
      </c>
      <c r="Q154" s="170">
        <v>0</v>
      </c>
      <c r="R154" s="170">
        <f>Q154*H154</f>
        <v>0</v>
      </c>
      <c r="S154" s="170">
        <v>0</v>
      </c>
      <c r="T154" s="171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4" t="s">
        <v>287</v>
      </c>
      <c r="AT154" s="154" t="s">
        <v>151</v>
      </c>
      <c r="AU154" s="154" t="s">
        <v>87</v>
      </c>
      <c r="AY154" s="14" t="s">
        <v>149</v>
      </c>
      <c r="BE154" s="155">
        <f>IF(N154="základní",J154,0)</f>
        <v>0</v>
      </c>
      <c r="BF154" s="155">
        <f>IF(N154="snížená",J154,0)</f>
        <v>0</v>
      </c>
      <c r="BG154" s="155">
        <f>IF(N154="zákl. přenesená",J154,0)</f>
        <v>0</v>
      </c>
      <c r="BH154" s="155">
        <f>IF(N154="sníž. přenesená",J154,0)</f>
        <v>0</v>
      </c>
      <c r="BI154" s="155">
        <f>IF(N154="nulová",J154,0)</f>
        <v>0</v>
      </c>
      <c r="BJ154" s="14" t="s">
        <v>85</v>
      </c>
      <c r="BK154" s="155">
        <f>ROUND(I154*H154,2)</f>
        <v>0</v>
      </c>
      <c r="BL154" s="14" t="s">
        <v>287</v>
      </c>
      <c r="BM154" s="154" t="s">
        <v>750</v>
      </c>
    </row>
    <row r="155" spans="1:65" s="2" customFormat="1" ht="6.95" customHeight="1">
      <c r="A155" s="29"/>
      <c r="B155" s="44"/>
      <c r="C155" s="45"/>
      <c r="D155" s="45"/>
      <c r="E155" s="45"/>
      <c r="F155" s="45"/>
      <c r="G155" s="45"/>
      <c r="H155" s="45"/>
      <c r="I155" s="45"/>
      <c r="J155" s="45"/>
      <c r="K155" s="45"/>
      <c r="L155" s="30"/>
      <c r="M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</row>
  </sheetData>
  <sheetProtection algorithmName="SHA-512" hashValue="F85qOYe6QVeURX4A4Ridr+6Smh3gaKKk3CZSKQRITl0LpbZIeBiEGKW4dpcbhHwzqzEzZe8e7MdQr2T2qmHuRw==" saltValue="oUr9r2MJFsGTkJuICEn7Pg==" spinCount="100000" sheet="1" objects="1" scenarios="1"/>
  <autoFilter ref="C124:K154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3"/>
  <sheetViews>
    <sheetView showGridLines="0" workbookViewId="0">
      <selection activeCell="J4" sqref="J4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2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4" t="s">
        <v>86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87</v>
      </c>
    </row>
    <row r="4" spans="1:46" s="1" customFormat="1" ht="24.95" customHeight="1">
      <c r="B4" s="17"/>
      <c r="D4" s="18" t="s">
        <v>118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36" customHeight="1">
      <c r="B7" s="17"/>
      <c r="E7" s="215" t="str">
        <f>'Rekapitulace stavby'!K6</f>
        <v>Odstraňování postradatelných objektů SŽ-demolice (obvod OŘ PHA) trať č.090-Kralupy n.V.; Bubny, 070-Měšice, 061-Oskořínek, 011 Pečky,126-Chrášťany, 161-Oráčov, 174-Hýskov, 210-Čisovice, 212-Ledečko</v>
      </c>
      <c r="F7" s="216"/>
      <c r="G7" s="216"/>
      <c r="H7" s="216"/>
      <c r="L7" s="17"/>
    </row>
    <row r="8" spans="1:46" s="2" customFormat="1" ht="12" customHeight="1">
      <c r="A8" s="29"/>
      <c r="B8" s="30"/>
      <c r="C8" s="29"/>
      <c r="D8" s="24" t="s">
        <v>119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24.75" customHeight="1">
      <c r="A9" s="29"/>
      <c r="B9" s="30"/>
      <c r="C9" s="29"/>
      <c r="D9" s="29"/>
      <c r="E9" s="181" t="s">
        <v>120</v>
      </c>
      <c r="F9" s="217"/>
      <c r="G9" s="217"/>
      <c r="H9" s="217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121</v>
      </c>
      <c r="G12" s="29"/>
      <c r="H12" s="29"/>
      <c r="I12" s="24" t="s">
        <v>21</v>
      </c>
      <c r="J12" s="52" t="str">
        <f>'Rekapitulace stavby'!AN8</f>
        <v>14. 9. 2020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25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26</v>
      </c>
      <c r="F15" s="29"/>
      <c r="G15" s="29"/>
      <c r="H15" s="29"/>
      <c r="I15" s="24" t="s">
        <v>27</v>
      </c>
      <c r="J15" s="22" t="s">
        <v>28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29</v>
      </c>
      <c r="E17" s="29"/>
      <c r="F17" s="29"/>
      <c r="G17" s="29"/>
      <c r="H17" s="29"/>
      <c r="I17" s="2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8" t="str">
        <f>'Rekapitulace stavby'!E14</f>
        <v>Vyplň údaj</v>
      </c>
      <c r="F18" s="187"/>
      <c r="G18" s="187"/>
      <c r="H18" s="187"/>
      <c r="I18" s="24" t="s">
        <v>27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31</v>
      </c>
      <c r="E20" s="29"/>
      <c r="F20" s="29"/>
      <c r="G20" s="29"/>
      <c r="H20" s="29"/>
      <c r="I20" s="2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27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34</v>
      </c>
      <c r="E23" s="29"/>
      <c r="F23" s="29"/>
      <c r="G23" s="29"/>
      <c r="H23" s="29"/>
      <c r="I23" s="24" t="s">
        <v>24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35</v>
      </c>
      <c r="F24" s="29"/>
      <c r="G24" s="29"/>
      <c r="H24" s="29"/>
      <c r="I24" s="24" t="s">
        <v>27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36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91" t="s">
        <v>1</v>
      </c>
      <c r="F27" s="191"/>
      <c r="G27" s="191"/>
      <c r="H27" s="191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37</v>
      </c>
      <c r="E30" s="29"/>
      <c r="F30" s="29"/>
      <c r="G30" s="29"/>
      <c r="H30" s="29"/>
      <c r="I30" s="29"/>
      <c r="J30" s="68">
        <f>ROUND(J123,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39</v>
      </c>
      <c r="G32" s="29"/>
      <c r="H32" s="29"/>
      <c r="I32" s="33" t="s">
        <v>38</v>
      </c>
      <c r="J32" s="33" t="s">
        <v>40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41</v>
      </c>
      <c r="E33" s="24" t="s">
        <v>42</v>
      </c>
      <c r="F33" s="96">
        <f>ROUND((SUM(BE123:BE162)),  2)</f>
        <v>0</v>
      </c>
      <c r="G33" s="29"/>
      <c r="H33" s="29"/>
      <c r="I33" s="97">
        <v>0.21</v>
      </c>
      <c r="J33" s="96">
        <f>ROUND(((SUM(BE123:BE162))*I33),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43</v>
      </c>
      <c r="F34" s="96">
        <f>ROUND((SUM(BF123:BF162)),  2)</f>
        <v>0</v>
      </c>
      <c r="G34" s="29"/>
      <c r="H34" s="29"/>
      <c r="I34" s="97">
        <v>0.15</v>
      </c>
      <c r="J34" s="96">
        <f>ROUND(((SUM(BF123:BF162))*I34),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44</v>
      </c>
      <c r="F35" s="96">
        <f>ROUND((SUM(BG123:BG162)),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45</v>
      </c>
      <c r="F36" s="96">
        <f>ROUND((SUM(BH123:BH162)),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46</v>
      </c>
      <c r="F37" s="96">
        <f>ROUND((SUM(BI123:BI162)),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47</v>
      </c>
      <c r="E39" s="57"/>
      <c r="F39" s="57"/>
      <c r="G39" s="100" t="s">
        <v>48</v>
      </c>
      <c r="H39" s="101" t="s">
        <v>49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29"/>
      <c r="B61" s="30"/>
      <c r="C61" s="29"/>
      <c r="D61" s="42" t="s">
        <v>52</v>
      </c>
      <c r="E61" s="32"/>
      <c r="F61" s="104" t="s">
        <v>53</v>
      </c>
      <c r="G61" s="42" t="s">
        <v>52</v>
      </c>
      <c r="H61" s="32"/>
      <c r="I61" s="32"/>
      <c r="J61" s="105" t="s">
        <v>53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29"/>
      <c r="B65" s="30"/>
      <c r="C65" s="29"/>
      <c r="D65" s="40" t="s">
        <v>54</v>
      </c>
      <c r="E65" s="43"/>
      <c r="F65" s="43"/>
      <c r="G65" s="40" t="s">
        <v>55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29"/>
      <c r="B76" s="30"/>
      <c r="C76" s="29"/>
      <c r="D76" s="42" t="s">
        <v>52</v>
      </c>
      <c r="E76" s="32"/>
      <c r="F76" s="104" t="s">
        <v>53</v>
      </c>
      <c r="G76" s="42" t="s">
        <v>52</v>
      </c>
      <c r="H76" s="32"/>
      <c r="I76" s="32"/>
      <c r="J76" s="105" t="s">
        <v>53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122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5" t="str">
        <f>E7</f>
        <v>Odstraňování postradatelných objektů SŽ-demolice (obvod OŘ PHA) trať č.090-Kralupy n.V.; Bubny, 070-Měšice, 061-Oskořínek, 011 Pečky,126-Chrášťany, 161-Oráčov, 174-Hýskov, 210-Čisovice, 212-Ledečko</v>
      </c>
      <c r="F85" s="216"/>
      <c r="G85" s="216"/>
      <c r="H85" s="216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119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24.75" customHeight="1">
      <c r="A87" s="29"/>
      <c r="B87" s="30"/>
      <c r="C87" s="29"/>
      <c r="D87" s="29"/>
      <c r="E87" s="181" t="str">
        <f>E9</f>
        <v>SO.01 - Kralupy nad Vltavou - bud. EÚ, Na Horkách č.p. 32 (6000326651)</v>
      </c>
      <c r="F87" s="217"/>
      <c r="G87" s="217"/>
      <c r="H87" s="217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>Kralupy nad Vltavou</v>
      </c>
      <c r="G89" s="29"/>
      <c r="H89" s="29"/>
      <c r="I89" s="24" t="s">
        <v>21</v>
      </c>
      <c r="J89" s="52" t="str">
        <f>IF(J12="","",J12)</f>
        <v>14. 9. 2020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>Správa železnic, státní organizace</v>
      </c>
      <c r="G91" s="29"/>
      <c r="H91" s="29"/>
      <c r="I91" s="24" t="s">
        <v>31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29</v>
      </c>
      <c r="D92" s="29"/>
      <c r="E92" s="29"/>
      <c r="F92" s="22" t="str">
        <f>IF(E18="","",E18)</f>
        <v>Vyplň údaj</v>
      </c>
      <c r="G92" s="29"/>
      <c r="H92" s="29"/>
      <c r="I92" s="24" t="s">
        <v>34</v>
      </c>
      <c r="J92" s="27" t="str">
        <f>E24</f>
        <v>L. Malý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123</v>
      </c>
      <c r="D94" s="98"/>
      <c r="E94" s="98"/>
      <c r="F94" s="98"/>
      <c r="G94" s="98"/>
      <c r="H94" s="98"/>
      <c r="I94" s="98"/>
      <c r="J94" s="107" t="s">
        <v>124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125</v>
      </c>
      <c r="D96" s="29"/>
      <c r="E96" s="29"/>
      <c r="F96" s="29"/>
      <c r="G96" s="29"/>
      <c r="H96" s="29"/>
      <c r="I96" s="29"/>
      <c r="J96" s="68">
        <f>J123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126</v>
      </c>
    </row>
    <row r="97" spans="1:31" s="9" customFormat="1" ht="24.95" customHeight="1">
      <c r="B97" s="109"/>
      <c r="D97" s="110" t="s">
        <v>127</v>
      </c>
      <c r="E97" s="111"/>
      <c r="F97" s="111"/>
      <c r="G97" s="111"/>
      <c r="H97" s="111"/>
      <c r="I97" s="111"/>
      <c r="J97" s="112">
        <f>J124</f>
        <v>0</v>
      </c>
      <c r="L97" s="109"/>
    </row>
    <row r="98" spans="1:31" s="10" customFormat="1" ht="19.899999999999999" customHeight="1">
      <c r="B98" s="113"/>
      <c r="D98" s="114" t="s">
        <v>128</v>
      </c>
      <c r="E98" s="115"/>
      <c r="F98" s="115"/>
      <c r="G98" s="115"/>
      <c r="H98" s="115"/>
      <c r="I98" s="115"/>
      <c r="J98" s="116">
        <f>J125</f>
        <v>0</v>
      </c>
      <c r="L98" s="113"/>
    </row>
    <row r="99" spans="1:31" s="10" customFormat="1" ht="19.899999999999999" customHeight="1">
      <c r="B99" s="113"/>
      <c r="D99" s="114" t="s">
        <v>129</v>
      </c>
      <c r="E99" s="115"/>
      <c r="F99" s="115"/>
      <c r="G99" s="115"/>
      <c r="H99" s="115"/>
      <c r="I99" s="115"/>
      <c r="J99" s="116">
        <f>J140</f>
        <v>0</v>
      </c>
      <c r="L99" s="113"/>
    </row>
    <row r="100" spans="1:31" s="10" customFormat="1" ht="19.899999999999999" customHeight="1">
      <c r="B100" s="113"/>
      <c r="D100" s="114" t="s">
        <v>130</v>
      </c>
      <c r="E100" s="115"/>
      <c r="F100" s="115"/>
      <c r="G100" s="115"/>
      <c r="H100" s="115"/>
      <c r="I100" s="115"/>
      <c r="J100" s="116">
        <f>J147</f>
        <v>0</v>
      </c>
      <c r="L100" s="113"/>
    </row>
    <row r="101" spans="1:31" s="9" customFormat="1" ht="24.95" customHeight="1">
      <c r="B101" s="109"/>
      <c r="D101" s="110" t="s">
        <v>131</v>
      </c>
      <c r="E101" s="111"/>
      <c r="F101" s="111"/>
      <c r="G101" s="111"/>
      <c r="H101" s="111"/>
      <c r="I101" s="111"/>
      <c r="J101" s="112">
        <f>J158</f>
        <v>0</v>
      </c>
      <c r="L101" s="109"/>
    </row>
    <row r="102" spans="1:31" s="10" customFormat="1" ht="19.899999999999999" customHeight="1">
      <c r="B102" s="113"/>
      <c r="D102" s="114" t="s">
        <v>132</v>
      </c>
      <c r="E102" s="115"/>
      <c r="F102" s="115"/>
      <c r="G102" s="115"/>
      <c r="H102" s="115"/>
      <c r="I102" s="115"/>
      <c r="J102" s="116">
        <f>J159</f>
        <v>0</v>
      </c>
      <c r="L102" s="113"/>
    </row>
    <row r="103" spans="1:31" s="10" customFormat="1" ht="19.899999999999999" customHeight="1">
      <c r="B103" s="113"/>
      <c r="D103" s="114" t="s">
        <v>133</v>
      </c>
      <c r="E103" s="115"/>
      <c r="F103" s="115"/>
      <c r="G103" s="115"/>
      <c r="H103" s="115"/>
      <c r="I103" s="115"/>
      <c r="J103" s="116">
        <f>J161</f>
        <v>0</v>
      </c>
      <c r="L103" s="113"/>
    </row>
    <row r="104" spans="1:31" s="2" customFormat="1" ht="21.75" customHeight="1">
      <c r="A104" s="29"/>
      <c r="B104" s="30"/>
      <c r="C104" s="29"/>
      <c r="D104" s="29"/>
      <c r="E104" s="29"/>
      <c r="F104" s="29"/>
      <c r="G104" s="29"/>
      <c r="H104" s="29"/>
      <c r="I104" s="29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5" customHeight="1">
      <c r="A105" s="29"/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9" spans="1:31" s="2" customFormat="1" ht="6.95" customHeight="1">
      <c r="A109" s="29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24.95" customHeight="1">
      <c r="A110" s="29"/>
      <c r="B110" s="30"/>
      <c r="C110" s="18" t="s">
        <v>134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16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>
      <c r="A113" s="29"/>
      <c r="B113" s="30"/>
      <c r="C113" s="29"/>
      <c r="D113" s="29"/>
      <c r="E113" s="215" t="str">
        <f>E7</f>
        <v>Odstraňování postradatelných objektů SŽ-demolice (obvod OŘ PHA) trať č.090-Kralupy n.V.; Bubny, 070-Měšice, 061-Oskořínek, 011 Pečky,126-Chrášťany, 161-Oráčov, 174-Hýskov, 210-Čisovice, 212-Ledečko</v>
      </c>
      <c r="F113" s="216"/>
      <c r="G113" s="216"/>
      <c r="H113" s="216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119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24.75" customHeight="1">
      <c r="A115" s="29"/>
      <c r="B115" s="30"/>
      <c r="C115" s="29"/>
      <c r="D115" s="29"/>
      <c r="E115" s="181" t="str">
        <f>E9</f>
        <v>SO.01 - Kralupy nad Vltavou - bud. EÚ, Na Horkách č.p. 32 (6000326651)</v>
      </c>
      <c r="F115" s="217"/>
      <c r="G115" s="217"/>
      <c r="H115" s="217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2" customHeight="1">
      <c r="A117" s="29"/>
      <c r="B117" s="30"/>
      <c r="C117" s="24" t="s">
        <v>19</v>
      </c>
      <c r="D117" s="29"/>
      <c r="E117" s="29"/>
      <c r="F117" s="22" t="str">
        <f>F12</f>
        <v>Kralupy nad Vltavou</v>
      </c>
      <c r="G117" s="29"/>
      <c r="H117" s="29"/>
      <c r="I117" s="24" t="s">
        <v>21</v>
      </c>
      <c r="J117" s="52" t="str">
        <f>IF(J12="","",J12)</f>
        <v>14. 9. 2020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4" t="s">
        <v>23</v>
      </c>
      <c r="D119" s="29"/>
      <c r="E119" s="29"/>
      <c r="F119" s="22" t="str">
        <f>E15</f>
        <v>Správa železnic, státní organizace</v>
      </c>
      <c r="G119" s="29"/>
      <c r="H119" s="29"/>
      <c r="I119" s="24" t="s">
        <v>31</v>
      </c>
      <c r="J119" s="27" t="str">
        <f>E21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2" customHeight="1">
      <c r="A120" s="29"/>
      <c r="B120" s="30"/>
      <c r="C120" s="24" t="s">
        <v>29</v>
      </c>
      <c r="D120" s="29"/>
      <c r="E120" s="29"/>
      <c r="F120" s="22" t="str">
        <f>IF(E18="","",E18)</f>
        <v>Vyplň údaj</v>
      </c>
      <c r="G120" s="29"/>
      <c r="H120" s="29"/>
      <c r="I120" s="24" t="s">
        <v>34</v>
      </c>
      <c r="J120" s="27" t="str">
        <f>E24</f>
        <v>L. Malý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0.3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11" customFormat="1" ht="29.25" customHeight="1">
      <c r="A122" s="117"/>
      <c r="B122" s="118"/>
      <c r="C122" s="119" t="s">
        <v>135</v>
      </c>
      <c r="D122" s="120" t="s">
        <v>62</v>
      </c>
      <c r="E122" s="120" t="s">
        <v>58</v>
      </c>
      <c r="F122" s="120" t="s">
        <v>59</v>
      </c>
      <c r="G122" s="120" t="s">
        <v>136</v>
      </c>
      <c r="H122" s="120" t="s">
        <v>137</v>
      </c>
      <c r="I122" s="120" t="s">
        <v>138</v>
      </c>
      <c r="J122" s="121" t="s">
        <v>124</v>
      </c>
      <c r="K122" s="122" t="s">
        <v>139</v>
      </c>
      <c r="L122" s="123"/>
      <c r="M122" s="59" t="s">
        <v>1</v>
      </c>
      <c r="N122" s="60" t="s">
        <v>41</v>
      </c>
      <c r="O122" s="60" t="s">
        <v>140</v>
      </c>
      <c r="P122" s="60" t="s">
        <v>141</v>
      </c>
      <c r="Q122" s="60" t="s">
        <v>142</v>
      </c>
      <c r="R122" s="60" t="s">
        <v>143</v>
      </c>
      <c r="S122" s="60" t="s">
        <v>144</v>
      </c>
      <c r="T122" s="61" t="s">
        <v>145</v>
      </c>
      <c r="U122" s="117"/>
      <c r="V122" s="117"/>
      <c r="W122" s="117"/>
      <c r="X122" s="117"/>
      <c r="Y122" s="117"/>
      <c r="Z122" s="117"/>
      <c r="AA122" s="117"/>
      <c r="AB122" s="117"/>
      <c r="AC122" s="117"/>
      <c r="AD122" s="117"/>
      <c r="AE122" s="117"/>
    </row>
    <row r="123" spans="1:65" s="2" customFormat="1" ht="22.9" customHeight="1">
      <c r="A123" s="29"/>
      <c r="B123" s="30"/>
      <c r="C123" s="66" t="s">
        <v>146</v>
      </c>
      <c r="D123" s="29"/>
      <c r="E123" s="29"/>
      <c r="F123" s="29"/>
      <c r="G123" s="29"/>
      <c r="H123" s="29"/>
      <c r="I123" s="29"/>
      <c r="J123" s="124">
        <f>BK123</f>
        <v>0</v>
      </c>
      <c r="K123" s="29"/>
      <c r="L123" s="30"/>
      <c r="M123" s="62"/>
      <c r="N123" s="53"/>
      <c r="O123" s="63"/>
      <c r="P123" s="125">
        <f>P124+P158</f>
        <v>0</v>
      </c>
      <c r="Q123" s="63"/>
      <c r="R123" s="125">
        <f>R124+R158</f>
        <v>11.245000000000001</v>
      </c>
      <c r="S123" s="63"/>
      <c r="T123" s="126">
        <f>T124+T158</f>
        <v>684.53679999999997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76</v>
      </c>
      <c r="AU123" s="14" t="s">
        <v>126</v>
      </c>
      <c r="BK123" s="127">
        <f>BK124+BK158</f>
        <v>0</v>
      </c>
    </row>
    <row r="124" spans="1:65" s="12" customFormat="1" ht="25.9" customHeight="1">
      <c r="B124" s="128"/>
      <c r="D124" s="129" t="s">
        <v>76</v>
      </c>
      <c r="E124" s="130" t="s">
        <v>147</v>
      </c>
      <c r="F124" s="130" t="s">
        <v>148</v>
      </c>
      <c r="I124" s="131"/>
      <c r="J124" s="132">
        <f>BK124</f>
        <v>0</v>
      </c>
      <c r="L124" s="128"/>
      <c r="M124" s="133"/>
      <c r="N124" s="134"/>
      <c r="O124" s="134"/>
      <c r="P124" s="135">
        <f>P125+P140+P147</f>
        <v>0</v>
      </c>
      <c r="Q124" s="134"/>
      <c r="R124" s="135">
        <f>R125+R140+R147</f>
        <v>11.245000000000001</v>
      </c>
      <c r="S124" s="134"/>
      <c r="T124" s="136">
        <f>T125+T140+T147</f>
        <v>684.53679999999997</v>
      </c>
      <c r="AR124" s="129" t="s">
        <v>85</v>
      </c>
      <c r="AT124" s="137" t="s">
        <v>76</v>
      </c>
      <c r="AU124" s="137" t="s">
        <v>77</v>
      </c>
      <c r="AY124" s="129" t="s">
        <v>149</v>
      </c>
      <c r="BK124" s="138">
        <f>BK125+BK140+BK147</f>
        <v>0</v>
      </c>
    </row>
    <row r="125" spans="1:65" s="12" customFormat="1" ht="22.9" customHeight="1">
      <c r="B125" s="128"/>
      <c r="D125" s="129" t="s">
        <v>76</v>
      </c>
      <c r="E125" s="139" t="s">
        <v>85</v>
      </c>
      <c r="F125" s="139" t="s">
        <v>150</v>
      </c>
      <c r="I125" s="131"/>
      <c r="J125" s="140">
        <f>BK125</f>
        <v>0</v>
      </c>
      <c r="L125" s="128"/>
      <c r="M125" s="133"/>
      <c r="N125" s="134"/>
      <c r="O125" s="134"/>
      <c r="P125" s="135">
        <f>SUM(P126:P139)</f>
        <v>0</v>
      </c>
      <c r="Q125" s="134"/>
      <c r="R125" s="135">
        <f>SUM(R126:R139)</f>
        <v>6.6045000000000007</v>
      </c>
      <c r="S125" s="134"/>
      <c r="T125" s="136">
        <f>SUM(T126:T139)</f>
        <v>20.28</v>
      </c>
      <c r="AR125" s="129" t="s">
        <v>85</v>
      </c>
      <c r="AT125" s="137" t="s">
        <v>76</v>
      </c>
      <c r="AU125" s="137" t="s">
        <v>85</v>
      </c>
      <c r="AY125" s="129" t="s">
        <v>149</v>
      </c>
      <c r="BK125" s="138">
        <f>SUM(BK126:BK139)</f>
        <v>0</v>
      </c>
    </row>
    <row r="126" spans="1:65" s="2" customFormat="1" ht="24.2" customHeight="1">
      <c r="A126" s="29"/>
      <c r="B126" s="141"/>
      <c r="C126" s="142" t="s">
        <v>85</v>
      </c>
      <c r="D126" s="142" t="s">
        <v>151</v>
      </c>
      <c r="E126" s="143" t="s">
        <v>152</v>
      </c>
      <c r="F126" s="144" t="s">
        <v>153</v>
      </c>
      <c r="G126" s="145" t="s">
        <v>154</v>
      </c>
      <c r="H126" s="146">
        <v>136</v>
      </c>
      <c r="I126" s="147"/>
      <c r="J126" s="148">
        <f t="shared" ref="J126:J139" si="0">ROUND(I126*H126,2)</f>
        <v>0</v>
      </c>
      <c r="K126" s="149"/>
      <c r="L126" s="30"/>
      <c r="M126" s="150" t="s">
        <v>1</v>
      </c>
      <c r="N126" s="151" t="s">
        <v>42</v>
      </c>
      <c r="O126" s="55"/>
      <c r="P126" s="152">
        <f t="shared" ref="P126:P139" si="1">O126*H126</f>
        <v>0</v>
      </c>
      <c r="Q126" s="152">
        <v>0</v>
      </c>
      <c r="R126" s="152">
        <f t="shared" ref="R126:R139" si="2">Q126*H126</f>
        <v>0</v>
      </c>
      <c r="S126" s="152">
        <v>0</v>
      </c>
      <c r="T126" s="153">
        <f t="shared" ref="T126:T139" si="3"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4" t="s">
        <v>155</v>
      </c>
      <c r="AT126" s="154" t="s">
        <v>151</v>
      </c>
      <c r="AU126" s="154" t="s">
        <v>87</v>
      </c>
      <c r="AY126" s="14" t="s">
        <v>149</v>
      </c>
      <c r="BE126" s="155">
        <f t="shared" ref="BE126:BE139" si="4">IF(N126="základní",J126,0)</f>
        <v>0</v>
      </c>
      <c r="BF126" s="155">
        <f t="shared" ref="BF126:BF139" si="5">IF(N126="snížená",J126,0)</f>
        <v>0</v>
      </c>
      <c r="BG126" s="155">
        <f t="shared" ref="BG126:BG139" si="6">IF(N126="zákl. přenesená",J126,0)</f>
        <v>0</v>
      </c>
      <c r="BH126" s="155">
        <f t="shared" ref="BH126:BH139" si="7">IF(N126="sníž. přenesená",J126,0)</f>
        <v>0</v>
      </c>
      <c r="BI126" s="155">
        <f t="shared" ref="BI126:BI139" si="8">IF(N126="nulová",J126,0)</f>
        <v>0</v>
      </c>
      <c r="BJ126" s="14" t="s">
        <v>85</v>
      </c>
      <c r="BK126" s="155">
        <f t="shared" ref="BK126:BK139" si="9">ROUND(I126*H126,2)</f>
        <v>0</v>
      </c>
      <c r="BL126" s="14" t="s">
        <v>155</v>
      </c>
      <c r="BM126" s="154" t="s">
        <v>156</v>
      </c>
    </row>
    <row r="127" spans="1:65" s="2" customFormat="1" ht="24.2" customHeight="1">
      <c r="A127" s="29"/>
      <c r="B127" s="141"/>
      <c r="C127" s="142" t="s">
        <v>87</v>
      </c>
      <c r="D127" s="142" t="s">
        <v>151</v>
      </c>
      <c r="E127" s="143" t="s">
        <v>157</v>
      </c>
      <c r="F127" s="144" t="s">
        <v>158</v>
      </c>
      <c r="G127" s="145" t="s">
        <v>154</v>
      </c>
      <c r="H127" s="146">
        <v>78</v>
      </c>
      <c r="I127" s="147"/>
      <c r="J127" s="148">
        <f t="shared" si="0"/>
        <v>0</v>
      </c>
      <c r="K127" s="149"/>
      <c r="L127" s="30"/>
      <c r="M127" s="150" t="s">
        <v>1</v>
      </c>
      <c r="N127" s="151" t="s">
        <v>42</v>
      </c>
      <c r="O127" s="55"/>
      <c r="P127" s="152">
        <f t="shared" si="1"/>
        <v>0</v>
      </c>
      <c r="Q127" s="152">
        <v>0</v>
      </c>
      <c r="R127" s="152">
        <f t="shared" si="2"/>
        <v>0</v>
      </c>
      <c r="S127" s="152">
        <v>0.26</v>
      </c>
      <c r="T127" s="153">
        <f t="shared" si="3"/>
        <v>20.28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4" t="s">
        <v>155</v>
      </c>
      <c r="AT127" s="154" t="s">
        <v>151</v>
      </c>
      <c r="AU127" s="154" t="s">
        <v>87</v>
      </c>
      <c r="AY127" s="14" t="s">
        <v>149</v>
      </c>
      <c r="BE127" s="155">
        <f t="shared" si="4"/>
        <v>0</v>
      </c>
      <c r="BF127" s="155">
        <f t="shared" si="5"/>
        <v>0</v>
      </c>
      <c r="BG127" s="155">
        <f t="shared" si="6"/>
        <v>0</v>
      </c>
      <c r="BH127" s="155">
        <f t="shared" si="7"/>
        <v>0</v>
      </c>
      <c r="BI127" s="155">
        <f t="shared" si="8"/>
        <v>0</v>
      </c>
      <c r="BJ127" s="14" t="s">
        <v>85</v>
      </c>
      <c r="BK127" s="155">
        <f t="shared" si="9"/>
        <v>0</v>
      </c>
      <c r="BL127" s="14" t="s">
        <v>155</v>
      </c>
      <c r="BM127" s="154" t="s">
        <v>159</v>
      </c>
    </row>
    <row r="128" spans="1:65" s="2" customFormat="1" ht="24.2" customHeight="1">
      <c r="A128" s="29"/>
      <c r="B128" s="141"/>
      <c r="C128" s="142" t="s">
        <v>160</v>
      </c>
      <c r="D128" s="142" t="s">
        <v>151</v>
      </c>
      <c r="E128" s="143" t="s">
        <v>161</v>
      </c>
      <c r="F128" s="144" t="s">
        <v>162</v>
      </c>
      <c r="G128" s="145" t="s">
        <v>154</v>
      </c>
      <c r="H128" s="146">
        <v>78</v>
      </c>
      <c r="I128" s="147"/>
      <c r="J128" s="148">
        <f t="shared" si="0"/>
        <v>0</v>
      </c>
      <c r="K128" s="149"/>
      <c r="L128" s="30"/>
      <c r="M128" s="150" t="s">
        <v>1</v>
      </c>
      <c r="N128" s="151" t="s">
        <v>42</v>
      </c>
      <c r="O128" s="55"/>
      <c r="P128" s="152">
        <f t="shared" si="1"/>
        <v>0</v>
      </c>
      <c r="Q128" s="152">
        <v>8.4250000000000005E-2</v>
      </c>
      <c r="R128" s="152">
        <f t="shared" si="2"/>
        <v>6.5715000000000003</v>
      </c>
      <c r="S128" s="152">
        <v>0</v>
      </c>
      <c r="T128" s="153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4" t="s">
        <v>163</v>
      </c>
      <c r="AT128" s="154" t="s">
        <v>151</v>
      </c>
      <c r="AU128" s="154" t="s">
        <v>87</v>
      </c>
      <c r="AY128" s="14" t="s">
        <v>149</v>
      </c>
      <c r="BE128" s="155">
        <f t="shared" si="4"/>
        <v>0</v>
      </c>
      <c r="BF128" s="155">
        <f t="shared" si="5"/>
        <v>0</v>
      </c>
      <c r="BG128" s="155">
        <f t="shared" si="6"/>
        <v>0</v>
      </c>
      <c r="BH128" s="155">
        <f t="shared" si="7"/>
        <v>0</v>
      </c>
      <c r="BI128" s="155">
        <f t="shared" si="8"/>
        <v>0</v>
      </c>
      <c r="BJ128" s="14" t="s">
        <v>85</v>
      </c>
      <c r="BK128" s="155">
        <f t="shared" si="9"/>
        <v>0</v>
      </c>
      <c r="BL128" s="14" t="s">
        <v>163</v>
      </c>
      <c r="BM128" s="154" t="s">
        <v>164</v>
      </c>
    </row>
    <row r="129" spans="1:65" s="2" customFormat="1" ht="24.2" customHeight="1">
      <c r="A129" s="29"/>
      <c r="B129" s="141"/>
      <c r="C129" s="142" t="s">
        <v>155</v>
      </c>
      <c r="D129" s="142" t="s">
        <v>151</v>
      </c>
      <c r="E129" s="143" t="s">
        <v>165</v>
      </c>
      <c r="F129" s="144" t="s">
        <v>166</v>
      </c>
      <c r="G129" s="145" t="s">
        <v>167</v>
      </c>
      <c r="H129" s="146">
        <v>110</v>
      </c>
      <c r="I129" s="147"/>
      <c r="J129" s="148">
        <f t="shared" si="0"/>
        <v>0</v>
      </c>
      <c r="K129" s="149"/>
      <c r="L129" s="30"/>
      <c r="M129" s="150" t="s">
        <v>1</v>
      </c>
      <c r="N129" s="151" t="s">
        <v>42</v>
      </c>
      <c r="O129" s="55"/>
      <c r="P129" s="152">
        <f t="shared" si="1"/>
        <v>0</v>
      </c>
      <c r="Q129" s="152">
        <v>2.9999999999999997E-4</v>
      </c>
      <c r="R129" s="152">
        <f t="shared" si="2"/>
        <v>3.2999999999999995E-2</v>
      </c>
      <c r="S129" s="152">
        <v>0</v>
      </c>
      <c r="T129" s="153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4" t="s">
        <v>155</v>
      </c>
      <c r="AT129" s="154" t="s">
        <v>151</v>
      </c>
      <c r="AU129" s="154" t="s">
        <v>87</v>
      </c>
      <c r="AY129" s="14" t="s">
        <v>149</v>
      </c>
      <c r="BE129" s="155">
        <f t="shared" si="4"/>
        <v>0</v>
      </c>
      <c r="BF129" s="155">
        <f t="shared" si="5"/>
        <v>0</v>
      </c>
      <c r="BG129" s="155">
        <f t="shared" si="6"/>
        <v>0</v>
      </c>
      <c r="BH129" s="155">
        <f t="shared" si="7"/>
        <v>0</v>
      </c>
      <c r="BI129" s="155">
        <f t="shared" si="8"/>
        <v>0</v>
      </c>
      <c r="BJ129" s="14" t="s">
        <v>85</v>
      </c>
      <c r="BK129" s="155">
        <f t="shared" si="9"/>
        <v>0</v>
      </c>
      <c r="BL129" s="14" t="s">
        <v>155</v>
      </c>
      <c r="BM129" s="154" t="s">
        <v>168</v>
      </c>
    </row>
    <row r="130" spans="1:65" s="2" customFormat="1" ht="24.2" customHeight="1">
      <c r="A130" s="29"/>
      <c r="B130" s="141"/>
      <c r="C130" s="142" t="s">
        <v>169</v>
      </c>
      <c r="D130" s="142" t="s">
        <v>151</v>
      </c>
      <c r="E130" s="143" t="s">
        <v>170</v>
      </c>
      <c r="F130" s="144" t="s">
        <v>171</v>
      </c>
      <c r="G130" s="145" t="s">
        <v>167</v>
      </c>
      <c r="H130" s="146">
        <v>110</v>
      </c>
      <c r="I130" s="147"/>
      <c r="J130" s="148">
        <f t="shared" si="0"/>
        <v>0</v>
      </c>
      <c r="K130" s="149"/>
      <c r="L130" s="30"/>
      <c r="M130" s="150" t="s">
        <v>1</v>
      </c>
      <c r="N130" s="151" t="s">
        <v>42</v>
      </c>
      <c r="O130" s="55"/>
      <c r="P130" s="152">
        <f t="shared" si="1"/>
        <v>0</v>
      </c>
      <c r="Q130" s="152">
        <v>0</v>
      </c>
      <c r="R130" s="152">
        <f t="shared" si="2"/>
        <v>0</v>
      </c>
      <c r="S130" s="152">
        <v>0</v>
      </c>
      <c r="T130" s="153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4" t="s">
        <v>155</v>
      </c>
      <c r="AT130" s="154" t="s">
        <v>151</v>
      </c>
      <c r="AU130" s="154" t="s">
        <v>87</v>
      </c>
      <c r="AY130" s="14" t="s">
        <v>149</v>
      </c>
      <c r="BE130" s="155">
        <f t="shared" si="4"/>
        <v>0</v>
      </c>
      <c r="BF130" s="155">
        <f t="shared" si="5"/>
        <v>0</v>
      </c>
      <c r="BG130" s="155">
        <f t="shared" si="6"/>
        <v>0</v>
      </c>
      <c r="BH130" s="155">
        <f t="shared" si="7"/>
        <v>0</v>
      </c>
      <c r="BI130" s="155">
        <f t="shared" si="8"/>
        <v>0</v>
      </c>
      <c r="BJ130" s="14" t="s">
        <v>85</v>
      </c>
      <c r="BK130" s="155">
        <f t="shared" si="9"/>
        <v>0</v>
      </c>
      <c r="BL130" s="14" t="s">
        <v>155</v>
      </c>
      <c r="BM130" s="154" t="s">
        <v>172</v>
      </c>
    </row>
    <row r="131" spans="1:65" s="2" customFormat="1" ht="14.45" customHeight="1">
      <c r="A131" s="29"/>
      <c r="B131" s="141"/>
      <c r="C131" s="142" t="s">
        <v>173</v>
      </c>
      <c r="D131" s="142" t="s">
        <v>151</v>
      </c>
      <c r="E131" s="143" t="s">
        <v>174</v>
      </c>
      <c r="F131" s="144" t="s">
        <v>175</v>
      </c>
      <c r="G131" s="145" t="s">
        <v>176</v>
      </c>
      <c r="H131" s="146">
        <v>1</v>
      </c>
      <c r="I131" s="147"/>
      <c r="J131" s="148">
        <f t="shared" si="0"/>
        <v>0</v>
      </c>
      <c r="K131" s="149"/>
      <c r="L131" s="30"/>
      <c r="M131" s="150" t="s">
        <v>1</v>
      </c>
      <c r="N131" s="151" t="s">
        <v>42</v>
      </c>
      <c r="O131" s="55"/>
      <c r="P131" s="152">
        <f t="shared" si="1"/>
        <v>0</v>
      </c>
      <c r="Q131" s="152">
        <v>0</v>
      </c>
      <c r="R131" s="152">
        <f t="shared" si="2"/>
        <v>0</v>
      </c>
      <c r="S131" s="152">
        <v>0</v>
      </c>
      <c r="T131" s="153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4" t="s">
        <v>155</v>
      </c>
      <c r="AT131" s="154" t="s">
        <v>151</v>
      </c>
      <c r="AU131" s="154" t="s">
        <v>87</v>
      </c>
      <c r="AY131" s="14" t="s">
        <v>149</v>
      </c>
      <c r="BE131" s="155">
        <f t="shared" si="4"/>
        <v>0</v>
      </c>
      <c r="BF131" s="155">
        <f t="shared" si="5"/>
        <v>0</v>
      </c>
      <c r="BG131" s="155">
        <f t="shared" si="6"/>
        <v>0</v>
      </c>
      <c r="BH131" s="155">
        <f t="shared" si="7"/>
        <v>0</v>
      </c>
      <c r="BI131" s="155">
        <f t="shared" si="8"/>
        <v>0</v>
      </c>
      <c r="BJ131" s="14" t="s">
        <v>85</v>
      </c>
      <c r="BK131" s="155">
        <f t="shared" si="9"/>
        <v>0</v>
      </c>
      <c r="BL131" s="14" t="s">
        <v>155</v>
      </c>
      <c r="BM131" s="154" t="s">
        <v>177</v>
      </c>
    </row>
    <row r="132" spans="1:65" s="2" customFormat="1" ht="24.2" customHeight="1">
      <c r="A132" s="29"/>
      <c r="B132" s="141"/>
      <c r="C132" s="142" t="s">
        <v>178</v>
      </c>
      <c r="D132" s="142" t="s">
        <v>151</v>
      </c>
      <c r="E132" s="143" t="s">
        <v>179</v>
      </c>
      <c r="F132" s="144" t="s">
        <v>180</v>
      </c>
      <c r="G132" s="145" t="s">
        <v>181</v>
      </c>
      <c r="H132" s="146">
        <v>30</v>
      </c>
      <c r="I132" s="147"/>
      <c r="J132" s="148">
        <f t="shared" si="0"/>
        <v>0</v>
      </c>
      <c r="K132" s="149"/>
      <c r="L132" s="30"/>
      <c r="M132" s="150" t="s">
        <v>1</v>
      </c>
      <c r="N132" s="151" t="s">
        <v>42</v>
      </c>
      <c r="O132" s="55"/>
      <c r="P132" s="152">
        <f t="shared" si="1"/>
        <v>0</v>
      </c>
      <c r="Q132" s="152">
        <v>0</v>
      </c>
      <c r="R132" s="152">
        <f t="shared" si="2"/>
        <v>0</v>
      </c>
      <c r="S132" s="152">
        <v>0</v>
      </c>
      <c r="T132" s="153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4" t="s">
        <v>155</v>
      </c>
      <c r="AT132" s="154" t="s">
        <v>151</v>
      </c>
      <c r="AU132" s="154" t="s">
        <v>87</v>
      </c>
      <c r="AY132" s="14" t="s">
        <v>149</v>
      </c>
      <c r="BE132" s="155">
        <f t="shared" si="4"/>
        <v>0</v>
      </c>
      <c r="BF132" s="155">
        <f t="shared" si="5"/>
        <v>0</v>
      </c>
      <c r="BG132" s="155">
        <f t="shared" si="6"/>
        <v>0</v>
      </c>
      <c r="BH132" s="155">
        <f t="shared" si="7"/>
        <v>0</v>
      </c>
      <c r="BI132" s="155">
        <f t="shared" si="8"/>
        <v>0</v>
      </c>
      <c r="BJ132" s="14" t="s">
        <v>85</v>
      </c>
      <c r="BK132" s="155">
        <f t="shared" si="9"/>
        <v>0</v>
      </c>
      <c r="BL132" s="14" t="s">
        <v>155</v>
      </c>
      <c r="BM132" s="154" t="s">
        <v>182</v>
      </c>
    </row>
    <row r="133" spans="1:65" s="2" customFormat="1" ht="24.2" customHeight="1">
      <c r="A133" s="29"/>
      <c r="B133" s="141"/>
      <c r="C133" s="142" t="s">
        <v>183</v>
      </c>
      <c r="D133" s="142" t="s">
        <v>151</v>
      </c>
      <c r="E133" s="143" t="s">
        <v>184</v>
      </c>
      <c r="F133" s="144" t="s">
        <v>185</v>
      </c>
      <c r="G133" s="145" t="s">
        <v>186</v>
      </c>
      <c r="H133" s="146">
        <v>57.9</v>
      </c>
      <c r="I133" s="147"/>
      <c r="J133" s="148">
        <f t="shared" si="0"/>
        <v>0</v>
      </c>
      <c r="K133" s="149"/>
      <c r="L133" s="30"/>
      <c r="M133" s="150" t="s">
        <v>1</v>
      </c>
      <c r="N133" s="151" t="s">
        <v>42</v>
      </c>
      <c r="O133" s="55"/>
      <c r="P133" s="152">
        <f t="shared" si="1"/>
        <v>0</v>
      </c>
      <c r="Q133" s="152">
        <v>0</v>
      </c>
      <c r="R133" s="152">
        <f t="shared" si="2"/>
        <v>0</v>
      </c>
      <c r="S133" s="152">
        <v>0</v>
      </c>
      <c r="T133" s="153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4" t="s">
        <v>155</v>
      </c>
      <c r="AT133" s="154" t="s">
        <v>151</v>
      </c>
      <c r="AU133" s="154" t="s">
        <v>87</v>
      </c>
      <c r="AY133" s="14" t="s">
        <v>149</v>
      </c>
      <c r="BE133" s="155">
        <f t="shared" si="4"/>
        <v>0</v>
      </c>
      <c r="BF133" s="155">
        <f t="shared" si="5"/>
        <v>0</v>
      </c>
      <c r="BG133" s="155">
        <f t="shared" si="6"/>
        <v>0</v>
      </c>
      <c r="BH133" s="155">
        <f t="shared" si="7"/>
        <v>0</v>
      </c>
      <c r="BI133" s="155">
        <f t="shared" si="8"/>
        <v>0</v>
      </c>
      <c r="BJ133" s="14" t="s">
        <v>85</v>
      </c>
      <c r="BK133" s="155">
        <f t="shared" si="9"/>
        <v>0</v>
      </c>
      <c r="BL133" s="14" t="s">
        <v>155</v>
      </c>
      <c r="BM133" s="154" t="s">
        <v>187</v>
      </c>
    </row>
    <row r="134" spans="1:65" s="2" customFormat="1" ht="24.2" customHeight="1">
      <c r="A134" s="29"/>
      <c r="B134" s="141"/>
      <c r="C134" s="142" t="s">
        <v>188</v>
      </c>
      <c r="D134" s="142" t="s">
        <v>151</v>
      </c>
      <c r="E134" s="143" t="s">
        <v>189</v>
      </c>
      <c r="F134" s="144" t="s">
        <v>190</v>
      </c>
      <c r="G134" s="145" t="s">
        <v>186</v>
      </c>
      <c r="H134" s="146">
        <v>57.9</v>
      </c>
      <c r="I134" s="147"/>
      <c r="J134" s="148">
        <f t="shared" si="0"/>
        <v>0</v>
      </c>
      <c r="K134" s="149"/>
      <c r="L134" s="30"/>
      <c r="M134" s="150" t="s">
        <v>1</v>
      </c>
      <c r="N134" s="151" t="s">
        <v>42</v>
      </c>
      <c r="O134" s="55"/>
      <c r="P134" s="152">
        <f t="shared" si="1"/>
        <v>0</v>
      </c>
      <c r="Q134" s="152">
        <v>0</v>
      </c>
      <c r="R134" s="152">
        <f t="shared" si="2"/>
        <v>0</v>
      </c>
      <c r="S134" s="152">
        <v>0</v>
      </c>
      <c r="T134" s="153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4" t="s">
        <v>155</v>
      </c>
      <c r="AT134" s="154" t="s">
        <v>151</v>
      </c>
      <c r="AU134" s="154" t="s">
        <v>87</v>
      </c>
      <c r="AY134" s="14" t="s">
        <v>149</v>
      </c>
      <c r="BE134" s="155">
        <f t="shared" si="4"/>
        <v>0</v>
      </c>
      <c r="BF134" s="155">
        <f t="shared" si="5"/>
        <v>0</v>
      </c>
      <c r="BG134" s="155">
        <f t="shared" si="6"/>
        <v>0</v>
      </c>
      <c r="BH134" s="155">
        <f t="shared" si="7"/>
        <v>0</v>
      </c>
      <c r="BI134" s="155">
        <f t="shared" si="8"/>
        <v>0</v>
      </c>
      <c r="BJ134" s="14" t="s">
        <v>85</v>
      </c>
      <c r="BK134" s="155">
        <f t="shared" si="9"/>
        <v>0</v>
      </c>
      <c r="BL134" s="14" t="s">
        <v>155</v>
      </c>
      <c r="BM134" s="154" t="s">
        <v>191</v>
      </c>
    </row>
    <row r="135" spans="1:65" s="2" customFormat="1" ht="37.9" customHeight="1">
      <c r="A135" s="29"/>
      <c r="B135" s="141"/>
      <c r="C135" s="142" t="s">
        <v>192</v>
      </c>
      <c r="D135" s="142" t="s">
        <v>151</v>
      </c>
      <c r="E135" s="143" t="s">
        <v>193</v>
      </c>
      <c r="F135" s="144" t="s">
        <v>194</v>
      </c>
      <c r="G135" s="145" t="s">
        <v>186</v>
      </c>
      <c r="H135" s="146">
        <v>579</v>
      </c>
      <c r="I135" s="147"/>
      <c r="J135" s="148">
        <f t="shared" si="0"/>
        <v>0</v>
      </c>
      <c r="K135" s="149"/>
      <c r="L135" s="30"/>
      <c r="M135" s="150" t="s">
        <v>1</v>
      </c>
      <c r="N135" s="151" t="s">
        <v>42</v>
      </c>
      <c r="O135" s="55"/>
      <c r="P135" s="152">
        <f t="shared" si="1"/>
        <v>0</v>
      </c>
      <c r="Q135" s="152">
        <v>0</v>
      </c>
      <c r="R135" s="152">
        <f t="shared" si="2"/>
        <v>0</v>
      </c>
      <c r="S135" s="152">
        <v>0</v>
      </c>
      <c r="T135" s="153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4" t="s">
        <v>155</v>
      </c>
      <c r="AT135" s="154" t="s">
        <v>151</v>
      </c>
      <c r="AU135" s="154" t="s">
        <v>87</v>
      </c>
      <c r="AY135" s="14" t="s">
        <v>149</v>
      </c>
      <c r="BE135" s="155">
        <f t="shared" si="4"/>
        <v>0</v>
      </c>
      <c r="BF135" s="155">
        <f t="shared" si="5"/>
        <v>0</v>
      </c>
      <c r="BG135" s="155">
        <f t="shared" si="6"/>
        <v>0</v>
      </c>
      <c r="BH135" s="155">
        <f t="shared" si="7"/>
        <v>0</v>
      </c>
      <c r="BI135" s="155">
        <f t="shared" si="8"/>
        <v>0</v>
      </c>
      <c r="BJ135" s="14" t="s">
        <v>85</v>
      </c>
      <c r="BK135" s="155">
        <f t="shared" si="9"/>
        <v>0</v>
      </c>
      <c r="BL135" s="14" t="s">
        <v>155</v>
      </c>
      <c r="BM135" s="154" t="s">
        <v>195</v>
      </c>
    </row>
    <row r="136" spans="1:65" s="2" customFormat="1" ht="24.2" customHeight="1">
      <c r="A136" s="29"/>
      <c r="B136" s="141"/>
      <c r="C136" s="142" t="s">
        <v>196</v>
      </c>
      <c r="D136" s="142" t="s">
        <v>151</v>
      </c>
      <c r="E136" s="143" t="s">
        <v>197</v>
      </c>
      <c r="F136" s="144" t="s">
        <v>198</v>
      </c>
      <c r="G136" s="145" t="s">
        <v>186</v>
      </c>
      <c r="H136" s="146">
        <v>57.9</v>
      </c>
      <c r="I136" s="147"/>
      <c r="J136" s="148">
        <f t="shared" si="0"/>
        <v>0</v>
      </c>
      <c r="K136" s="149"/>
      <c r="L136" s="30"/>
      <c r="M136" s="150" t="s">
        <v>1</v>
      </c>
      <c r="N136" s="151" t="s">
        <v>42</v>
      </c>
      <c r="O136" s="55"/>
      <c r="P136" s="152">
        <f t="shared" si="1"/>
        <v>0</v>
      </c>
      <c r="Q136" s="152">
        <v>0</v>
      </c>
      <c r="R136" s="152">
        <f t="shared" si="2"/>
        <v>0</v>
      </c>
      <c r="S136" s="152">
        <v>0</v>
      </c>
      <c r="T136" s="153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4" t="s">
        <v>155</v>
      </c>
      <c r="AT136" s="154" t="s">
        <v>151</v>
      </c>
      <c r="AU136" s="154" t="s">
        <v>87</v>
      </c>
      <c r="AY136" s="14" t="s">
        <v>149</v>
      </c>
      <c r="BE136" s="155">
        <f t="shared" si="4"/>
        <v>0</v>
      </c>
      <c r="BF136" s="155">
        <f t="shared" si="5"/>
        <v>0</v>
      </c>
      <c r="BG136" s="155">
        <f t="shared" si="6"/>
        <v>0</v>
      </c>
      <c r="BH136" s="155">
        <f t="shared" si="7"/>
        <v>0</v>
      </c>
      <c r="BI136" s="155">
        <f t="shared" si="8"/>
        <v>0</v>
      </c>
      <c r="BJ136" s="14" t="s">
        <v>85</v>
      </c>
      <c r="BK136" s="155">
        <f t="shared" si="9"/>
        <v>0</v>
      </c>
      <c r="BL136" s="14" t="s">
        <v>155</v>
      </c>
      <c r="BM136" s="154" t="s">
        <v>199</v>
      </c>
    </row>
    <row r="137" spans="1:65" s="2" customFormat="1" ht="24.2" customHeight="1">
      <c r="A137" s="29"/>
      <c r="B137" s="141"/>
      <c r="C137" s="142" t="s">
        <v>200</v>
      </c>
      <c r="D137" s="142" t="s">
        <v>151</v>
      </c>
      <c r="E137" s="143" t="s">
        <v>201</v>
      </c>
      <c r="F137" s="144" t="s">
        <v>202</v>
      </c>
      <c r="G137" s="145" t="s">
        <v>186</v>
      </c>
      <c r="H137" s="146">
        <v>57.9</v>
      </c>
      <c r="I137" s="147"/>
      <c r="J137" s="148">
        <f t="shared" si="0"/>
        <v>0</v>
      </c>
      <c r="K137" s="149"/>
      <c r="L137" s="30"/>
      <c r="M137" s="150" t="s">
        <v>1</v>
      </c>
      <c r="N137" s="151" t="s">
        <v>42</v>
      </c>
      <c r="O137" s="55"/>
      <c r="P137" s="152">
        <f t="shared" si="1"/>
        <v>0</v>
      </c>
      <c r="Q137" s="152">
        <v>0</v>
      </c>
      <c r="R137" s="152">
        <f t="shared" si="2"/>
        <v>0</v>
      </c>
      <c r="S137" s="152">
        <v>0</v>
      </c>
      <c r="T137" s="153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4" t="s">
        <v>155</v>
      </c>
      <c r="AT137" s="154" t="s">
        <v>151</v>
      </c>
      <c r="AU137" s="154" t="s">
        <v>87</v>
      </c>
      <c r="AY137" s="14" t="s">
        <v>149</v>
      </c>
      <c r="BE137" s="155">
        <f t="shared" si="4"/>
        <v>0</v>
      </c>
      <c r="BF137" s="155">
        <f t="shared" si="5"/>
        <v>0</v>
      </c>
      <c r="BG137" s="155">
        <f t="shared" si="6"/>
        <v>0</v>
      </c>
      <c r="BH137" s="155">
        <f t="shared" si="7"/>
        <v>0</v>
      </c>
      <c r="BI137" s="155">
        <f t="shared" si="8"/>
        <v>0</v>
      </c>
      <c r="BJ137" s="14" t="s">
        <v>85</v>
      </c>
      <c r="BK137" s="155">
        <f t="shared" si="9"/>
        <v>0</v>
      </c>
      <c r="BL137" s="14" t="s">
        <v>155</v>
      </c>
      <c r="BM137" s="154" t="s">
        <v>203</v>
      </c>
    </row>
    <row r="138" spans="1:65" s="2" customFormat="1" ht="14.45" customHeight="1">
      <c r="A138" s="29"/>
      <c r="B138" s="141"/>
      <c r="C138" s="156" t="s">
        <v>204</v>
      </c>
      <c r="D138" s="156" t="s">
        <v>205</v>
      </c>
      <c r="E138" s="157" t="s">
        <v>206</v>
      </c>
      <c r="F138" s="158" t="s">
        <v>207</v>
      </c>
      <c r="G138" s="159" t="s">
        <v>208</v>
      </c>
      <c r="H138" s="160">
        <v>104.22</v>
      </c>
      <c r="I138" s="161"/>
      <c r="J138" s="162">
        <f t="shared" si="0"/>
        <v>0</v>
      </c>
      <c r="K138" s="163"/>
      <c r="L138" s="164"/>
      <c r="M138" s="165" t="s">
        <v>1</v>
      </c>
      <c r="N138" s="166" t="s">
        <v>42</v>
      </c>
      <c r="O138" s="55"/>
      <c r="P138" s="152">
        <f t="shared" si="1"/>
        <v>0</v>
      </c>
      <c r="Q138" s="152">
        <v>0</v>
      </c>
      <c r="R138" s="152">
        <f t="shared" si="2"/>
        <v>0</v>
      </c>
      <c r="S138" s="152">
        <v>0</v>
      </c>
      <c r="T138" s="153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4" t="s">
        <v>183</v>
      </c>
      <c r="AT138" s="154" t="s">
        <v>205</v>
      </c>
      <c r="AU138" s="154" t="s">
        <v>87</v>
      </c>
      <c r="AY138" s="14" t="s">
        <v>149</v>
      </c>
      <c r="BE138" s="155">
        <f t="shared" si="4"/>
        <v>0</v>
      </c>
      <c r="BF138" s="155">
        <f t="shared" si="5"/>
        <v>0</v>
      </c>
      <c r="BG138" s="155">
        <f t="shared" si="6"/>
        <v>0</v>
      </c>
      <c r="BH138" s="155">
        <f t="shared" si="7"/>
        <v>0</v>
      </c>
      <c r="BI138" s="155">
        <f t="shared" si="8"/>
        <v>0</v>
      </c>
      <c r="BJ138" s="14" t="s">
        <v>85</v>
      </c>
      <c r="BK138" s="155">
        <f t="shared" si="9"/>
        <v>0</v>
      </c>
      <c r="BL138" s="14" t="s">
        <v>155</v>
      </c>
      <c r="BM138" s="154" t="s">
        <v>209</v>
      </c>
    </row>
    <row r="139" spans="1:65" s="2" customFormat="1" ht="24.2" customHeight="1">
      <c r="A139" s="29"/>
      <c r="B139" s="141"/>
      <c r="C139" s="142" t="s">
        <v>210</v>
      </c>
      <c r="D139" s="142" t="s">
        <v>151</v>
      </c>
      <c r="E139" s="143" t="s">
        <v>211</v>
      </c>
      <c r="F139" s="144" t="s">
        <v>212</v>
      </c>
      <c r="G139" s="145" t="s">
        <v>154</v>
      </c>
      <c r="H139" s="146">
        <v>336</v>
      </c>
      <c r="I139" s="147"/>
      <c r="J139" s="148">
        <f t="shared" si="0"/>
        <v>0</v>
      </c>
      <c r="K139" s="149"/>
      <c r="L139" s="30"/>
      <c r="M139" s="150" t="s">
        <v>1</v>
      </c>
      <c r="N139" s="151" t="s">
        <v>42</v>
      </c>
      <c r="O139" s="55"/>
      <c r="P139" s="152">
        <f t="shared" si="1"/>
        <v>0</v>
      </c>
      <c r="Q139" s="152">
        <v>0</v>
      </c>
      <c r="R139" s="152">
        <f t="shared" si="2"/>
        <v>0</v>
      </c>
      <c r="S139" s="152">
        <v>0</v>
      </c>
      <c r="T139" s="153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4" t="s">
        <v>155</v>
      </c>
      <c r="AT139" s="154" t="s">
        <v>151</v>
      </c>
      <c r="AU139" s="154" t="s">
        <v>87</v>
      </c>
      <c r="AY139" s="14" t="s">
        <v>149</v>
      </c>
      <c r="BE139" s="155">
        <f t="shared" si="4"/>
        <v>0</v>
      </c>
      <c r="BF139" s="155">
        <f t="shared" si="5"/>
        <v>0</v>
      </c>
      <c r="BG139" s="155">
        <f t="shared" si="6"/>
        <v>0</v>
      </c>
      <c r="BH139" s="155">
        <f t="shared" si="7"/>
        <v>0</v>
      </c>
      <c r="BI139" s="155">
        <f t="shared" si="8"/>
        <v>0</v>
      </c>
      <c r="BJ139" s="14" t="s">
        <v>85</v>
      </c>
      <c r="BK139" s="155">
        <f t="shared" si="9"/>
        <v>0</v>
      </c>
      <c r="BL139" s="14" t="s">
        <v>155</v>
      </c>
      <c r="BM139" s="154" t="s">
        <v>213</v>
      </c>
    </row>
    <row r="140" spans="1:65" s="12" customFormat="1" ht="22.9" customHeight="1">
      <c r="B140" s="128"/>
      <c r="D140" s="129" t="s">
        <v>76</v>
      </c>
      <c r="E140" s="139" t="s">
        <v>188</v>
      </c>
      <c r="F140" s="139" t="s">
        <v>214</v>
      </c>
      <c r="I140" s="131"/>
      <c r="J140" s="140">
        <f>BK140</f>
        <v>0</v>
      </c>
      <c r="L140" s="128"/>
      <c r="M140" s="133"/>
      <c r="N140" s="134"/>
      <c r="O140" s="134"/>
      <c r="P140" s="135">
        <f>SUM(P141:P146)</f>
        <v>0</v>
      </c>
      <c r="Q140" s="134"/>
      <c r="R140" s="135">
        <f>SUM(R141:R146)</f>
        <v>4.6405000000000003</v>
      </c>
      <c r="S140" s="134"/>
      <c r="T140" s="136">
        <f>SUM(T141:T146)</f>
        <v>664.2568</v>
      </c>
      <c r="AR140" s="129" t="s">
        <v>85</v>
      </c>
      <c r="AT140" s="137" t="s">
        <v>76</v>
      </c>
      <c r="AU140" s="137" t="s">
        <v>85</v>
      </c>
      <c r="AY140" s="129" t="s">
        <v>149</v>
      </c>
      <c r="BK140" s="138">
        <f>SUM(BK141:BK146)</f>
        <v>0</v>
      </c>
    </row>
    <row r="141" spans="1:65" s="2" customFormat="1" ht="24.2" customHeight="1">
      <c r="A141" s="29"/>
      <c r="B141" s="141"/>
      <c r="C141" s="142" t="s">
        <v>8</v>
      </c>
      <c r="D141" s="142" t="s">
        <v>151</v>
      </c>
      <c r="E141" s="143" t="s">
        <v>215</v>
      </c>
      <c r="F141" s="144" t="s">
        <v>216</v>
      </c>
      <c r="G141" s="145" t="s">
        <v>217</v>
      </c>
      <c r="H141" s="146">
        <v>1</v>
      </c>
      <c r="I141" s="147"/>
      <c r="J141" s="148">
        <f t="shared" ref="J141:J146" si="10">ROUND(I141*H141,2)</f>
        <v>0</v>
      </c>
      <c r="K141" s="149"/>
      <c r="L141" s="30"/>
      <c r="M141" s="150" t="s">
        <v>1</v>
      </c>
      <c r="N141" s="151" t="s">
        <v>42</v>
      </c>
      <c r="O141" s="55"/>
      <c r="P141" s="152">
        <f t="shared" ref="P141:P146" si="11">O141*H141</f>
        <v>0</v>
      </c>
      <c r="Q141" s="152">
        <v>0</v>
      </c>
      <c r="R141" s="152">
        <f t="shared" ref="R141:R146" si="12">Q141*H141</f>
        <v>0</v>
      </c>
      <c r="S141" s="152">
        <v>0</v>
      </c>
      <c r="T141" s="153">
        <f t="shared" ref="T141:T146" si="13"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4" t="s">
        <v>155</v>
      </c>
      <c r="AT141" s="154" t="s">
        <v>151</v>
      </c>
      <c r="AU141" s="154" t="s">
        <v>87</v>
      </c>
      <c r="AY141" s="14" t="s">
        <v>149</v>
      </c>
      <c r="BE141" s="155">
        <f t="shared" ref="BE141:BE146" si="14">IF(N141="základní",J141,0)</f>
        <v>0</v>
      </c>
      <c r="BF141" s="155">
        <f t="shared" ref="BF141:BF146" si="15">IF(N141="snížená",J141,0)</f>
        <v>0</v>
      </c>
      <c r="BG141" s="155">
        <f t="shared" ref="BG141:BG146" si="16">IF(N141="zákl. přenesená",J141,0)</f>
        <v>0</v>
      </c>
      <c r="BH141" s="155">
        <f t="shared" ref="BH141:BH146" si="17">IF(N141="sníž. přenesená",J141,0)</f>
        <v>0</v>
      </c>
      <c r="BI141" s="155">
        <f t="shared" ref="BI141:BI146" si="18">IF(N141="nulová",J141,0)</f>
        <v>0</v>
      </c>
      <c r="BJ141" s="14" t="s">
        <v>85</v>
      </c>
      <c r="BK141" s="155">
        <f t="shared" ref="BK141:BK146" si="19">ROUND(I141*H141,2)</f>
        <v>0</v>
      </c>
      <c r="BL141" s="14" t="s">
        <v>155</v>
      </c>
      <c r="BM141" s="154" t="s">
        <v>218</v>
      </c>
    </row>
    <row r="142" spans="1:65" s="2" customFormat="1" ht="24.2" customHeight="1">
      <c r="A142" s="29"/>
      <c r="B142" s="141"/>
      <c r="C142" s="142" t="s">
        <v>219</v>
      </c>
      <c r="D142" s="142" t="s">
        <v>151</v>
      </c>
      <c r="E142" s="143" t="s">
        <v>220</v>
      </c>
      <c r="F142" s="144" t="s">
        <v>221</v>
      </c>
      <c r="G142" s="145" t="s">
        <v>167</v>
      </c>
      <c r="H142" s="146">
        <v>25</v>
      </c>
      <c r="I142" s="147"/>
      <c r="J142" s="148">
        <f t="shared" si="10"/>
        <v>0</v>
      </c>
      <c r="K142" s="149"/>
      <c r="L142" s="30"/>
      <c r="M142" s="150" t="s">
        <v>1</v>
      </c>
      <c r="N142" s="151" t="s">
        <v>42</v>
      </c>
      <c r="O142" s="55"/>
      <c r="P142" s="152">
        <f t="shared" si="11"/>
        <v>0</v>
      </c>
      <c r="Q142" s="152">
        <v>0.1295</v>
      </c>
      <c r="R142" s="152">
        <f t="shared" si="12"/>
        <v>3.2375000000000003</v>
      </c>
      <c r="S142" s="152">
        <v>0</v>
      </c>
      <c r="T142" s="153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4" t="s">
        <v>155</v>
      </c>
      <c r="AT142" s="154" t="s">
        <v>151</v>
      </c>
      <c r="AU142" s="154" t="s">
        <v>87</v>
      </c>
      <c r="AY142" s="14" t="s">
        <v>149</v>
      </c>
      <c r="BE142" s="155">
        <f t="shared" si="14"/>
        <v>0</v>
      </c>
      <c r="BF142" s="155">
        <f t="shared" si="15"/>
        <v>0</v>
      </c>
      <c r="BG142" s="155">
        <f t="shared" si="16"/>
        <v>0</v>
      </c>
      <c r="BH142" s="155">
        <f t="shared" si="17"/>
        <v>0</v>
      </c>
      <c r="BI142" s="155">
        <f t="shared" si="18"/>
        <v>0</v>
      </c>
      <c r="BJ142" s="14" t="s">
        <v>85</v>
      </c>
      <c r="BK142" s="155">
        <f t="shared" si="19"/>
        <v>0</v>
      </c>
      <c r="BL142" s="14" t="s">
        <v>155</v>
      </c>
      <c r="BM142" s="154" t="s">
        <v>222</v>
      </c>
    </row>
    <row r="143" spans="1:65" s="2" customFormat="1" ht="14.45" customHeight="1">
      <c r="A143" s="29"/>
      <c r="B143" s="141"/>
      <c r="C143" s="156" t="s">
        <v>223</v>
      </c>
      <c r="D143" s="156" t="s">
        <v>205</v>
      </c>
      <c r="E143" s="157" t="s">
        <v>224</v>
      </c>
      <c r="F143" s="158" t="s">
        <v>225</v>
      </c>
      <c r="G143" s="159" t="s">
        <v>167</v>
      </c>
      <c r="H143" s="160">
        <v>25</v>
      </c>
      <c r="I143" s="161"/>
      <c r="J143" s="162">
        <f t="shared" si="10"/>
        <v>0</v>
      </c>
      <c r="K143" s="163"/>
      <c r="L143" s="164"/>
      <c r="M143" s="165" t="s">
        <v>1</v>
      </c>
      <c r="N143" s="166" t="s">
        <v>42</v>
      </c>
      <c r="O143" s="55"/>
      <c r="P143" s="152">
        <f t="shared" si="11"/>
        <v>0</v>
      </c>
      <c r="Q143" s="152">
        <v>5.6120000000000003E-2</v>
      </c>
      <c r="R143" s="152">
        <f t="shared" si="12"/>
        <v>1.403</v>
      </c>
      <c r="S143" s="152">
        <v>0</v>
      </c>
      <c r="T143" s="153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4" t="s">
        <v>183</v>
      </c>
      <c r="AT143" s="154" t="s">
        <v>205</v>
      </c>
      <c r="AU143" s="154" t="s">
        <v>87</v>
      </c>
      <c r="AY143" s="14" t="s">
        <v>149</v>
      </c>
      <c r="BE143" s="155">
        <f t="shared" si="14"/>
        <v>0</v>
      </c>
      <c r="BF143" s="155">
        <f t="shared" si="15"/>
        <v>0</v>
      </c>
      <c r="BG143" s="155">
        <f t="shared" si="16"/>
        <v>0</v>
      </c>
      <c r="BH143" s="155">
        <f t="shared" si="17"/>
        <v>0</v>
      </c>
      <c r="BI143" s="155">
        <f t="shared" si="18"/>
        <v>0</v>
      </c>
      <c r="BJ143" s="14" t="s">
        <v>85</v>
      </c>
      <c r="BK143" s="155">
        <f t="shared" si="19"/>
        <v>0</v>
      </c>
      <c r="BL143" s="14" t="s">
        <v>155</v>
      </c>
      <c r="BM143" s="154" t="s">
        <v>226</v>
      </c>
    </row>
    <row r="144" spans="1:65" s="2" customFormat="1" ht="24.2" customHeight="1">
      <c r="A144" s="29"/>
      <c r="B144" s="141"/>
      <c r="C144" s="142" t="s">
        <v>227</v>
      </c>
      <c r="D144" s="142" t="s">
        <v>151</v>
      </c>
      <c r="E144" s="143" t="s">
        <v>228</v>
      </c>
      <c r="F144" s="144" t="s">
        <v>229</v>
      </c>
      <c r="G144" s="145" t="s">
        <v>208</v>
      </c>
      <c r="H144" s="146">
        <v>3.5</v>
      </c>
      <c r="I144" s="147"/>
      <c r="J144" s="148">
        <f t="shared" si="10"/>
        <v>0</v>
      </c>
      <c r="K144" s="149"/>
      <c r="L144" s="30"/>
      <c r="M144" s="150" t="s">
        <v>1</v>
      </c>
      <c r="N144" s="151" t="s">
        <v>42</v>
      </c>
      <c r="O144" s="55"/>
      <c r="P144" s="152">
        <f t="shared" si="11"/>
        <v>0</v>
      </c>
      <c r="Q144" s="152">
        <v>0</v>
      </c>
      <c r="R144" s="152">
        <f t="shared" si="12"/>
        <v>0</v>
      </c>
      <c r="S144" s="152">
        <v>1</v>
      </c>
      <c r="T144" s="153">
        <f t="shared" si="13"/>
        <v>3.5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4" t="s">
        <v>155</v>
      </c>
      <c r="AT144" s="154" t="s">
        <v>151</v>
      </c>
      <c r="AU144" s="154" t="s">
        <v>87</v>
      </c>
      <c r="AY144" s="14" t="s">
        <v>149</v>
      </c>
      <c r="BE144" s="155">
        <f t="shared" si="14"/>
        <v>0</v>
      </c>
      <c r="BF144" s="155">
        <f t="shared" si="15"/>
        <v>0</v>
      </c>
      <c r="BG144" s="155">
        <f t="shared" si="16"/>
        <v>0</v>
      </c>
      <c r="BH144" s="155">
        <f t="shared" si="17"/>
        <v>0</v>
      </c>
      <c r="BI144" s="155">
        <f t="shared" si="18"/>
        <v>0</v>
      </c>
      <c r="BJ144" s="14" t="s">
        <v>85</v>
      </c>
      <c r="BK144" s="155">
        <f t="shared" si="19"/>
        <v>0</v>
      </c>
      <c r="BL144" s="14" t="s">
        <v>155</v>
      </c>
      <c r="BM144" s="154" t="s">
        <v>230</v>
      </c>
    </row>
    <row r="145" spans="1:65" s="2" customFormat="1" ht="24.2" customHeight="1">
      <c r="A145" s="29"/>
      <c r="B145" s="141"/>
      <c r="C145" s="142" t="s">
        <v>231</v>
      </c>
      <c r="D145" s="142" t="s">
        <v>151</v>
      </c>
      <c r="E145" s="143" t="s">
        <v>232</v>
      </c>
      <c r="F145" s="144" t="s">
        <v>233</v>
      </c>
      <c r="G145" s="145" t="s">
        <v>186</v>
      </c>
      <c r="H145" s="146">
        <v>1010</v>
      </c>
      <c r="I145" s="147"/>
      <c r="J145" s="148">
        <f t="shared" si="10"/>
        <v>0</v>
      </c>
      <c r="K145" s="149"/>
      <c r="L145" s="30"/>
      <c r="M145" s="150" t="s">
        <v>1</v>
      </c>
      <c r="N145" s="151" t="s">
        <v>42</v>
      </c>
      <c r="O145" s="55"/>
      <c r="P145" s="152">
        <f t="shared" si="11"/>
        <v>0</v>
      </c>
      <c r="Q145" s="152">
        <v>0</v>
      </c>
      <c r="R145" s="152">
        <f t="shared" si="12"/>
        <v>0</v>
      </c>
      <c r="S145" s="152">
        <v>0.55000000000000004</v>
      </c>
      <c r="T145" s="153">
        <f t="shared" si="13"/>
        <v>555.5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4" t="s">
        <v>155</v>
      </c>
      <c r="AT145" s="154" t="s">
        <v>151</v>
      </c>
      <c r="AU145" s="154" t="s">
        <v>87</v>
      </c>
      <c r="AY145" s="14" t="s">
        <v>149</v>
      </c>
      <c r="BE145" s="155">
        <f t="shared" si="14"/>
        <v>0</v>
      </c>
      <c r="BF145" s="155">
        <f t="shared" si="15"/>
        <v>0</v>
      </c>
      <c r="BG145" s="155">
        <f t="shared" si="16"/>
        <v>0</v>
      </c>
      <c r="BH145" s="155">
        <f t="shared" si="17"/>
        <v>0</v>
      </c>
      <c r="BI145" s="155">
        <f t="shared" si="18"/>
        <v>0</v>
      </c>
      <c r="BJ145" s="14" t="s">
        <v>85</v>
      </c>
      <c r="BK145" s="155">
        <f t="shared" si="19"/>
        <v>0</v>
      </c>
      <c r="BL145" s="14" t="s">
        <v>155</v>
      </c>
      <c r="BM145" s="154" t="s">
        <v>234</v>
      </c>
    </row>
    <row r="146" spans="1:65" s="2" customFormat="1" ht="24.2" customHeight="1">
      <c r="A146" s="29"/>
      <c r="B146" s="141"/>
      <c r="C146" s="142" t="s">
        <v>14</v>
      </c>
      <c r="D146" s="142" t="s">
        <v>151</v>
      </c>
      <c r="E146" s="143" t="s">
        <v>235</v>
      </c>
      <c r="F146" s="144" t="s">
        <v>236</v>
      </c>
      <c r="G146" s="145" t="s">
        <v>186</v>
      </c>
      <c r="H146" s="146">
        <v>47.844000000000001</v>
      </c>
      <c r="I146" s="147"/>
      <c r="J146" s="148">
        <f t="shared" si="10"/>
        <v>0</v>
      </c>
      <c r="K146" s="149"/>
      <c r="L146" s="30"/>
      <c r="M146" s="150" t="s">
        <v>1</v>
      </c>
      <c r="N146" s="151" t="s">
        <v>42</v>
      </c>
      <c r="O146" s="55"/>
      <c r="P146" s="152">
        <f t="shared" si="11"/>
        <v>0</v>
      </c>
      <c r="Q146" s="152">
        <v>0</v>
      </c>
      <c r="R146" s="152">
        <f t="shared" si="12"/>
        <v>0</v>
      </c>
      <c r="S146" s="152">
        <v>2.2000000000000002</v>
      </c>
      <c r="T146" s="153">
        <f t="shared" si="13"/>
        <v>105.25680000000001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4" t="s">
        <v>155</v>
      </c>
      <c r="AT146" s="154" t="s">
        <v>151</v>
      </c>
      <c r="AU146" s="154" t="s">
        <v>87</v>
      </c>
      <c r="AY146" s="14" t="s">
        <v>149</v>
      </c>
      <c r="BE146" s="155">
        <f t="shared" si="14"/>
        <v>0</v>
      </c>
      <c r="BF146" s="155">
        <f t="shared" si="15"/>
        <v>0</v>
      </c>
      <c r="BG146" s="155">
        <f t="shared" si="16"/>
        <v>0</v>
      </c>
      <c r="BH146" s="155">
        <f t="shared" si="17"/>
        <v>0</v>
      </c>
      <c r="BI146" s="155">
        <f t="shared" si="18"/>
        <v>0</v>
      </c>
      <c r="BJ146" s="14" t="s">
        <v>85</v>
      </c>
      <c r="BK146" s="155">
        <f t="shared" si="19"/>
        <v>0</v>
      </c>
      <c r="BL146" s="14" t="s">
        <v>155</v>
      </c>
      <c r="BM146" s="154" t="s">
        <v>237</v>
      </c>
    </row>
    <row r="147" spans="1:65" s="12" customFormat="1" ht="22.9" customHeight="1">
      <c r="B147" s="128"/>
      <c r="D147" s="129" t="s">
        <v>76</v>
      </c>
      <c r="E147" s="139" t="s">
        <v>238</v>
      </c>
      <c r="F147" s="139" t="s">
        <v>239</v>
      </c>
      <c r="I147" s="131"/>
      <c r="J147" s="140">
        <f>BK147</f>
        <v>0</v>
      </c>
      <c r="L147" s="128"/>
      <c r="M147" s="133"/>
      <c r="N147" s="134"/>
      <c r="O147" s="134"/>
      <c r="P147" s="135">
        <f>SUM(P148:P157)</f>
        <v>0</v>
      </c>
      <c r="Q147" s="134"/>
      <c r="R147" s="135">
        <f>SUM(R148:R157)</f>
        <v>0</v>
      </c>
      <c r="S147" s="134"/>
      <c r="T147" s="136">
        <f>SUM(T148:T157)</f>
        <v>0</v>
      </c>
      <c r="AR147" s="129" t="s">
        <v>85</v>
      </c>
      <c r="AT147" s="137" t="s">
        <v>76</v>
      </c>
      <c r="AU147" s="137" t="s">
        <v>85</v>
      </c>
      <c r="AY147" s="129" t="s">
        <v>149</v>
      </c>
      <c r="BK147" s="138">
        <f>SUM(BK148:BK157)</f>
        <v>0</v>
      </c>
    </row>
    <row r="148" spans="1:65" s="2" customFormat="1" ht="24.2" customHeight="1">
      <c r="A148" s="29"/>
      <c r="B148" s="141"/>
      <c r="C148" s="142" t="s">
        <v>7</v>
      </c>
      <c r="D148" s="142" t="s">
        <v>151</v>
      </c>
      <c r="E148" s="143" t="s">
        <v>240</v>
      </c>
      <c r="F148" s="144" t="s">
        <v>241</v>
      </c>
      <c r="G148" s="145" t="s">
        <v>208</v>
      </c>
      <c r="H148" s="146">
        <v>684.53700000000003</v>
      </c>
      <c r="I148" s="147"/>
      <c r="J148" s="148">
        <f t="shared" ref="J148:J157" si="20">ROUND(I148*H148,2)</f>
        <v>0</v>
      </c>
      <c r="K148" s="149"/>
      <c r="L148" s="30"/>
      <c r="M148" s="150" t="s">
        <v>1</v>
      </c>
      <c r="N148" s="151" t="s">
        <v>42</v>
      </c>
      <c r="O148" s="55"/>
      <c r="P148" s="152">
        <f t="shared" ref="P148:P157" si="21">O148*H148</f>
        <v>0</v>
      </c>
      <c r="Q148" s="152">
        <v>0</v>
      </c>
      <c r="R148" s="152">
        <f t="shared" ref="R148:R157" si="22">Q148*H148</f>
        <v>0</v>
      </c>
      <c r="S148" s="152">
        <v>0</v>
      </c>
      <c r="T148" s="153">
        <f t="shared" ref="T148:T157" si="23"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4" t="s">
        <v>155</v>
      </c>
      <c r="AT148" s="154" t="s">
        <v>151</v>
      </c>
      <c r="AU148" s="154" t="s">
        <v>87</v>
      </c>
      <c r="AY148" s="14" t="s">
        <v>149</v>
      </c>
      <c r="BE148" s="155">
        <f t="shared" ref="BE148:BE157" si="24">IF(N148="základní",J148,0)</f>
        <v>0</v>
      </c>
      <c r="BF148" s="155">
        <f t="shared" ref="BF148:BF157" si="25">IF(N148="snížená",J148,0)</f>
        <v>0</v>
      </c>
      <c r="BG148" s="155">
        <f t="shared" ref="BG148:BG157" si="26">IF(N148="zákl. přenesená",J148,0)</f>
        <v>0</v>
      </c>
      <c r="BH148" s="155">
        <f t="shared" ref="BH148:BH157" si="27">IF(N148="sníž. přenesená",J148,0)</f>
        <v>0</v>
      </c>
      <c r="BI148" s="155">
        <f t="shared" ref="BI148:BI157" si="28">IF(N148="nulová",J148,0)</f>
        <v>0</v>
      </c>
      <c r="BJ148" s="14" t="s">
        <v>85</v>
      </c>
      <c r="BK148" s="155">
        <f t="shared" ref="BK148:BK157" si="29">ROUND(I148*H148,2)</f>
        <v>0</v>
      </c>
      <c r="BL148" s="14" t="s">
        <v>155</v>
      </c>
      <c r="BM148" s="154" t="s">
        <v>242</v>
      </c>
    </row>
    <row r="149" spans="1:65" s="2" customFormat="1" ht="24.2" customHeight="1">
      <c r="A149" s="29"/>
      <c r="B149" s="141"/>
      <c r="C149" s="142" t="s">
        <v>243</v>
      </c>
      <c r="D149" s="142" t="s">
        <v>151</v>
      </c>
      <c r="E149" s="143" t="s">
        <v>244</v>
      </c>
      <c r="F149" s="144" t="s">
        <v>245</v>
      </c>
      <c r="G149" s="145" t="s">
        <v>208</v>
      </c>
      <c r="H149" s="146">
        <v>13006.203</v>
      </c>
      <c r="I149" s="147"/>
      <c r="J149" s="148">
        <f t="shared" si="20"/>
        <v>0</v>
      </c>
      <c r="K149" s="149"/>
      <c r="L149" s="30"/>
      <c r="M149" s="150" t="s">
        <v>1</v>
      </c>
      <c r="N149" s="151" t="s">
        <v>42</v>
      </c>
      <c r="O149" s="55"/>
      <c r="P149" s="152">
        <f t="shared" si="21"/>
        <v>0</v>
      </c>
      <c r="Q149" s="152">
        <v>0</v>
      </c>
      <c r="R149" s="152">
        <f t="shared" si="22"/>
        <v>0</v>
      </c>
      <c r="S149" s="152">
        <v>0</v>
      </c>
      <c r="T149" s="153">
        <f t="shared" si="2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4" t="s">
        <v>155</v>
      </c>
      <c r="AT149" s="154" t="s">
        <v>151</v>
      </c>
      <c r="AU149" s="154" t="s">
        <v>87</v>
      </c>
      <c r="AY149" s="14" t="s">
        <v>149</v>
      </c>
      <c r="BE149" s="155">
        <f t="shared" si="24"/>
        <v>0</v>
      </c>
      <c r="BF149" s="155">
        <f t="shared" si="25"/>
        <v>0</v>
      </c>
      <c r="BG149" s="155">
        <f t="shared" si="26"/>
        <v>0</v>
      </c>
      <c r="BH149" s="155">
        <f t="shared" si="27"/>
        <v>0</v>
      </c>
      <c r="BI149" s="155">
        <f t="shared" si="28"/>
        <v>0</v>
      </c>
      <c r="BJ149" s="14" t="s">
        <v>85</v>
      </c>
      <c r="BK149" s="155">
        <f t="shared" si="29"/>
        <v>0</v>
      </c>
      <c r="BL149" s="14" t="s">
        <v>155</v>
      </c>
      <c r="BM149" s="154" t="s">
        <v>246</v>
      </c>
    </row>
    <row r="150" spans="1:65" s="2" customFormat="1" ht="14.45" customHeight="1">
      <c r="A150" s="29"/>
      <c r="B150" s="141"/>
      <c r="C150" s="142" t="s">
        <v>247</v>
      </c>
      <c r="D150" s="142" t="s">
        <v>151</v>
      </c>
      <c r="E150" s="143" t="s">
        <v>248</v>
      </c>
      <c r="F150" s="144" t="s">
        <v>249</v>
      </c>
      <c r="G150" s="145" t="s">
        <v>208</v>
      </c>
      <c r="H150" s="146">
        <v>684.53700000000003</v>
      </c>
      <c r="I150" s="147"/>
      <c r="J150" s="148">
        <f t="shared" si="20"/>
        <v>0</v>
      </c>
      <c r="K150" s="149"/>
      <c r="L150" s="30"/>
      <c r="M150" s="150" t="s">
        <v>1</v>
      </c>
      <c r="N150" s="151" t="s">
        <v>42</v>
      </c>
      <c r="O150" s="55"/>
      <c r="P150" s="152">
        <f t="shared" si="21"/>
        <v>0</v>
      </c>
      <c r="Q150" s="152">
        <v>0</v>
      </c>
      <c r="R150" s="152">
        <f t="shared" si="22"/>
        <v>0</v>
      </c>
      <c r="S150" s="152">
        <v>0</v>
      </c>
      <c r="T150" s="153">
        <f t="shared" si="2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4" t="s">
        <v>155</v>
      </c>
      <c r="AT150" s="154" t="s">
        <v>151</v>
      </c>
      <c r="AU150" s="154" t="s">
        <v>87</v>
      </c>
      <c r="AY150" s="14" t="s">
        <v>149</v>
      </c>
      <c r="BE150" s="155">
        <f t="shared" si="24"/>
        <v>0</v>
      </c>
      <c r="BF150" s="155">
        <f t="shared" si="25"/>
        <v>0</v>
      </c>
      <c r="BG150" s="155">
        <f t="shared" si="26"/>
        <v>0</v>
      </c>
      <c r="BH150" s="155">
        <f t="shared" si="27"/>
        <v>0</v>
      </c>
      <c r="BI150" s="155">
        <f t="shared" si="28"/>
        <v>0</v>
      </c>
      <c r="BJ150" s="14" t="s">
        <v>85</v>
      </c>
      <c r="BK150" s="155">
        <f t="shared" si="29"/>
        <v>0</v>
      </c>
      <c r="BL150" s="14" t="s">
        <v>155</v>
      </c>
      <c r="BM150" s="154" t="s">
        <v>250</v>
      </c>
    </row>
    <row r="151" spans="1:65" s="2" customFormat="1" ht="24.2" customHeight="1">
      <c r="A151" s="29"/>
      <c r="B151" s="141"/>
      <c r="C151" s="142" t="s">
        <v>251</v>
      </c>
      <c r="D151" s="142" t="s">
        <v>151</v>
      </c>
      <c r="E151" s="143" t="s">
        <v>252</v>
      </c>
      <c r="F151" s="144" t="s">
        <v>253</v>
      </c>
      <c r="G151" s="145" t="s">
        <v>208</v>
      </c>
      <c r="H151" s="146">
        <v>52.64</v>
      </c>
      <c r="I151" s="147"/>
      <c r="J151" s="148">
        <f t="shared" si="20"/>
        <v>0</v>
      </c>
      <c r="K151" s="149"/>
      <c r="L151" s="30"/>
      <c r="M151" s="150" t="s">
        <v>1</v>
      </c>
      <c r="N151" s="151" t="s">
        <v>42</v>
      </c>
      <c r="O151" s="55"/>
      <c r="P151" s="152">
        <f t="shared" si="21"/>
        <v>0</v>
      </c>
      <c r="Q151" s="152">
        <v>0</v>
      </c>
      <c r="R151" s="152">
        <f t="shared" si="22"/>
        <v>0</v>
      </c>
      <c r="S151" s="152">
        <v>0</v>
      </c>
      <c r="T151" s="153">
        <f t="shared" si="2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4" t="s">
        <v>155</v>
      </c>
      <c r="AT151" s="154" t="s">
        <v>151</v>
      </c>
      <c r="AU151" s="154" t="s">
        <v>87</v>
      </c>
      <c r="AY151" s="14" t="s">
        <v>149</v>
      </c>
      <c r="BE151" s="155">
        <f t="shared" si="24"/>
        <v>0</v>
      </c>
      <c r="BF151" s="155">
        <f t="shared" si="25"/>
        <v>0</v>
      </c>
      <c r="BG151" s="155">
        <f t="shared" si="26"/>
        <v>0</v>
      </c>
      <c r="BH151" s="155">
        <f t="shared" si="27"/>
        <v>0</v>
      </c>
      <c r="BI151" s="155">
        <f t="shared" si="28"/>
        <v>0</v>
      </c>
      <c r="BJ151" s="14" t="s">
        <v>85</v>
      </c>
      <c r="BK151" s="155">
        <f t="shared" si="29"/>
        <v>0</v>
      </c>
      <c r="BL151" s="14" t="s">
        <v>155</v>
      </c>
      <c r="BM151" s="154" t="s">
        <v>254</v>
      </c>
    </row>
    <row r="152" spans="1:65" s="2" customFormat="1" ht="24.2" customHeight="1">
      <c r="A152" s="29"/>
      <c r="B152" s="141"/>
      <c r="C152" s="142" t="s">
        <v>255</v>
      </c>
      <c r="D152" s="142" t="s">
        <v>151</v>
      </c>
      <c r="E152" s="143" t="s">
        <v>256</v>
      </c>
      <c r="F152" s="144" t="s">
        <v>257</v>
      </c>
      <c r="G152" s="145" t="s">
        <v>208</v>
      </c>
      <c r="H152" s="146">
        <v>24.8</v>
      </c>
      <c r="I152" s="147"/>
      <c r="J152" s="148">
        <f t="shared" si="20"/>
        <v>0</v>
      </c>
      <c r="K152" s="149"/>
      <c r="L152" s="30"/>
      <c r="M152" s="150" t="s">
        <v>1</v>
      </c>
      <c r="N152" s="151" t="s">
        <v>42</v>
      </c>
      <c r="O152" s="55"/>
      <c r="P152" s="152">
        <f t="shared" si="21"/>
        <v>0</v>
      </c>
      <c r="Q152" s="152">
        <v>0</v>
      </c>
      <c r="R152" s="152">
        <f t="shared" si="22"/>
        <v>0</v>
      </c>
      <c r="S152" s="152">
        <v>0</v>
      </c>
      <c r="T152" s="153">
        <f t="shared" si="2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4" t="s">
        <v>155</v>
      </c>
      <c r="AT152" s="154" t="s">
        <v>151</v>
      </c>
      <c r="AU152" s="154" t="s">
        <v>87</v>
      </c>
      <c r="AY152" s="14" t="s">
        <v>149</v>
      </c>
      <c r="BE152" s="155">
        <f t="shared" si="24"/>
        <v>0</v>
      </c>
      <c r="BF152" s="155">
        <f t="shared" si="25"/>
        <v>0</v>
      </c>
      <c r="BG152" s="155">
        <f t="shared" si="26"/>
        <v>0</v>
      </c>
      <c r="BH152" s="155">
        <f t="shared" si="27"/>
        <v>0</v>
      </c>
      <c r="BI152" s="155">
        <f t="shared" si="28"/>
        <v>0</v>
      </c>
      <c r="BJ152" s="14" t="s">
        <v>85</v>
      </c>
      <c r="BK152" s="155">
        <f t="shared" si="29"/>
        <v>0</v>
      </c>
      <c r="BL152" s="14" t="s">
        <v>155</v>
      </c>
      <c r="BM152" s="154" t="s">
        <v>258</v>
      </c>
    </row>
    <row r="153" spans="1:65" s="2" customFormat="1" ht="24.2" customHeight="1">
      <c r="A153" s="29"/>
      <c r="B153" s="141"/>
      <c r="C153" s="142" t="s">
        <v>259</v>
      </c>
      <c r="D153" s="142" t="s">
        <v>151</v>
      </c>
      <c r="E153" s="143" t="s">
        <v>260</v>
      </c>
      <c r="F153" s="144" t="s">
        <v>261</v>
      </c>
      <c r="G153" s="145" t="s">
        <v>208</v>
      </c>
      <c r="H153" s="146">
        <v>0.5</v>
      </c>
      <c r="I153" s="147"/>
      <c r="J153" s="148">
        <f t="shared" si="20"/>
        <v>0</v>
      </c>
      <c r="K153" s="149"/>
      <c r="L153" s="30"/>
      <c r="M153" s="150" t="s">
        <v>1</v>
      </c>
      <c r="N153" s="151" t="s">
        <v>42</v>
      </c>
      <c r="O153" s="55"/>
      <c r="P153" s="152">
        <f t="shared" si="21"/>
        <v>0</v>
      </c>
      <c r="Q153" s="152">
        <v>0</v>
      </c>
      <c r="R153" s="152">
        <f t="shared" si="22"/>
        <v>0</v>
      </c>
      <c r="S153" s="152">
        <v>0</v>
      </c>
      <c r="T153" s="153">
        <f t="shared" si="2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4" t="s">
        <v>155</v>
      </c>
      <c r="AT153" s="154" t="s">
        <v>151</v>
      </c>
      <c r="AU153" s="154" t="s">
        <v>87</v>
      </c>
      <c r="AY153" s="14" t="s">
        <v>149</v>
      </c>
      <c r="BE153" s="155">
        <f t="shared" si="24"/>
        <v>0</v>
      </c>
      <c r="BF153" s="155">
        <f t="shared" si="25"/>
        <v>0</v>
      </c>
      <c r="BG153" s="155">
        <f t="shared" si="26"/>
        <v>0</v>
      </c>
      <c r="BH153" s="155">
        <f t="shared" si="27"/>
        <v>0</v>
      </c>
      <c r="BI153" s="155">
        <f t="shared" si="28"/>
        <v>0</v>
      </c>
      <c r="BJ153" s="14" t="s">
        <v>85</v>
      </c>
      <c r="BK153" s="155">
        <f t="shared" si="29"/>
        <v>0</v>
      </c>
      <c r="BL153" s="14" t="s">
        <v>155</v>
      </c>
      <c r="BM153" s="154" t="s">
        <v>262</v>
      </c>
    </row>
    <row r="154" spans="1:65" s="2" customFormat="1" ht="37.9" customHeight="1">
      <c r="A154" s="29"/>
      <c r="B154" s="141"/>
      <c r="C154" s="142" t="s">
        <v>263</v>
      </c>
      <c r="D154" s="142" t="s">
        <v>151</v>
      </c>
      <c r="E154" s="143" t="s">
        <v>264</v>
      </c>
      <c r="F154" s="144" t="s">
        <v>265</v>
      </c>
      <c r="G154" s="145" t="s">
        <v>208</v>
      </c>
      <c r="H154" s="146">
        <v>3.5</v>
      </c>
      <c r="I154" s="147"/>
      <c r="J154" s="148">
        <f t="shared" si="20"/>
        <v>0</v>
      </c>
      <c r="K154" s="149"/>
      <c r="L154" s="30"/>
      <c r="M154" s="150" t="s">
        <v>1</v>
      </c>
      <c r="N154" s="151" t="s">
        <v>42</v>
      </c>
      <c r="O154" s="55"/>
      <c r="P154" s="152">
        <f t="shared" si="21"/>
        <v>0</v>
      </c>
      <c r="Q154" s="152">
        <v>0</v>
      </c>
      <c r="R154" s="152">
        <f t="shared" si="22"/>
        <v>0</v>
      </c>
      <c r="S154" s="152">
        <v>0</v>
      </c>
      <c r="T154" s="153">
        <f t="shared" si="2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4" t="s">
        <v>155</v>
      </c>
      <c r="AT154" s="154" t="s">
        <v>151</v>
      </c>
      <c r="AU154" s="154" t="s">
        <v>87</v>
      </c>
      <c r="AY154" s="14" t="s">
        <v>149</v>
      </c>
      <c r="BE154" s="155">
        <f t="shared" si="24"/>
        <v>0</v>
      </c>
      <c r="BF154" s="155">
        <f t="shared" si="25"/>
        <v>0</v>
      </c>
      <c r="BG154" s="155">
        <f t="shared" si="26"/>
        <v>0</v>
      </c>
      <c r="BH154" s="155">
        <f t="shared" si="27"/>
        <v>0</v>
      </c>
      <c r="BI154" s="155">
        <f t="shared" si="28"/>
        <v>0</v>
      </c>
      <c r="BJ154" s="14" t="s">
        <v>85</v>
      </c>
      <c r="BK154" s="155">
        <f t="shared" si="29"/>
        <v>0</v>
      </c>
      <c r="BL154" s="14" t="s">
        <v>155</v>
      </c>
      <c r="BM154" s="154" t="s">
        <v>266</v>
      </c>
    </row>
    <row r="155" spans="1:65" s="2" customFormat="1" ht="49.15" customHeight="1">
      <c r="A155" s="29"/>
      <c r="B155" s="141"/>
      <c r="C155" s="142" t="s">
        <v>267</v>
      </c>
      <c r="D155" s="142" t="s">
        <v>151</v>
      </c>
      <c r="E155" s="143" t="s">
        <v>268</v>
      </c>
      <c r="F155" s="144" t="s">
        <v>269</v>
      </c>
      <c r="G155" s="145" t="s">
        <v>208</v>
      </c>
      <c r="H155" s="146">
        <v>0.1</v>
      </c>
      <c r="I155" s="147"/>
      <c r="J155" s="148">
        <f t="shared" si="20"/>
        <v>0</v>
      </c>
      <c r="K155" s="149"/>
      <c r="L155" s="30"/>
      <c r="M155" s="150" t="s">
        <v>1</v>
      </c>
      <c r="N155" s="151" t="s">
        <v>42</v>
      </c>
      <c r="O155" s="55"/>
      <c r="P155" s="152">
        <f t="shared" si="21"/>
        <v>0</v>
      </c>
      <c r="Q155" s="152">
        <v>0</v>
      </c>
      <c r="R155" s="152">
        <f t="shared" si="22"/>
        <v>0</v>
      </c>
      <c r="S155" s="152">
        <v>0</v>
      </c>
      <c r="T155" s="153">
        <f t="shared" si="2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4" t="s">
        <v>155</v>
      </c>
      <c r="AT155" s="154" t="s">
        <v>151</v>
      </c>
      <c r="AU155" s="154" t="s">
        <v>87</v>
      </c>
      <c r="AY155" s="14" t="s">
        <v>149</v>
      </c>
      <c r="BE155" s="155">
        <f t="shared" si="24"/>
        <v>0</v>
      </c>
      <c r="BF155" s="155">
        <f t="shared" si="25"/>
        <v>0</v>
      </c>
      <c r="BG155" s="155">
        <f t="shared" si="26"/>
        <v>0</v>
      </c>
      <c r="BH155" s="155">
        <f t="shared" si="27"/>
        <v>0</v>
      </c>
      <c r="BI155" s="155">
        <f t="shared" si="28"/>
        <v>0</v>
      </c>
      <c r="BJ155" s="14" t="s">
        <v>85</v>
      </c>
      <c r="BK155" s="155">
        <f t="shared" si="29"/>
        <v>0</v>
      </c>
      <c r="BL155" s="14" t="s">
        <v>155</v>
      </c>
      <c r="BM155" s="154" t="s">
        <v>270</v>
      </c>
    </row>
    <row r="156" spans="1:65" s="2" customFormat="1" ht="37.9" customHeight="1">
      <c r="A156" s="29"/>
      <c r="B156" s="141"/>
      <c r="C156" s="142" t="s">
        <v>271</v>
      </c>
      <c r="D156" s="142" t="s">
        <v>151</v>
      </c>
      <c r="E156" s="143" t="s">
        <v>272</v>
      </c>
      <c r="F156" s="144" t="s">
        <v>273</v>
      </c>
      <c r="G156" s="145" t="s">
        <v>208</v>
      </c>
      <c r="H156" s="146">
        <v>398.637</v>
      </c>
      <c r="I156" s="147"/>
      <c r="J156" s="148">
        <f t="shared" si="20"/>
        <v>0</v>
      </c>
      <c r="K156" s="149"/>
      <c r="L156" s="30"/>
      <c r="M156" s="150" t="s">
        <v>1</v>
      </c>
      <c r="N156" s="151" t="s">
        <v>42</v>
      </c>
      <c r="O156" s="55"/>
      <c r="P156" s="152">
        <f t="shared" si="21"/>
        <v>0</v>
      </c>
      <c r="Q156" s="152">
        <v>0</v>
      </c>
      <c r="R156" s="152">
        <f t="shared" si="22"/>
        <v>0</v>
      </c>
      <c r="S156" s="152">
        <v>0</v>
      </c>
      <c r="T156" s="153">
        <f t="shared" si="2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4" t="s">
        <v>155</v>
      </c>
      <c r="AT156" s="154" t="s">
        <v>151</v>
      </c>
      <c r="AU156" s="154" t="s">
        <v>87</v>
      </c>
      <c r="AY156" s="14" t="s">
        <v>149</v>
      </c>
      <c r="BE156" s="155">
        <f t="shared" si="24"/>
        <v>0</v>
      </c>
      <c r="BF156" s="155">
        <f t="shared" si="25"/>
        <v>0</v>
      </c>
      <c r="BG156" s="155">
        <f t="shared" si="26"/>
        <v>0</v>
      </c>
      <c r="BH156" s="155">
        <f t="shared" si="27"/>
        <v>0</v>
      </c>
      <c r="BI156" s="155">
        <f t="shared" si="28"/>
        <v>0</v>
      </c>
      <c r="BJ156" s="14" t="s">
        <v>85</v>
      </c>
      <c r="BK156" s="155">
        <f t="shared" si="29"/>
        <v>0</v>
      </c>
      <c r="BL156" s="14" t="s">
        <v>155</v>
      </c>
      <c r="BM156" s="154" t="s">
        <v>274</v>
      </c>
    </row>
    <row r="157" spans="1:65" s="2" customFormat="1" ht="37.9" customHeight="1">
      <c r="A157" s="29"/>
      <c r="B157" s="141"/>
      <c r="C157" s="142" t="s">
        <v>275</v>
      </c>
      <c r="D157" s="142" t="s">
        <v>151</v>
      </c>
      <c r="E157" s="143" t="s">
        <v>276</v>
      </c>
      <c r="F157" s="144" t="s">
        <v>277</v>
      </c>
      <c r="G157" s="145" t="s">
        <v>208</v>
      </c>
      <c r="H157" s="146">
        <v>204.36</v>
      </c>
      <c r="I157" s="147"/>
      <c r="J157" s="148">
        <f t="shared" si="20"/>
        <v>0</v>
      </c>
      <c r="K157" s="149"/>
      <c r="L157" s="30"/>
      <c r="M157" s="150" t="s">
        <v>1</v>
      </c>
      <c r="N157" s="151" t="s">
        <v>42</v>
      </c>
      <c r="O157" s="55"/>
      <c r="P157" s="152">
        <f t="shared" si="21"/>
        <v>0</v>
      </c>
      <c r="Q157" s="152">
        <v>0</v>
      </c>
      <c r="R157" s="152">
        <f t="shared" si="22"/>
        <v>0</v>
      </c>
      <c r="S157" s="152">
        <v>0</v>
      </c>
      <c r="T157" s="153">
        <f t="shared" si="2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4" t="s">
        <v>155</v>
      </c>
      <c r="AT157" s="154" t="s">
        <v>151</v>
      </c>
      <c r="AU157" s="154" t="s">
        <v>87</v>
      </c>
      <c r="AY157" s="14" t="s">
        <v>149</v>
      </c>
      <c r="BE157" s="155">
        <f t="shared" si="24"/>
        <v>0</v>
      </c>
      <c r="BF157" s="155">
        <f t="shared" si="25"/>
        <v>0</v>
      </c>
      <c r="BG157" s="155">
        <f t="shared" si="26"/>
        <v>0</v>
      </c>
      <c r="BH157" s="155">
        <f t="shared" si="27"/>
        <v>0</v>
      </c>
      <c r="BI157" s="155">
        <f t="shared" si="28"/>
        <v>0</v>
      </c>
      <c r="BJ157" s="14" t="s">
        <v>85</v>
      </c>
      <c r="BK157" s="155">
        <f t="shared" si="29"/>
        <v>0</v>
      </c>
      <c r="BL157" s="14" t="s">
        <v>155</v>
      </c>
      <c r="BM157" s="154" t="s">
        <v>278</v>
      </c>
    </row>
    <row r="158" spans="1:65" s="12" customFormat="1" ht="25.9" customHeight="1">
      <c r="B158" s="128"/>
      <c r="D158" s="129" t="s">
        <v>76</v>
      </c>
      <c r="E158" s="130" t="s">
        <v>279</v>
      </c>
      <c r="F158" s="130" t="s">
        <v>280</v>
      </c>
      <c r="I158" s="131"/>
      <c r="J158" s="132">
        <f>BK158</f>
        <v>0</v>
      </c>
      <c r="L158" s="128"/>
      <c r="M158" s="133"/>
      <c r="N158" s="134"/>
      <c r="O158" s="134"/>
      <c r="P158" s="135">
        <f>P159+P161</f>
        <v>0</v>
      </c>
      <c r="Q158" s="134"/>
      <c r="R158" s="135">
        <f>R159+R161</f>
        <v>0</v>
      </c>
      <c r="S158" s="134"/>
      <c r="T158" s="136">
        <f>T159+T161</f>
        <v>0</v>
      </c>
      <c r="AR158" s="129" t="s">
        <v>169</v>
      </c>
      <c r="AT158" s="137" t="s">
        <v>76</v>
      </c>
      <c r="AU158" s="137" t="s">
        <v>77</v>
      </c>
      <c r="AY158" s="129" t="s">
        <v>149</v>
      </c>
      <c r="BK158" s="138">
        <f>BK159+BK161</f>
        <v>0</v>
      </c>
    </row>
    <row r="159" spans="1:65" s="12" customFormat="1" ht="22.9" customHeight="1">
      <c r="B159" s="128"/>
      <c r="D159" s="129" t="s">
        <v>76</v>
      </c>
      <c r="E159" s="139" t="s">
        <v>281</v>
      </c>
      <c r="F159" s="139" t="s">
        <v>282</v>
      </c>
      <c r="I159" s="131"/>
      <c r="J159" s="140">
        <f>BK159</f>
        <v>0</v>
      </c>
      <c r="L159" s="128"/>
      <c r="M159" s="133"/>
      <c r="N159" s="134"/>
      <c r="O159" s="134"/>
      <c r="P159" s="135">
        <f>P160</f>
        <v>0</v>
      </c>
      <c r="Q159" s="134"/>
      <c r="R159" s="135">
        <f>R160</f>
        <v>0</v>
      </c>
      <c r="S159" s="134"/>
      <c r="T159" s="136">
        <f>T160</f>
        <v>0</v>
      </c>
      <c r="AR159" s="129" t="s">
        <v>169</v>
      </c>
      <c r="AT159" s="137" t="s">
        <v>76</v>
      </c>
      <c r="AU159" s="137" t="s">
        <v>85</v>
      </c>
      <c r="AY159" s="129" t="s">
        <v>149</v>
      </c>
      <c r="BK159" s="138">
        <f>BK160</f>
        <v>0</v>
      </c>
    </row>
    <row r="160" spans="1:65" s="2" customFormat="1" ht="24.2" customHeight="1">
      <c r="A160" s="29"/>
      <c r="B160" s="141"/>
      <c r="C160" s="142" t="s">
        <v>283</v>
      </c>
      <c r="D160" s="142" t="s">
        <v>151</v>
      </c>
      <c r="E160" s="143" t="s">
        <v>284</v>
      </c>
      <c r="F160" s="144" t="s">
        <v>285</v>
      </c>
      <c r="G160" s="145" t="s">
        <v>286</v>
      </c>
      <c r="H160" s="146">
        <v>1</v>
      </c>
      <c r="I160" s="147"/>
      <c r="J160" s="148">
        <f>ROUND(I160*H160,2)</f>
        <v>0</v>
      </c>
      <c r="K160" s="149"/>
      <c r="L160" s="30"/>
      <c r="M160" s="150" t="s">
        <v>1</v>
      </c>
      <c r="N160" s="151" t="s">
        <v>42</v>
      </c>
      <c r="O160" s="55"/>
      <c r="P160" s="152">
        <f>O160*H160</f>
        <v>0</v>
      </c>
      <c r="Q160" s="152">
        <v>0</v>
      </c>
      <c r="R160" s="152">
        <f>Q160*H160</f>
        <v>0</v>
      </c>
      <c r="S160" s="152">
        <v>0</v>
      </c>
      <c r="T160" s="153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4" t="s">
        <v>287</v>
      </c>
      <c r="AT160" s="154" t="s">
        <v>151</v>
      </c>
      <c r="AU160" s="154" t="s">
        <v>87</v>
      </c>
      <c r="AY160" s="14" t="s">
        <v>149</v>
      </c>
      <c r="BE160" s="155">
        <f>IF(N160="základní",J160,0)</f>
        <v>0</v>
      </c>
      <c r="BF160" s="155">
        <f>IF(N160="snížená",J160,0)</f>
        <v>0</v>
      </c>
      <c r="BG160" s="155">
        <f>IF(N160="zákl. přenesená",J160,0)</f>
        <v>0</v>
      </c>
      <c r="BH160" s="155">
        <f>IF(N160="sníž. přenesená",J160,0)</f>
        <v>0</v>
      </c>
      <c r="BI160" s="155">
        <f>IF(N160="nulová",J160,0)</f>
        <v>0</v>
      </c>
      <c r="BJ160" s="14" t="s">
        <v>85</v>
      </c>
      <c r="BK160" s="155">
        <f>ROUND(I160*H160,2)</f>
        <v>0</v>
      </c>
      <c r="BL160" s="14" t="s">
        <v>287</v>
      </c>
      <c r="BM160" s="154" t="s">
        <v>288</v>
      </c>
    </row>
    <row r="161" spans="1:65" s="12" customFormat="1" ht="22.9" customHeight="1">
      <c r="B161" s="128"/>
      <c r="D161" s="129" t="s">
        <v>76</v>
      </c>
      <c r="E161" s="139" t="s">
        <v>289</v>
      </c>
      <c r="F161" s="139" t="s">
        <v>290</v>
      </c>
      <c r="I161" s="131"/>
      <c r="J161" s="140">
        <f>BK161</f>
        <v>0</v>
      </c>
      <c r="L161" s="128"/>
      <c r="M161" s="133"/>
      <c r="N161" s="134"/>
      <c r="O161" s="134"/>
      <c r="P161" s="135">
        <f>P162</f>
        <v>0</v>
      </c>
      <c r="Q161" s="134"/>
      <c r="R161" s="135">
        <f>R162</f>
        <v>0</v>
      </c>
      <c r="S161" s="134"/>
      <c r="T161" s="136">
        <f>T162</f>
        <v>0</v>
      </c>
      <c r="AR161" s="129" t="s">
        <v>169</v>
      </c>
      <c r="AT161" s="137" t="s">
        <v>76</v>
      </c>
      <c r="AU161" s="137" t="s">
        <v>85</v>
      </c>
      <c r="AY161" s="129" t="s">
        <v>149</v>
      </c>
      <c r="BK161" s="138">
        <f>BK162</f>
        <v>0</v>
      </c>
    </row>
    <row r="162" spans="1:65" s="2" customFormat="1" ht="37.9" customHeight="1">
      <c r="A162" s="29"/>
      <c r="B162" s="141"/>
      <c r="C162" s="142" t="s">
        <v>291</v>
      </c>
      <c r="D162" s="142" t="s">
        <v>151</v>
      </c>
      <c r="E162" s="143" t="s">
        <v>292</v>
      </c>
      <c r="F162" s="144" t="s">
        <v>293</v>
      </c>
      <c r="G162" s="145" t="s">
        <v>217</v>
      </c>
      <c r="H162" s="146">
        <v>1</v>
      </c>
      <c r="I162" s="147"/>
      <c r="J162" s="148">
        <f>ROUND(I162*H162,2)</f>
        <v>0</v>
      </c>
      <c r="K162" s="149"/>
      <c r="L162" s="30"/>
      <c r="M162" s="167" t="s">
        <v>1</v>
      </c>
      <c r="N162" s="168" t="s">
        <v>42</v>
      </c>
      <c r="O162" s="169"/>
      <c r="P162" s="170">
        <f>O162*H162</f>
        <v>0</v>
      </c>
      <c r="Q162" s="170">
        <v>0</v>
      </c>
      <c r="R162" s="170">
        <f>Q162*H162</f>
        <v>0</v>
      </c>
      <c r="S162" s="170">
        <v>0</v>
      </c>
      <c r="T162" s="171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4" t="s">
        <v>287</v>
      </c>
      <c r="AT162" s="154" t="s">
        <v>151</v>
      </c>
      <c r="AU162" s="154" t="s">
        <v>87</v>
      </c>
      <c r="AY162" s="14" t="s">
        <v>149</v>
      </c>
      <c r="BE162" s="155">
        <f>IF(N162="základní",J162,0)</f>
        <v>0</v>
      </c>
      <c r="BF162" s="155">
        <f>IF(N162="snížená",J162,0)</f>
        <v>0</v>
      </c>
      <c r="BG162" s="155">
        <f>IF(N162="zákl. přenesená",J162,0)</f>
        <v>0</v>
      </c>
      <c r="BH162" s="155">
        <f>IF(N162="sníž. přenesená",J162,0)</f>
        <v>0</v>
      </c>
      <c r="BI162" s="155">
        <f>IF(N162="nulová",J162,0)</f>
        <v>0</v>
      </c>
      <c r="BJ162" s="14" t="s">
        <v>85</v>
      </c>
      <c r="BK162" s="155">
        <f>ROUND(I162*H162,2)</f>
        <v>0</v>
      </c>
      <c r="BL162" s="14" t="s">
        <v>287</v>
      </c>
      <c r="BM162" s="154" t="s">
        <v>294</v>
      </c>
    </row>
    <row r="163" spans="1:65" s="2" customFormat="1" ht="6.95" customHeight="1">
      <c r="A163" s="29"/>
      <c r="B163" s="44"/>
      <c r="C163" s="45"/>
      <c r="D163" s="45"/>
      <c r="E163" s="45"/>
      <c r="F163" s="45"/>
      <c r="G163" s="45"/>
      <c r="H163" s="45"/>
      <c r="I163" s="45"/>
      <c r="J163" s="45"/>
      <c r="K163" s="45"/>
      <c r="L163" s="30"/>
      <c r="M163" s="29"/>
      <c r="O163" s="29"/>
      <c r="P163" s="29"/>
      <c r="Q163" s="29"/>
      <c r="R163" s="29"/>
      <c r="S163" s="29"/>
      <c r="T163" s="29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</row>
  </sheetData>
  <sheetProtection algorithmName="SHA-512" hashValue="bM5BI2epe+w0MJ6I/ilcpHu2iKMSzrN1Wcv4pyaSoAHUUYeT3L/2bngXMObh76jmpYIVH/3kmDwnKc1X26kRjw==" saltValue="OYtZ9ojP5Nq4bwT6omwlhg==" spinCount="100000" sheet="1" objects="1" scenarios="1"/>
  <autoFilter ref="C122:K162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6"/>
  <sheetViews>
    <sheetView showGridLines="0" workbookViewId="0">
      <selection activeCell="H34" sqref="H34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2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4" t="s">
        <v>90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87</v>
      </c>
    </row>
    <row r="4" spans="1:46" s="1" customFormat="1" ht="24.95" customHeight="1">
      <c r="B4" s="17"/>
      <c r="D4" s="18" t="s">
        <v>118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36" customHeight="1">
      <c r="B7" s="17"/>
      <c r="E7" s="215" t="str">
        <f>'Rekapitulace stavby'!K6</f>
        <v>Odstraňování postradatelných objektů SŽ-demolice (obvod OŘ PHA) trať č.090-Kralupy n.V.; Bubny, 070-Měšice, 061-Oskořínek, 011 Pečky,126-Chrášťany, 161-Oráčov, 174-Hýskov, 210-Čisovice, 212-Ledečko</v>
      </c>
      <c r="F7" s="216"/>
      <c r="G7" s="216"/>
      <c r="H7" s="216"/>
      <c r="L7" s="17"/>
    </row>
    <row r="8" spans="1:46" s="2" customFormat="1" ht="12" customHeight="1">
      <c r="A8" s="29"/>
      <c r="B8" s="30"/>
      <c r="C8" s="29"/>
      <c r="D8" s="24" t="s">
        <v>119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24.75" customHeight="1">
      <c r="A9" s="29"/>
      <c r="B9" s="30"/>
      <c r="C9" s="29"/>
      <c r="D9" s="29"/>
      <c r="E9" s="181" t="s">
        <v>295</v>
      </c>
      <c r="F9" s="217"/>
      <c r="G9" s="217"/>
      <c r="H9" s="217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121</v>
      </c>
      <c r="G12" s="29"/>
      <c r="H12" s="29"/>
      <c r="I12" s="24" t="s">
        <v>21</v>
      </c>
      <c r="J12" s="52" t="str">
        <f>'Rekapitulace stavby'!AN8</f>
        <v>14. 9. 2020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25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26</v>
      </c>
      <c r="F15" s="29"/>
      <c r="G15" s="29"/>
      <c r="H15" s="29"/>
      <c r="I15" s="24" t="s">
        <v>27</v>
      </c>
      <c r="J15" s="22" t="s">
        <v>28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29</v>
      </c>
      <c r="E17" s="29"/>
      <c r="F17" s="29"/>
      <c r="G17" s="29"/>
      <c r="H17" s="29"/>
      <c r="I17" s="2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8" t="str">
        <f>'Rekapitulace stavby'!E14</f>
        <v>Vyplň údaj</v>
      </c>
      <c r="F18" s="187"/>
      <c r="G18" s="187"/>
      <c r="H18" s="187"/>
      <c r="I18" s="24" t="s">
        <v>27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31</v>
      </c>
      <c r="E20" s="29"/>
      <c r="F20" s="29"/>
      <c r="G20" s="29"/>
      <c r="H20" s="29"/>
      <c r="I20" s="2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27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34</v>
      </c>
      <c r="E23" s="29"/>
      <c r="F23" s="29"/>
      <c r="G23" s="29"/>
      <c r="H23" s="29"/>
      <c r="I23" s="24" t="s">
        <v>24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35</v>
      </c>
      <c r="F24" s="29"/>
      <c r="G24" s="29"/>
      <c r="H24" s="29"/>
      <c r="I24" s="24" t="s">
        <v>27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36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91" t="s">
        <v>1</v>
      </c>
      <c r="F27" s="191"/>
      <c r="G27" s="191"/>
      <c r="H27" s="191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37</v>
      </c>
      <c r="E30" s="29"/>
      <c r="F30" s="29"/>
      <c r="G30" s="29"/>
      <c r="H30" s="29"/>
      <c r="I30" s="29"/>
      <c r="J30" s="68">
        <f>ROUND(J123,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39</v>
      </c>
      <c r="G32" s="29"/>
      <c r="H32" s="29"/>
      <c r="I32" s="33" t="s">
        <v>38</v>
      </c>
      <c r="J32" s="33" t="s">
        <v>40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41</v>
      </c>
      <c r="E33" s="24" t="s">
        <v>42</v>
      </c>
      <c r="F33" s="96">
        <f>ROUND((SUM(BE123:BE155)),  2)</f>
        <v>0</v>
      </c>
      <c r="G33" s="29"/>
      <c r="H33" s="29"/>
      <c r="I33" s="97">
        <v>0.21</v>
      </c>
      <c r="J33" s="96">
        <f>ROUND(((SUM(BE123:BE155))*I33),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43</v>
      </c>
      <c r="F34" s="96">
        <f>ROUND((SUM(BF123:BF155)),  2)</f>
        <v>0</v>
      </c>
      <c r="G34" s="29"/>
      <c r="H34" s="29"/>
      <c r="I34" s="97">
        <v>0.15</v>
      </c>
      <c r="J34" s="96">
        <f>ROUND(((SUM(BF123:BF155))*I34),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44</v>
      </c>
      <c r="F35" s="96">
        <f>ROUND((SUM(BG123:BG155)),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45</v>
      </c>
      <c r="F36" s="96">
        <f>ROUND((SUM(BH123:BH155)),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46</v>
      </c>
      <c r="F37" s="96">
        <f>ROUND((SUM(BI123:BI155)),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47</v>
      </c>
      <c r="E39" s="57"/>
      <c r="F39" s="57"/>
      <c r="G39" s="100" t="s">
        <v>48</v>
      </c>
      <c r="H39" s="101" t="s">
        <v>49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29"/>
      <c r="B61" s="30"/>
      <c r="C61" s="29"/>
      <c r="D61" s="42" t="s">
        <v>52</v>
      </c>
      <c r="E61" s="32"/>
      <c r="F61" s="104" t="s">
        <v>53</v>
      </c>
      <c r="G61" s="42" t="s">
        <v>52</v>
      </c>
      <c r="H61" s="32"/>
      <c r="I61" s="32"/>
      <c r="J61" s="105" t="s">
        <v>53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29"/>
      <c r="B65" s="30"/>
      <c r="C65" s="29"/>
      <c r="D65" s="40" t="s">
        <v>54</v>
      </c>
      <c r="E65" s="43"/>
      <c r="F65" s="43"/>
      <c r="G65" s="40" t="s">
        <v>55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29"/>
      <c r="B76" s="30"/>
      <c r="C76" s="29"/>
      <c r="D76" s="42" t="s">
        <v>52</v>
      </c>
      <c r="E76" s="32"/>
      <c r="F76" s="104" t="s">
        <v>53</v>
      </c>
      <c r="G76" s="42" t="s">
        <v>52</v>
      </c>
      <c r="H76" s="32"/>
      <c r="I76" s="32"/>
      <c r="J76" s="105" t="s">
        <v>53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122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5" t="str">
        <f>E7</f>
        <v>Odstraňování postradatelných objektů SŽ-demolice (obvod OŘ PHA) trať č.090-Kralupy n.V.; Bubny, 070-Měšice, 061-Oskořínek, 011 Pečky,126-Chrášťany, 161-Oráčov, 174-Hýskov, 210-Čisovice, 212-Ledečko</v>
      </c>
      <c r="F85" s="216"/>
      <c r="G85" s="216"/>
      <c r="H85" s="216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119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24.75" customHeight="1">
      <c r="A87" s="29"/>
      <c r="B87" s="30"/>
      <c r="C87" s="29"/>
      <c r="D87" s="29"/>
      <c r="E87" s="181" t="str">
        <f>E9</f>
        <v>SO.02 - Kralupy nad Vltavou - EÚ a dílny SaZT, Na Horkách č.p. 27 (6000315878)</v>
      </c>
      <c r="F87" s="217"/>
      <c r="G87" s="217"/>
      <c r="H87" s="217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>Kralupy nad Vltavou</v>
      </c>
      <c r="G89" s="29"/>
      <c r="H89" s="29"/>
      <c r="I89" s="24" t="s">
        <v>21</v>
      </c>
      <c r="J89" s="52" t="str">
        <f>IF(J12="","",J12)</f>
        <v>14. 9. 2020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>Správa železnic, státní organizace</v>
      </c>
      <c r="G91" s="29"/>
      <c r="H91" s="29"/>
      <c r="I91" s="24" t="s">
        <v>31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29</v>
      </c>
      <c r="D92" s="29"/>
      <c r="E92" s="29"/>
      <c r="F92" s="22" t="str">
        <f>IF(E18="","",E18)</f>
        <v>Vyplň údaj</v>
      </c>
      <c r="G92" s="29"/>
      <c r="H92" s="29"/>
      <c r="I92" s="24" t="s">
        <v>34</v>
      </c>
      <c r="J92" s="27" t="str">
        <f>E24</f>
        <v>L. Malý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123</v>
      </c>
      <c r="D94" s="98"/>
      <c r="E94" s="98"/>
      <c r="F94" s="98"/>
      <c r="G94" s="98"/>
      <c r="H94" s="98"/>
      <c r="I94" s="98"/>
      <c r="J94" s="107" t="s">
        <v>124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125</v>
      </c>
      <c r="D96" s="29"/>
      <c r="E96" s="29"/>
      <c r="F96" s="29"/>
      <c r="G96" s="29"/>
      <c r="H96" s="29"/>
      <c r="I96" s="29"/>
      <c r="J96" s="68">
        <f>J123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126</v>
      </c>
    </row>
    <row r="97" spans="1:31" s="9" customFormat="1" ht="24.95" customHeight="1">
      <c r="B97" s="109"/>
      <c r="D97" s="110" t="s">
        <v>127</v>
      </c>
      <c r="E97" s="111"/>
      <c r="F97" s="111"/>
      <c r="G97" s="111"/>
      <c r="H97" s="111"/>
      <c r="I97" s="111"/>
      <c r="J97" s="112">
        <f>J124</f>
        <v>0</v>
      </c>
      <c r="L97" s="109"/>
    </row>
    <row r="98" spans="1:31" s="10" customFormat="1" ht="19.899999999999999" customHeight="1">
      <c r="B98" s="113"/>
      <c r="D98" s="114" t="s">
        <v>128</v>
      </c>
      <c r="E98" s="115"/>
      <c r="F98" s="115"/>
      <c r="G98" s="115"/>
      <c r="H98" s="115"/>
      <c r="I98" s="115"/>
      <c r="J98" s="116">
        <f>J125</f>
        <v>0</v>
      </c>
      <c r="L98" s="113"/>
    </row>
    <row r="99" spans="1:31" s="10" customFormat="1" ht="19.899999999999999" customHeight="1">
      <c r="B99" s="113"/>
      <c r="D99" s="114" t="s">
        <v>129</v>
      </c>
      <c r="E99" s="115"/>
      <c r="F99" s="115"/>
      <c r="G99" s="115"/>
      <c r="H99" s="115"/>
      <c r="I99" s="115"/>
      <c r="J99" s="116">
        <f>J134</f>
        <v>0</v>
      </c>
      <c r="L99" s="113"/>
    </row>
    <row r="100" spans="1:31" s="10" customFormat="1" ht="19.899999999999999" customHeight="1">
      <c r="B100" s="113"/>
      <c r="D100" s="114" t="s">
        <v>130</v>
      </c>
      <c r="E100" s="115"/>
      <c r="F100" s="115"/>
      <c r="G100" s="115"/>
      <c r="H100" s="115"/>
      <c r="I100" s="115"/>
      <c r="J100" s="116">
        <f>J140</f>
        <v>0</v>
      </c>
      <c r="L100" s="113"/>
    </row>
    <row r="101" spans="1:31" s="9" customFormat="1" ht="24.95" customHeight="1">
      <c r="B101" s="109"/>
      <c r="D101" s="110" t="s">
        <v>131</v>
      </c>
      <c r="E101" s="111"/>
      <c r="F101" s="111"/>
      <c r="G101" s="111"/>
      <c r="H101" s="111"/>
      <c r="I101" s="111"/>
      <c r="J101" s="112">
        <f>J151</f>
        <v>0</v>
      </c>
      <c r="L101" s="109"/>
    </row>
    <row r="102" spans="1:31" s="10" customFormat="1" ht="19.899999999999999" customHeight="1">
      <c r="B102" s="113"/>
      <c r="D102" s="114" t="s">
        <v>132</v>
      </c>
      <c r="E102" s="115"/>
      <c r="F102" s="115"/>
      <c r="G102" s="115"/>
      <c r="H102" s="115"/>
      <c r="I102" s="115"/>
      <c r="J102" s="116">
        <f>J152</f>
        <v>0</v>
      </c>
      <c r="L102" s="113"/>
    </row>
    <row r="103" spans="1:31" s="10" customFormat="1" ht="19.899999999999999" customHeight="1">
      <c r="B103" s="113"/>
      <c r="D103" s="114" t="s">
        <v>133</v>
      </c>
      <c r="E103" s="115"/>
      <c r="F103" s="115"/>
      <c r="G103" s="115"/>
      <c r="H103" s="115"/>
      <c r="I103" s="115"/>
      <c r="J103" s="116">
        <f>J154</f>
        <v>0</v>
      </c>
      <c r="L103" s="113"/>
    </row>
    <row r="104" spans="1:31" s="2" customFormat="1" ht="21.75" customHeight="1">
      <c r="A104" s="29"/>
      <c r="B104" s="30"/>
      <c r="C104" s="29"/>
      <c r="D104" s="29"/>
      <c r="E104" s="29"/>
      <c r="F104" s="29"/>
      <c r="G104" s="29"/>
      <c r="H104" s="29"/>
      <c r="I104" s="29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5" customHeight="1">
      <c r="A105" s="29"/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9" spans="1:31" s="2" customFormat="1" ht="6.95" customHeight="1">
      <c r="A109" s="29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24.95" customHeight="1">
      <c r="A110" s="29"/>
      <c r="B110" s="30"/>
      <c r="C110" s="18" t="s">
        <v>134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16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>
      <c r="A113" s="29"/>
      <c r="B113" s="30"/>
      <c r="C113" s="29"/>
      <c r="D113" s="29"/>
      <c r="E113" s="215" t="str">
        <f>E7</f>
        <v>Odstraňování postradatelných objektů SŽ-demolice (obvod OŘ PHA) trať č.090-Kralupy n.V.; Bubny, 070-Měšice, 061-Oskořínek, 011 Pečky,126-Chrášťany, 161-Oráčov, 174-Hýskov, 210-Čisovice, 212-Ledečko</v>
      </c>
      <c r="F113" s="216"/>
      <c r="G113" s="216"/>
      <c r="H113" s="216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119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24.75" customHeight="1">
      <c r="A115" s="29"/>
      <c r="B115" s="30"/>
      <c r="C115" s="29"/>
      <c r="D115" s="29"/>
      <c r="E115" s="181" t="str">
        <f>E9</f>
        <v>SO.02 - Kralupy nad Vltavou - EÚ a dílny SaZT, Na Horkách č.p. 27 (6000315878)</v>
      </c>
      <c r="F115" s="217"/>
      <c r="G115" s="217"/>
      <c r="H115" s="217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2" customHeight="1">
      <c r="A117" s="29"/>
      <c r="B117" s="30"/>
      <c r="C117" s="24" t="s">
        <v>19</v>
      </c>
      <c r="D117" s="29"/>
      <c r="E117" s="29"/>
      <c r="F117" s="22" t="str">
        <f>F12</f>
        <v>Kralupy nad Vltavou</v>
      </c>
      <c r="G117" s="29"/>
      <c r="H117" s="29"/>
      <c r="I117" s="24" t="s">
        <v>21</v>
      </c>
      <c r="J117" s="52" t="str">
        <f>IF(J12="","",J12)</f>
        <v>14. 9. 2020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4" t="s">
        <v>23</v>
      </c>
      <c r="D119" s="29"/>
      <c r="E119" s="29"/>
      <c r="F119" s="22" t="str">
        <f>E15</f>
        <v>Správa železnic, státní organizace</v>
      </c>
      <c r="G119" s="29"/>
      <c r="H119" s="29"/>
      <c r="I119" s="24" t="s">
        <v>31</v>
      </c>
      <c r="J119" s="27" t="str">
        <f>E21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2" customHeight="1">
      <c r="A120" s="29"/>
      <c r="B120" s="30"/>
      <c r="C120" s="24" t="s">
        <v>29</v>
      </c>
      <c r="D120" s="29"/>
      <c r="E120" s="29"/>
      <c r="F120" s="22" t="str">
        <f>IF(E18="","",E18)</f>
        <v>Vyplň údaj</v>
      </c>
      <c r="G120" s="29"/>
      <c r="H120" s="29"/>
      <c r="I120" s="24" t="s">
        <v>34</v>
      </c>
      <c r="J120" s="27" t="str">
        <f>E24</f>
        <v>L. Malý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0.3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11" customFormat="1" ht="29.25" customHeight="1">
      <c r="A122" s="117"/>
      <c r="B122" s="118"/>
      <c r="C122" s="119" t="s">
        <v>135</v>
      </c>
      <c r="D122" s="120" t="s">
        <v>62</v>
      </c>
      <c r="E122" s="120" t="s">
        <v>58</v>
      </c>
      <c r="F122" s="120" t="s">
        <v>59</v>
      </c>
      <c r="G122" s="120" t="s">
        <v>136</v>
      </c>
      <c r="H122" s="120" t="s">
        <v>137</v>
      </c>
      <c r="I122" s="120" t="s">
        <v>138</v>
      </c>
      <c r="J122" s="121" t="s">
        <v>124</v>
      </c>
      <c r="K122" s="122" t="s">
        <v>139</v>
      </c>
      <c r="L122" s="123"/>
      <c r="M122" s="59" t="s">
        <v>1</v>
      </c>
      <c r="N122" s="60" t="s">
        <v>41</v>
      </c>
      <c r="O122" s="60" t="s">
        <v>140</v>
      </c>
      <c r="P122" s="60" t="s">
        <v>141</v>
      </c>
      <c r="Q122" s="60" t="s">
        <v>142</v>
      </c>
      <c r="R122" s="60" t="s">
        <v>143</v>
      </c>
      <c r="S122" s="60" t="s">
        <v>144</v>
      </c>
      <c r="T122" s="61" t="s">
        <v>145</v>
      </c>
      <c r="U122" s="117"/>
      <c r="V122" s="117"/>
      <c r="W122" s="117"/>
      <c r="X122" s="117"/>
      <c r="Y122" s="117"/>
      <c r="Z122" s="117"/>
      <c r="AA122" s="117"/>
      <c r="AB122" s="117"/>
      <c r="AC122" s="117"/>
      <c r="AD122" s="117"/>
      <c r="AE122" s="117"/>
    </row>
    <row r="123" spans="1:65" s="2" customFormat="1" ht="22.9" customHeight="1">
      <c r="A123" s="29"/>
      <c r="B123" s="30"/>
      <c r="C123" s="66" t="s">
        <v>146</v>
      </c>
      <c r="D123" s="29"/>
      <c r="E123" s="29"/>
      <c r="F123" s="29"/>
      <c r="G123" s="29"/>
      <c r="H123" s="29"/>
      <c r="I123" s="29"/>
      <c r="J123" s="124">
        <f>BK123</f>
        <v>0</v>
      </c>
      <c r="K123" s="29"/>
      <c r="L123" s="30"/>
      <c r="M123" s="62"/>
      <c r="N123" s="53"/>
      <c r="O123" s="63"/>
      <c r="P123" s="125">
        <f>P124+P151</f>
        <v>0</v>
      </c>
      <c r="Q123" s="63"/>
      <c r="R123" s="125">
        <f>R124+R151</f>
        <v>0</v>
      </c>
      <c r="S123" s="63"/>
      <c r="T123" s="126">
        <f>T124+T151</f>
        <v>813.35440000000006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76</v>
      </c>
      <c r="AU123" s="14" t="s">
        <v>126</v>
      </c>
      <c r="BK123" s="127">
        <f>BK124+BK151</f>
        <v>0</v>
      </c>
    </row>
    <row r="124" spans="1:65" s="12" customFormat="1" ht="25.9" customHeight="1">
      <c r="B124" s="128"/>
      <c r="D124" s="129" t="s">
        <v>76</v>
      </c>
      <c r="E124" s="130" t="s">
        <v>147</v>
      </c>
      <c r="F124" s="130" t="s">
        <v>148</v>
      </c>
      <c r="I124" s="131"/>
      <c r="J124" s="132">
        <f>BK124</f>
        <v>0</v>
      </c>
      <c r="L124" s="128"/>
      <c r="M124" s="133"/>
      <c r="N124" s="134"/>
      <c r="O124" s="134"/>
      <c r="P124" s="135">
        <f>P125+P134+P140</f>
        <v>0</v>
      </c>
      <c r="Q124" s="134"/>
      <c r="R124" s="135">
        <f>R125+R134+R140</f>
        <v>0</v>
      </c>
      <c r="S124" s="134"/>
      <c r="T124" s="136">
        <f>T125+T134+T140</f>
        <v>813.35440000000006</v>
      </c>
      <c r="AR124" s="129" t="s">
        <v>85</v>
      </c>
      <c r="AT124" s="137" t="s">
        <v>76</v>
      </c>
      <c r="AU124" s="137" t="s">
        <v>77</v>
      </c>
      <c r="AY124" s="129" t="s">
        <v>149</v>
      </c>
      <c r="BK124" s="138">
        <f>BK125+BK134+BK140</f>
        <v>0</v>
      </c>
    </row>
    <row r="125" spans="1:65" s="12" customFormat="1" ht="22.9" customHeight="1">
      <c r="B125" s="128"/>
      <c r="D125" s="129" t="s">
        <v>76</v>
      </c>
      <c r="E125" s="139" t="s">
        <v>85</v>
      </c>
      <c r="F125" s="139" t="s">
        <v>150</v>
      </c>
      <c r="I125" s="131"/>
      <c r="J125" s="140">
        <f>BK125</f>
        <v>0</v>
      </c>
      <c r="L125" s="128"/>
      <c r="M125" s="133"/>
      <c r="N125" s="134"/>
      <c r="O125" s="134"/>
      <c r="P125" s="135">
        <f>SUM(P126:P133)</f>
        <v>0</v>
      </c>
      <c r="Q125" s="134"/>
      <c r="R125" s="135">
        <f>SUM(R126:R133)</f>
        <v>0</v>
      </c>
      <c r="S125" s="134"/>
      <c r="T125" s="136">
        <f>SUM(T126:T133)</f>
        <v>0</v>
      </c>
      <c r="AR125" s="129" t="s">
        <v>85</v>
      </c>
      <c r="AT125" s="137" t="s">
        <v>76</v>
      </c>
      <c r="AU125" s="137" t="s">
        <v>85</v>
      </c>
      <c r="AY125" s="129" t="s">
        <v>149</v>
      </c>
      <c r="BK125" s="138">
        <f>SUM(BK126:BK133)</f>
        <v>0</v>
      </c>
    </row>
    <row r="126" spans="1:65" s="2" customFormat="1" ht="24.2" customHeight="1">
      <c r="A126" s="29"/>
      <c r="B126" s="141"/>
      <c r="C126" s="142" t="s">
        <v>85</v>
      </c>
      <c r="D126" s="142" t="s">
        <v>151</v>
      </c>
      <c r="E126" s="143" t="s">
        <v>152</v>
      </c>
      <c r="F126" s="144" t="s">
        <v>153</v>
      </c>
      <c r="G126" s="145" t="s">
        <v>154</v>
      </c>
      <c r="H126" s="146">
        <v>246</v>
      </c>
      <c r="I126" s="147"/>
      <c r="J126" s="148">
        <f t="shared" ref="J126:J133" si="0">ROUND(I126*H126,2)</f>
        <v>0</v>
      </c>
      <c r="K126" s="149"/>
      <c r="L126" s="30"/>
      <c r="M126" s="150" t="s">
        <v>1</v>
      </c>
      <c r="N126" s="151" t="s">
        <v>42</v>
      </c>
      <c r="O126" s="55"/>
      <c r="P126" s="152">
        <f t="shared" ref="P126:P133" si="1">O126*H126</f>
        <v>0</v>
      </c>
      <c r="Q126" s="152">
        <v>0</v>
      </c>
      <c r="R126" s="152">
        <f t="shared" ref="R126:R133" si="2">Q126*H126</f>
        <v>0</v>
      </c>
      <c r="S126" s="152">
        <v>0</v>
      </c>
      <c r="T126" s="153">
        <f t="shared" ref="T126:T133" si="3"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4" t="s">
        <v>155</v>
      </c>
      <c r="AT126" s="154" t="s">
        <v>151</v>
      </c>
      <c r="AU126" s="154" t="s">
        <v>87</v>
      </c>
      <c r="AY126" s="14" t="s">
        <v>149</v>
      </c>
      <c r="BE126" s="155">
        <f t="shared" ref="BE126:BE133" si="4">IF(N126="základní",J126,0)</f>
        <v>0</v>
      </c>
      <c r="BF126" s="155">
        <f t="shared" ref="BF126:BF133" si="5">IF(N126="snížená",J126,0)</f>
        <v>0</v>
      </c>
      <c r="BG126" s="155">
        <f t="shared" ref="BG126:BG133" si="6">IF(N126="zákl. přenesená",J126,0)</f>
        <v>0</v>
      </c>
      <c r="BH126" s="155">
        <f t="shared" ref="BH126:BH133" si="7">IF(N126="sníž. přenesená",J126,0)</f>
        <v>0</v>
      </c>
      <c r="BI126" s="155">
        <f t="shared" ref="BI126:BI133" si="8">IF(N126="nulová",J126,0)</f>
        <v>0</v>
      </c>
      <c r="BJ126" s="14" t="s">
        <v>85</v>
      </c>
      <c r="BK126" s="155">
        <f t="shared" ref="BK126:BK133" si="9">ROUND(I126*H126,2)</f>
        <v>0</v>
      </c>
      <c r="BL126" s="14" t="s">
        <v>155</v>
      </c>
      <c r="BM126" s="154" t="s">
        <v>296</v>
      </c>
    </row>
    <row r="127" spans="1:65" s="2" customFormat="1" ht="24.2" customHeight="1">
      <c r="A127" s="29"/>
      <c r="B127" s="141"/>
      <c r="C127" s="142" t="s">
        <v>87</v>
      </c>
      <c r="D127" s="142" t="s">
        <v>151</v>
      </c>
      <c r="E127" s="143" t="s">
        <v>184</v>
      </c>
      <c r="F127" s="144" t="s">
        <v>185</v>
      </c>
      <c r="G127" s="145" t="s">
        <v>186</v>
      </c>
      <c r="H127" s="146">
        <v>89.4</v>
      </c>
      <c r="I127" s="147"/>
      <c r="J127" s="148">
        <f t="shared" si="0"/>
        <v>0</v>
      </c>
      <c r="K127" s="149"/>
      <c r="L127" s="30"/>
      <c r="M127" s="150" t="s">
        <v>1</v>
      </c>
      <c r="N127" s="151" t="s">
        <v>42</v>
      </c>
      <c r="O127" s="55"/>
      <c r="P127" s="152">
        <f t="shared" si="1"/>
        <v>0</v>
      </c>
      <c r="Q127" s="152">
        <v>0</v>
      </c>
      <c r="R127" s="152">
        <f t="shared" si="2"/>
        <v>0</v>
      </c>
      <c r="S127" s="152">
        <v>0</v>
      </c>
      <c r="T127" s="153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4" t="s">
        <v>155</v>
      </c>
      <c r="AT127" s="154" t="s">
        <v>151</v>
      </c>
      <c r="AU127" s="154" t="s">
        <v>87</v>
      </c>
      <c r="AY127" s="14" t="s">
        <v>149</v>
      </c>
      <c r="BE127" s="155">
        <f t="shared" si="4"/>
        <v>0</v>
      </c>
      <c r="BF127" s="155">
        <f t="shared" si="5"/>
        <v>0</v>
      </c>
      <c r="BG127" s="155">
        <f t="shared" si="6"/>
        <v>0</v>
      </c>
      <c r="BH127" s="155">
        <f t="shared" si="7"/>
        <v>0</v>
      </c>
      <c r="BI127" s="155">
        <f t="shared" si="8"/>
        <v>0</v>
      </c>
      <c r="BJ127" s="14" t="s">
        <v>85</v>
      </c>
      <c r="BK127" s="155">
        <f t="shared" si="9"/>
        <v>0</v>
      </c>
      <c r="BL127" s="14" t="s">
        <v>155</v>
      </c>
      <c r="BM127" s="154" t="s">
        <v>297</v>
      </c>
    </row>
    <row r="128" spans="1:65" s="2" customFormat="1" ht="24.2" customHeight="1">
      <c r="A128" s="29"/>
      <c r="B128" s="141"/>
      <c r="C128" s="142" t="s">
        <v>160</v>
      </c>
      <c r="D128" s="142" t="s">
        <v>151</v>
      </c>
      <c r="E128" s="143" t="s">
        <v>189</v>
      </c>
      <c r="F128" s="144" t="s">
        <v>190</v>
      </c>
      <c r="G128" s="145" t="s">
        <v>186</v>
      </c>
      <c r="H128" s="146">
        <v>89.4</v>
      </c>
      <c r="I128" s="147"/>
      <c r="J128" s="148">
        <f t="shared" si="0"/>
        <v>0</v>
      </c>
      <c r="K128" s="149"/>
      <c r="L128" s="30"/>
      <c r="M128" s="150" t="s">
        <v>1</v>
      </c>
      <c r="N128" s="151" t="s">
        <v>42</v>
      </c>
      <c r="O128" s="55"/>
      <c r="P128" s="152">
        <f t="shared" si="1"/>
        <v>0</v>
      </c>
      <c r="Q128" s="152">
        <v>0</v>
      </c>
      <c r="R128" s="152">
        <f t="shared" si="2"/>
        <v>0</v>
      </c>
      <c r="S128" s="152">
        <v>0</v>
      </c>
      <c r="T128" s="153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4" t="s">
        <v>155</v>
      </c>
      <c r="AT128" s="154" t="s">
        <v>151</v>
      </c>
      <c r="AU128" s="154" t="s">
        <v>87</v>
      </c>
      <c r="AY128" s="14" t="s">
        <v>149</v>
      </c>
      <c r="BE128" s="155">
        <f t="shared" si="4"/>
        <v>0</v>
      </c>
      <c r="BF128" s="155">
        <f t="shared" si="5"/>
        <v>0</v>
      </c>
      <c r="BG128" s="155">
        <f t="shared" si="6"/>
        <v>0</v>
      </c>
      <c r="BH128" s="155">
        <f t="shared" si="7"/>
        <v>0</v>
      </c>
      <c r="BI128" s="155">
        <f t="shared" si="8"/>
        <v>0</v>
      </c>
      <c r="BJ128" s="14" t="s">
        <v>85</v>
      </c>
      <c r="BK128" s="155">
        <f t="shared" si="9"/>
        <v>0</v>
      </c>
      <c r="BL128" s="14" t="s">
        <v>155</v>
      </c>
      <c r="BM128" s="154" t="s">
        <v>298</v>
      </c>
    </row>
    <row r="129" spans="1:65" s="2" customFormat="1" ht="37.9" customHeight="1">
      <c r="A129" s="29"/>
      <c r="B129" s="141"/>
      <c r="C129" s="142" t="s">
        <v>155</v>
      </c>
      <c r="D129" s="142" t="s">
        <v>151</v>
      </c>
      <c r="E129" s="143" t="s">
        <v>193</v>
      </c>
      <c r="F129" s="144" t="s">
        <v>194</v>
      </c>
      <c r="G129" s="145" t="s">
        <v>186</v>
      </c>
      <c r="H129" s="146">
        <v>894</v>
      </c>
      <c r="I129" s="147"/>
      <c r="J129" s="148">
        <f t="shared" si="0"/>
        <v>0</v>
      </c>
      <c r="K129" s="149"/>
      <c r="L129" s="30"/>
      <c r="M129" s="150" t="s">
        <v>1</v>
      </c>
      <c r="N129" s="151" t="s">
        <v>42</v>
      </c>
      <c r="O129" s="55"/>
      <c r="P129" s="152">
        <f t="shared" si="1"/>
        <v>0</v>
      </c>
      <c r="Q129" s="152">
        <v>0</v>
      </c>
      <c r="R129" s="152">
        <f t="shared" si="2"/>
        <v>0</v>
      </c>
      <c r="S129" s="152">
        <v>0</v>
      </c>
      <c r="T129" s="153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4" t="s">
        <v>155</v>
      </c>
      <c r="AT129" s="154" t="s">
        <v>151</v>
      </c>
      <c r="AU129" s="154" t="s">
        <v>87</v>
      </c>
      <c r="AY129" s="14" t="s">
        <v>149</v>
      </c>
      <c r="BE129" s="155">
        <f t="shared" si="4"/>
        <v>0</v>
      </c>
      <c r="BF129" s="155">
        <f t="shared" si="5"/>
        <v>0</v>
      </c>
      <c r="BG129" s="155">
        <f t="shared" si="6"/>
        <v>0</v>
      </c>
      <c r="BH129" s="155">
        <f t="shared" si="7"/>
        <v>0</v>
      </c>
      <c r="BI129" s="155">
        <f t="shared" si="8"/>
        <v>0</v>
      </c>
      <c r="BJ129" s="14" t="s">
        <v>85</v>
      </c>
      <c r="BK129" s="155">
        <f t="shared" si="9"/>
        <v>0</v>
      </c>
      <c r="BL129" s="14" t="s">
        <v>155</v>
      </c>
      <c r="BM129" s="154" t="s">
        <v>299</v>
      </c>
    </row>
    <row r="130" spans="1:65" s="2" customFormat="1" ht="24.2" customHeight="1">
      <c r="A130" s="29"/>
      <c r="B130" s="141"/>
      <c r="C130" s="142" t="s">
        <v>169</v>
      </c>
      <c r="D130" s="142" t="s">
        <v>151</v>
      </c>
      <c r="E130" s="143" t="s">
        <v>197</v>
      </c>
      <c r="F130" s="144" t="s">
        <v>198</v>
      </c>
      <c r="G130" s="145" t="s">
        <v>186</v>
      </c>
      <c r="H130" s="146">
        <v>89.4</v>
      </c>
      <c r="I130" s="147"/>
      <c r="J130" s="148">
        <f t="shared" si="0"/>
        <v>0</v>
      </c>
      <c r="K130" s="149"/>
      <c r="L130" s="30"/>
      <c r="M130" s="150" t="s">
        <v>1</v>
      </c>
      <c r="N130" s="151" t="s">
        <v>42</v>
      </c>
      <c r="O130" s="55"/>
      <c r="P130" s="152">
        <f t="shared" si="1"/>
        <v>0</v>
      </c>
      <c r="Q130" s="152">
        <v>0</v>
      </c>
      <c r="R130" s="152">
        <f t="shared" si="2"/>
        <v>0</v>
      </c>
      <c r="S130" s="152">
        <v>0</v>
      </c>
      <c r="T130" s="153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4" t="s">
        <v>155</v>
      </c>
      <c r="AT130" s="154" t="s">
        <v>151</v>
      </c>
      <c r="AU130" s="154" t="s">
        <v>87</v>
      </c>
      <c r="AY130" s="14" t="s">
        <v>149</v>
      </c>
      <c r="BE130" s="155">
        <f t="shared" si="4"/>
        <v>0</v>
      </c>
      <c r="BF130" s="155">
        <f t="shared" si="5"/>
        <v>0</v>
      </c>
      <c r="BG130" s="155">
        <f t="shared" si="6"/>
        <v>0</v>
      </c>
      <c r="BH130" s="155">
        <f t="shared" si="7"/>
        <v>0</v>
      </c>
      <c r="BI130" s="155">
        <f t="shared" si="8"/>
        <v>0</v>
      </c>
      <c r="BJ130" s="14" t="s">
        <v>85</v>
      </c>
      <c r="BK130" s="155">
        <f t="shared" si="9"/>
        <v>0</v>
      </c>
      <c r="BL130" s="14" t="s">
        <v>155</v>
      </c>
      <c r="BM130" s="154" t="s">
        <v>300</v>
      </c>
    </row>
    <row r="131" spans="1:65" s="2" customFormat="1" ht="24.2" customHeight="1">
      <c r="A131" s="29"/>
      <c r="B131" s="141"/>
      <c r="C131" s="142" t="s">
        <v>173</v>
      </c>
      <c r="D131" s="142" t="s">
        <v>151</v>
      </c>
      <c r="E131" s="143" t="s">
        <v>201</v>
      </c>
      <c r="F131" s="144" t="s">
        <v>202</v>
      </c>
      <c r="G131" s="145" t="s">
        <v>186</v>
      </c>
      <c r="H131" s="146">
        <v>89.4</v>
      </c>
      <c r="I131" s="147"/>
      <c r="J131" s="148">
        <f t="shared" si="0"/>
        <v>0</v>
      </c>
      <c r="K131" s="149"/>
      <c r="L131" s="30"/>
      <c r="M131" s="150" t="s">
        <v>1</v>
      </c>
      <c r="N131" s="151" t="s">
        <v>42</v>
      </c>
      <c r="O131" s="55"/>
      <c r="P131" s="152">
        <f t="shared" si="1"/>
        <v>0</v>
      </c>
      <c r="Q131" s="152">
        <v>0</v>
      </c>
      <c r="R131" s="152">
        <f t="shared" si="2"/>
        <v>0</v>
      </c>
      <c r="S131" s="152">
        <v>0</v>
      </c>
      <c r="T131" s="153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4" t="s">
        <v>155</v>
      </c>
      <c r="AT131" s="154" t="s">
        <v>151</v>
      </c>
      <c r="AU131" s="154" t="s">
        <v>87</v>
      </c>
      <c r="AY131" s="14" t="s">
        <v>149</v>
      </c>
      <c r="BE131" s="155">
        <f t="shared" si="4"/>
        <v>0</v>
      </c>
      <c r="BF131" s="155">
        <f t="shared" si="5"/>
        <v>0</v>
      </c>
      <c r="BG131" s="155">
        <f t="shared" si="6"/>
        <v>0</v>
      </c>
      <c r="BH131" s="155">
        <f t="shared" si="7"/>
        <v>0</v>
      </c>
      <c r="BI131" s="155">
        <f t="shared" si="8"/>
        <v>0</v>
      </c>
      <c r="BJ131" s="14" t="s">
        <v>85</v>
      </c>
      <c r="BK131" s="155">
        <f t="shared" si="9"/>
        <v>0</v>
      </c>
      <c r="BL131" s="14" t="s">
        <v>155</v>
      </c>
      <c r="BM131" s="154" t="s">
        <v>301</v>
      </c>
    </row>
    <row r="132" spans="1:65" s="2" customFormat="1" ht="14.45" customHeight="1">
      <c r="A132" s="29"/>
      <c r="B132" s="141"/>
      <c r="C132" s="156" t="s">
        <v>178</v>
      </c>
      <c r="D132" s="156" t="s">
        <v>205</v>
      </c>
      <c r="E132" s="157" t="s">
        <v>206</v>
      </c>
      <c r="F132" s="158" t="s">
        <v>207</v>
      </c>
      <c r="G132" s="159" t="s">
        <v>208</v>
      </c>
      <c r="H132" s="160">
        <v>160.91999999999999</v>
      </c>
      <c r="I132" s="161"/>
      <c r="J132" s="162">
        <f t="shared" si="0"/>
        <v>0</v>
      </c>
      <c r="K132" s="163"/>
      <c r="L132" s="164"/>
      <c r="M132" s="165" t="s">
        <v>1</v>
      </c>
      <c r="N132" s="166" t="s">
        <v>42</v>
      </c>
      <c r="O132" s="55"/>
      <c r="P132" s="152">
        <f t="shared" si="1"/>
        <v>0</v>
      </c>
      <c r="Q132" s="152">
        <v>0</v>
      </c>
      <c r="R132" s="152">
        <f t="shared" si="2"/>
        <v>0</v>
      </c>
      <c r="S132" s="152">
        <v>0</v>
      </c>
      <c r="T132" s="153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4" t="s">
        <v>183</v>
      </c>
      <c r="AT132" s="154" t="s">
        <v>205</v>
      </c>
      <c r="AU132" s="154" t="s">
        <v>87</v>
      </c>
      <c r="AY132" s="14" t="s">
        <v>149</v>
      </c>
      <c r="BE132" s="155">
        <f t="shared" si="4"/>
        <v>0</v>
      </c>
      <c r="BF132" s="155">
        <f t="shared" si="5"/>
        <v>0</v>
      </c>
      <c r="BG132" s="155">
        <f t="shared" si="6"/>
        <v>0</v>
      </c>
      <c r="BH132" s="155">
        <f t="shared" si="7"/>
        <v>0</v>
      </c>
      <c r="BI132" s="155">
        <f t="shared" si="8"/>
        <v>0</v>
      </c>
      <c r="BJ132" s="14" t="s">
        <v>85</v>
      </c>
      <c r="BK132" s="155">
        <f t="shared" si="9"/>
        <v>0</v>
      </c>
      <c r="BL132" s="14" t="s">
        <v>155</v>
      </c>
      <c r="BM132" s="154" t="s">
        <v>302</v>
      </c>
    </row>
    <row r="133" spans="1:65" s="2" customFormat="1" ht="24.2" customHeight="1">
      <c r="A133" s="29"/>
      <c r="B133" s="141"/>
      <c r="C133" s="142" t="s">
        <v>183</v>
      </c>
      <c r="D133" s="142" t="s">
        <v>151</v>
      </c>
      <c r="E133" s="143" t="s">
        <v>211</v>
      </c>
      <c r="F133" s="144" t="s">
        <v>212</v>
      </c>
      <c r="G133" s="145" t="s">
        <v>154</v>
      </c>
      <c r="H133" s="146">
        <v>544</v>
      </c>
      <c r="I133" s="147"/>
      <c r="J133" s="148">
        <f t="shared" si="0"/>
        <v>0</v>
      </c>
      <c r="K133" s="149"/>
      <c r="L133" s="30"/>
      <c r="M133" s="150" t="s">
        <v>1</v>
      </c>
      <c r="N133" s="151" t="s">
        <v>42</v>
      </c>
      <c r="O133" s="55"/>
      <c r="P133" s="152">
        <f t="shared" si="1"/>
        <v>0</v>
      </c>
      <c r="Q133" s="152">
        <v>0</v>
      </c>
      <c r="R133" s="152">
        <f t="shared" si="2"/>
        <v>0</v>
      </c>
      <c r="S133" s="152">
        <v>0</v>
      </c>
      <c r="T133" s="153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4" t="s">
        <v>155</v>
      </c>
      <c r="AT133" s="154" t="s">
        <v>151</v>
      </c>
      <c r="AU133" s="154" t="s">
        <v>87</v>
      </c>
      <c r="AY133" s="14" t="s">
        <v>149</v>
      </c>
      <c r="BE133" s="155">
        <f t="shared" si="4"/>
        <v>0</v>
      </c>
      <c r="BF133" s="155">
        <f t="shared" si="5"/>
        <v>0</v>
      </c>
      <c r="BG133" s="155">
        <f t="shared" si="6"/>
        <v>0</v>
      </c>
      <c r="BH133" s="155">
        <f t="shared" si="7"/>
        <v>0</v>
      </c>
      <c r="BI133" s="155">
        <f t="shared" si="8"/>
        <v>0</v>
      </c>
      <c r="BJ133" s="14" t="s">
        <v>85</v>
      </c>
      <c r="BK133" s="155">
        <f t="shared" si="9"/>
        <v>0</v>
      </c>
      <c r="BL133" s="14" t="s">
        <v>155</v>
      </c>
      <c r="BM133" s="154" t="s">
        <v>303</v>
      </c>
    </row>
    <row r="134" spans="1:65" s="12" customFormat="1" ht="22.9" customHeight="1">
      <c r="B134" s="128"/>
      <c r="D134" s="129" t="s">
        <v>76</v>
      </c>
      <c r="E134" s="139" t="s">
        <v>188</v>
      </c>
      <c r="F134" s="139" t="s">
        <v>214</v>
      </c>
      <c r="I134" s="131"/>
      <c r="J134" s="140">
        <f>BK134</f>
        <v>0</v>
      </c>
      <c r="L134" s="128"/>
      <c r="M134" s="133"/>
      <c r="N134" s="134"/>
      <c r="O134" s="134"/>
      <c r="P134" s="135">
        <f>SUM(P135:P139)</f>
        <v>0</v>
      </c>
      <c r="Q134" s="134"/>
      <c r="R134" s="135">
        <f>SUM(R135:R139)</f>
        <v>0</v>
      </c>
      <c r="S134" s="134"/>
      <c r="T134" s="136">
        <f>SUM(T135:T139)</f>
        <v>813.35440000000006</v>
      </c>
      <c r="AR134" s="129" t="s">
        <v>85</v>
      </c>
      <c r="AT134" s="137" t="s">
        <v>76</v>
      </c>
      <c r="AU134" s="137" t="s">
        <v>85</v>
      </c>
      <c r="AY134" s="129" t="s">
        <v>149</v>
      </c>
      <c r="BK134" s="138">
        <f>SUM(BK135:BK139)</f>
        <v>0</v>
      </c>
    </row>
    <row r="135" spans="1:65" s="2" customFormat="1" ht="24.2" customHeight="1">
      <c r="A135" s="29"/>
      <c r="B135" s="141"/>
      <c r="C135" s="142" t="s">
        <v>188</v>
      </c>
      <c r="D135" s="142" t="s">
        <v>151</v>
      </c>
      <c r="E135" s="143" t="s">
        <v>215</v>
      </c>
      <c r="F135" s="144" t="s">
        <v>216</v>
      </c>
      <c r="G135" s="145" t="s">
        <v>217</v>
      </c>
      <c r="H135" s="146">
        <v>1</v>
      </c>
      <c r="I135" s="147"/>
      <c r="J135" s="148">
        <f>ROUND(I135*H135,2)</f>
        <v>0</v>
      </c>
      <c r="K135" s="149"/>
      <c r="L135" s="30"/>
      <c r="M135" s="150" t="s">
        <v>1</v>
      </c>
      <c r="N135" s="151" t="s">
        <v>42</v>
      </c>
      <c r="O135" s="55"/>
      <c r="P135" s="152">
        <f>O135*H135</f>
        <v>0</v>
      </c>
      <c r="Q135" s="152">
        <v>0</v>
      </c>
      <c r="R135" s="152">
        <f>Q135*H135</f>
        <v>0</v>
      </c>
      <c r="S135" s="152">
        <v>0</v>
      </c>
      <c r="T135" s="153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4" t="s">
        <v>155</v>
      </c>
      <c r="AT135" s="154" t="s">
        <v>151</v>
      </c>
      <c r="AU135" s="154" t="s">
        <v>87</v>
      </c>
      <c r="AY135" s="14" t="s">
        <v>149</v>
      </c>
      <c r="BE135" s="155">
        <f>IF(N135="základní",J135,0)</f>
        <v>0</v>
      </c>
      <c r="BF135" s="155">
        <f>IF(N135="snížená",J135,0)</f>
        <v>0</v>
      </c>
      <c r="BG135" s="155">
        <f>IF(N135="zákl. přenesená",J135,0)</f>
        <v>0</v>
      </c>
      <c r="BH135" s="155">
        <f>IF(N135="sníž. přenesená",J135,0)</f>
        <v>0</v>
      </c>
      <c r="BI135" s="155">
        <f>IF(N135="nulová",J135,0)</f>
        <v>0</v>
      </c>
      <c r="BJ135" s="14" t="s">
        <v>85</v>
      </c>
      <c r="BK135" s="155">
        <f>ROUND(I135*H135,2)</f>
        <v>0</v>
      </c>
      <c r="BL135" s="14" t="s">
        <v>155</v>
      </c>
      <c r="BM135" s="154" t="s">
        <v>304</v>
      </c>
    </row>
    <row r="136" spans="1:65" s="2" customFormat="1" ht="24.2" customHeight="1">
      <c r="A136" s="29"/>
      <c r="B136" s="141"/>
      <c r="C136" s="142" t="s">
        <v>192</v>
      </c>
      <c r="D136" s="142" t="s">
        <v>151</v>
      </c>
      <c r="E136" s="143" t="s">
        <v>228</v>
      </c>
      <c r="F136" s="144" t="s">
        <v>229</v>
      </c>
      <c r="G136" s="145" t="s">
        <v>208</v>
      </c>
      <c r="H136" s="146">
        <v>3.5</v>
      </c>
      <c r="I136" s="147"/>
      <c r="J136" s="148">
        <f>ROUND(I136*H136,2)</f>
        <v>0</v>
      </c>
      <c r="K136" s="149"/>
      <c r="L136" s="30"/>
      <c r="M136" s="150" t="s">
        <v>1</v>
      </c>
      <c r="N136" s="151" t="s">
        <v>42</v>
      </c>
      <c r="O136" s="55"/>
      <c r="P136" s="152">
        <f>O136*H136</f>
        <v>0</v>
      </c>
      <c r="Q136" s="152">
        <v>0</v>
      </c>
      <c r="R136" s="152">
        <f>Q136*H136</f>
        <v>0</v>
      </c>
      <c r="S136" s="152">
        <v>1</v>
      </c>
      <c r="T136" s="153">
        <f>S136*H136</f>
        <v>3.5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4" t="s">
        <v>155</v>
      </c>
      <c r="AT136" s="154" t="s">
        <v>151</v>
      </c>
      <c r="AU136" s="154" t="s">
        <v>87</v>
      </c>
      <c r="AY136" s="14" t="s">
        <v>149</v>
      </c>
      <c r="BE136" s="155">
        <f>IF(N136="základní",J136,0)</f>
        <v>0</v>
      </c>
      <c r="BF136" s="155">
        <f>IF(N136="snížená",J136,0)</f>
        <v>0</v>
      </c>
      <c r="BG136" s="155">
        <f>IF(N136="zákl. přenesená",J136,0)</f>
        <v>0</v>
      </c>
      <c r="BH136" s="155">
        <f>IF(N136="sníž. přenesená",J136,0)</f>
        <v>0</v>
      </c>
      <c r="BI136" s="155">
        <f>IF(N136="nulová",J136,0)</f>
        <v>0</v>
      </c>
      <c r="BJ136" s="14" t="s">
        <v>85</v>
      </c>
      <c r="BK136" s="155">
        <f>ROUND(I136*H136,2)</f>
        <v>0</v>
      </c>
      <c r="BL136" s="14" t="s">
        <v>155</v>
      </c>
      <c r="BM136" s="154" t="s">
        <v>305</v>
      </c>
    </row>
    <row r="137" spans="1:65" s="2" customFormat="1" ht="24.2" customHeight="1">
      <c r="A137" s="29"/>
      <c r="B137" s="141"/>
      <c r="C137" s="142" t="s">
        <v>196</v>
      </c>
      <c r="D137" s="142" t="s">
        <v>151</v>
      </c>
      <c r="E137" s="143" t="s">
        <v>306</v>
      </c>
      <c r="F137" s="144" t="s">
        <v>307</v>
      </c>
      <c r="G137" s="145" t="s">
        <v>208</v>
      </c>
      <c r="H137" s="146">
        <v>0.5</v>
      </c>
      <c r="I137" s="147"/>
      <c r="J137" s="148">
        <f>ROUND(I137*H137,2)</f>
        <v>0</v>
      </c>
      <c r="K137" s="149"/>
      <c r="L137" s="30"/>
      <c r="M137" s="150" t="s">
        <v>1</v>
      </c>
      <c r="N137" s="151" t="s">
        <v>42</v>
      </c>
      <c r="O137" s="55"/>
      <c r="P137" s="152">
        <f>O137*H137</f>
        <v>0</v>
      </c>
      <c r="Q137" s="152">
        <v>0</v>
      </c>
      <c r="R137" s="152">
        <f>Q137*H137</f>
        <v>0</v>
      </c>
      <c r="S137" s="152">
        <v>1</v>
      </c>
      <c r="T137" s="153">
        <f>S137*H137</f>
        <v>0.5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4" t="s">
        <v>155</v>
      </c>
      <c r="AT137" s="154" t="s">
        <v>151</v>
      </c>
      <c r="AU137" s="154" t="s">
        <v>87</v>
      </c>
      <c r="AY137" s="14" t="s">
        <v>149</v>
      </c>
      <c r="BE137" s="155">
        <f>IF(N137="základní",J137,0)</f>
        <v>0</v>
      </c>
      <c r="BF137" s="155">
        <f>IF(N137="snížená",J137,0)</f>
        <v>0</v>
      </c>
      <c r="BG137" s="155">
        <f>IF(N137="zákl. přenesená",J137,0)</f>
        <v>0</v>
      </c>
      <c r="BH137" s="155">
        <f>IF(N137="sníž. přenesená",J137,0)</f>
        <v>0</v>
      </c>
      <c r="BI137" s="155">
        <f>IF(N137="nulová",J137,0)</f>
        <v>0</v>
      </c>
      <c r="BJ137" s="14" t="s">
        <v>85</v>
      </c>
      <c r="BK137" s="155">
        <f>ROUND(I137*H137,2)</f>
        <v>0</v>
      </c>
      <c r="BL137" s="14" t="s">
        <v>155</v>
      </c>
      <c r="BM137" s="154" t="s">
        <v>308</v>
      </c>
    </row>
    <row r="138" spans="1:65" s="2" customFormat="1" ht="24.2" customHeight="1">
      <c r="A138" s="29"/>
      <c r="B138" s="141"/>
      <c r="C138" s="142" t="s">
        <v>200</v>
      </c>
      <c r="D138" s="142" t="s">
        <v>151</v>
      </c>
      <c r="E138" s="143" t="s">
        <v>309</v>
      </c>
      <c r="F138" s="144" t="s">
        <v>310</v>
      </c>
      <c r="G138" s="145" t="s">
        <v>186</v>
      </c>
      <c r="H138" s="146">
        <v>1526</v>
      </c>
      <c r="I138" s="147"/>
      <c r="J138" s="148">
        <f>ROUND(I138*H138,2)</f>
        <v>0</v>
      </c>
      <c r="K138" s="149"/>
      <c r="L138" s="30"/>
      <c r="M138" s="150" t="s">
        <v>1</v>
      </c>
      <c r="N138" s="151" t="s">
        <v>42</v>
      </c>
      <c r="O138" s="55"/>
      <c r="P138" s="152">
        <f>O138*H138</f>
        <v>0</v>
      </c>
      <c r="Q138" s="152">
        <v>0</v>
      </c>
      <c r="R138" s="152">
        <f>Q138*H138</f>
        <v>0</v>
      </c>
      <c r="S138" s="152">
        <v>0.45</v>
      </c>
      <c r="T138" s="153">
        <f>S138*H138</f>
        <v>686.7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4" t="s">
        <v>155</v>
      </c>
      <c r="AT138" s="154" t="s">
        <v>151</v>
      </c>
      <c r="AU138" s="154" t="s">
        <v>87</v>
      </c>
      <c r="AY138" s="14" t="s">
        <v>149</v>
      </c>
      <c r="BE138" s="155">
        <f>IF(N138="základní",J138,0)</f>
        <v>0</v>
      </c>
      <c r="BF138" s="155">
        <f>IF(N138="snížená",J138,0)</f>
        <v>0</v>
      </c>
      <c r="BG138" s="155">
        <f>IF(N138="zákl. přenesená",J138,0)</f>
        <v>0</v>
      </c>
      <c r="BH138" s="155">
        <f>IF(N138="sníž. přenesená",J138,0)</f>
        <v>0</v>
      </c>
      <c r="BI138" s="155">
        <f>IF(N138="nulová",J138,0)</f>
        <v>0</v>
      </c>
      <c r="BJ138" s="14" t="s">
        <v>85</v>
      </c>
      <c r="BK138" s="155">
        <f>ROUND(I138*H138,2)</f>
        <v>0</v>
      </c>
      <c r="BL138" s="14" t="s">
        <v>155</v>
      </c>
      <c r="BM138" s="154" t="s">
        <v>311</v>
      </c>
    </row>
    <row r="139" spans="1:65" s="2" customFormat="1" ht="24.2" customHeight="1">
      <c r="A139" s="29"/>
      <c r="B139" s="141"/>
      <c r="C139" s="142" t="s">
        <v>204</v>
      </c>
      <c r="D139" s="142" t="s">
        <v>151</v>
      </c>
      <c r="E139" s="143" t="s">
        <v>235</v>
      </c>
      <c r="F139" s="144" t="s">
        <v>236</v>
      </c>
      <c r="G139" s="145" t="s">
        <v>186</v>
      </c>
      <c r="H139" s="146">
        <v>55.752000000000002</v>
      </c>
      <c r="I139" s="147"/>
      <c r="J139" s="148">
        <f>ROUND(I139*H139,2)</f>
        <v>0</v>
      </c>
      <c r="K139" s="149"/>
      <c r="L139" s="30"/>
      <c r="M139" s="150" t="s">
        <v>1</v>
      </c>
      <c r="N139" s="151" t="s">
        <v>42</v>
      </c>
      <c r="O139" s="55"/>
      <c r="P139" s="152">
        <f>O139*H139</f>
        <v>0</v>
      </c>
      <c r="Q139" s="152">
        <v>0</v>
      </c>
      <c r="R139" s="152">
        <f>Q139*H139</f>
        <v>0</v>
      </c>
      <c r="S139" s="152">
        <v>2.2000000000000002</v>
      </c>
      <c r="T139" s="153">
        <f>S139*H139</f>
        <v>122.65440000000001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4" t="s">
        <v>155</v>
      </c>
      <c r="AT139" s="154" t="s">
        <v>151</v>
      </c>
      <c r="AU139" s="154" t="s">
        <v>87</v>
      </c>
      <c r="AY139" s="14" t="s">
        <v>149</v>
      </c>
      <c r="BE139" s="155">
        <f>IF(N139="základní",J139,0)</f>
        <v>0</v>
      </c>
      <c r="BF139" s="155">
        <f>IF(N139="snížená",J139,0)</f>
        <v>0</v>
      </c>
      <c r="BG139" s="155">
        <f>IF(N139="zákl. přenesená",J139,0)</f>
        <v>0</v>
      </c>
      <c r="BH139" s="155">
        <f>IF(N139="sníž. přenesená",J139,0)</f>
        <v>0</v>
      </c>
      <c r="BI139" s="155">
        <f>IF(N139="nulová",J139,0)</f>
        <v>0</v>
      </c>
      <c r="BJ139" s="14" t="s">
        <v>85</v>
      </c>
      <c r="BK139" s="155">
        <f>ROUND(I139*H139,2)</f>
        <v>0</v>
      </c>
      <c r="BL139" s="14" t="s">
        <v>155</v>
      </c>
      <c r="BM139" s="154" t="s">
        <v>312</v>
      </c>
    </row>
    <row r="140" spans="1:65" s="12" customFormat="1" ht="22.9" customHeight="1">
      <c r="B140" s="128"/>
      <c r="D140" s="129" t="s">
        <v>76</v>
      </c>
      <c r="E140" s="139" t="s">
        <v>238</v>
      </c>
      <c r="F140" s="139" t="s">
        <v>239</v>
      </c>
      <c r="I140" s="131"/>
      <c r="J140" s="140">
        <f>BK140</f>
        <v>0</v>
      </c>
      <c r="L140" s="128"/>
      <c r="M140" s="133"/>
      <c r="N140" s="134"/>
      <c r="O140" s="134"/>
      <c r="P140" s="135">
        <f>SUM(P141:P150)</f>
        <v>0</v>
      </c>
      <c r="Q140" s="134"/>
      <c r="R140" s="135">
        <f>SUM(R141:R150)</f>
        <v>0</v>
      </c>
      <c r="S140" s="134"/>
      <c r="T140" s="136">
        <f>SUM(T141:T150)</f>
        <v>0</v>
      </c>
      <c r="AR140" s="129" t="s">
        <v>85</v>
      </c>
      <c r="AT140" s="137" t="s">
        <v>76</v>
      </c>
      <c r="AU140" s="137" t="s">
        <v>85</v>
      </c>
      <c r="AY140" s="129" t="s">
        <v>149</v>
      </c>
      <c r="BK140" s="138">
        <f>SUM(BK141:BK150)</f>
        <v>0</v>
      </c>
    </row>
    <row r="141" spans="1:65" s="2" customFormat="1" ht="24.2" customHeight="1">
      <c r="A141" s="29"/>
      <c r="B141" s="141"/>
      <c r="C141" s="142" t="s">
        <v>210</v>
      </c>
      <c r="D141" s="142" t="s">
        <v>151</v>
      </c>
      <c r="E141" s="143" t="s">
        <v>240</v>
      </c>
      <c r="F141" s="144" t="s">
        <v>241</v>
      </c>
      <c r="G141" s="145" t="s">
        <v>208</v>
      </c>
      <c r="H141" s="146">
        <v>813.35400000000004</v>
      </c>
      <c r="I141" s="147"/>
      <c r="J141" s="148">
        <f t="shared" ref="J141:J150" si="10">ROUND(I141*H141,2)</f>
        <v>0</v>
      </c>
      <c r="K141" s="149"/>
      <c r="L141" s="30"/>
      <c r="M141" s="150" t="s">
        <v>1</v>
      </c>
      <c r="N141" s="151" t="s">
        <v>42</v>
      </c>
      <c r="O141" s="55"/>
      <c r="P141" s="152">
        <f t="shared" ref="P141:P150" si="11">O141*H141</f>
        <v>0</v>
      </c>
      <c r="Q141" s="152">
        <v>0</v>
      </c>
      <c r="R141" s="152">
        <f t="shared" ref="R141:R150" si="12">Q141*H141</f>
        <v>0</v>
      </c>
      <c r="S141" s="152">
        <v>0</v>
      </c>
      <c r="T141" s="153">
        <f t="shared" ref="T141:T150" si="13"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4" t="s">
        <v>155</v>
      </c>
      <c r="AT141" s="154" t="s">
        <v>151</v>
      </c>
      <c r="AU141" s="154" t="s">
        <v>87</v>
      </c>
      <c r="AY141" s="14" t="s">
        <v>149</v>
      </c>
      <c r="BE141" s="155">
        <f t="shared" ref="BE141:BE150" si="14">IF(N141="základní",J141,0)</f>
        <v>0</v>
      </c>
      <c r="BF141" s="155">
        <f t="shared" ref="BF141:BF150" si="15">IF(N141="snížená",J141,0)</f>
        <v>0</v>
      </c>
      <c r="BG141" s="155">
        <f t="shared" ref="BG141:BG150" si="16">IF(N141="zákl. přenesená",J141,0)</f>
        <v>0</v>
      </c>
      <c r="BH141" s="155">
        <f t="shared" ref="BH141:BH150" si="17">IF(N141="sníž. přenesená",J141,0)</f>
        <v>0</v>
      </c>
      <c r="BI141" s="155">
        <f t="shared" ref="BI141:BI150" si="18">IF(N141="nulová",J141,0)</f>
        <v>0</v>
      </c>
      <c r="BJ141" s="14" t="s">
        <v>85</v>
      </c>
      <c r="BK141" s="155">
        <f t="shared" ref="BK141:BK150" si="19">ROUND(I141*H141,2)</f>
        <v>0</v>
      </c>
      <c r="BL141" s="14" t="s">
        <v>155</v>
      </c>
      <c r="BM141" s="154" t="s">
        <v>313</v>
      </c>
    </row>
    <row r="142" spans="1:65" s="2" customFormat="1" ht="24.2" customHeight="1">
      <c r="A142" s="29"/>
      <c r="B142" s="141"/>
      <c r="C142" s="142" t="s">
        <v>8</v>
      </c>
      <c r="D142" s="142" t="s">
        <v>151</v>
      </c>
      <c r="E142" s="143" t="s">
        <v>244</v>
      </c>
      <c r="F142" s="144" t="s">
        <v>245</v>
      </c>
      <c r="G142" s="145" t="s">
        <v>208</v>
      </c>
      <c r="H142" s="146">
        <v>15453.726000000001</v>
      </c>
      <c r="I142" s="147"/>
      <c r="J142" s="148">
        <f t="shared" si="10"/>
        <v>0</v>
      </c>
      <c r="K142" s="149"/>
      <c r="L142" s="30"/>
      <c r="M142" s="150" t="s">
        <v>1</v>
      </c>
      <c r="N142" s="151" t="s">
        <v>42</v>
      </c>
      <c r="O142" s="55"/>
      <c r="P142" s="152">
        <f t="shared" si="11"/>
        <v>0</v>
      </c>
      <c r="Q142" s="152">
        <v>0</v>
      </c>
      <c r="R142" s="152">
        <f t="shared" si="12"/>
        <v>0</v>
      </c>
      <c r="S142" s="152">
        <v>0</v>
      </c>
      <c r="T142" s="153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4" t="s">
        <v>155</v>
      </c>
      <c r="AT142" s="154" t="s">
        <v>151</v>
      </c>
      <c r="AU142" s="154" t="s">
        <v>87</v>
      </c>
      <c r="AY142" s="14" t="s">
        <v>149</v>
      </c>
      <c r="BE142" s="155">
        <f t="shared" si="14"/>
        <v>0</v>
      </c>
      <c r="BF142" s="155">
        <f t="shared" si="15"/>
        <v>0</v>
      </c>
      <c r="BG142" s="155">
        <f t="shared" si="16"/>
        <v>0</v>
      </c>
      <c r="BH142" s="155">
        <f t="shared" si="17"/>
        <v>0</v>
      </c>
      <c r="BI142" s="155">
        <f t="shared" si="18"/>
        <v>0</v>
      </c>
      <c r="BJ142" s="14" t="s">
        <v>85</v>
      </c>
      <c r="BK142" s="155">
        <f t="shared" si="19"/>
        <v>0</v>
      </c>
      <c r="BL142" s="14" t="s">
        <v>155</v>
      </c>
      <c r="BM142" s="154" t="s">
        <v>314</v>
      </c>
    </row>
    <row r="143" spans="1:65" s="2" customFormat="1" ht="14.45" customHeight="1">
      <c r="A143" s="29"/>
      <c r="B143" s="141"/>
      <c r="C143" s="142" t="s">
        <v>219</v>
      </c>
      <c r="D143" s="142" t="s">
        <v>151</v>
      </c>
      <c r="E143" s="143" t="s">
        <v>248</v>
      </c>
      <c r="F143" s="144" t="s">
        <v>249</v>
      </c>
      <c r="G143" s="145" t="s">
        <v>208</v>
      </c>
      <c r="H143" s="146">
        <v>813.35400000000004</v>
      </c>
      <c r="I143" s="147"/>
      <c r="J143" s="148">
        <f t="shared" si="10"/>
        <v>0</v>
      </c>
      <c r="K143" s="149"/>
      <c r="L143" s="30"/>
      <c r="M143" s="150" t="s">
        <v>1</v>
      </c>
      <c r="N143" s="151" t="s">
        <v>42</v>
      </c>
      <c r="O143" s="55"/>
      <c r="P143" s="152">
        <f t="shared" si="11"/>
        <v>0</v>
      </c>
      <c r="Q143" s="152">
        <v>0</v>
      </c>
      <c r="R143" s="152">
        <f t="shared" si="12"/>
        <v>0</v>
      </c>
      <c r="S143" s="152">
        <v>0</v>
      </c>
      <c r="T143" s="153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4" t="s">
        <v>155</v>
      </c>
      <c r="AT143" s="154" t="s">
        <v>151</v>
      </c>
      <c r="AU143" s="154" t="s">
        <v>87</v>
      </c>
      <c r="AY143" s="14" t="s">
        <v>149</v>
      </c>
      <c r="BE143" s="155">
        <f t="shared" si="14"/>
        <v>0</v>
      </c>
      <c r="BF143" s="155">
        <f t="shared" si="15"/>
        <v>0</v>
      </c>
      <c r="BG143" s="155">
        <f t="shared" si="16"/>
        <v>0</v>
      </c>
      <c r="BH143" s="155">
        <f t="shared" si="17"/>
        <v>0</v>
      </c>
      <c r="BI143" s="155">
        <f t="shared" si="18"/>
        <v>0</v>
      </c>
      <c r="BJ143" s="14" t="s">
        <v>85</v>
      </c>
      <c r="BK143" s="155">
        <f t="shared" si="19"/>
        <v>0</v>
      </c>
      <c r="BL143" s="14" t="s">
        <v>155</v>
      </c>
      <c r="BM143" s="154" t="s">
        <v>315</v>
      </c>
    </row>
    <row r="144" spans="1:65" s="2" customFormat="1" ht="24.2" customHeight="1">
      <c r="A144" s="29"/>
      <c r="B144" s="141"/>
      <c r="C144" s="142" t="s">
        <v>223</v>
      </c>
      <c r="D144" s="142" t="s">
        <v>151</v>
      </c>
      <c r="E144" s="143" t="s">
        <v>252</v>
      </c>
      <c r="F144" s="144" t="s">
        <v>253</v>
      </c>
      <c r="G144" s="145" t="s">
        <v>208</v>
      </c>
      <c r="H144" s="146">
        <v>86.22</v>
      </c>
      <c r="I144" s="147"/>
      <c r="J144" s="148">
        <f t="shared" si="10"/>
        <v>0</v>
      </c>
      <c r="K144" s="149"/>
      <c r="L144" s="30"/>
      <c r="M144" s="150" t="s">
        <v>1</v>
      </c>
      <c r="N144" s="151" t="s">
        <v>42</v>
      </c>
      <c r="O144" s="55"/>
      <c r="P144" s="152">
        <f t="shared" si="11"/>
        <v>0</v>
      </c>
      <c r="Q144" s="152">
        <v>0</v>
      </c>
      <c r="R144" s="152">
        <f t="shared" si="12"/>
        <v>0</v>
      </c>
      <c r="S144" s="152">
        <v>0</v>
      </c>
      <c r="T144" s="153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4" t="s">
        <v>155</v>
      </c>
      <c r="AT144" s="154" t="s">
        <v>151</v>
      </c>
      <c r="AU144" s="154" t="s">
        <v>87</v>
      </c>
      <c r="AY144" s="14" t="s">
        <v>149</v>
      </c>
      <c r="BE144" s="155">
        <f t="shared" si="14"/>
        <v>0</v>
      </c>
      <c r="BF144" s="155">
        <f t="shared" si="15"/>
        <v>0</v>
      </c>
      <c r="BG144" s="155">
        <f t="shared" si="16"/>
        <v>0</v>
      </c>
      <c r="BH144" s="155">
        <f t="shared" si="17"/>
        <v>0</v>
      </c>
      <c r="BI144" s="155">
        <f t="shared" si="18"/>
        <v>0</v>
      </c>
      <c r="BJ144" s="14" t="s">
        <v>85</v>
      </c>
      <c r="BK144" s="155">
        <f t="shared" si="19"/>
        <v>0</v>
      </c>
      <c r="BL144" s="14" t="s">
        <v>155</v>
      </c>
      <c r="BM144" s="154" t="s">
        <v>316</v>
      </c>
    </row>
    <row r="145" spans="1:65" s="2" customFormat="1" ht="24.2" customHeight="1">
      <c r="A145" s="29"/>
      <c r="B145" s="141"/>
      <c r="C145" s="142" t="s">
        <v>227</v>
      </c>
      <c r="D145" s="142" t="s">
        <v>151</v>
      </c>
      <c r="E145" s="143" t="s">
        <v>256</v>
      </c>
      <c r="F145" s="144" t="s">
        <v>257</v>
      </c>
      <c r="G145" s="145" t="s">
        <v>208</v>
      </c>
      <c r="H145" s="146">
        <v>32.479999999999997</v>
      </c>
      <c r="I145" s="147"/>
      <c r="J145" s="148">
        <f t="shared" si="10"/>
        <v>0</v>
      </c>
      <c r="K145" s="149"/>
      <c r="L145" s="30"/>
      <c r="M145" s="150" t="s">
        <v>1</v>
      </c>
      <c r="N145" s="151" t="s">
        <v>42</v>
      </c>
      <c r="O145" s="55"/>
      <c r="P145" s="152">
        <f t="shared" si="11"/>
        <v>0</v>
      </c>
      <c r="Q145" s="152">
        <v>0</v>
      </c>
      <c r="R145" s="152">
        <f t="shared" si="12"/>
        <v>0</v>
      </c>
      <c r="S145" s="152">
        <v>0</v>
      </c>
      <c r="T145" s="153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4" t="s">
        <v>155</v>
      </c>
      <c r="AT145" s="154" t="s">
        <v>151</v>
      </c>
      <c r="AU145" s="154" t="s">
        <v>87</v>
      </c>
      <c r="AY145" s="14" t="s">
        <v>149</v>
      </c>
      <c r="BE145" s="155">
        <f t="shared" si="14"/>
        <v>0</v>
      </c>
      <c r="BF145" s="155">
        <f t="shared" si="15"/>
        <v>0</v>
      </c>
      <c r="BG145" s="155">
        <f t="shared" si="16"/>
        <v>0</v>
      </c>
      <c r="BH145" s="155">
        <f t="shared" si="17"/>
        <v>0</v>
      </c>
      <c r="BI145" s="155">
        <f t="shared" si="18"/>
        <v>0</v>
      </c>
      <c r="BJ145" s="14" t="s">
        <v>85</v>
      </c>
      <c r="BK145" s="155">
        <f t="shared" si="19"/>
        <v>0</v>
      </c>
      <c r="BL145" s="14" t="s">
        <v>155</v>
      </c>
      <c r="BM145" s="154" t="s">
        <v>317</v>
      </c>
    </row>
    <row r="146" spans="1:65" s="2" customFormat="1" ht="24.2" customHeight="1">
      <c r="A146" s="29"/>
      <c r="B146" s="141"/>
      <c r="C146" s="142" t="s">
        <v>231</v>
      </c>
      <c r="D146" s="142" t="s">
        <v>151</v>
      </c>
      <c r="E146" s="143" t="s">
        <v>260</v>
      </c>
      <c r="F146" s="144" t="s">
        <v>261</v>
      </c>
      <c r="G146" s="145" t="s">
        <v>208</v>
      </c>
      <c r="H146" s="146">
        <v>0.5</v>
      </c>
      <c r="I146" s="147"/>
      <c r="J146" s="148">
        <f t="shared" si="10"/>
        <v>0</v>
      </c>
      <c r="K146" s="149"/>
      <c r="L146" s="30"/>
      <c r="M146" s="150" t="s">
        <v>1</v>
      </c>
      <c r="N146" s="151" t="s">
        <v>42</v>
      </c>
      <c r="O146" s="55"/>
      <c r="P146" s="152">
        <f t="shared" si="11"/>
        <v>0</v>
      </c>
      <c r="Q146" s="152">
        <v>0</v>
      </c>
      <c r="R146" s="152">
        <f t="shared" si="12"/>
        <v>0</v>
      </c>
      <c r="S146" s="152">
        <v>0</v>
      </c>
      <c r="T146" s="153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4" t="s">
        <v>155</v>
      </c>
      <c r="AT146" s="154" t="s">
        <v>151</v>
      </c>
      <c r="AU146" s="154" t="s">
        <v>87</v>
      </c>
      <c r="AY146" s="14" t="s">
        <v>149</v>
      </c>
      <c r="BE146" s="155">
        <f t="shared" si="14"/>
        <v>0</v>
      </c>
      <c r="BF146" s="155">
        <f t="shared" si="15"/>
        <v>0</v>
      </c>
      <c r="BG146" s="155">
        <f t="shared" si="16"/>
        <v>0</v>
      </c>
      <c r="BH146" s="155">
        <f t="shared" si="17"/>
        <v>0</v>
      </c>
      <c r="BI146" s="155">
        <f t="shared" si="18"/>
        <v>0</v>
      </c>
      <c r="BJ146" s="14" t="s">
        <v>85</v>
      </c>
      <c r="BK146" s="155">
        <f t="shared" si="19"/>
        <v>0</v>
      </c>
      <c r="BL146" s="14" t="s">
        <v>155</v>
      </c>
      <c r="BM146" s="154" t="s">
        <v>318</v>
      </c>
    </row>
    <row r="147" spans="1:65" s="2" customFormat="1" ht="37.9" customHeight="1">
      <c r="A147" s="29"/>
      <c r="B147" s="141"/>
      <c r="C147" s="142" t="s">
        <v>14</v>
      </c>
      <c r="D147" s="142" t="s">
        <v>151</v>
      </c>
      <c r="E147" s="143" t="s">
        <v>264</v>
      </c>
      <c r="F147" s="144" t="s">
        <v>265</v>
      </c>
      <c r="G147" s="145" t="s">
        <v>208</v>
      </c>
      <c r="H147" s="146">
        <v>3.5</v>
      </c>
      <c r="I147" s="147"/>
      <c r="J147" s="148">
        <f t="shared" si="10"/>
        <v>0</v>
      </c>
      <c r="K147" s="149"/>
      <c r="L147" s="30"/>
      <c r="M147" s="150" t="s">
        <v>1</v>
      </c>
      <c r="N147" s="151" t="s">
        <v>42</v>
      </c>
      <c r="O147" s="55"/>
      <c r="P147" s="152">
        <f t="shared" si="11"/>
        <v>0</v>
      </c>
      <c r="Q147" s="152">
        <v>0</v>
      </c>
      <c r="R147" s="152">
        <f t="shared" si="12"/>
        <v>0</v>
      </c>
      <c r="S147" s="152">
        <v>0</v>
      </c>
      <c r="T147" s="153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4" t="s">
        <v>155</v>
      </c>
      <c r="AT147" s="154" t="s">
        <v>151</v>
      </c>
      <c r="AU147" s="154" t="s">
        <v>87</v>
      </c>
      <c r="AY147" s="14" t="s">
        <v>149</v>
      </c>
      <c r="BE147" s="155">
        <f t="shared" si="14"/>
        <v>0</v>
      </c>
      <c r="BF147" s="155">
        <f t="shared" si="15"/>
        <v>0</v>
      </c>
      <c r="BG147" s="155">
        <f t="shared" si="16"/>
        <v>0</v>
      </c>
      <c r="BH147" s="155">
        <f t="shared" si="17"/>
        <v>0</v>
      </c>
      <c r="BI147" s="155">
        <f t="shared" si="18"/>
        <v>0</v>
      </c>
      <c r="BJ147" s="14" t="s">
        <v>85</v>
      </c>
      <c r="BK147" s="155">
        <f t="shared" si="19"/>
        <v>0</v>
      </c>
      <c r="BL147" s="14" t="s">
        <v>155</v>
      </c>
      <c r="BM147" s="154" t="s">
        <v>319</v>
      </c>
    </row>
    <row r="148" spans="1:65" s="2" customFormat="1" ht="49.15" customHeight="1">
      <c r="A148" s="29"/>
      <c r="B148" s="141"/>
      <c r="C148" s="142" t="s">
        <v>7</v>
      </c>
      <c r="D148" s="142" t="s">
        <v>151</v>
      </c>
      <c r="E148" s="143" t="s">
        <v>268</v>
      </c>
      <c r="F148" s="144" t="s">
        <v>269</v>
      </c>
      <c r="G148" s="145" t="s">
        <v>208</v>
      </c>
      <c r="H148" s="146">
        <v>0.1</v>
      </c>
      <c r="I148" s="147"/>
      <c r="J148" s="148">
        <f t="shared" si="10"/>
        <v>0</v>
      </c>
      <c r="K148" s="149"/>
      <c r="L148" s="30"/>
      <c r="M148" s="150" t="s">
        <v>1</v>
      </c>
      <c r="N148" s="151" t="s">
        <v>42</v>
      </c>
      <c r="O148" s="55"/>
      <c r="P148" s="152">
        <f t="shared" si="11"/>
        <v>0</v>
      </c>
      <c r="Q148" s="152">
        <v>0</v>
      </c>
      <c r="R148" s="152">
        <f t="shared" si="12"/>
        <v>0</v>
      </c>
      <c r="S148" s="152">
        <v>0</v>
      </c>
      <c r="T148" s="153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4" t="s">
        <v>155</v>
      </c>
      <c r="AT148" s="154" t="s">
        <v>151</v>
      </c>
      <c r="AU148" s="154" t="s">
        <v>87</v>
      </c>
      <c r="AY148" s="14" t="s">
        <v>149</v>
      </c>
      <c r="BE148" s="155">
        <f t="shared" si="14"/>
        <v>0</v>
      </c>
      <c r="BF148" s="155">
        <f t="shared" si="15"/>
        <v>0</v>
      </c>
      <c r="BG148" s="155">
        <f t="shared" si="16"/>
        <v>0</v>
      </c>
      <c r="BH148" s="155">
        <f t="shared" si="17"/>
        <v>0</v>
      </c>
      <c r="BI148" s="155">
        <f t="shared" si="18"/>
        <v>0</v>
      </c>
      <c r="BJ148" s="14" t="s">
        <v>85</v>
      </c>
      <c r="BK148" s="155">
        <f t="shared" si="19"/>
        <v>0</v>
      </c>
      <c r="BL148" s="14" t="s">
        <v>155</v>
      </c>
      <c r="BM148" s="154" t="s">
        <v>320</v>
      </c>
    </row>
    <row r="149" spans="1:65" s="2" customFormat="1" ht="37.9" customHeight="1">
      <c r="A149" s="29"/>
      <c r="B149" s="141"/>
      <c r="C149" s="142" t="s">
        <v>243</v>
      </c>
      <c r="D149" s="142" t="s">
        <v>151</v>
      </c>
      <c r="E149" s="143" t="s">
        <v>272</v>
      </c>
      <c r="F149" s="144" t="s">
        <v>273</v>
      </c>
      <c r="G149" s="145" t="s">
        <v>208</v>
      </c>
      <c r="H149" s="146">
        <v>436.774</v>
      </c>
      <c r="I149" s="147"/>
      <c r="J149" s="148">
        <f t="shared" si="10"/>
        <v>0</v>
      </c>
      <c r="K149" s="149"/>
      <c r="L149" s="30"/>
      <c r="M149" s="150" t="s">
        <v>1</v>
      </c>
      <c r="N149" s="151" t="s">
        <v>42</v>
      </c>
      <c r="O149" s="55"/>
      <c r="P149" s="152">
        <f t="shared" si="11"/>
        <v>0</v>
      </c>
      <c r="Q149" s="152">
        <v>0</v>
      </c>
      <c r="R149" s="152">
        <f t="shared" si="12"/>
        <v>0</v>
      </c>
      <c r="S149" s="152">
        <v>0</v>
      </c>
      <c r="T149" s="153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4" t="s">
        <v>155</v>
      </c>
      <c r="AT149" s="154" t="s">
        <v>151</v>
      </c>
      <c r="AU149" s="154" t="s">
        <v>87</v>
      </c>
      <c r="AY149" s="14" t="s">
        <v>149</v>
      </c>
      <c r="BE149" s="155">
        <f t="shared" si="14"/>
        <v>0</v>
      </c>
      <c r="BF149" s="155">
        <f t="shared" si="15"/>
        <v>0</v>
      </c>
      <c r="BG149" s="155">
        <f t="shared" si="16"/>
        <v>0</v>
      </c>
      <c r="BH149" s="155">
        <f t="shared" si="17"/>
        <v>0</v>
      </c>
      <c r="BI149" s="155">
        <f t="shared" si="18"/>
        <v>0</v>
      </c>
      <c r="BJ149" s="14" t="s">
        <v>85</v>
      </c>
      <c r="BK149" s="155">
        <f t="shared" si="19"/>
        <v>0</v>
      </c>
      <c r="BL149" s="14" t="s">
        <v>155</v>
      </c>
      <c r="BM149" s="154" t="s">
        <v>321</v>
      </c>
    </row>
    <row r="150" spans="1:65" s="2" customFormat="1" ht="37.9" customHeight="1">
      <c r="A150" s="29"/>
      <c r="B150" s="141"/>
      <c r="C150" s="142" t="s">
        <v>247</v>
      </c>
      <c r="D150" s="142" t="s">
        <v>151</v>
      </c>
      <c r="E150" s="143" t="s">
        <v>276</v>
      </c>
      <c r="F150" s="144" t="s">
        <v>277</v>
      </c>
      <c r="G150" s="145" t="s">
        <v>208</v>
      </c>
      <c r="H150" s="146">
        <v>253.28</v>
      </c>
      <c r="I150" s="147"/>
      <c r="J150" s="148">
        <f t="shared" si="10"/>
        <v>0</v>
      </c>
      <c r="K150" s="149"/>
      <c r="L150" s="30"/>
      <c r="M150" s="150" t="s">
        <v>1</v>
      </c>
      <c r="N150" s="151" t="s">
        <v>42</v>
      </c>
      <c r="O150" s="55"/>
      <c r="P150" s="152">
        <f t="shared" si="11"/>
        <v>0</v>
      </c>
      <c r="Q150" s="152">
        <v>0</v>
      </c>
      <c r="R150" s="152">
        <f t="shared" si="12"/>
        <v>0</v>
      </c>
      <c r="S150" s="152">
        <v>0</v>
      </c>
      <c r="T150" s="153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4" t="s">
        <v>155</v>
      </c>
      <c r="AT150" s="154" t="s">
        <v>151</v>
      </c>
      <c r="AU150" s="154" t="s">
        <v>87</v>
      </c>
      <c r="AY150" s="14" t="s">
        <v>149</v>
      </c>
      <c r="BE150" s="155">
        <f t="shared" si="14"/>
        <v>0</v>
      </c>
      <c r="BF150" s="155">
        <f t="shared" si="15"/>
        <v>0</v>
      </c>
      <c r="BG150" s="155">
        <f t="shared" si="16"/>
        <v>0</v>
      </c>
      <c r="BH150" s="155">
        <f t="shared" si="17"/>
        <v>0</v>
      </c>
      <c r="BI150" s="155">
        <f t="shared" si="18"/>
        <v>0</v>
      </c>
      <c r="BJ150" s="14" t="s">
        <v>85</v>
      </c>
      <c r="BK150" s="155">
        <f t="shared" si="19"/>
        <v>0</v>
      </c>
      <c r="BL150" s="14" t="s">
        <v>155</v>
      </c>
      <c r="BM150" s="154" t="s">
        <v>322</v>
      </c>
    </row>
    <row r="151" spans="1:65" s="12" customFormat="1" ht="25.9" customHeight="1">
      <c r="B151" s="128"/>
      <c r="D151" s="129" t="s">
        <v>76</v>
      </c>
      <c r="E151" s="130" t="s">
        <v>279</v>
      </c>
      <c r="F151" s="130" t="s">
        <v>280</v>
      </c>
      <c r="I151" s="131"/>
      <c r="J151" s="132">
        <f>BK151</f>
        <v>0</v>
      </c>
      <c r="L151" s="128"/>
      <c r="M151" s="133"/>
      <c r="N151" s="134"/>
      <c r="O151" s="134"/>
      <c r="P151" s="135">
        <f>P152+P154</f>
        <v>0</v>
      </c>
      <c r="Q151" s="134"/>
      <c r="R151" s="135">
        <f>R152+R154</f>
        <v>0</v>
      </c>
      <c r="S151" s="134"/>
      <c r="T151" s="136">
        <f>T152+T154</f>
        <v>0</v>
      </c>
      <c r="AR151" s="129" t="s">
        <v>169</v>
      </c>
      <c r="AT151" s="137" t="s">
        <v>76</v>
      </c>
      <c r="AU151" s="137" t="s">
        <v>77</v>
      </c>
      <c r="AY151" s="129" t="s">
        <v>149</v>
      </c>
      <c r="BK151" s="138">
        <f>BK152+BK154</f>
        <v>0</v>
      </c>
    </row>
    <row r="152" spans="1:65" s="12" customFormat="1" ht="22.9" customHeight="1">
      <c r="B152" s="128"/>
      <c r="D152" s="129" t="s">
        <v>76</v>
      </c>
      <c r="E152" s="139" t="s">
        <v>281</v>
      </c>
      <c r="F152" s="139" t="s">
        <v>282</v>
      </c>
      <c r="I152" s="131"/>
      <c r="J152" s="140">
        <f>BK152</f>
        <v>0</v>
      </c>
      <c r="L152" s="128"/>
      <c r="M152" s="133"/>
      <c r="N152" s="134"/>
      <c r="O152" s="134"/>
      <c r="P152" s="135">
        <f>P153</f>
        <v>0</v>
      </c>
      <c r="Q152" s="134"/>
      <c r="R152" s="135">
        <f>R153</f>
        <v>0</v>
      </c>
      <c r="S152" s="134"/>
      <c r="T152" s="136">
        <f>T153</f>
        <v>0</v>
      </c>
      <c r="AR152" s="129" t="s">
        <v>169</v>
      </c>
      <c r="AT152" s="137" t="s">
        <v>76</v>
      </c>
      <c r="AU152" s="137" t="s">
        <v>85</v>
      </c>
      <c r="AY152" s="129" t="s">
        <v>149</v>
      </c>
      <c r="BK152" s="138">
        <f>BK153</f>
        <v>0</v>
      </c>
    </row>
    <row r="153" spans="1:65" s="2" customFormat="1" ht="24.2" customHeight="1">
      <c r="A153" s="29"/>
      <c r="B153" s="141"/>
      <c r="C153" s="142" t="s">
        <v>251</v>
      </c>
      <c r="D153" s="142" t="s">
        <v>151</v>
      </c>
      <c r="E153" s="143" t="s">
        <v>284</v>
      </c>
      <c r="F153" s="144" t="s">
        <v>285</v>
      </c>
      <c r="G153" s="145" t="s">
        <v>286</v>
      </c>
      <c r="H153" s="146">
        <v>1</v>
      </c>
      <c r="I153" s="147"/>
      <c r="J153" s="148">
        <f>ROUND(I153*H153,2)</f>
        <v>0</v>
      </c>
      <c r="K153" s="149"/>
      <c r="L153" s="30"/>
      <c r="M153" s="150" t="s">
        <v>1</v>
      </c>
      <c r="N153" s="151" t="s">
        <v>42</v>
      </c>
      <c r="O153" s="55"/>
      <c r="P153" s="152">
        <f>O153*H153</f>
        <v>0</v>
      </c>
      <c r="Q153" s="152">
        <v>0</v>
      </c>
      <c r="R153" s="152">
        <f>Q153*H153</f>
        <v>0</v>
      </c>
      <c r="S153" s="152">
        <v>0</v>
      </c>
      <c r="T153" s="153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4" t="s">
        <v>287</v>
      </c>
      <c r="AT153" s="154" t="s">
        <v>151</v>
      </c>
      <c r="AU153" s="154" t="s">
        <v>87</v>
      </c>
      <c r="AY153" s="14" t="s">
        <v>149</v>
      </c>
      <c r="BE153" s="155">
        <f>IF(N153="základní",J153,0)</f>
        <v>0</v>
      </c>
      <c r="BF153" s="155">
        <f>IF(N153="snížená",J153,0)</f>
        <v>0</v>
      </c>
      <c r="BG153" s="155">
        <f>IF(N153="zákl. přenesená",J153,0)</f>
        <v>0</v>
      </c>
      <c r="BH153" s="155">
        <f>IF(N153="sníž. přenesená",J153,0)</f>
        <v>0</v>
      </c>
      <c r="BI153" s="155">
        <f>IF(N153="nulová",J153,0)</f>
        <v>0</v>
      </c>
      <c r="BJ153" s="14" t="s">
        <v>85</v>
      </c>
      <c r="BK153" s="155">
        <f>ROUND(I153*H153,2)</f>
        <v>0</v>
      </c>
      <c r="BL153" s="14" t="s">
        <v>287</v>
      </c>
      <c r="BM153" s="154" t="s">
        <v>323</v>
      </c>
    </row>
    <row r="154" spans="1:65" s="12" customFormat="1" ht="22.9" customHeight="1">
      <c r="B154" s="128"/>
      <c r="D154" s="129" t="s">
        <v>76</v>
      </c>
      <c r="E154" s="139" t="s">
        <v>289</v>
      </c>
      <c r="F154" s="139" t="s">
        <v>290</v>
      </c>
      <c r="I154" s="131"/>
      <c r="J154" s="140">
        <f>BK154</f>
        <v>0</v>
      </c>
      <c r="L154" s="128"/>
      <c r="M154" s="133"/>
      <c r="N154" s="134"/>
      <c r="O154" s="134"/>
      <c r="P154" s="135">
        <f>P155</f>
        <v>0</v>
      </c>
      <c r="Q154" s="134"/>
      <c r="R154" s="135">
        <f>R155</f>
        <v>0</v>
      </c>
      <c r="S154" s="134"/>
      <c r="T154" s="136">
        <f>T155</f>
        <v>0</v>
      </c>
      <c r="AR154" s="129" t="s">
        <v>169</v>
      </c>
      <c r="AT154" s="137" t="s">
        <v>76</v>
      </c>
      <c r="AU154" s="137" t="s">
        <v>85</v>
      </c>
      <c r="AY154" s="129" t="s">
        <v>149</v>
      </c>
      <c r="BK154" s="138">
        <f>BK155</f>
        <v>0</v>
      </c>
    </row>
    <row r="155" spans="1:65" s="2" customFormat="1" ht="37.9" customHeight="1">
      <c r="A155" s="29"/>
      <c r="B155" s="141"/>
      <c r="C155" s="142" t="s">
        <v>255</v>
      </c>
      <c r="D155" s="142" t="s">
        <v>151</v>
      </c>
      <c r="E155" s="143" t="s">
        <v>292</v>
      </c>
      <c r="F155" s="144" t="s">
        <v>293</v>
      </c>
      <c r="G155" s="145" t="s">
        <v>217</v>
      </c>
      <c r="H155" s="146">
        <v>1</v>
      </c>
      <c r="I155" s="147"/>
      <c r="J155" s="148">
        <f>ROUND(I155*H155,2)</f>
        <v>0</v>
      </c>
      <c r="K155" s="149"/>
      <c r="L155" s="30"/>
      <c r="M155" s="167" t="s">
        <v>1</v>
      </c>
      <c r="N155" s="168" t="s">
        <v>42</v>
      </c>
      <c r="O155" s="169"/>
      <c r="P155" s="170">
        <f>O155*H155</f>
        <v>0</v>
      </c>
      <c r="Q155" s="170">
        <v>0</v>
      </c>
      <c r="R155" s="170">
        <f>Q155*H155</f>
        <v>0</v>
      </c>
      <c r="S155" s="170">
        <v>0</v>
      </c>
      <c r="T155" s="171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4" t="s">
        <v>287</v>
      </c>
      <c r="AT155" s="154" t="s">
        <v>151</v>
      </c>
      <c r="AU155" s="154" t="s">
        <v>87</v>
      </c>
      <c r="AY155" s="14" t="s">
        <v>149</v>
      </c>
      <c r="BE155" s="155">
        <f>IF(N155="základní",J155,0)</f>
        <v>0</v>
      </c>
      <c r="BF155" s="155">
        <f>IF(N155="snížená",J155,0)</f>
        <v>0</v>
      </c>
      <c r="BG155" s="155">
        <f>IF(N155="zákl. přenesená",J155,0)</f>
        <v>0</v>
      </c>
      <c r="BH155" s="155">
        <f>IF(N155="sníž. přenesená",J155,0)</f>
        <v>0</v>
      </c>
      <c r="BI155" s="155">
        <f>IF(N155="nulová",J155,0)</f>
        <v>0</v>
      </c>
      <c r="BJ155" s="14" t="s">
        <v>85</v>
      </c>
      <c r="BK155" s="155">
        <f>ROUND(I155*H155,2)</f>
        <v>0</v>
      </c>
      <c r="BL155" s="14" t="s">
        <v>287</v>
      </c>
      <c r="BM155" s="154" t="s">
        <v>324</v>
      </c>
    </row>
    <row r="156" spans="1:65" s="2" customFormat="1" ht="6.95" customHeight="1">
      <c r="A156" s="29"/>
      <c r="B156" s="44"/>
      <c r="C156" s="45"/>
      <c r="D156" s="45"/>
      <c r="E156" s="45"/>
      <c r="F156" s="45"/>
      <c r="G156" s="45"/>
      <c r="H156" s="45"/>
      <c r="I156" s="45"/>
      <c r="J156" s="45"/>
      <c r="K156" s="45"/>
      <c r="L156" s="30"/>
      <c r="M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</row>
  </sheetData>
  <sheetProtection algorithmName="SHA-512" hashValue="ao7ie3ov2XTiCsyUsjP15pS0expnKxumZ/FsYGtm3vkT82A6Cozb0obgE+i2R9sMxb3UM7tw36EoW1cR5FniCw==" saltValue="yKKOn0SqICxySCrceF0H2Q==" spinCount="100000" sheet="1" objects="1" scenarios="1"/>
  <autoFilter ref="C122:K155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2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4" t="s">
        <v>93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87</v>
      </c>
    </row>
    <row r="4" spans="1:46" s="1" customFormat="1" ht="24.95" customHeight="1">
      <c r="B4" s="17"/>
      <c r="D4" s="18" t="s">
        <v>118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38.25" customHeight="1">
      <c r="B7" s="17"/>
      <c r="E7" s="215" t="str">
        <f>'Rekapitulace stavby'!K6</f>
        <v>Odstraňování postradatelných objektů SŽ-demolice (obvod OŘ PHA) trať č.090-Kralupy n.V.; Bubny, 070-Měšice, 061-Oskořínek, 011 Pečky,126-Chrášťany, 161-Oráčov, 174-Hýskov, 210-Čisovice, 212-Ledečko</v>
      </c>
      <c r="F7" s="216"/>
      <c r="G7" s="216"/>
      <c r="H7" s="216"/>
      <c r="L7" s="17"/>
    </row>
    <row r="8" spans="1:46" s="2" customFormat="1" ht="12" customHeight="1">
      <c r="A8" s="29"/>
      <c r="B8" s="30"/>
      <c r="C8" s="29"/>
      <c r="D8" s="24" t="s">
        <v>119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1" t="s">
        <v>325</v>
      </c>
      <c r="F9" s="217"/>
      <c r="G9" s="217"/>
      <c r="H9" s="217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326</v>
      </c>
      <c r="G12" s="29"/>
      <c r="H12" s="29"/>
      <c r="I12" s="24" t="s">
        <v>21</v>
      </c>
      <c r="J12" s="52" t="str">
        <f>'Rekapitulace stavby'!AN8</f>
        <v>14. 9. 2020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25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26</v>
      </c>
      <c r="F15" s="29"/>
      <c r="G15" s="29"/>
      <c r="H15" s="29"/>
      <c r="I15" s="24" t="s">
        <v>27</v>
      </c>
      <c r="J15" s="22" t="s">
        <v>28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29</v>
      </c>
      <c r="E17" s="29"/>
      <c r="F17" s="29"/>
      <c r="G17" s="29"/>
      <c r="H17" s="29"/>
      <c r="I17" s="2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8" t="str">
        <f>'Rekapitulace stavby'!E14</f>
        <v>Vyplň údaj</v>
      </c>
      <c r="F18" s="187"/>
      <c r="G18" s="187"/>
      <c r="H18" s="187"/>
      <c r="I18" s="24" t="s">
        <v>27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31</v>
      </c>
      <c r="E20" s="29"/>
      <c r="F20" s="29"/>
      <c r="G20" s="29"/>
      <c r="H20" s="29"/>
      <c r="I20" s="2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27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34</v>
      </c>
      <c r="E23" s="29"/>
      <c r="F23" s="29"/>
      <c r="G23" s="29"/>
      <c r="H23" s="29"/>
      <c r="I23" s="24" t="s">
        <v>24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35</v>
      </c>
      <c r="F24" s="29"/>
      <c r="G24" s="29"/>
      <c r="H24" s="29"/>
      <c r="I24" s="24" t="s">
        <v>27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36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91" t="s">
        <v>1</v>
      </c>
      <c r="F27" s="191"/>
      <c r="G27" s="191"/>
      <c r="H27" s="191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37</v>
      </c>
      <c r="E30" s="29"/>
      <c r="F30" s="29"/>
      <c r="G30" s="29"/>
      <c r="H30" s="29"/>
      <c r="I30" s="29"/>
      <c r="J30" s="68">
        <f>ROUND(J125,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39</v>
      </c>
      <c r="G32" s="29"/>
      <c r="H32" s="29"/>
      <c r="I32" s="33" t="s">
        <v>38</v>
      </c>
      <c r="J32" s="33" t="s">
        <v>40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41</v>
      </c>
      <c r="E33" s="24" t="s">
        <v>42</v>
      </c>
      <c r="F33" s="96">
        <f>ROUND((SUM(BE125:BE162)),  2)</f>
        <v>0</v>
      </c>
      <c r="G33" s="29"/>
      <c r="H33" s="29"/>
      <c r="I33" s="97">
        <v>0.21</v>
      </c>
      <c r="J33" s="96">
        <f>ROUND(((SUM(BE125:BE162))*I33),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43</v>
      </c>
      <c r="F34" s="96">
        <f>ROUND((SUM(BF125:BF162)),  2)</f>
        <v>0</v>
      </c>
      <c r="G34" s="29"/>
      <c r="H34" s="29"/>
      <c r="I34" s="97">
        <v>0.15</v>
      </c>
      <c r="J34" s="96">
        <f>ROUND(((SUM(BF125:BF162))*I34),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44</v>
      </c>
      <c r="F35" s="96">
        <f>ROUND((SUM(BG125:BG162)),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45</v>
      </c>
      <c r="F36" s="96">
        <f>ROUND((SUM(BH125:BH162)),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46</v>
      </c>
      <c r="F37" s="96">
        <f>ROUND((SUM(BI125:BI162)),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47</v>
      </c>
      <c r="E39" s="57"/>
      <c r="F39" s="57"/>
      <c r="G39" s="100" t="s">
        <v>48</v>
      </c>
      <c r="H39" s="101" t="s">
        <v>49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29"/>
      <c r="B61" s="30"/>
      <c r="C61" s="29"/>
      <c r="D61" s="42" t="s">
        <v>52</v>
      </c>
      <c r="E61" s="32"/>
      <c r="F61" s="104" t="s">
        <v>53</v>
      </c>
      <c r="G61" s="42" t="s">
        <v>52</v>
      </c>
      <c r="H61" s="32"/>
      <c r="I61" s="32"/>
      <c r="J61" s="105" t="s">
        <v>53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29"/>
      <c r="B65" s="30"/>
      <c r="C65" s="29"/>
      <c r="D65" s="40" t="s">
        <v>54</v>
      </c>
      <c r="E65" s="43"/>
      <c r="F65" s="43"/>
      <c r="G65" s="40" t="s">
        <v>55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29"/>
      <c r="B76" s="30"/>
      <c r="C76" s="29"/>
      <c r="D76" s="42" t="s">
        <v>52</v>
      </c>
      <c r="E76" s="32"/>
      <c r="F76" s="104" t="s">
        <v>53</v>
      </c>
      <c r="G76" s="42" t="s">
        <v>52</v>
      </c>
      <c r="H76" s="32"/>
      <c r="I76" s="32"/>
      <c r="J76" s="105" t="s">
        <v>53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122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5" t="str">
        <f>E7</f>
        <v>Odstraňování postradatelných objektů SŽ-demolice (obvod OŘ PHA) trať č.090-Kralupy n.V.; Bubny, 070-Měšice, 061-Oskořínek, 011 Pečky,126-Chrášťany, 161-Oráčov, 174-Hýskov, 210-Čisovice, 212-Ledečko</v>
      </c>
      <c r="F85" s="216"/>
      <c r="G85" s="216"/>
      <c r="H85" s="216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119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1" t="str">
        <f>E9</f>
        <v>SO.03 - Měšice - veřejné WC</v>
      </c>
      <c r="F87" s="217"/>
      <c r="G87" s="217"/>
      <c r="H87" s="217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>Měšice</v>
      </c>
      <c r="G89" s="29"/>
      <c r="H89" s="29"/>
      <c r="I89" s="24" t="s">
        <v>21</v>
      </c>
      <c r="J89" s="52" t="str">
        <f>IF(J12="","",J12)</f>
        <v>14. 9. 2020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>Správa železnic, státní organizace</v>
      </c>
      <c r="G91" s="29"/>
      <c r="H91" s="29"/>
      <c r="I91" s="24" t="s">
        <v>31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29</v>
      </c>
      <c r="D92" s="29"/>
      <c r="E92" s="29"/>
      <c r="F92" s="22" t="str">
        <f>IF(E18="","",E18)</f>
        <v>Vyplň údaj</v>
      </c>
      <c r="G92" s="29"/>
      <c r="H92" s="29"/>
      <c r="I92" s="24" t="s">
        <v>34</v>
      </c>
      <c r="J92" s="27" t="str">
        <f>E24</f>
        <v>L. Malý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123</v>
      </c>
      <c r="D94" s="98"/>
      <c r="E94" s="98"/>
      <c r="F94" s="98"/>
      <c r="G94" s="98"/>
      <c r="H94" s="98"/>
      <c r="I94" s="98"/>
      <c r="J94" s="107" t="s">
        <v>124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125</v>
      </c>
      <c r="D96" s="29"/>
      <c r="E96" s="29"/>
      <c r="F96" s="29"/>
      <c r="G96" s="29"/>
      <c r="H96" s="29"/>
      <c r="I96" s="29"/>
      <c r="J96" s="68">
        <f>J125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126</v>
      </c>
    </row>
    <row r="97" spans="1:31" s="9" customFormat="1" ht="24.95" customHeight="1">
      <c r="B97" s="109"/>
      <c r="D97" s="110" t="s">
        <v>127</v>
      </c>
      <c r="E97" s="111"/>
      <c r="F97" s="111"/>
      <c r="G97" s="111"/>
      <c r="H97" s="111"/>
      <c r="I97" s="111"/>
      <c r="J97" s="112">
        <f>J126</f>
        <v>0</v>
      </c>
      <c r="L97" s="109"/>
    </row>
    <row r="98" spans="1:31" s="10" customFormat="1" ht="19.899999999999999" customHeight="1">
      <c r="B98" s="113"/>
      <c r="D98" s="114" t="s">
        <v>128</v>
      </c>
      <c r="E98" s="115"/>
      <c r="F98" s="115"/>
      <c r="G98" s="115"/>
      <c r="H98" s="115"/>
      <c r="I98" s="115"/>
      <c r="J98" s="116">
        <f>J127</f>
        <v>0</v>
      </c>
      <c r="L98" s="113"/>
    </row>
    <row r="99" spans="1:31" s="10" customFormat="1" ht="19.899999999999999" customHeight="1">
      <c r="B99" s="113"/>
      <c r="D99" s="114" t="s">
        <v>129</v>
      </c>
      <c r="E99" s="115"/>
      <c r="F99" s="115"/>
      <c r="G99" s="115"/>
      <c r="H99" s="115"/>
      <c r="I99" s="115"/>
      <c r="J99" s="116">
        <f>J136</f>
        <v>0</v>
      </c>
      <c r="L99" s="113"/>
    </row>
    <row r="100" spans="1:31" s="10" customFormat="1" ht="19.899999999999999" customHeight="1">
      <c r="B100" s="113"/>
      <c r="D100" s="114" t="s">
        <v>130</v>
      </c>
      <c r="E100" s="115"/>
      <c r="F100" s="115"/>
      <c r="G100" s="115"/>
      <c r="H100" s="115"/>
      <c r="I100" s="115"/>
      <c r="J100" s="116">
        <f>J143</f>
        <v>0</v>
      </c>
      <c r="L100" s="113"/>
    </row>
    <row r="101" spans="1:31" s="9" customFormat="1" ht="24.95" customHeight="1">
      <c r="B101" s="109"/>
      <c r="D101" s="110" t="s">
        <v>327</v>
      </c>
      <c r="E101" s="111"/>
      <c r="F101" s="111"/>
      <c r="G101" s="111"/>
      <c r="H101" s="111"/>
      <c r="I101" s="111"/>
      <c r="J101" s="112">
        <f>J153</f>
        <v>0</v>
      </c>
      <c r="L101" s="109"/>
    </row>
    <row r="102" spans="1:31" s="10" customFormat="1" ht="19.899999999999999" customHeight="1">
      <c r="B102" s="113"/>
      <c r="D102" s="114" t="s">
        <v>328</v>
      </c>
      <c r="E102" s="115"/>
      <c r="F102" s="115"/>
      <c r="G102" s="115"/>
      <c r="H102" s="115"/>
      <c r="I102" s="115"/>
      <c r="J102" s="116">
        <f>J154</f>
        <v>0</v>
      </c>
      <c r="L102" s="113"/>
    </row>
    <row r="103" spans="1:31" s="9" customFormat="1" ht="24.95" customHeight="1">
      <c r="B103" s="109"/>
      <c r="D103" s="110" t="s">
        <v>131</v>
      </c>
      <c r="E103" s="111"/>
      <c r="F103" s="111"/>
      <c r="G103" s="111"/>
      <c r="H103" s="111"/>
      <c r="I103" s="111"/>
      <c r="J103" s="112">
        <f>J156</f>
        <v>0</v>
      </c>
      <c r="L103" s="109"/>
    </row>
    <row r="104" spans="1:31" s="10" customFormat="1" ht="19.899999999999999" customHeight="1">
      <c r="B104" s="113"/>
      <c r="D104" s="114" t="s">
        <v>133</v>
      </c>
      <c r="E104" s="115"/>
      <c r="F104" s="115"/>
      <c r="G104" s="115"/>
      <c r="H104" s="115"/>
      <c r="I104" s="115"/>
      <c r="J104" s="116">
        <f>J157</f>
        <v>0</v>
      </c>
      <c r="L104" s="113"/>
    </row>
    <row r="105" spans="1:31" s="10" customFormat="1" ht="19.899999999999999" customHeight="1">
      <c r="B105" s="113"/>
      <c r="D105" s="114" t="s">
        <v>329</v>
      </c>
      <c r="E105" s="115"/>
      <c r="F105" s="115"/>
      <c r="G105" s="115"/>
      <c r="H105" s="115"/>
      <c r="I105" s="115"/>
      <c r="J105" s="116">
        <f>J159</f>
        <v>0</v>
      </c>
      <c r="L105" s="113"/>
    </row>
    <row r="106" spans="1:31" s="2" customFormat="1" ht="21.75" customHeight="1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5" customHeight="1">
      <c r="A107" s="29"/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11" spans="1:31" s="2" customFormat="1" ht="6.95" customHeight="1">
      <c r="A111" s="29"/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24.95" customHeight="1">
      <c r="A112" s="29"/>
      <c r="B112" s="30"/>
      <c r="C112" s="18" t="s">
        <v>134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16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215" t="str">
        <f>E7</f>
        <v>Odstraňování postradatelných objektů SŽ-demolice (obvod OŘ PHA) trať č.090-Kralupy n.V.; Bubny, 070-Měšice, 061-Oskořínek, 011 Pečky,126-Chrášťany, 161-Oráčov, 174-Hýskov, 210-Čisovice, 212-Ledečko</v>
      </c>
      <c r="F115" s="216"/>
      <c r="G115" s="216"/>
      <c r="H115" s="216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119</v>
      </c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6.5" customHeight="1">
      <c r="A117" s="29"/>
      <c r="B117" s="30"/>
      <c r="C117" s="29"/>
      <c r="D117" s="29"/>
      <c r="E117" s="181" t="str">
        <f>E9</f>
        <v>SO.03 - Měšice - veřejné WC</v>
      </c>
      <c r="F117" s="217"/>
      <c r="G117" s="217"/>
      <c r="H117" s="217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2" customHeight="1">
      <c r="A119" s="29"/>
      <c r="B119" s="30"/>
      <c r="C119" s="24" t="s">
        <v>19</v>
      </c>
      <c r="D119" s="29"/>
      <c r="E119" s="29"/>
      <c r="F119" s="22" t="str">
        <f>F12</f>
        <v>Měšice</v>
      </c>
      <c r="G119" s="29"/>
      <c r="H119" s="29"/>
      <c r="I119" s="24" t="s">
        <v>21</v>
      </c>
      <c r="J119" s="52" t="str">
        <f>IF(J12="","",J12)</f>
        <v>14. 9. 2020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6.9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2" customHeight="1">
      <c r="A121" s="29"/>
      <c r="B121" s="30"/>
      <c r="C121" s="24" t="s">
        <v>23</v>
      </c>
      <c r="D121" s="29"/>
      <c r="E121" s="29"/>
      <c r="F121" s="22" t="str">
        <f>E15</f>
        <v>Správa železnic, státní organizace</v>
      </c>
      <c r="G121" s="29"/>
      <c r="H121" s="29"/>
      <c r="I121" s="24" t="s">
        <v>31</v>
      </c>
      <c r="J121" s="27" t="str">
        <f>E21</f>
        <v xml:space="preserve"> 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5.2" customHeight="1">
      <c r="A122" s="29"/>
      <c r="B122" s="30"/>
      <c r="C122" s="24" t="s">
        <v>29</v>
      </c>
      <c r="D122" s="29"/>
      <c r="E122" s="29"/>
      <c r="F122" s="22" t="str">
        <f>IF(E18="","",E18)</f>
        <v>Vyplň údaj</v>
      </c>
      <c r="G122" s="29"/>
      <c r="H122" s="29"/>
      <c r="I122" s="24" t="s">
        <v>34</v>
      </c>
      <c r="J122" s="27" t="str">
        <f>E24</f>
        <v>L. Malý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2" customFormat="1" ht="10.3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5" s="11" customFormat="1" ht="29.25" customHeight="1">
      <c r="A124" s="117"/>
      <c r="B124" s="118"/>
      <c r="C124" s="119" t="s">
        <v>135</v>
      </c>
      <c r="D124" s="120" t="s">
        <v>62</v>
      </c>
      <c r="E124" s="120" t="s">
        <v>58</v>
      </c>
      <c r="F124" s="120" t="s">
        <v>59</v>
      </c>
      <c r="G124" s="120" t="s">
        <v>136</v>
      </c>
      <c r="H124" s="120" t="s">
        <v>137</v>
      </c>
      <c r="I124" s="120" t="s">
        <v>138</v>
      </c>
      <c r="J124" s="121" t="s">
        <v>124</v>
      </c>
      <c r="K124" s="122" t="s">
        <v>139</v>
      </c>
      <c r="L124" s="123"/>
      <c r="M124" s="59" t="s">
        <v>1</v>
      </c>
      <c r="N124" s="60" t="s">
        <v>41</v>
      </c>
      <c r="O124" s="60" t="s">
        <v>140</v>
      </c>
      <c r="P124" s="60" t="s">
        <v>141</v>
      </c>
      <c r="Q124" s="60" t="s">
        <v>142</v>
      </c>
      <c r="R124" s="60" t="s">
        <v>143</v>
      </c>
      <c r="S124" s="60" t="s">
        <v>144</v>
      </c>
      <c r="T124" s="61" t="s">
        <v>145</v>
      </c>
      <c r="U124" s="117"/>
      <c r="V124" s="117"/>
      <c r="W124" s="117"/>
      <c r="X124" s="117"/>
      <c r="Y124" s="117"/>
      <c r="Z124" s="117"/>
      <c r="AA124" s="117"/>
      <c r="AB124" s="117"/>
      <c r="AC124" s="117"/>
      <c r="AD124" s="117"/>
      <c r="AE124" s="117"/>
    </row>
    <row r="125" spans="1:65" s="2" customFormat="1" ht="22.9" customHeight="1">
      <c r="A125" s="29"/>
      <c r="B125" s="30"/>
      <c r="C125" s="66" t="s">
        <v>146</v>
      </c>
      <c r="D125" s="29"/>
      <c r="E125" s="29"/>
      <c r="F125" s="29"/>
      <c r="G125" s="29"/>
      <c r="H125" s="29"/>
      <c r="I125" s="29"/>
      <c r="J125" s="124">
        <f>BK125</f>
        <v>0</v>
      </c>
      <c r="K125" s="29"/>
      <c r="L125" s="30"/>
      <c r="M125" s="62"/>
      <c r="N125" s="53"/>
      <c r="O125" s="63"/>
      <c r="P125" s="125">
        <f>P126+P153+P156</f>
        <v>0</v>
      </c>
      <c r="Q125" s="63"/>
      <c r="R125" s="125">
        <f>R126+R153+R156</f>
        <v>0</v>
      </c>
      <c r="S125" s="63"/>
      <c r="T125" s="126">
        <f>T126+T153+T156</f>
        <v>19.580300000000001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76</v>
      </c>
      <c r="AU125" s="14" t="s">
        <v>126</v>
      </c>
      <c r="BK125" s="127">
        <f>BK126+BK153+BK156</f>
        <v>0</v>
      </c>
    </row>
    <row r="126" spans="1:65" s="12" customFormat="1" ht="25.9" customHeight="1">
      <c r="B126" s="128"/>
      <c r="D126" s="129" t="s">
        <v>76</v>
      </c>
      <c r="E126" s="130" t="s">
        <v>147</v>
      </c>
      <c r="F126" s="130" t="s">
        <v>148</v>
      </c>
      <c r="I126" s="131"/>
      <c r="J126" s="132">
        <f>BK126</f>
        <v>0</v>
      </c>
      <c r="L126" s="128"/>
      <c r="M126" s="133"/>
      <c r="N126" s="134"/>
      <c r="O126" s="134"/>
      <c r="P126" s="135">
        <f>P127+P136+P143</f>
        <v>0</v>
      </c>
      <c r="Q126" s="134"/>
      <c r="R126" s="135">
        <f>R127+R136+R143</f>
        <v>0</v>
      </c>
      <c r="S126" s="134"/>
      <c r="T126" s="136">
        <f>T127+T136+T143</f>
        <v>19.3553</v>
      </c>
      <c r="AR126" s="129" t="s">
        <v>85</v>
      </c>
      <c r="AT126" s="137" t="s">
        <v>76</v>
      </c>
      <c r="AU126" s="137" t="s">
        <v>77</v>
      </c>
      <c r="AY126" s="129" t="s">
        <v>149</v>
      </c>
      <c r="BK126" s="138">
        <f>BK127+BK136+BK143</f>
        <v>0</v>
      </c>
    </row>
    <row r="127" spans="1:65" s="12" customFormat="1" ht="22.9" customHeight="1">
      <c r="B127" s="128"/>
      <c r="D127" s="129" t="s">
        <v>76</v>
      </c>
      <c r="E127" s="139" t="s">
        <v>85</v>
      </c>
      <c r="F127" s="139" t="s">
        <v>150</v>
      </c>
      <c r="I127" s="131"/>
      <c r="J127" s="140">
        <f>BK127</f>
        <v>0</v>
      </c>
      <c r="L127" s="128"/>
      <c r="M127" s="133"/>
      <c r="N127" s="134"/>
      <c r="O127" s="134"/>
      <c r="P127" s="135">
        <f>SUM(P128:P135)</f>
        <v>0</v>
      </c>
      <c r="Q127" s="134"/>
      <c r="R127" s="135">
        <f>SUM(R128:R135)</f>
        <v>0</v>
      </c>
      <c r="S127" s="134"/>
      <c r="T127" s="136">
        <f>SUM(T128:T135)</f>
        <v>0</v>
      </c>
      <c r="AR127" s="129" t="s">
        <v>85</v>
      </c>
      <c r="AT127" s="137" t="s">
        <v>76</v>
      </c>
      <c r="AU127" s="137" t="s">
        <v>85</v>
      </c>
      <c r="AY127" s="129" t="s">
        <v>149</v>
      </c>
      <c r="BK127" s="138">
        <f>SUM(BK128:BK135)</f>
        <v>0</v>
      </c>
    </row>
    <row r="128" spans="1:65" s="2" customFormat="1" ht="24.2" customHeight="1">
      <c r="A128" s="29"/>
      <c r="B128" s="141"/>
      <c r="C128" s="142" t="s">
        <v>85</v>
      </c>
      <c r="D128" s="142" t="s">
        <v>151</v>
      </c>
      <c r="E128" s="143" t="s">
        <v>152</v>
      </c>
      <c r="F128" s="144" t="s">
        <v>153</v>
      </c>
      <c r="G128" s="145" t="s">
        <v>154</v>
      </c>
      <c r="H128" s="146">
        <v>75</v>
      </c>
      <c r="I128" s="147"/>
      <c r="J128" s="148">
        <f t="shared" ref="J128:J135" si="0">ROUND(I128*H128,2)</f>
        <v>0</v>
      </c>
      <c r="K128" s="149"/>
      <c r="L128" s="30"/>
      <c r="M128" s="150" t="s">
        <v>1</v>
      </c>
      <c r="N128" s="151" t="s">
        <v>42</v>
      </c>
      <c r="O128" s="55"/>
      <c r="P128" s="152">
        <f t="shared" ref="P128:P135" si="1">O128*H128</f>
        <v>0</v>
      </c>
      <c r="Q128" s="152">
        <v>0</v>
      </c>
      <c r="R128" s="152">
        <f t="shared" ref="R128:R135" si="2">Q128*H128</f>
        <v>0</v>
      </c>
      <c r="S128" s="152">
        <v>0</v>
      </c>
      <c r="T128" s="153">
        <f t="shared" ref="T128:T135" si="3"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4" t="s">
        <v>155</v>
      </c>
      <c r="AT128" s="154" t="s">
        <v>151</v>
      </c>
      <c r="AU128" s="154" t="s">
        <v>87</v>
      </c>
      <c r="AY128" s="14" t="s">
        <v>149</v>
      </c>
      <c r="BE128" s="155">
        <f t="shared" ref="BE128:BE135" si="4">IF(N128="základní",J128,0)</f>
        <v>0</v>
      </c>
      <c r="BF128" s="155">
        <f t="shared" ref="BF128:BF135" si="5">IF(N128="snížená",J128,0)</f>
        <v>0</v>
      </c>
      <c r="BG128" s="155">
        <f t="shared" ref="BG128:BG135" si="6">IF(N128="zákl. přenesená",J128,0)</f>
        <v>0</v>
      </c>
      <c r="BH128" s="155">
        <f t="shared" ref="BH128:BH135" si="7">IF(N128="sníž. přenesená",J128,0)</f>
        <v>0</v>
      </c>
      <c r="BI128" s="155">
        <f t="shared" ref="BI128:BI135" si="8">IF(N128="nulová",J128,0)</f>
        <v>0</v>
      </c>
      <c r="BJ128" s="14" t="s">
        <v>85</v>
      </c>
      <c r="BK128" s="155">
        <f t="shared" ref="BK128:BK135" si="9">ROUND(I128*H128,2)</f>
        <v>0</v>
      </c>
      <c r="BL128" s="14" t="s">
        <v>155</v>
      </c>
      <c r="BM128" s="154" t="s">
        <v>330</v>
      </c>
    </row>
    <row r="129" spans="1:65" s="2" customFormat="1" ht="24.2" customHeight="1">
      <c r="A129" s="29"/>
      <c r="B129" s="141"/>
      <c r="C129" s="142" t="s">
        <v>87</v>
      </c>
      <c r="D129" s="142" t="s">
        <v>151</v>
      </c>
      <c r="E129" s="143" t="s">
        <v>184</v>
      </c>
      <c r="F129" s="144" t="s">
        <v>185</v>
      </c>
      <c r="G129" s="145" t="s">
        <v>186</v>
      </c>
      <c r="H129" s="146">
        <v>4.32</v>
      </c>
      <c r="I129" s="147"/>
      <c r="J129" s="148">
        <f t="shared" si="0"/>
        <v>0</v>
      </c>
      <c r="K129" s="149"/>
      <c r="L129" s="30"/>
      <c r="M129" s="150" t="s">
        <v>1</v>
      </c>
      <c r="N129" s="151" t="s">
        <v>42</v>
      </c>
      <c r="O129" s="55"/>
      <c r="P129" s="152">
        <f t="shared" si="1"/>
        <v>0</v>
      </c>
      <c r="Q129" s="152">
        <v>0</v>
      </c>
      <c r="R129" s="152">
        <f t="shared" si="2"/>
        <v>0</v>
      </c>
      <c r="S129" s="152">
        <v>0</v>
      </c>
      <c r="T129" s="153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4" t="s">
        <v>155</v>
      </c>
      <c r="AT129" s="154" t="s">
        <v>151</v>
      </c>
      <c r="AU129" s="154" t="s">
        <v>87</v>
      </c>
      <c r="AY129" s="14" t="s">
        <v>149</v>
      </c>
      <c r="BE129" s="155">
        <f t="shared" si="4"/>
        <v>0</v>
      </c>
      <c r="BF129" s="155">
        <f t="shared" si="5"/>
        <v>0</v>
      </c>
      <c r="BG129" s="155">
        <f t="shared" si="6"/>
        <v>0</v>
      </c>
      <c r="BH129" s="155">
        <f t="shared" si="7"/>
        <v>0</v>
      </c>
      <c r="BI129" s="155">
        <f t="shared" si="8"/>
        <v>0</v>
      </c>
      <c r="BJ129" s="14" t="s">
        <v>85</v>
      </c>
      <c r="BK129" s="155">
        <f t="shared" si="9"/>
        <v>0</v>
      </c>
      <c r="BL129" s="14" t="s">
        <v>155</v>
      </c>
      <c r="BM129" s="154" t="s">
        <v>331</v>
      </c>
    </row>
    <row r="130" spans="1:65" s="2" customFormat="1" ht="24.2" customHeight="1">
      <c r="A130" s="29"/>
      <c r="B130" s="141"/>
      <c r="C130" s="142" t="s">
        <v>160</v>
      </c>
      <c r="D130" s="142" t="s">
        <v>151</v>
      </c>
      <c r="E130" s="143" t="s">
        <v>189</v>
      </c>
      <c r="F130" s="144" t="s">
        <v>190</v>
      </c>
      <c r="G130" s="145" t="s">
        <v>186</v>
      </c>
      <c r="H130" s="146">
        <v>4.32</v>
      </c>
      <c r="I130" s="147"/>
      <c r="J130" s="148">
        <f t="shared" si="0"/>
        <v>0</v>
      </c>
      <c r="K130" s="149"/>
      <c r="L130" s="30"/>
      <c r="M130" s="150" t="s">
        <v>1</v>
      </c>
      <c r="N130" s="151" t="s">
        <v>42</v>
      </c>
      <c r="O130" s="55"/>
      <c r="P130" s="152">
        <f t="shared" si="1"/>
        <v>0</v>
      </c>
      <c r="Q130" s="152">
        <v>0</v>
      </c>
      <c r="R130" s="152">
        <f t="shared" si="2"/>
        <v>0</v>
      </c>
      <c r="S130" s="152">
        <v>0</v>
      </c>
      <c r="T130" s="153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4" t="s">
        <v>155</v>
      </c>
      <c r="AT130" s="154" t="s">
        <v>151</v>
      </c>
      <c r="AU130" s="154" t="s">
        <v>87</v>
      </c>
      <c r="AY130" s="14" t="s">
        <v>149</v>
      </c>
      <c r="BE130" s="155">
        <f t="shared" si="4"/>
        <v>0</v>
      </c>
      <c r="BF130" s="155">
        <f t="shared" si="5"/>
        <v>0</v>
      </c>
      <c r="BG130" s="155">
        <f t="shared" si="6"/>
        <v>0</v>
      </c>
      <c r="BH130" s="155">
        <f t="shared" si="7"/>
        <v>0</v>
      </c>
      <c r="BI130" s="155">
        <f t="shared" si="8"/>
        <v>0</v>
      </c>
      <c r="BJ130" s="14" t="s">
        <v>85</v>
      </c>
      <c r="BK130" s="155">
        <f t="shared" si="9"/>
        <v>0</v>
      </c>
      <c r="BL130" s="14" t="s">
        <v>155</v>
      </c>
      <c r="BM130" s="154" t="s">
        <v>332</v>
      </c>
    </row>
    <row r="131" spans="1:65" s="2" customFormat="1" ht="37.9" customHeight="1">
      <c r="A131" s="29"/>
      <c r="B131" s="141"/>
      <c r="C131" s="142" t="s">
        <v>155</v>
      </c>
      <c r="D131" s="142" t="s">
        <v>151</v>
      </c>
      <c r="E131" s="143" t="s">
        <v>193</v>
      </c>
      <c r="F131" s="144" t="s">
        <v>194</v>
      </c>
      <c r="G131" s="145" t="s">
        <v>186</v>
      </c>
      <c r="H131" s="146">
        <v>43.2</v>
      </c>
      <c r="I131" s="147"/>
      <c r="J131" s="148">
        <f t="shared" si="0"/>
        <v>0</v>
      </c>
      <c r="K131" s="149"/>
      <c r="L131" s="30"/>
      <c r="M131" s="150" t="s">
        <v>1</v>
      </c>
      <c r="N131" s="151" t="s">
        <v>42</v>
      </c>
      <c r="O131" s="55"/>
      <c r="P131" s="152">
        <f t="shared" si="1"/>
        <v>0</v>
      </c>
      <c r="Q131" s="152">
        <v>0</v>
      </c>
      <c r="R131" s="152">
        <f t="shared" si="2"/>
        <v>0</v>
      </c>
      <c r="S131" s="152">
        <v>0</v>
      </c>
      <c r="T131" s="153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4" t="s">
        <v>155</v>
      </c>
      <c r="AT131" s="154" t="s">
        <v>151</v>
      </c>
      <c r="AU131" s="154" t="s">
        <v>87</v>
      </c>
      <c r="AY131" s="14" t="s">
        <v>149</v>
      </c>
      <c r="BE131" s="155">
        <f t="shared" si="4"/>
        <v>0</v>
      </c>
      <c r="BF131" s="155">
        <f t="shared" si="5"/>
        <v>0</v>
      </c>
      <c r="BG131" s="155">
        <f t="shared" si="6"/>
        <v>0</v>
      </c>
      <c r="BH131" s="155">
        <f t="shared" si="7"/>
        <v>0</v>
      </c>
      <c r="BI131" s="155">
        <f t="shared" si="8"/>
        <v>0</v>
      </c>
      <c r="BJ131" s="14" t="s">
        <v>85</v>
      </c>
      <c r="BK131" s="155">
        <f t="shared" si="9"/>
        <v>0</v>
      </c>
      <c r="BL131" s="14" t="s">
        <v>155</v>
      </c>
      <c r="BM131" s="154" t="s">
        <v>333</v>
      </c>
    </row>
    <row r="132" spans="1:65" s="2" customFormat="1" ht="24.2" customHeight="1">
      <c r="A132" s="29"/>
      <c r="B132" s="141"/>
      <c r="C132" s="142" t="s">
        <v>169</v>
      </c>
      <c r="D132" s="142" t="s">
        <v>151</v>
      </c>
      <c r="E132" s="143" t="s">
        <v>197</v>
      </c>
      <c r="F132" s="144" t="s">
        <v>198</v>
      </c>
      <c r="G132" s="145" t="s">
        <v>186</v>
      </c>
      <c r="H132" s="146">
        <v>4.32</v>
      </c>
      <c r="I132" s="147"/>
      <c r="J132" s="148">
        <f t="shared" si="0"/>
        <v>0</v>
      </c>
      <c r="K132" s="149"/>
      <c r="L132" s="30"/>
      <c r="M132" s="150" t="s">
        <v>1</v>
      </c>
      <c r="N132" s="151" t="s">
        <v>42</v>
      </c>
      <c r="O132" s="55"/>
      <c r="P132" s="152">
        <f t="shared" si="1"/>
        <v>0</v>
      </c>
      <c r="Q132" s="152">
        <v>0</v>
      </c>
      <c r="R132" s="152">
        <f t="shared" si="2"/>
        <v>0</v>
      </c>
      <c r="S132" s="152">
        <v>0</v>
      </c>
      <c r="T132" s="153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4" t="s">
        <v>155</v>
      </c>
      <c r="AT132" s="154" t="s">
        <v>151</v>
      </c>
      <c r="AU132" s="154" t="s">
        <v>87</v>
      </c>
      <c r="AY132" s="14" t="s">
        <v>149</v>
      </c>
      <c r="BE132" s="155">
        <f t="shared" si="4"/>
        <v>0</v>
      </c>
      <c r="BF132" s="155">
        <f t="shared" si="5"/>
        <v>0</v>
      </c>
      <c r="BG132" s="155">
        <f t="shared" si="6"/>
        <v>0</v>
      </c>
      <c r="BH132" s="155">
        <f t="shared" si="7"/>
        <v>0</v>
      </c>
      <c r="BI132" s="155">
        <f t="shared" si="8"/>
        <v>0</v>
      </c>
      <c r="BJ132" s="14" t="s">
        <v>85</v>
      </c>
      <c r="BK132" s="155">
        <f t="shared" si="9"/>
        <v>0</v>
      </c>
      <c r="BL132" s="14" t="s">
        <v>155</v>
      </c>
      <c r="BM132" s="154" t="s">
        <v>334</v>
      </c>
    </row>
    <row r="133" spans="1:65" s="2" customFormat="1" ht="24.2" customHeight="1">
      <c r="A133" s="29"/>
      <c r="B133" s="141"/>
      <c r="C133" s="142" t="s">
        <v>173</v>
      </c>
      <c r="D133" s="142" t="s">
        <v>151</v>
      </c>
      <c r="E133" s="143" t="s">
        <v>201</v>
      </c>
      <c r="F133" s="144" t="s">
        <v>202</v>
      </c>
      <c r="G133" s="145" t="s">
        <v>186</v>
      </c>
      <c r="H133" s="146">
        <v>4.32</v>
      </c>
      <c r="I133" s="147"/>
      <c r="J133" s="148">
        <f t="shared" si="0"/>
        <v>0</v>
      </c>
      <c r="K133" s="149"/>
      <c r="L133" s="30"/>
      <c r="M133" s="150" t="s">
        <v>1</v>
      </c>
      <c r="N133" s="151" t="s">
        <v>42</v>
      </c>
      <c r="O133" s="55"/>
      <c r="P133" s="152">
        <f t="shared" si="1"/>
        <v>0</v>
      </c>
      <c r="Q133" s="152">
        <v>0</v>
      </c>
      <c r="R133" s="152">
        <f t="shared" si="2"/>
        <v>0</v>
      </c>
      <c r="S133" s="152">
        <v>0</v>
      </c>
      <c r="T133" s="153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4" t="s">
        <v>155</v>
      </c>
      <c r="AT133" s="154" t="s">
        <v>151</v>
      </c>
      <c r="AU133" s="154" t="s">
        <v>87</v>
      </c>
      <c r="AY133" s="14" t="s">
        <v>149</v>
      </c>
      <c r="BE133" s="155">
        <f t="shared" si="4"/>
        <v>0</v>
      </c>
      <c r="BF133" s="155">
        <f t="shared" si="5"/>
        <v>0</v>
      </c>
      <c r="BG133" s="155">
        <f t="shared" si="6"/>
        <v>0</v>
      </c>
      <c r="BH133" s="155">
        <f t="shared" si="7"/>
        <v>0</v>
      </c>
      <c r="BI133" s="155">
        <f t="shared" si="8"/>
        <v>0</v>
      </c>
      <c r="BJ133" s="14" t="s">
        <v>85</v>
      </c>
      <c r="BK133" s="155">
        <f t="shared" si="9"/>
        <v>0</v>
      </c>
      <c r="BL133" s="14" t="s">
        <v>155</v>
      </c>
      <c r="BM133" s="154" t="s">
        <v>335</v>
      </c>
    </row>
    <row r="134" spans="1:65" s="2" customFormat="1" ht="14.45" customHeight="1">
      <c r="A134" s="29"/>
      <c r="B134" s="141"/>
      <c r="C134" s="156" t="s">
        <v>178</v>
      </c>
      <c r="D134" s="156" t="s">
        <v>205</v>
      </c>
      <c r="E134" s="157" t="s">
        <v>206</v>
      </c>
      <c r="F134" s="158" t="s">
        <v>207</v>
      </c>
      <c r="G134" s="159" t="s">
        <v>208</v>
      </c>
      <c r="H134" s="160">
        <v>7.7759999999999998</v>
      </c>
      <c r="I134" s="161"/>
      <c r="J134" s="162">
        <f t="shared" si="0"/>
        <v>0</v>
      </c>
      <c r="K134" s="163"/>
      <c r="L134" s="164"/>
      <c r="M134" s="165" t="s">
        <v>1</v>
      </c>
      <c r="N134" s="166" t="s">
        <v>42</v>
      </c>
      <c r="O134" s="55"/>
      <c r="P134" s="152">
        <f t="shared" si="1"/>
        <v>0</v>
      </c>
      <c r="Q134" s="152">
        <v>0</v>
      </c>
      <c r="R134" s="152">
        <f t="shared" si="2"/>
        <v>0</v>
      </c>
      <c r="S134" s="152">
        <v>0</v>
      </c>
      <c r="T134" s="153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4" t="s">
        <v>183</v>
      </c>
      <c r="AT134" s="154" t="s">
        <v>205</v>
      </c>
      <c r="AU134" s="154" t="s">
        <v>87</v>
      </c>
      <c r="AY134" s="14" t="s">
        <v>149</v>
      </c>
      <c r="BE134" s="155">
        <f t="shared" si="4"/>
        <v>0</v>
      </c>
      <c r="BF134" s="155">
        <f t="shared" si="5"/>
        <v>0</v>
      </c>
      <c r="BG134" s="155">
        <f t="shared" si="6"/>
        <v>0</v>
      </c>
      <c r="BH134" s="155">
        <f t="shared" si="7"/>
        <v>0</v>
      </c>
      <c r="BI134" s="155">
        <f t="shared" si="8"/>
        <v>0</v>
      </c>
      <c r="BJ134" s="14" t="s">
        <v>85</v>
      </c>
      <c r="BK134" s="155">
        <f t="shared" si="9"/>
        <v>0</v>
      </c>
      <c r="BL134" s="14" t="s">
        <v>155</v>
      </c>
      <c r="BM134" s="154" t="s">
        <v>336</v>
      </c>
    </row>
    <row r="135" spans="1:65" s="2" customFormat="1" ht="24.2" customHeight="1">
      <c r="A135" s="29"/>
      <c r="B135" s="141"/>
      <c r="C135" s="142" t="s">
        <v>183</v>
      </c>
      <c r="D135" s="142" t="s">
        <v>151</v>
      </c>
      <c r="E135" s="143" t="s">
        <v>211</v>
      </c>
      <c r="F135" s="144" t="s">
        <v>212</v>
      </c>
      <c r="G135" s="145" t="s">
        <v>154</v>
      </c>
      <c r="H135" s="146">
        <v>50</v>
      </c>
      <c r="I135" s="147"/>
      <c r="J135" s="148">
        <f t="shared" si="0"/>
        <v>0</v>
      </c>
      <c r="K135" s="149"/>
      <c r="L135" s="30"/>
      <c r="M135" s="150" t="s">
        <v>1</v>
      </c>
      <c r="N135" s="151" t="s">
        <v>42</v>
      </c>
      <c r="O135" s="55"/>
      <c r="P135" s="152">
        <f t="shared" si="1"/>
        <v>0</v>
      </c>
      <c r="Q135" s="152">
        <v>0</v>
      </c>
      <c r="R135" s="152">
        <f t="shared" si="2"/>
        <v>0</v>
      </c>
      <c r="S135" s="152">
        <v>0</v>
      </c>
      <c r="T135" s="153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4" t="s">
        <v>155</v>
      </c>
      <c r="AT135" s="154" t="s">
        <v>151</v>
      </c>
      <c r="AU135" s="154" t="s">
        <v>87</v>
      </c>
      <c r="AY135" s="14" t="s">
        <v>149</v>
      </c>
      <c r="BE135" s="155">
        <f t="shared" si="4"/>
        <v>0</v>
      </c>
      <c r="BF135" s="155">
        <f t="shared" si="5"/>
        <v>0</v>
      </c>
      <c r="BG135" s="155">
        <f t="shared" si="6"/>
        <v>0</v>
      </c>
      <c r="BH135" s="155">
        <f t="shared" si="7"/>
        <v>0</v>
      </c>
      <c r="BI135" s="155">
        <f t="shared" si="8"/>
        <v>0</v>
      </c>
      <c r="BJ135" s="14" t="s">
        <v>85</v>
      </c>
      <c r="BK135" s="155">
        <f t="shared" si="9"/>
        <v>0</v>
      </c>
      <c r="BL135" s="14" t="s">
        <v>155</v>
      </c>
      <c r="BM135" s="154" t="s">
        <v>337</v>
      </c>
    </row>
    <row r="136" spans="1:65" s="12" customFormat="1" ht="22.9" customHeight="1">
      <c r="B136" s="128"/>
      <c r="D136" s="129" t="s">
        <v>76</v>
      </c>
      <c r="E136" s="139" t="s">
        <v>188</v>
      </c>
      <c r="F136" s="139" t="s">
        <v>214</v>
      </c>
      <c r="I136" s="131"/>
      <c r="J136" s="140">
        <f>BK136</f>
        <v>0</v>
      </c>
      <c r="L136" s="128"/>
      <c r="M136" s="133"/>
      <c r="N136" s="134"/>
      <c r="O136" s="134"/>
      <c r="P136" s="135">
        <f>SUM(P137:P142)</f>
        <v>0</v>
      </c>
      <c r="Q136" s="134"/>
      <c r="R136" s="135">
        <f>SUM(R137:R142)</f>
        <v>0</v>
      </c>
      <c r="S136" s="134"/>
      <c r="T136" s="136">
        <f>SUM(T137:T142)</f>
        <v>19.3553</v>
      </c>
      <c r="AR136" s="129" t="s">
        <v>85</v>
      </c>
      <c r="AT136" s="137" t="s">
        <v>76</v>
      </c>
      <c r="AU136" s="137" t="s">
        <v>85</v>
      </c>
      <c r="AY136" s="129" t="s">
        <v>149</v>
      </c>
      <c r="BK136" s="138">
        <f>SUM(BK137:BK142)</f>
        <v>0</v>
      </c>
    </row>
    <row r="137" spans="1:65" s="2" customFormat="1" ht="14.45" customHeight="1">
      <c r="A137" s="29"/>
      <c r="B137" s="141"/>
      <c r="C137" s="142" t="s">
        <v>188</v>
      </c>
      <c r="D137" s="142" t="s">
        <v>151</v>
      </c>
      <c r="E137" s="143" t="s">
        <v>338</v>
      </c>
      <c r="F137" s="144" t="s">
        <v>339</v>
      </c>
      <c r="G137" s="145" t="s">
        <v>217</v>
      </c>
      <c r="H137" s="146">
        <v>1</v>
      </c>
      <c r="I137" s="147"/>
      <c r="J137" s="148">
        <f t="shared" ref="J137:J142" si="10">ROUND(I137*H137,2)</f>
        <v>0</v>
      </c>
      <c r="K137" s="149"/>
      <c r="L137" s="30"/>
      <c r="M137" s="150" t="s">
        <v>1</v>
      </c>
      <c r="N137" s="151" t="s">
        <v>42</v>
      </c>
      <c r="O137" s="55"/>
      <c r="P137" s="152">
        <f t="shared" ref="P137:P142" si="11">O137*H137</f>
        <v>0</v>
      </c>
      <c r="Q137" s="152">
        <v>0</v>
      </c>
      <c r="R137" s="152">
        <f t="shared" ref="R137:R142" si="12">Q137*H137</f>
        <v>0</v>
      </c>
      <c r="S137" s="152">
        <v>0</v>
      </c>
      <c r="T137" s="153">
        <f t="shared" ref="T137:T142" si="13"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4" t="s">
        <v>155</v>
      </c>
      <c r="AT137" s="154" t="s">
        <v>151</v>
      </c>
      <c r="AU137" s="154" t="s">
        <v>87</v>
      </c>
      <c r="AY137" s="14" t="s">
        <v>149</v>
      </c>
      <c r="BE137" s="155">
        <f t="shared" ref="BE137:BE142" si="14">IF(N137="základní",J137,0)</f>
        <v>0</v>
      </c>
      <c r="BF137" s="155">
        <f t="shared" ref="BF137:BF142" si="15">IF(N137="snížená",J137,0)</f>
        <v>0</v>
      </c>
      <c r="BG137" s="155">
        <f t="shared" ref="BG137:BG142" si="16">IF(N137="zákl. přenesená",J137,0)</f>
        <v>0</v>
      </c>
      <c r="BH137" s="155">
        <f t="shared" ref="BH137:BH142" si="17">IF(N137="sníž. přenesená",J137,0)</f>
        <v>0</v>
      </c>
      <c r="BI137" s="155">
        <f t="shared" ref="BI137:BI142" si="18">IF(N137="nulová",J137,0)</f>
        <v>0</v>
      </c>
      <c r="BJ137" s="14" t="s">
        <v>85</v>
      </c>
      <c r="BK137" s="155">
        <f t="shared" ref="BK137:BK142" si="19">ROUND(I137*H137,2)</f>
        <v>0</v>
      </c>
      <c r="BL137" s="14" t="s">
        <v>155</v>
      </c>
      <c r="BM137" s="154" t="s">
        <v>340</v>
      </c>
    </row>
    <row r="138" spans="1:65" s="2" customFormat="1" ht="24.2" customHeight="1">
      <c r="A138" s="29"/>
      <c r="B138" s="141"/>
      <c r="C138" s="142" t="s">
        <v>192</v>
      </c>
      <c r="D138" s="142" t="s">
        <v>151</v>
      </c>
      <c r="E138" s="143" t="s">
        <v>228</v>
      </c>
      <c r="F138" s="144" t="s">
        <v>229</v>
      </c>
      <c r="G138" s="145" t="s">
        <v>208</v>
      </c>
      <c r="H138" s="146">
        <v>0.5</v>
      </c>
      <c r="I138" s="147"/>
      <c r="J138" s="148">
        <f t="shared" si="10"/>
        <v>0</v>
      </c>
      <c r="K138" s="149"/>
      <c r="L138" s="30"/>
      <c r="M138" s="150" t="s">
        <v>1</v>
      </c>
      <c r="N138" s="151" t="s">
        <v>42</v>
      </c>
      <c r="O138" s="55"/>
      <c r="P138" s="152">
        <f t="shared" si="11"/>
        <v>0</v>
      </c>
      <c r="Q138" s="152">
        <v>0</v>
      </c>
      <c r="R138" s="152">
        <f t="shared" si="12"/>
        <v>0</v>
      </c>
      <c r="S138" s="152">
        <v>1</v>
      </c>
      <c r="T138" s="153">
        <f t="shared" si="13"/>
        <v>0.5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4" t="s">
        <v>155</v>
      </c>
      <c r="AT138" s="154" t="s">
        <v>151</v>
      </c>
      <c r="AU138" s="154" t="s">
        <v>87</v>
      </c>
      <c r="AY138" s="14" t="s">
        <v>149</v>
      </c>
      <c r="BE138" s="155">
        <f t="shared" si="14"/>
        <v>0</v>
      </c>
      <c r="BF138" s="155">
        <f t="shared" si="15"/>
        <v>0</v>
      </c>
      <c r="BG138" s="155">
        <f t="shared" si="16"/>
        <v>0</v>
      </c>
      <c r="BH138" s="155">
        <f t="shared" si="17"/>
        <v>0</v>
      </c>
      <c r="BI138" s="155">
        <f t="shared" si="18"/>
        <v>0</v>
      </c>
      <c r="BJ138" s="14" t="s">
        <v>85</v>
      </c>
      <c r="BK138" s="155">
        <f t="shared" si="19"/>
        <v>0</v>
      </c>
      <c r="BL138" s="14" t="s">
        <v>155</v>
      </c>
      <c r="BM138" s="154" t="s">
        <v>341</v>
      </c>
    </row>
    <row r="139" spans="1:65" s="2" customFormat="1" ht="24.2" customHeight="1">
      <c r="A139" s="29"/>
      <c r="B139" s="141"/>
      <c r="C139" s="142" t="s">
        <v>196</v>
      </c>
      <c r="D139" s="142" t="s">
        <v>151</v>
      </c>
      <c r="E139" s="143" t="s">
        <v>342</v>
      </c>
      <c r="F139" s="144" t="s">
        <v>343</v>
      </c>
      <c r="G139" s="145" t="s">
        <v>176</v>
      </c>
      <c r="H139" s="146">
        <v>5</v>
      </c>
      <c r="I139" s="147"/>
      <c r="J139" s="148">
        <f t="shared" si="10"/>
        <v>0</v>
      </c>
      <c r="K139" s="149"/>
      <c r="L139" s="30"/>
      <c r="M139" s="150" t="s">
        <v>1</v>
      </c>
      <c r="N139" s="151" t="s">
        <v>42</v>
      </c>
      <c r="O139" s="55"/>
      <c r="P139" s="152">
        <f t="shared" si="11"/>
        <v>0</v>
      </c>
      <c r="Q139" s="152">
        <v>0</v>
      </c>
      <c r="R139" s="152">
        <f t="shared" si="12"/>
        <v>0</v>
      </c>
      <c r="S139" s="152">
        <v>0</v>
      </c>
      <c r="T139" s="153">
        <f t="shared" si="1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4" t="s">
        <v>155</v>
      </c>
      <c r="AT139" s="154" t="s">
        <v>151</v>
      </c>
      <c r="AU139" s="154" t="s">
        <v>87</v>
      </c>
      <c r="AY139" s="14" t="s">
        <v>149</v>
      </c>
      <c r="BE139" s="155">
        <f t="shared" si="14"/>
        <v>0</v>
      </c>
      <c r="BF139" s="155">
        <f t="shared" si="15"/>
        <v>0</v>
      </c>
      <c r="BG139" s="155">
        <f t="shared" si="16"/>
        <v>0</v>
      </c>
      <c r="BH139" s="155">
        <f t="shared" si="17"/>
        <v>0</v>
      </c>
      <c r="BI139" s="155">
        <f t="shared" si="18"/>
        <v>0</v>
      </c>
      <c r="BJ139" s="14" t="s">
        <v>85</v>
      </c>
      <c r="BK139" s="155">
        <f t="shared" si="19"/>
        <v>0</v>
      </c>
      <c r="BL139" s="14" t="s">
        <v>155</v>
      </c>
      <c r="BM139" s="154" t="s">
        <v>344</v>
      </c>
    </row>
    <row r="140" spans="1:65" s="2" customFormat="1" ht="24.2" customHeight="1">
      <c r="A140" s="29"/>
      <c r="B140" s="141"/>
      <c r="C140" s="142" t="s">
        <v>200</v>
      </c>
      <c r="D140" s="142" t="s">
        <v>151</v>
      </c>
      <c r="E140" s="143" t="s">
        <v>345</v>
      </c>
      <c r="F140" s="144" t="s">
        <v>346</v>
      </c>
      <c r="G140" s="145" t="s">
        <v>167</v>
      </c>
      <c r="H140" s="146">
        <v>15</v>
      </c>
      <c r="I140" s="147"/>
      <c r="J140" s="148">
        <f t="shared" si="10"/>
        <v>0</v>
      </c>
      <c r="K140" s="149"/>
      <c r="L140" s="30"/>
      <c r="M140" s="150" t="s">
        <v>1</v>
      </c>
      <c r="N140" s="151" t="s">
        <v>42</v>
      </c>
      <c r="O140" s="55"/>
      <c r="P140" s="152">
        <f t="shared" si="11"/>
        <v>0</v>
      </c>
      <c r="Q140" s="152">
        <v>0</v>
      </c>
      <c r="R140" s="152">
        <f t="shared" si="12"/>
        <v>0</v>
      </c>
      <c r="S140" s="152">
        <v>1.98E-3</v>
      </c>
      <c r="T140" s="153">
        <f t="shared" si="13"/>
        <v>2.9700000000000001E-2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4" t="s">
        <v>155</v>
      </c>
      <c r="AT140" s="154" t="s">
        <v>151</v>
      </c>
      <c r="AU140" s="154" t="s">
        <v>87</v>
      </c>
      <c r="AY140" s="14" t="s">
        <v>149</v>
      </c>
      <c r="BE140" s="155">
        <f t="shared" si="14"/>
        <v>0</v>
      </c>
      <c r="BF140" s="155">
        <f t="shared" si="15"/>
        <v>0</v>
      </c>
      <c r="BG140" s="155">
        <f t="shared" si="16"/>
        <v>0</v>
      </c>
      <c r="BH140" s="155">
        <f t="shared" si="17"/>
        <v>0</v>
      </c>
      <c r="BI140" s="155">
        <f t="shared" si="18"/>
        <v>0</v>
      </c>
      <c r="BJ140" s="14" t="s">
        <v>85</v>
      </c>
      <c r="BK140" s="155">
        <f t="shared" si="19"/>
        <v>0</v>
      </c>
      <c r="BL140" s="14" t="s">
        <v>155</v>
      </c>
      <c r="BM140" s="154" t="s">
        <v>347</v>
      </c>
    </row>
    <row r="141" spans="1:65" s="2" customFormat="1" ht="24.2" customHeight="1">
      <c r="A141" s="29"/>
      <c r="B141" s="141"/>
      <c r="C141" s="142" t="s">
        <v>204</v>
      </c>
      <c r="D141" s="142" t="s">
        <v>151</v>
      </c>
      <c r="E141" s="143" t="s">
        <v>348</v>
      </c>
      <c r="F141" s="144" t="s">
        <v>349</v>
      </c>
      <c r="G141" s="145" t="s">
        <v>186</v>
      </c>
      <c r="H141" s="146">
        <v>43.2</v>
      </c>
      <c r="I141" s="147"/>
      <c r="J141" s="148">
        <f t="shared" si="10"/>
        <v>0</v>
      </c>
      <c r="K141" s="149"/>
      <c r="L141" s="30"/>
      <c r="M141" s="150" t="s">
        <v>1</v>
      </c>
      <c r="N141" s="151" t="s">
        <v>42</v>
      </c>
      <c r="O141" s="55"/>
      <c r="P141" s="152">
        <f t="shared" si="11"/>
        <v>0</v>
      </c>
      <c r="Q141" s="152">
        <v>0</v>
      </c>
      <c r="R141" s="152">
        <f t="shared" si="12"/>
        <v>0</v>
      </c>
      <c r="S141" s="152">
        <v>0.25</v>
      </c>
      <c r="T141" s="153">
        <f t="shared" si="13"/>
        <v>10.8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4" t="s">
        <v>155</v>
      </c>
      <c r="AT141" s="154" t="s">
        <v>151</v>
      </c>
      <c r="AU141" s="154" t="s">
        <v>87</v>
      </c>
      <c r="AY141" s="14" t="s">
        <v>149</v>
      </c>
      <c r="BE141" s="155">
        <f t="shared" si="14"/>
        <v>0</v>
      </c>
      <c r="BF141" s="155">
        <f t="shared" si="15"/>
        <v>0</v>
      </c>
      <c r="BG141" s="155">
        <f t="shared" si="16"/>
        <v>0</v>
      </c>
      <c r="BH141" s="155">
        <f t="shared" si="17"/>
        <v>0</v>
      </c>
      <c r="BI141" s="155">
        <f t="shared" si="18"/>
        <v>0</v>
      </c>
      <c r="BJ141" s="14" t="s">
        <v>85</v>
      </c>
      <c r="BK141" s="155">
        <f t="shared" si="19"/>
        <v>0</v>
      </c>
      <c r="BL141" s="14" t="s">
        <v>155</v>
      </c>
      <c r="BM141" s="154" t="s">
        <v>350</v>
      </c>
    </row>
    <row r="142" spans="1:65" s="2" customFormat="1" ht="24.2" customHeight="1">
      <c r="A142" s="29"/>
      <c r="B142" s="141"/>
      <c r="C142" s="142" t="s">
        <v>210</v>
      </c>
      <c r="D142" s="142" t="s">
        <v>151</v>
      </c>
      <c r="E142" s="143" t="s">
        <v>235</v>
      </c>
      <c r="F142" s="144" t="s">
        <v>236</v>
      </c>
      <c r="G142" s="145" t="s">
        <v>186</v>
      </c>
      <c r="H142" s="146">
        <v>3.6480000000000001</v>
      </c>
      <c r="I142" s="147"/>
      <c r="J142" s="148">
        <f t="shared" si="10"/>
        <v>0</v>
      </c>
      <c r="K142" s="149"/>
      <c r="L142" s="30"/>
      <c r="M142" s="150" t="s">
        <v>1</v>
      </c>
      <c r="N142" s="151" t="s">
        <v>42</v>
      </c>
      <c r="O142" s="55"/>
      <c r="P142" s="152">
        <f t="shared" si="11"/>
        <v>0</v>
      </c>
      <c r="Q142" s="152">
        <v>0</v>
      </c>
      <c r="R142" s="152">
        <f t="shared" si="12"/>
        <v>0</v>
      </c>
      <c r="S142" s="152">
        <v>2.2000000000000002</v>
      </c>
      <c r="T142" s="153">
        <f t="shared" si="13"/>
        <v>8.0256000000000007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4" t="s">
        <v>155</v>
      </c>
      <c r="AT142" s="154" t="s">
        <v>151</v>
      </c>
      <c r="AU142" s="154" t="s">
        <v>87</v>
      </c>
      <c r="AY142" s="14" t="s">
        <v>149</v>
      </c>
      <c r="BE142" s="155">
        <f t="shared" si="14"/>
        <v>0</v>
      </c>
      <c r="BF142" s="155">
        <f t="shared" si="15"/>
        <v>0</v>
      </c>
      <c r="BG142" s="155">
        <f t="shared" si="16"/>
        <v>0</v>
      </c>
      <c r="BH142" s="155">
        <f t="shared" si="17"/>
        <v>0</v>
      </c>
      <c r="BI142" s="155">
        <f t="shared" si="18"/>
        <v>0</v>
      </c>
      <c r="BJ142" s="14" t="s">
        <v>85</v>
      </c>
      <c r="BK142" s="155">
        <f t="shared" si="19"/>
        <v>0</v>
      </c>
      <c r="BL142" s="14" t="s">
        <v>155</v>
      </c>
      <c r="BM142" s="154" t="s">
        <v>351</v>
      </c>
    </row>
    <row r="143" spans="1:65" s="12" customFormat="1" ht="22.9" customHeight="1">
      <c r="B143" s="128"/>
      <c r="D143" s="129" t="s">
        <v>76</v>
      </c>
      <c r="E143" s="139" t="s">
        <v>238</v>
      </c>
      <c r="F143" s="139" t="s">
        <v>239</v>
      </c>
      <c r="I143" s="131"/>
      <c r="J143" s="140">
        <f>BK143</f>
        <v>0</v>
      </c>
      <c r="L143" s="128"/>
      <c r="M143" s="133"/>
      <c r="N143" s="134"/>
      <c r="O143" s="134"/>
      <c r="P143" s="135">
        <f>SUM(P144:P152)</f>
        <v>0</v>
      </c>
      <c r="Q143" s="134"/>
      <c r="R143" s="135">
        <f>SUM(R144:R152)</f>
        <v>0</v>
      </c>
      <c r="S143" s="134"/>
      <c r="T143" s="136">
        <f>SUM(T144:T152)</f>
        <v>0</v>
      </c>
      <c r="AR143" s="129" t="s">
        <v>85</v>
      </c>
      <c r="AT143" s="137" t="s">
        <v>76</v>
      </c>
      <c r="AU143" s="137" t="s">
        <v>85</v>
      </c>
      <c r="AY143" s="129" t="s">
        <v>149</v>
      </c>
      <c r="BK143" s="138">
        <f>SUM(BK144:BK152)</f>
        <v>0</v>
      </c>
    </row>
    <row r="144" spans="1:65" s="2" customFormat="1" ht="24.2" customHeight="1">
      <c r="A144" s="29"/>
      <c r="B144" s="141"/>
      <c r="C144" s="142" t="s">
        <v>8</v>
      </c>
      <c r="D144" s="142" t="s">
        <v>151</v>
      </c>
      <c r="E144" s="143" t="s">
        <v>240</v>
      </c>
      <c r="F144" s="144" t="s">
        <v>241</v>
      </c>
      <c r="G144" s="145" t="s">
        <v>208</v>
      </c>
      <c r="H144" s="146">
        <v>19.579999999999998</v>
      </c>
      <c r="I144" s="147"/>
      <c r="J144" s="148">
        <f t="shared" ref="J144:J152" si="20">ROUND(I144*H144,2)</f>
        <v>0</v>
      </c>
      <c r="K144" s="149"/>
      <c r="L144" s="30"/>
      <c r="M144" s="150" t="s">
        <v>1</v>
      </c>
      <c r="N144" s="151" t="s">
        <v>42</v>
      </c>
      <c r="O144" s="55"/>
      <c r="P144" s="152">
        <f t="shared" ref="P144:P152" si="21">O144*H144</f>
        <v>0</v>
      </c>
      <c r="Q144" s="152">
        <v>0</v>
      </c>
      <c r="R144" s="152">
        <f t="shared" ref="R144:R152" si="22">Q144*H144</f>
        <v>0</v>
      </c>
      <c r="S144" s="152">
        <v>0</v>
      </c>
      <c r="T144" s="153">
        <f t="shared" ref="T144:T152" si="23"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4" t="s">
        <v>155</v>
      </c>
      <c r="AT144" s="154" t="s">
        <v>151</v>
      </c>
      <c r="AU144" s="154" t="s">
        <v>87</v>
      </c>
      <c r="AY144" s="14" t="s">
        <v>149</v>
      </c>
      <c r="BE144" s="155">
        <f t="shared" ref="BE144:BE152" si="24">IF(N144="základní",J144,0)</f>
        <v>0</v>
      </c>
      <c r="BF144" s="155">
        <f t="shared" ref="BF144:BF152" si="25">IF(N144="snížená",J144,0)</f>
        <v>0</v>
      </c>
      <c r="BG144" s="155">
        <f t="shared" ref="BG144:BG152" si="26">IF(N144="zákl. přenesená",J144,0)</f>
        <v>0</v>
      </c>
      <c r="BH144" s="155">
        <f t="shared" ref="BH144:BH152" si="27">IF(N144="sníž. přenesená",J144,0)</f>
        <v>0</v>
      </c>
      <c r="BI144" s="155">
        <f t="shared" ref="BI144:BI152" si="28">IF(N144="nulová",J144,0)</f>
        <v>0</v>
      </c>
      <c r="BJ144" s="14" t="s">
        <v>85</v>
      </c>
      <c r="BK144" s="155">
        <f t="shared" ref="BK144:BK152" si="29">ROUND(I144*H144,2)</f>
        <v>0</v>
      </c>
      <c r="BL144" s="14" t="s">
        <v>155</v>
      </c>
      <c r="BM144" s="154" t="s">
        <v>352</v>
      </c>
    </row>
    <row r="145" spans="1:65" s="2" customFormat="1" ht="24.2" customHeight="1">
      <c r="A145" s="29"/>
      <c r="B145" s="141"/>
      <c r="C145" s="142" t="s">
        <v>219</v>
      </c>
      <c r="D145" s="142" t="s">
        <v>151</v>
      </c>
      <c r="E145" s="143" t="s">
        <v>244</v>
      </c>
      <c r="F145" s="144" t="s">
        <v>245</v>
      </c>
      <c r="G145" s="145" t="s">
        <v>208</v>
      </c>
      <c r="H145" s="146">
        <v>372.02</v>
      </c>
      <c r="I145" s="147"/>
      <c r="J145" s="148">
        <f t="shared" si="20"/>
        <v>0</v>
      </c>
      <c r="K145" s="149"/>
      <c r="L145" s="30"/>
      <c r="M145" s="150" t="s">
        <v>1</v>
      </c>
      <c r="N145" s="151" t="s">
        <v>42</v>
      </c>
      <c r="O145" s="55"/>
      <c r="P145" s="152">
        <f t="shared" si="21"/>
        <v>0</v>
      </c>
      <c r="Q145" s="152">
        <v>0</v>
      </c>
      <c r="R145" s="152">
        <f t="shared" si="22"/>
        <v>0</v>
      </c>
      <c r="S145" s="152">
        <v>0</v>
      </c>
      <c r="T145" s="153">
        <f t="shared" si="2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4" t="s">
        <v>155</v>
      </c>
      <c r="AT145" s="154" t="s">
        <v>151</v>
      </c>
      <c r="AU145" s="154" t="s">
        <v>87</v>
      </c>
      <c r="AY145" s="14" t="s">
        <v>149</v>
      </c>
      <c r="BE145" s="155">
        <f t="shared" si="24"/>
        <v>0</v>
      </c>
      <c r="BF145" s="155">
        <f t="shared" si="25"/>
        <v>0</v>
      </c>
      <c r="BG145" s="155">
        <f t="shared" si="26"/>
        <v>0</v>
      </c>
      <c r="BH145" s="155">
        <f t="shared" si="27"/>
        <v>0</v>
      </c>
      <c r="BI145" s="155">
        <f t="shared" si="28"/>
        <v>0</v>
      </c>
      <c r="BJ145" s="14" t="s">
        <v>85</v>
      </c>
      <c r="BK145" s="155">
        <f t="shared" si="29"/>
        <v>0</v>
      </c>
      <c r="BL145" s="14" t="s">
        <v>155</v>
      </c>
      <c r="BM145" s="154" t="s">
        <v>353</v>
      </c>
    </row>
    <row r="146" spans="1:65" s="2" customFormat="1" ht="14.45" customHeight="1">
      <c r="A146" s="29"/>
      <c r="B146" s="141"/>
      <c r="C146" s="142" t="s">
        <v>223</v>
      </c>
      <c r="D146" s="142" t="s">
        <v>151</v>
      </c>
      <c r="E146" s="143" t="s">
        <v>248</v>
      </c>
      <c r="F146" s="144" t="s">
        <v>249</v>
      </c>
      <c r="G146" s="145" t="s">
        <v>208</v>
      </c>
      <c r="H146" s="146">
        <v>19.579999999999998</v>
      </c>
      <c r="I146" s="147"/>
      <c r="J146" s="148">
        <f t="shared" si="20"/>
        <v>0</v>
      </c>
      <c r="K146" s="149"/>
      <c r="L146" s="30"/>
      <c r="M146" s="150" t="s">
        <v>1</v>
      </c>
      <c r="N146" s="151" t="s">
        <v>42</v>
      </c>
      <c r="O146" s="55"/>
      <c r="P146" s="152">
        <f t="shared" si="21"/>
        <v>0</v>
      </c>
      <c r="Q146" s="152">
        <v>0</v>
      </c>
      <c r="R146" s="152">
        <f t="shared" si="22"/>
        <v>0</v>
      </c>
      <c r="S146" s="152">
        <v>0</v>
      </c>
      <c r="T146" s="153">
        <f t="shared" si="2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4" t="s">
        <v>155</v>
      </c>
      <c r="AT146" s="154" t="s">
        <v>151</v>
      </c>
      <c r="AU146" s="154" t="s">
        <v>87</v>
      </c>
      <c r="AY146" s="14" t="s">
        <v>149</v>
      </c>
      <c r="BE146" s="155">
        <f t="shared" si="24"/>
        <v>0</v>
      </c>
      <c r="BF146" s="155">
        <f t="shared" si="25"/>
        <v>0</v>
      </c>
      <c r="BG146" s="155">
        <f t="shared" si="26"/>
        <v>0</v>
      </c>
      <c r="BH146" s="155">
        <f t="shared" si="27"/>
        <v>0</v>
      </c>
      <c r="BI146" s="155">
        <f t="shared" si="28"/>
        <v>0</v>
      </c>
      <c r="BJ146" s="14" t="s">
        <v>85</v>
      </c>
      <c r="BK146" s="155">
        <f t="shared" si="29"/>
        <v>0</v>
      </c>
      <c r="BL146" s="14" t="s">
        <v>155</v>
      </c>
      <c r="BM146" s="154" t="s">
        <v>354</v>
      </c>
    </row>
    <row r="147" spans="1:65" s="2" customFormat="1" ht="24.2" customHeight="1">
      <c r="A147" s="29"/>
      <c r="B147" s="141"/>
      <c r="C147" s="142" t="s">
        <v>227</v>
      </c>
      <c r="D147" s="142" t="s">
        <v>151</v>
      </c>
      <c r="E147" s="143" t="s">
        <v>256</v>
      </c>
      <c r="F147" s="144" t="s">
        <v>257</v>
      </c>
      <c r="G147" s="145" t="s">
        <v>208</v>
      </c>
      <c r="H147" s="146">
        <v>1.86</v>
      </c>
      <c r="I147" s="147"/>
      <c r="J147" s="148">
        <f t="shared" si="20"/>
        <v>0</v>
      </c>
      <c r="K147" s="149"/>
      <c r="L147" s="30"/>
      <c r="M147" s="150" t="s">
        <v>1</v>
      </c>
      <c r="N147" s="151" t="s">
        <v>42</v>
      </c>
      <c r="O147" s="55"/>
      <c r="P147" s="152">
        <f t="shared" si="21"/>
        <v>0</v>
      </c>
      <c r="Q147" s="152">
        <v>0</v>
      </c>
      <c r="R147" s="152">
        <f t="shared" si="22"/>
        <v>0</v>
      </c>
      <c r="S147" s="152">
        <v>0</v>
      </c>
      <c r="T147" s="153">
        <f t="shared" si="2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4" t="s">
        <v>155</v>
      </c>
      <c r="AT147" s="154" t="s">
        <v>151</v>
      </c>
      <c r="AU147" s="154" t="s">
        <v>87</v>
      </c>
      <c r="AY147" s="14" t="s">
        <v>149</v>
      </c>
      <c r="BE147" s="155">
        <f t="shared" si="24"/>
        <v>0</v>
      </c>
      <c r="BF147" s="155">
        <f t="shared" si="25"/>
        <v>0</v>
      </c>
      <c r="BG147" s="155">
        <f t="shared" si="26"/>
        <v>0</v>
      </c>
      <c r="BH147" s="155">
        <f t="shared" si="27"/>
        <v>0</v>
      </c>
      <c r="BI147" s="155">
        <f t="shared" si="28"/>
        <v>0</v>
      </c>
      <c r="BJ147" s="14" t="s">
        <v>85</v>
      </c>
      <c r="BK147" s="155">
        <f t="shared" si="29"/>
        <v>0</v>
      </c>
      <c r="BL147" s="14" t="s">
        <v>155</v>
      </c>
      <c r="BM147" s="154" t="s">
        <v>355</v>
      </c>
    </row>
    <row r="148" spans="1:65" s="2" customFormat="1" ht="24.2" customHeight="1">
      <c r="A148" s="29"/>
      <c r="B148" s="141"/>
      <c r="C148" s="142" t="s">
        <v>231</v>
      </c>
      <c r="D148" s="142" t="s">
        <v>151</v>
      </c>
      <c r="E148" s="143" t="s">
        <v>260</v>
      </c>
      <c r="F148" s="144" t="s">
        <v>261</v>
      </c>
      <c r="G148" s="145" t="s">
        <v>208</v>
      </c>
      <c r="H148" s="146">
        <v>0.22500000000000001</v>
      </c>
      <c r="I148" s="147"/>
      <c r="J148" s="148">
        <f t="shared" si="20"/>
        <v>0</v>
      </c>
      <c r="K148" s="149"/>
      <c r="L148" s="30"/>
      <c r="M148" s="150" t="s">
        <v>1</v>
      </c>
      <c r="N148" s="151" t="s">
        <v>42</v>
      </c>
      <c r="O148" s="55"/>
      <c r="P148" s="152">
        <f t="shared" si="21"/>
        <v>0</v>
      </c>
      <c r="Q148" s="152">
        <v>0</v>
      </c>
      <c r="R148" s="152">
        <f t="shared" si="22"/>
        <v>0</v>
      </c>
      <c r="S148" s="152">
        <v>0</v>
      </c>
      <c r="T148" s="153">
        <f t="shared" si="2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4" t="s">
        <v>155</v>
      </c>
      <c r="AT148" s="154" t="s">
        <v>151</v>
      </c>
      <c r="AU148" s="154" t="s">
        <v>87</v>
      </c>
      <c r="AY148" s="14" t="s">
        <v>149</v>
      </c>
      <c r="BE148" s="155">
        <f t="shared" si="24"/>
        <v>0</v>
      </c>
      <c r="BF148" s="155">
        <f t="shared" si="25"/>
        <v>0</v>
      </c>
      <c r="BG148" s="155">
        <f t="shared" si="26"/>
        <v>0</v>
      </c>
      <c r="BH148" s="155">
        <f t="shared" si="27"/>
        <v>0</v>
      </c>
      <c r="BI148" s="155">
        <f t="shared" si="28"/>
        <v>0</v>
      </c>
      <c r="BJ148" s="14" t="s">
        <v>85</v>
      </c>
      <c r="BK148" s="155">
        <f t="shared" si="29"/>
        <v>0</v>
      </c>
      <c r="BL148" s="14" t="s">
        <v>155</v>
      </c>
      <c r="BM148" s="154" t="s">
        <v>356</v>
      </c>
    </row>
    <row r="149" spans="1:65" s="2" customFormat="1" ht="37.9" customHeight="1">
      <c r="A149" s="29"/>
      <c r="B149" s="141"/>
      <c r="C149" s="142" t="s">
        <v>14</v>
      </c>
      <c r="D149" s="142" t="s">
        <v>151</v>
      </c>
      <c r="E149" s="143" t="s">
        <v>264</v>
      </c>
      <c r="F149" s="144" t="s">
        <v>265</v>
      </c>
      <c r="G149" s="145" t="s">
        <v>208</v>
      </c>
      <c r="H149" s="146">
        <v>0.5</v>
      </c>
      <c r="I149" s="147"/>
      <c r="J149" s="148">
        <f t="shared" si="20"/>
        <v>0</v>
      </c>
      <c r="K149" s="149"/>
      <c r="L149" s="30"/>
      <c r="M149" s="150" t="s">
        <v>1</v>
      </c>
      <c r="N149" s="151" t="s">
        <v>42</v>
      </c>
      <c r="O149" s="55"/>
      <c r="P149" s="152">
        <f t="shared" si="21"/>
        <v>0</v>
      </c>
      <c r="Q149" s="152">
        <v>0</v>
      </c>
      <c r="R149" s="152">
        <f t="shared" si="22"/>
        <v>0</v>
      </c>
      <c r="S149" s="152">
        <v>0</v>
      </c>
      <c r="T149" s="153">
        <f t="shared" si="2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4" t="s">
        <v>155</v>
      </c>
      <c r="AT149" s="154" t="s">
        <v>151</v>
      </c>
      <c r="AU149" s="154" t="s">
        <v>87</v>
      </c>
      <c r="AY149" s="14" t="s">
        <v>149</v>
      </c>
      <c r="BE149" s="155">
        <f t="shared" si="24"/>
        <v>0</v>
      </c>
      <c r="BF149" s="155">
        <f t="shared" si="25"/>
        <v>0</v>
      </c>
      <c r="BG149" s="155">
        <f t="shared" si="26"/>
        <v>0</v>
      </c>
      <c r="BH149" s="155">
        <f t="shared" si="27"/>
        <v>0</v>
      </c>
      <c r="BI149" s="155">
        <f t="shared" si="28"/>
        <v>0</v>
      </c>
      <c r="BJ149" s="14" t="s">
        <v>85</v>
      </c>
      <c r="BK149" s="155">
        <f t="shared" si="29"/>
        <v>0</v>
      </c>
      <c r="BL149" s="14" t="s">
        <v>155</v>
      </c>
      <c r="BM149" s="154" t="s">
        <v>357</v>
      </c>
    </row>
    <row r="150" spans="1:65" s="2" customFormat="1" ht="24.2" customHeight="1">
      <c r="A150" s="29"/>
      <c r="B150" s="141"/>
      <c r="C150" s="142" t="s">
        <v>7</v>
      </c>
      <c r="D150" s="142" t="s">
        <v>151</v>
      </c>
      <c r="E150" s="143" t="s">
        <v>358</v>
      </c>
      <c r="F150" s="144" t="s">
        <v>359</v>
      </c>
      <c r="G150" s="145" t="s">
        <v>208</v>
      </c>
      <c r="H150" s="146">
        <v>0.5</v>
      </c>
      <c r="I150" s="147"/>
      <c r="J150" s="148">
        <f t="shared" si="20"/>
        <v>0</v>
      </c>
      <c r="K150" s="149"/>
      <c r="L150" s="30"/>
      <c r="M150" s="150" t="s">
        <v>1</v>
      </c>
      <c r="N150" s="151" t="s">
        <v>42</v>
      </c>
      <c r="O150" s="55"/>
      <c r="P150" s="152">
        <f t="shared" si="21"/>
        <v>0</v>
      </c>
      <c r="Q150" s="152">
        <v>0</v>
      </c>
      <c r="R150" s="152">
        <f t="shared" si="22"/>
        <v>0</v>
      </c>
      <c r="S150" s="152">
        <v>0</v>
      </c>
      <c r="T150" s="153">
        <f t="shared" si="2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4" t="s">
        <v>155</v>
      </c>
      <c r="AT150" s="154" t="s">
        <v>151</v>
      </c>
      <c r="AU150" s="154" t="s">
        <v>87</v>
      </c>
      <c r="AY150" s="14" t="s">
        <v>149</v>
      </c>
      <c r="BE150" s="155">
        <f t="shared" si="24"/>
        <v>0</v>
      </c>
      <c r="BF150" s="155">
        <f t="shared" si="25"/>
        <v>0</v>
      </c>
      <c r="BG150" s="155">
        <f t="shared" si="26"/>
        <v>0</v>
      </c>
      <c r="BH150" s="155">
        <f t="shared" si="27"/>
        <v>0</v>
      </c>
      <c r="BI150" s="155">
        <f t="shared" si="28"/>
        <v>0</v>
      </c>
      <c r="BJ150" s="14" t="s">
        <v>85</v>
      </c>
      <c r="BK150" s="155">
        <f t="shared" si="29"/>
        <v>0</v>
      </c>
      <c r="BL150" s="14" t="s">
        <v>155</v>
      </c>
      <c r="BM150" s="154" t="s">
        <v>360</v>
      </c>
    </row>
    <row r="151" spans="1:65" s="2" customFormat="1" ht="37.9" customHeight="1">
      <c r="A151" s="29"/>
      <c r="B151" s="141"/>
      <c r="C151" s="142" t="s">
        <v>243</v>
      </c>
      <c r="D151" s="142" t="s">
        <v>151</v>
      </c>
      <c r="E151" s="143" t="s">
        <v>272</v>
      </c>
      <c r="F151" s="144" t="s">
        <v>273</v>
      </c>
      <c r="G151" s="145" t="s">
        <v>208</v>
      </c>
      <c r="H151" s="146">
        <v>8.4689999999999994</v>
      </c>
      <c r="I151" s="147"/>
      <c r="J151" s="148">
        <f t="shared" si="20"/>
        <v>0</v>
      </c>
      <c r="K151" s="149"/>
      <c r="L151" s="30"/>
      <c r="M151" s="150" t="s">
        <v>1</v>
      </c>
      <c r="N151" s="151" t="s">
        <v>42</v>
      </c>
      <c r="O151" s="55"/>
      <c r="P151" s="152">
        <f t="shared" si="21"/>
        <v>0</v>
      </c>
      <c r="Q151" s="152">
        <v>0</v>
      </c>
      <c r="R151" s="152">
        <f t="shared" si="22"/>
        <v>0</v>
      </c>
      <c r="S151" s="152">
        <v>0</v>
      </c>
      <c r="T151" s="153">
        <f t="shared" si="2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4" t="s">
        <v>155</v>
      </c>
      <c r="AT151" s="154" t="s">
        <v>151</v>
      </c>
      <c r="AU151" s="154" t="s">
        <v>87</v>
      </c>
      <c r="AY151" s="14" t="s">
        <v>149</v>
      </c>
      <c r="BE151" s="155">
        <f t="shared" si="24"/>
        <v>0</v>
      </c>
      <c r="BF151" s="155">
        <f t="shared" si="25"/>
        <v>0</v>
      </c>
      <c r="BG151" s="155">
        <f t="shared" si="26"/>
        <v>0</v>
      </c>
      <c r="BH151" s="155">
        <f t="shared" si="27"/>
        <v>0</v>
      </c>
      <c r="BI151" s="155">
        <f t="shared" si="28"/>
        <v>0</v>
      </c>
      <c r="BJ151" s="14" t="s">
        <v>85</v>
      </c>
      <c r="BK151" s="155">
        <f t="shared" si="29"/>
        <v>0</v>
      </c>
      <c r="BL151" s="14" t="s">
        <v>155</v>
      </c>
      <c r="BM151" s="154" t="s">
        <v>361</v>
      </c>
    </row>
    <row r="152" spans="1:65" s="2" customFormat="1" ht="37.9" customHeight="1">
      <c r="A152" s="29"/>
      <c r="B152" s="141"/>
      <c r="C152" s="142" t="s">
        <v>247</v>
      </c>
      <c r="D152" s="142" t="s">
        <v>151</v>
      </c>
      <c r="E152" s="143" t="s">
        <v>276</v>
      </c>
      <c r="F152" s="144" t="s">
        <v>277</v>
      </c>
      <c r="G152" s="145" t="s">
        <v>208</v>
      </c>
      <c r="H152" s="146">
        <v>8.0259999999999998</v>
      </c>
      <c r="I152" s="147"/>
      <c r="J152" s="148">
        <f t="shared" si="20"/>
        <v>0</v>
      </c>
      <c r="K152" s="149"/>
      <c r="L152" s="30"/>
      <c r="M152" s="150" t="s">
        <v>1</v>
      </c>
      <c r="N152" s="151" t="s">
        <v>42</v>
      </c>
      <c r="O152" s="55"/>
      <c r="P152" s="152">
        <f t="shared" si="21"/>
        <v>0</v>
      </c>
      <c r="Q152" s="152">
        <v>0</v>
      </c>
      <c r="R152" s="152">
        <f t="shared" si="22"/>
        <v>0</v>
      </c>
      <c r="S152" s="152">
        <v>0</v>
      </c>
      <c r="T152" s="153">
        <f t="shared" si="2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4" t="s">
        <v>155</v>
      </c>
      <c r="AT152" s="154" t="s">
        <v>151</v>
      </c>
      <c r="AU152" s="154" t="s">
        <v>87</v>
      </c>
      <c r="AY152" s="14" t="s">
        <v>149</v>
      </c>
      <c r="BE152" s="155">
        <f t="shared" si="24"/>
        <v>0</v>
      </c>
      <c r="BF152" s="155">
        <f t="shared" si="25"/>
        <v>0</v>
      </c>
      <c r="BG152" s="155">
        <f t="shared" si="26"/>
        <v>0</v>
      </c>
      <c r="BH152" s="155">
        <f t="shared" si="27"/>
        <v>0</v>
      </c>
      <c r="BI152" s="155">
        <f t="shared" si="28"/>
        <v>0</v>
      </c>
      <c r="BJ152" s="14" t="s">
        <v>85</v>
      </c>
      <c r="BK152" s="155">
        <f t="shared" si="29"/>
        <v>0</v>
      </c>
      <c r="BL152" s="14" t="s">
        <v>155</v>
      </c>
      <c r="BM152" s="154" t="s">
        <v>362</v>
      </c>
    </row>
    <row r="153" spans="1:65" s="12" customFormat="1" ht="25.9" customHeight="1">
      <c r="B153" s="128"/>
      <c r="D153" s="129" t="s">
        <v>76</v>
      </c>
      <c r="E153" s="130" t="s">
        <v>363</v>
      </c>
      <c r="F153" s="130" t="s">
        <v>364</v>
      </c>
      <c r="I153" s="131"/>
      <c r="J153" s="132">
        <f>BK153</f>
        <v>0</v>
      </c>
      <c r="L153" s="128"/>
      <c r="M153" s="133"/>
      <c r="N153" s="134"/>
      <c r="O153" s="134"/>
      <c r="P153" s="135">
        <f>P154</f>
        <v>0</v>
      </c>
      <c r="Q153" s="134"/>
      <c r="R153" s="135">
        <f>R154</f>
        <v>0</v>
      </c>
      <c r="S153" s="134"/>
      <c r="T153" s="136">
        <f>T154</f>
        <v>0.22500000000000001</v>
      </c>
      <c r="AR153" s="129" t="s">
        <v>87</v>
      </c>
      <c r="AT153" s="137" t="s">
        <v>76</v>
      </c>
      <c r="AU153" s="137" t="s">
        <v>77</v>
      </c>
      <c r="AY153" s="129" t="s">
        <v>149</v>
      </c>
      <c r="BK153" s="138">
        <f>BK154</f>
        <v>0</v>
      </c>
    </row>
    <row r="154" spans="1:65" s="12" customFormat="1" ht="22.9" customHeight="1">
      <c r="B154" s="128"/>
      <c r="D154" s="129" t="s">
        <v>76</v>
      </c>
      <c r="E154" s="139" t="s">
        <v>365</v>
      </c>
      <c r="F154" s="139" t="s">
        <v>366</v>
      </c>
      <c r="I154" s="131"/>
      <c r="J154" s="140">
        <f>BK154</f>
        <v>0</v>
      </c>
      <c r="L154" s="128"/>
      <c r="M154" s="133"/>
      <c r="N154" s="134"/>
      <c r="O154" s="134"/>
      <c r="P154" s="135">
        <f>P155</f>
        <v>0</v>
      </c>
      <c r="Q154" s="134"/>
      <c r="R154" s="135">
        <f>R155</f>
        <v>0</v>
      </c>
      <c r="S154" s="134"/>
      <c r="T154" s="136">
        <f>T155</f>
        <v>0.22500000000000001</v>
      </c>
      <c r="AR154" s="129" t="s">
        <v>87</v>
      </c>
      <c r="AT154" s="137" t="s">
        <v>76</v>
      </c>
      <c r="AU154" s="137" t="s">
        <v>85</v>
      </c>
      <c r="AY154" s="129" t="s">
        <v>149</v>
      </c>
      <c r="BK154" s="138">
        <f>BK155</f>
        <v>0</v>
      </c>
    </row>
    <row r="155" spans="1:65" s="2" customFormat="1" ht="14.45" customHeight="1">
      <c r="A155" s="29"/>
      <c r="B155" s="141"/>
      <c r="C155" s="142" t="s">
        <v>251</v>
      </c>
      <c r="D155" s="142" t="s">
        <v>151</v>
      </c>
      <c r="E155" s="143" t="s">
        <v>367</v>
      </c>
      <c r="F155" s="144" t="s">
        <v>368</v>
      </c>
      <c r="G155" s="145" t="s">
        <v>154</v>
      </c>
      <c r="H155" s="146">
        <v>22.5</v>
      </c>
      <c r="I155" s="147"/>
      <c r="J155" s="148">
        <f>ROUND(I155*H155,2)</f>
        <v>0</v>
      </c>
      <c r="K155" s="149"/>
      <c r="L155" s="30"/>
      <c r="M155" s="150" t="s">
        <v>1</v>
      </c>
      <c r="N155" s="151" t="s">
        <v>42</v>
      </c>
      <c r="O155" s="55"/>
      <c r="P155" s="152">
        <f>O155*H155</f>
        <v>0</v>
      </c>
      <c r="Q155" s="152">
        <v>0</v>
      </c>
      <c r="R155" s="152">
        <f>Q155*H155</f>
        <v>0</v>
      </c>
      <c r="S155" s="152">
        <v>0.01</v>
      </c>
      <c r="T155" s="153">
        <f>S155*H155</f>
        <v>0.22500000000000001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4" t="s">
        <v>219</v>
      </c>
      <c r="AT155" s="154" t="s">
        <v>151</v>
      </c>
      <c r="AU155" s="154" t="s">
        <v>87</v>
      </c>
      <c r="AY155" s="14" t="s">
        <v>149</v>
      </c>
      <c r="BE155" s="155">
        <f>IF(N155="základní",J155,0)</f>
        <v>0</v>
      </c>
      <c r="BF155" s="155">
        <f>IF(N155="snížená",J155,0)</f>
        <v>0</v>
      </c>
      <c r="BG155" s="155">
        <f>IF(N155="zákl. přenesená",J155,0)</f>
        <v>0</v>
      </c>
      <c r="BH155" s="155">
        <f>IF(N155="sníž. přenesená",J155,0)</f>
        <v>0</v>
      </c>
      <c r="BI155" s="155">
        <f>IF(N155="nulová",J155,0)</f>
        <v>0</v>
      </c>
      <c r="BJ155" s="14" t="s">
        <v>85</v>
      </c>
      <c r="BK155" s="155">
        <f>ROUND(I155*H155,2)</f>
        <v>0</v>
      </c>
      <c r="BL155" s="14" t="s">
        <v>219</v>
      </c>
      <c r="BM155" s="154" t="s">
        <v>369</v>
      </c>
    </row>
    <row r="156" spans="1:65" s="12" customFormat="1" ht="25.9" customHeight="1">
      <c r="B156" s="128"/>
      <c r="D156" s="129" t="s">
        <v>76</v>
      </c>
      <c r="E156" s="130" t="s">
        <v>279</v>
      </c>
      <c r="F156" s="130" t="s">
        <v>280</v>
      </c>
      <c r="I156" s="131"/>
      <c r="J156" s="132">
        <f>BK156</f>
        <v>0</v>
      </c>
      <c r="L156" s="128"/>
      <c r="M156" s="133"/>
      <c r="N156" s="134"/>
      <c r="O156" s="134"/>
      <c r="P156" s="135">
        <f>P157+P159</f>
        <v>0</v>
      </c>
      <c r="Q156" s="134"/>
      <c r="R156" s="135">
        <f>R157+R159</f>
        <v>0</v>
      </c>
      <c r="S156" s="134"/>
      <c r="T156" s="136">
        <f>T157+T159</f>
        <v>0</v>
      </c>
      <c r="AR156" s="129" t="s">
        <v>169</v>
      </c>
      <c r="AT156" s="137" t="s">
        <v>76</v>
      </c>
      <c r="AU156" s="137" t="s">
        <v>77</v>
      </c>
      <c r="AY156" s="129" t="s">
        <v>149</v>
      </c>
      <c r="BK156" s="138">
        <f>BK157+BK159</f>
        <v>0</v>
      </c>
    </row>
    <row r="157" spans="1:65" s="12" customFormat="1" ht="22.9" customHeight="1">
      <c r="B157" s="128"/>
      <c r="D157" s="129" t="s">
        <v>76</v>
      </c>
      <c r="E157" s="139" t="s">
        <v>289</v>
      </c>
      <c r="F157" s="139" t="s">
        <v>290</v>
      </c>
      <c r="I157" s="131"/>
      <c r="J157" s="140">
        <f>BK157</f>
        <v>0</v>
      </c>
      <c r="L157" s="128"/>
      <c r="M157" s="133"/>
      <c r="N157" s="134"/>
      <c r="O157" s="134"/>
      <c r="P157" s="135">
        <f>P158</f>
        <v>0</v>
      </c>
      <c r="Q157" s="134"/>
      <c r="R157" s="135">
        <f>R158</f>
        <v>0</v>
      </c>
      <c r="S157" s="134"/>
      <c r="T157" s="136">
        <f>T158</f>
        <v>0</v>
      </c>
      <c r="AR157" s="129" t="s">
        <v>169</v>
      </c>
      <c r="AT157" s="137" t="s">
        <v>76</v>
      </c>
      <c r="AU157" s="137" t="s">
        <v>85</v>
      </c>
      <c r="AY157" s="129" t="s">
        <v>149</v>
      </c>
      <c r="BK157" s="138">
        <f>BK158</f>
        <v>0</v>
      </c>
    </row>
    <row r="158" spans="1:65" s="2" customFormat="1" ht="37.9" customHeight="1">
      <c r="A158" s="29"/>
      <c r="B158" s="141"/>
      <c r="C158" s="142" t="s">
        <v>255</v>
      </c>
      <c r="D158" s="142" t="s">
        <v>151</v>
      </c>
      <c r="E158" s="143" t="s">
        <v>292</v>
      </c>
      <c r="F158" s="144" t="s">
        <v>293</v>
      </c>
      <c r="G158" s="145" t="s">
        <v>217</v>
      </c>
      <c r="H158" s="146">
        <v>1</v>
      </c>
      <c r="I158" s="147"/>
      <c r="J158" s="148">
        <f>ROUND(I158*H158,2)</f>
        <v>0</v>
      </c>
      <c r="K158" s="149"/>
      <c r="L158" s="30"/>
      <c r="M158" s="150" t="s">
        <v>1</v>
      </c>
      <c r="N158" s="151" t="s">
        <v>42</v>
      </c>
      <c r="O158" s="55"/>
      <c r="P158" s="152">
        <f>O158*H158</f>
        <v>0</v>
      </c>
      <c r="Q158" s="152">
        <v>0</v>
      </c>
      <c r="R158" s="152">
        <f>Q158*H158</f>
        <v>0</v>
      </c>
      <c r="S158" s="152">
        <v>0</v>
      </c>
      <c r="T158" s="153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4" t="s">
        <v>287</v>
      </c>
      <c r="AT158" s="154" t="s">
        <v>151</v>
      </c>
      <c r="AU158" s="154" t="s">
        <v>87</v>
      </c>
      <c r="AY158" s="14" t="s">
        <v>149</v>
      </c>
      <c r="BE158" s="155">
        <f>IF(N158="základní",J158,0)</f>
        <v>0</v>
      </c>
      <c r="BF158" s="155">
        <f>IF(N158="snížená",J158,0)</f>
        <v>0</v>
      </c>
      <c r="BG158" s="155">
        <f>IF(N158="zákl. přenesená",J158,0)</f>
        <v>0</v>
      </c>
      <c r="BH158" s="155">
        <f>IF(N158="sníž. přenesená",J158,0)</f>
        <v>0</v>
      </c>
      <c r="BI158" s="155">
        <f>IF(N158="nulová",J158,0)</f>
        <v>0</v>
      </c>
      <c r="BJ158" s="14" t="s">
        <v>85</v>
      </c>
      <c r="BK158" s="155">
        <f>ROUND(I158*H158,2)</f>
        <v>0</v>
      </c>
      <c r="BL158" s="14" t="s">
        <v>287</v>
      </c>
      <c r="BM158" s="154" t="s">
        <v>370</v>
      </c>
    </row>
    <row r="159" spans="1:65" s="12" customFormat="1" ht="22.9" customHeight="1">
      <c r="B159" s="128"/>
      <c r="D159" s="129" t="s">
        <v>76</v>
      </c>
      <c r="E159" s="139" t="s">
        <v>371</v>
      </c>
      <c r="F159" s="139" t="s">
        <v>372</v>
      </c>
      <c r="I159" s="131"/>
      <c r="J159" s="140">
        <f>BK159</f>
        <v>0</v>
      </c>
      <c r="L159" s="128"/>
      <c r="M159" s="133"/>
      <c r="N159" s="134"/>
      <c r="O159" s="134"/>
      <c r="P159" s="135">
        <f>SUM(P160:P162)</f>
        <v>0</v>
      </c>
      <c r="Q159" s="134"/>
      <c r="R159" s="135">
        <f>SUM(R160:R162)</f>
        <v>0</v>
      </c>
      <c r="S159" s="134"/>
      <c r="T159" s="136">
        <f>SUM(T160:T162)</f>
        <v>0</v>
      </c>
      <c r="AR159" s="129" t="s">
        <v>169</v>
      </c>
      <c r="AT159" s="137" t="s">
        <v>76</v>
      </c>
      <c r="AU159" s="137" t="s">
        <v>85</v>
      </c>
      <c r="AY159" s="129" t="s">
        <v>149</v>
      </c>
      <c r="BK159" s="138">
        <f>SUM(BK160:BK162)</f>
        <v>0</v>
      </c>
    </row>
    <row r="160" spans="1:65" s="2" customFormat="1" ht="37.9" customHeight="1">
      <c r="A160" s="29"/>
      <c r="B160" s="141"/>
      <c r="C160" s="142" t="s">
        <v>259</v>
      </c>
      <c r="D160" s="142" t="s">
        <v>151</v>
      </c>
      <c r="E160" s="143" t="s">
        <v>373</v>
      </c>
      <c r="F160" s="144" t="s">
        <v>374</v>
      </c>
      <c r="G160" s="145" t="s">
        <v>286</v>
      </c>
      <c r="H160" s="146">
        <v>1</v>
      </c>
      <c r="I160" s="147"/>
      <c r="J160" s="148">
        <f>ROUND(I160*H160,2)</f>
        <v>0</v>
      </c>
      <c r="K160" s="149"/>
      <c r="L160" s="30"/>
      <c r="M160" s="150" t="s">
        <v>1</v>
      </c>
      <c r="N160" s="151" t="s">
        <v>42</v>
      </c>
      <c r="O160" s="55"/>
      <c r="P160" s="152">
        <f>O160*H160</f>
        <v>0</v>
      </c>
      <c r="Q160" s="152">
        <v>0</v>
      </c>
      <c r="R160" s="152">
        <f>Q160*H160</f>
        <v>0</v>
      </c>
      <c r="S160" s="152">
        <v>0</v>
      </c>
      <c r="T160" s="153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4" t="s">
        <v>287</v>
      </c>
      <c r="AT160" s="154" t="s">
        <v>151</v>
      </c>
      <c r="AU160" s="154" t="s">
        <v>87</v>
      </c>
      <c r="AY160" s="14" t="s">
        <v>149</v>
      </c>
      <c r="BE160" s="155">
        <f>IF(N160="základní",J160,0)</f>
        <v>0</v>
      </c>
      <c r="BF160" s="155">
        <f>IF(N160="snížená",J160,0)</f>
        <v>0</v>
      </c>
      <c r="BG160" s="155">
        <f>IF(N160="zákl. přenesená",J160,0)</f>
        <v>0</v>
      </c>
      <c r="BH160" s="155">
        <f>IF(N160="sníž. přenesená",J160,0)</f>
        <v>0</v>
      </c>
      <c r="BI160" s="155">
        <f>IF(N160="nulová",J160,0)</f>
        <v>0</v>
      </c>
      <c r="BJ160" s="14" t="s">
        <v>85</v>
      </c>
      <c r="BK160" s="155">
        <f>ROUND(I160*H160,2)</f>
        <v>0</v>
      </c>
      <c r="BL160" s="14" t="s">
        <v>287</v>
      </c>
      <c r="BM160" s="154" t="s">
        <v>375</v>
      </c>
    </row>
    <row r="161" spans="1:65" s="2" customFormat="1" ht="37.9" customHeight="1">
      <c r="A161" s="29"/>
      <c r="B161" s="141"/>
      <c r="C161" s="142" t="s">
        <v>263</v>
      </c>
      <c r="D161" s="142" t="s">
        <v>151</v>
      </c>
      <c r="E161" s="143" t="s">
        <v>376</v>
      </c>
      <c r="F161" s="144" t="s">
        <v>377</v>
      </c>
      <c r="G161" s="145" t="s">
        <v>286</v>
      </c>
      <c r="H161" s="146">
        <v>1</v>
      </c>
      <c r="I161" s="147"/>
      <c r="J161" s="148">
        <f>ROUND(I161*H161,2)</f>
        <v>0</v>
      </c>
      <c r="K161" s="149"/>
      <c r="L161" s="30"/>
      <c r="M161" s="150" t="s">
        <v>1</v>
      </c>
      <c r="N161" s="151" t="s">
        <v>42</v>
      </c>
      <c r="O161" s="55"/>
      <c r="P161" s="152">
        <f>O161*H161</f>
        <v>0</v>
      </c>
      <c r="Q161" s="152">
        <v>0</v>
      </c>
      <c r="R161" s="152">
        <f>Q161*H161</f>
        <v>0</v>
      </c>
      <c r="S161" s="152">
        <v>0</v>
      </c>
      <c r="T161" s="153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4" t="s">
        <v>287</v>
      </c>
      <c r="AT161" s="154" t="s">
        <v>151</v>
      </c>
      <c r="AU161" s="154" t="s">
        <v>87</v>
      </c>
      <c r="AY161" s="14" t="s">
        <v>149</v>
      </c>
      <c r="BE161" s="155">
        <f>IF(N161="základní",J161,0)</f>
        <v>0</v>
      </c>
      <c r="BF161" s="155">
        <f>IF(N161="snížená",J161,0)</f>
        <v>0</v>
      </c>
      <c r="BG161" s="155">
        <f>IF(N161="zákl. přenesená",J161,0)</f>
        <v>0</v>
      </c>
      <c r="BH161" s="155">
        <f>IF(N161="sníž. přenesená",J161,0)</f>
        <v>0</v>
      </c>
      <c r="BI161" s="155">
        <f>IF(N161="nulová",J161,0)</f>
        <v>0</v>
      </c>
      <c r="BJ161" s="14" t="s">
        <v>85</v>
      </c>
      <c r="BK161" s="155">
        <f>ROUND(I161*H161,2)</f>
        <v>0</v>
      </c>
      <c r="BL161" s="14" t="s">
        <v>287</v>
      </c>
      <c r="BM161" s="154" t="s">
        <v>378</v>
      </c>
    </row>
    <row r="162" spans="1:65" s="2" customFormat="1" ht="24.2" customHeight="1">
      <c r="A162" s="29"/>
      <c r="B162" s="141"/>
      <c r="C162" s="142" t="s">
        <v>267</v>
      </c>
      <c r="D162" s="142" t="s">
        <v>151</v>
      </c>
      <c r="E162" s="143" t="s">
        <v>379</v>
      </c>
      <c r="F162" s="144" t="s">
        <v>380</v>
      </c>
      <c r="G162" s="145" t="s">
        <v>286</v>
      </c>
      <c r="H162" s="146">
        <v>1</v>
      </c>
      <c r="I162" s="147"/>
      <c r="J162" s="148">
        <f>ROUND(I162*H162,2)</f>
        <v>0</v>
      </c>
      <c r="K162" s="149"/>
      <c r="L162" s="30"/>
      <c r="M162" s="167" t="s">
        <v>1</v>
      </c>
      <c r="N162" s="168" t="s">
        <v>42</v>
      </c>
      <c r="O162" s="169"/>
      <c r="P162" s="170">
        <f>O162*H162</f>
        <v>0</v>
      </c>
      <c r="Q162" s="170">
        <v>0</v>
      </c>
      <c r="R162" s="170">
        <f>Q162*H162</f>
        <v>0</v>
      </c>
      <c r="S162" s="170">
        <v>0</v>
      </c>
      <c r="T162" s="171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4" t="s">
        <v>287</v>
      </c>
      <c r="AT162" s="154" t="s">
        <v>151</v>
      </c>
      <c r="AU162" s="154" t="s">
        <v>87</v>
      </c>
      <c r="AY162" s="14" t="s">
        <v>149</v>
      </c>
      <c r="BE162" s="155">
        <f>IF(N162="základní",J162,0)</f>
        <v>0</v>
      </c>
      <c r="BF162" s="155">
        <f>IF(N162="snížená",J162,0)</f>
        <v>0</v>
      </c>
      <c r="BG162" s="155">
        <f>IF(N162="zákl. přenesená",J162,0)</f>
        <v>0</v>
      </c>
      <c r="BH162" s="155">
        <f>IF(N162="sníž. přenesená",J162,0)</f>
        <v>0</v>
      </c>
      <c r="BI162" s="155">
        <f>IF(N162="nulová",J162,0)</f>
        <v>0</v>
      </c>
      <c r="BJ162" s="14" t="s">
        <v>85</v>
      </c>
      <c r="BK162" s="155">
        <f>ROUND(I162*H162,2)</f>
        <v>0</v>
      </c>
      <c r="BL162" s="14" t="s">
        <v>287</v>
      </c>
      <c r="BM162" s="154" t="s">
        <v>381</v>
      </c>
    </row>
    <row r="163" spans="1:65" s="2" customFormat="1" ht="6.95" customHeight="1">
      <c r="A163" s="29"/>
      <c r="B163" s="44"/>
      <c r="C163" s="45"/>
      <c r="D163" s="45"/>
      <c r="E163" s="45"/>
      <c r="F163" s="45"/>
      <c r="G163" s="45"/>
      <c r="H163" s="45"/>
      <c r="I163" s="45"/>
      <c r="J163" s="45"/>
      <c r="K163" s="45"/>
      <c r="L163" s="30"/>
      <c r="M163" s="29"/>
      <c r="O163" s="29"/>
      <c r="P163" s="29"/>
      <c r="Q163" s="29"/>
      <c r="R163" s="29"/>
      <c r="S163" s="29"/>
      <c r="T163" s="29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</row>
  </sheetData>
  <sheetProtection algorithmName="SHA-512" hashValue="WHY3QOdqycAc1K5ssKcNBro1dfxTsXJMAf5afxfvtmP0SQyZkXABFGTpigQ/5ub7N/GWqy6lNTTbEUQ7Xajfww==" saltValue="CSSx8vu2m6DfKFOVLPx3Nw==" spinCount="100000" sheet="1" objects="1" scenarios="1"/>
  <autoFilter ref="C124:K162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2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4" t="s">
        <v>96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87</v>
      </c>
    </row>
    <row r="4" spans="1:46" s="1" customFormat="1" ht="24.95" customHeight="1">
      <c r="B4" s="17"/>
      <c r="D4" s="18" t="s">
        <v>118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34.5" customHeight="1">
      <c r="B7" s="17"/>
      <c r="E7" s="215" t="str">
        <f>'Rekapitulace stavby'!K6</f>
        <v>Odstraňování postradatelných objektů SŽ-demolice (obvod OŘ PHA) trať č.090-Kralupy n.V.; Bubny, 070-Měšice, 061-Oskořínek, 011 Pečky,126-Chrášťany, 161-Oráčov, 174-Hýskov, 210-Čisovice, 212-Ledečko</v>
      </c>
      <c r="F7" s="216"/>
      <c r="G7" s="216"/>
      <c r="H7" s="216"/>
      <c r="L7" s="17"/>
    </row>
    <row r="8" spans="1:46" s="2" customFormat="1" ht="12" customHeight="1">
      <c r="A8" s="29"/>
      <c r="B8" s="30"/>
      <c r="C8" s="29"/>
      <c r="D8" s="24" t="s">
        <v>119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1" t="s">
        <v>382</v>
      </c>
      <c r="F9" s="217"/>
      <c r="G9" s="217"/>
      <c r="H9" s="217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383</v>
      </c>
      <c r="G12" s="29"/>
      <c r="H12" s="29"/>
      <c r="I12" s="24" t="s">
        <v>21</v>
      </c>
      <c r="J12" s="52" t="str">
        <f>'Rekapitulace stavby'!AN8</f>
        <v>14. 9. 2020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25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26</v>
      </c>
      <c r="F15" s="29"/>
      <c r="G15" s="29"/>
      <c r="H15" s="29"/>
      <c r="I15" s="24" t="s">
        <v>27</v>
      </c>
      <c r="J15" s="22" t="s">
        <v>28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29</v>
      </c>
      <c r="E17" s="29"/>
      <c r="F17" s="29"/>
      <c r="G17" s="29"/>
      <c r="H17" s="29"/>
      <c r="I17" s="2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8" t="str">
        <f>'Rekapitulace stavby'!E14</f>
        <v>Vyplň údaj</v>
      </c>
      <c r="F18" s="187"/>
      <c r="G18" s="187"/>
      <c r="H18" s="187"/>
      <c r="I18" s="24" t="s">
        <v>27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31</v>
      </c>
      <c r="E20" s="29"/>
      <c r="F20" s="29"/>
      <c r="G20" s="29"/>
      <c r="H20" s="29"/>
      <c r="I20" s="2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27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34</v>
      </c>
      <c r="E23" s="29"/>
      <c r="F23" s="29"/>
      <c r="G23" s="29"/>
      <c r="H23" s="29"/>
      <c r="I23" s="24" t="s">
        <v>24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35</v>
      </c>
      <c r="F24" s="29"/>
      <c r="G24" s="29"/>
      <c r="H24" s="29"/>
      <c r="I24" s="24" t="s">
        <v>27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36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91" t="s">
        <v>1</v>
      </c>
      <c r="F27" s="191"/>
      <c r="G27" s="191"/>
      <c r="H27" s="191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37</v>
      </c>
      <c r="E30" s="29"/>
      <c r="F30" s="29"/>
      <c r="G30" s="29"/>
      <c r="H30" s="29"/>
      <c r="I30" s="29"/>
      <c r="J30" s="68">
        <f>ROUND(J129,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39</v>
      </c>
      <c r="G32" s="29"/>
      <c r="H32" s="29"/>
      <c r="I32" s="33" t="s">
        <v>38</v>
      </c>
      <c r="J32" s="33" t="s">
        <v>40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41</v>
      </c>
      <c r="E33" s="24" t="s">
        <v>42</v>
      </c>
      <c r="F33" s="96">
        <f>ROUND((SUM(BE129:BE182)),  2)</f>
        <v>0</v>
      </c>
      <c r="G33" s="29"/>
      <c r="H33" s="29"/>
      <c r="I33" s="97">
        <v>0.21</v>
      </c>
      <c r="J33" s="96">
        <f>ROUND(((SUM(BE129:BE182))*I33),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43</v>
      </c>
      <c r="F34" s="96">
        <f>ROUND((SUM(BF129:BF182)),  2)</f>
        <v>0</v>
      </c>
      <c r="G34" s="29"/>
      <c r="H34" s="29"/>
      <c r="I34" s="97">
        <v>0.15</v>
      </c>
      <c r="J34" s="96">
        <f>ROUND(((SUM(BF129:BF182))*I34),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44</v>
      </c>
      <c r="F35" s="96">
        <f>ROUND((SUM(BG129:BG182)),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45</v>
      </c>
      <c r="F36" s="96">
        <f>ROUND((SUM(BH129:BH182)),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46</v>
      </c>
      <c r="F37" s="96">
        <f>ROUND((SUM(BI129:BI182)),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47</v>
      </c>
      <c r="E39" s="57"/>
      <c r="F39" s="57"/>
      <c r="G39" s="100" t="s">
        <v>48</v>
      </c>
      <c r="H39" s="101" t="s">
        <v>49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29"/>
      <c r="B61" s="30"/>
      <c r="C61" s="29"/>
      <c r="D61" s="42" t="s">
        <v>52</v>
      </c>
      <c r="E61" s="32"/>
      <c r="F61" s="104" t="s">
        <v>53</v>
      </c>
      <c r="G61" s="42" t="s">
        <v>52</v>
      </c>
      <c r="H61" s="32"/>
      <c r="I61" s="32"/>
      <c r="J61" s="105" t="s">
        <v>53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29"/>
      <c r="B65" s="30"/>
      <c r="C65" s="29"/>
      <c r="D65" s="40" t="s">
        <v>54</v>
      </c>
      <c r="E65" s="43"/>
      <c r="F65" s="43"/>
      <c r="G65" s="40" t="s">
        <v>55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29"/>
      <c r="B76" s="30"/>
      <c r="C76" s="29"/>
      <c r="D76" s="42" t="s">
        <v>52</v>
      </c>
      <c r="E76" s="32"/>
      <c r="F76" s="104" t="s">
        <v>53</v>
      </c>
      <c r="G76" s="42" t="s">
        <v>52</v>
      </c>
      <c r="H76" s="32"/>
      <c r="I76" s="32"/>
      <c r="J76" s="105" t="s">
        <v>53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122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5" t="str">
        <f>E7</f>
        <v>Odstraňování postradatelných objektů SŽ-demolice (obvod OŘ PHA) trať č.090-Kralupy n.V.; Bubny, 070-Měšice, 061-Oskořínek, 011 Pečky,126-Chrášťany, 161-Oráčov, 174-Hýskov, 210-Čisovice, 212-Ledečko</v>
      </c>
      <c r="F85" s="216"/>
      <c r="G85" s="216"/>
      <c r="H85" s="216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119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1" t="str">
        <f>E9</f>
        <v>SO.04 - Oskořínek - strážní domek č. 3 (5000096333)</v>
      </c>
      <c r="F87" s="217"/>
      <c r="G87" s="217"/>
      <c r="H87" s="217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 xml:space="preserve">Oskořínek </v>
      </c>
      <c r="G89" s="29"/>
      <c r="H89" s="29"/>
      <c r="I89" s="24" t="s">
        <v>21</v>
      </c>
      <c r="J89" s="52" t="str">
        <f>IF(J12="","",J12)</f>
        <v>14. 9. 2020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>Správa železnic, státní organizace</v>
      </c>
      <c r="G91" s="29"/>
      <c r="H91" s="29"/>
      <c r="I91" s="24" t="s">
        <v>31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29</v>
      </c>
      <c r="D92" s="29"/>
      <c r="E92" s="29"/>
      <c r="F92" s="22" t="str">
        <f>IF(E18="","",E18)</f>
        <v>Vyplň údaj</v>
      </c>
      <c r="G92" s="29"/>
      <c r="H92" s="29"/>
      <c r="I92" s="24" t="s">
        <v>34</v>
      </c>
      <c r="J92" s="27" t="str">
        <f>E24</f>
        <v>L. Malý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123</v>
      </c>
      <c r="D94" s="98"/>
      <c r="E94" s="98"/>
      <c r="F94" s="98"/>
      <c r="G94" s="98"/>
      <c r="H94" s="98"/>
      <c r="I94" s="98"/>
      <c r="J94" s="107" t="s">
        <v>124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125</v>
      </c>
      <c r="D96" s="29"/>
      <c r="E96" s="29"/>
      <c r="F96" s="29"/>
      <c r="G96" s="29"/>
      <c r="H96" s="29"/>
      <c r="I96" s="29"/>
      <c r="J96" s="68">
        <f>J129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126</v>
      </c>
    </row>
    <row r="97" spans="1:31" s="9" customFormat="1" ht="24.95" customHeight="1">
      <c r="B97" s="109"/>
      <c r="D97" s="110" t="s">
        <v>127</v>
      </c>
      <c r="E97" s="111"/>
      <c r="F97" s="111"/>
      <c r="G97" s="111"/>
      <c r="H97" s="111"/>
      <c r="I97" s="111"/>
      <c r="J97" s="112">
        <f>J130</f>
        <v>0</v>
      </c>
      <c r="L97" s="109"/>
    </row>
    <row r="98" spans="1:31" s="10" customFormat="1" ht="19.899999999999999" customHeight="1">
      <c r="B98" s="113"/>
      <c r="D98" s="114" t="s">
        <v>128</v>
      </c>
      <c r="E98" s="115"/>
      <c r="F98" s="115"/>
      <c r="G98" s="115"/>
      <c r="H98" s="115"/>
      <c r="I98" s="115"/>
      <c r="J98" s="116">
        <f>J131</f>
        <v>0</v>
      </c>
      <c r="L98" s="113"/>
    </row>
    <row r="99" spans="1:31" s="10" customFormat="1" ht="19.899999999999999" customHeight="1">
      <c r="B99" s="113"/>
      <c r="D99" s="114" t="s">
        <v>384</v>
      </c>
      <c r="E99" s="115"/>
      <c r="F99" s="115"/>
      <c r="G99" s="115"/>
      <c r="H99" s="115"/>
      <c r="I99" s="115"/>
      <c r="J99" s="116">
        <f>J140</f>
        <v>0</v>
      </c>
      <c r="L99" s="113"/>
    </row>
    <row r="100" spans="1:31" s="10" customFormat="1" ht="19.899999999999999" customHeight="1">
      <c r="B100" s="113"/>
      <c r="D100" s="114" t="s">
        <v>129</v>
      </c>
      <c r="E100" s="115"/>
      <c r="F100" s="115"/>
      <c r="G100" s="115"/>
      <c r="H100" s="115"/>
      <c r="I100" s="115"/>
      <c r="J100" s="116">
        <f>J143</f>
        <v>0</v>
      </c>
      <c r="L100" s="113"/>
    </row>
    <row r="101" spans="1:31" s="10" customFormat="1" ht="19.899999999999999" customHeight="1">
      <c r="B101" s="113"/>
      <c r="D101" s="114" t="s">
        <v>130</v>
      </c>
      <c r="E101" s="115"/>
      <c r="F101" s="115"/>
      <c r="G101" s="115"/>
      <c r="H101" s="115"/>
      <c r="I101" s="115"/>
      <c r="J101" s="116">
        <f>J153</f>
        <v>0</v>
      </c>
      <c r="L101" s="113"/>
    </row>
    <row r="102" spans="1:31" s="9" customFormat="1" ht="24.95" customHeight="1">
      <c r="B102" s="109"/>
      <c r="D102" s="110" t="s">
        <v>327</v>
      </c>
      <c r="E102" s="111"/>
      <c r="F102" s="111"/>
      <c r="G102" s="111"/>
      <c r="H102" s="111"/>
      <c r="I102" s="111"/>
      <c r="J102" s="112">
        <f>J166</f>
        <v>0</v>
      </c>
      <c r="L102" s="109"/>
    </row>
    <row r="103" spans="1:31" s="10" customFormat="1" ht="19.899999999999999" customHeight="1">
      <c r="B103" s="113"/>
      <c r="D103" s="114" t="s">
        <v>385</v>
      </c>
      <c r="E103" s="115"/>
      <c r="F103" s="115"/>
      <c r="G103" s="115"/>
      <c r="H103" s="115"/>
      <c r="I103" s="115"/>
      <c r="J103" s="116">
        <f>J167</f>
        <v>0</v>
      </c>
      <c r="L103" s="113"/>
    </row>
    <row r="104" spans="1:31" s="10" customFormat="1" ht="19.899999999999999" customHeight="1">
      <c r="B104" s="113"/>
      <c r="D104" s="114" t="s">
        <v>386</v>
      </c>
      <c r="E104" s="115"/>
      <c r="F104" s="115"/>
      <c r="G104" s="115"/>
      <c r="H104" s="115"/>
      <c r="I104" s="115"/>
      <c r="J104" s="116">
        <f>J169</f>
        <v>0</v>
      </c>
      <c r="L104" s="113"/>
    </row>
    <row r="105" spans="1:31" s="9" customFormat="1" ht="24.95" customHeight="1">
      <c r="B105" s="109"/>
      <c r="D105" s="110" t="s">
        <v>131</v>
      </c>
      <c r="E105" s="111"/>
      <c r="F105" s="111"/>
      <c r="G105" s="111"/>
      <c r="H105" s="111"/>
      <c r="I105" s="111"/>
      <c r="J105" s="112">
        <f>J172</f>
        <v>0</v>
      </c>
      <c r="L105" s="109"/>
    </row>
    <row r="106" spans="1:31" s="10" customFormat="1" ht="19.899999999999999" customHeight="1">
      <c r="B106" s="113"/>
      <c r="D106" s="114" t="s">
        <v>132</v>
      </c>
      <c r="E106" s="115"/>
      <c r="F106" s="115"/>
      <c r="G106" s="115"/>
      <c r="H106" s="115"/>
      <c r="I106" s="115"/>
      <c r="J106" s="116">
        <f>J173</f>
        <v>0</v>
      </c>
      <c r="L106" s="113"/>
    </row>
    <row r="107" spans="1:31" s="10" customFormat="1" ht="19.899999999999999" customHeight="1">
      <c r="B107" s="113"/>
      <c r="D107" s="114" t="s">
        <v>387</v>
      </c>
      <c r="E107" s="115"/>
      <c r="F107" s="115"/>
      <c r="G107" s="115"/>
      <c r="H107" s="115"/>
      <c r="I107" s="115"/>
      <c r="J107" s="116">
        <f>J175</f>
        <v>0</v>
      </c>
      <c r="L107" s="113"/>
    </row>
    <row r="108" spans="1:31" s="10" customFormat="1" ht="19.899999999999999" customHeight="1">
      <c r="B108" s="113"/>
      <c r="D108" s="114" t="s">
        <v>133</v>
      </c>
      <c r="E108" s="115"/>
      <c r="F108" s="115"/>
      <c r="G108" s="115"/>
      <c r="H108" s="115"/>
      <c r="I108" s="115"/>
      <c r="J108" s="116">
        <f>J178</f>
        <v>0</v>
      </c>
      <c r="L108" s="113"/>
    </row>
    <row r="109" spans="1:31" s="10" customFormat="1" ht="19.899999999999999" customHeight="1">
      <c r="B109" s="113"/>
      <c r="D109" s="114" t="s">
        <v>329</v>
      </c>
      <c r="E109" s="115"/>
      <c r="F109" s="115"/>
      <c r="G109" s="115"/>
      <c r="H109" s="115"/>
      <c r="I109" s="115"/>
      <c r="J109" s="116">
        <f>J180</f>
        <v>0</v>
      </c>
      <c r="L109" s="113"/>
    </row>
    <row r="110" spans="1:31" s="2" customFormat="1" ht="21.7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44"/>
      <c r="C111" s="45"/>
      <c r="D111" s="45"/>
      <c r="E111" s="45"/>
      <c r="F111" s="45"/>
      <c r="G111" s="45"/>
      <c r="H111" s="45"/>
      <c r="I111" s="45"/>
      <c r="J111" s="45"/>
      <c r="K111" s="45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5" spans="1:31" s="2" customFormat="1" ht="6.95" customHeight="1">
      <c r="A115" s="29"/>
      <c r="B115" s="46"/>
      <c r="C115" s="47"/>
      <c r="D115" s="47"/>
      <c r="E115" s="47"/>
      <c r="F115" s="47"/>
      <c r="G115" s="47"/>
      <c r="H115" s="47"/>
      <c r="I115" s="47"/>
      <c r="J115" s="47"/>
      <c r="K115" s="47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24.95" customHeight="1">
      <c r="A116" s="29"/>
      <c r="B116" s="30"/>
      <c r="C116" s="18" t="s">
        <v>134</v>
      </c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12" customHeight="1">
      <c r="A118" s="29"/>
      <c r="B118" s="30"/>
      <c r="C118" s="24" t="s">
        <v>16</v>
      </c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16.5" customHeight="1">
      <c r="A119" s="29"/>
      <c r="B119" s="30"/>
      <c r="C119" s="29"/>
      <c r="D119" s="29"/>
      <c r="E119" s="215" t="str">
        <f>E7</f>
        <v>Odstraňování postradatelných objektů SŽ-demolice (obvod OŘ PHA) trať č.090-Kralupy n.V.; Bubny, 070-Měšice, 061-Oskořínek, 011 Pečky,126-Chrášťany, 161-Oráčov, 174-Hýskov, 210-Čisovice, 212-Ledečko</v>
      </c>
      <c r="F119" s="216"/>
      <c r="G119" s="216"/>
      <c r="H119" s="216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>
      <c r="A120" s="29"/>
      <c r="B120" s="30"/>
      <c r="C120" s="24" t="s">
        <v>119</v>
      </c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6.5" customHeight="1">
      <c r="A121" s="29"/>
      <c r="B121" s="30"/>
      <c r="C121" s="29"/>
      <c r="D121" s="29"/>
      <c r="E121" s="181" t="str">
        <f>E9</f>
        <v>SO.04 - Oskořínek - strážní domek č. 3 (5000096333)</v>
      </c>
      <c r="F121" s="217"/>
      <c r="G121" s="217"/>
      <c r="H121" s="217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6.9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>
      <c r="A123" s="29"/>
      <c r="B123" s="30"/>
      <c r="C123" s="24" t="s">
        <v>19</v>
      </c>
      <c r="D123" s="29"/>
      <c r="E123" s="29"/>
      <c r="F123" s="22" t="str">
        <f>F12</f>
        <v xml:space="preserve">Oskořínek </v>
      </c>
      <c r="G123" s="29"/>
      <c r="H123" s="29"/>
      <c r="I123" s="24" t="s">
        <v>21</v>
      </c>
      <c r="J123" s="52" t="str">
        <f>IF(J12="","",J12)</f>
        <v>14. 9. 2020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5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5.2" customHeight="1">
      <c r="A125" s="29"/>
      <c r="B125" s="30"/>
      <c r="C125" s="24" t="s">
        <v>23</v>
      </c>
      <c r="D125" s="29"/>
      <c r="E125" s="29"/>
      <c r="F125" s="22" t="str">
        <f>E15</f>
        <v>Správa železnic, státní organizace</v>
      </c>
      <c r="G125" s="29"/>
      <c r="H125" s="29"/>
      <c r="I125" s="24" t="s">
        <v>31</v>
      </c>
      <c r="J125" s="27" t="str">
        <f>E21</f>
        <v xml:space="preserve"> </v>
      </c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5.2" customHeight="1">
      <c r="A126" s="29"/>
      <c r="B126" s="30"/>
      <c r="C126" s="24" t="s">
        <v>29</v>
      </c>
      <c r="D126" s="29"/>
      <c r="E126" s="29"/>
      <c r="F126" s="22" t="str">
        <f>IF(E18="","",E18)</f>
        <v>Vyplň údaj</v>
      </c>
      <c r="G126" s="29"/>
      <c r="H126" s="29"/>
      <c r="I126" s="24" t="s">
        <v>34</v>
      </c>
      <c r="J126" s="27" t="str">
        <f>E24</f>
        <v>L. Malý</v>
      </c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0.35" customHeight="1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11" customFormat="1" ht="29.25" customHeight="1">
      <c r="A128" s="117"/>
      <c r="B128" s="118"/>
      <c r="C128" s="119" t="s">
        <v>135</v>
      </c>
      <c r="D128" s="120" t="s">
        <v>62</v>
      </c>
      <c r="E128" s="120" t="s">
        <v>58</v>
      </c>
      <c r="F128" s="120" t="s">
        <v>59</v>
      </c>
      <c r="G128" s="120" t="s">
        <v>136</v>
      </c>
      <c r="H128" s="120" t="s">
        <v>137</v>
      </c>
      <c r="I128" s="120" t="s">
        <v>138</v>
      </c>
      <c r="J128" s="121" t="s">
        <v>124</v>
      </c>
      <c r="K128" s="122" t="s">
        <v>139</v>
      </c>
      <c r="L128" s="123"/>
      <c r="M128" s="59" t="s">
        <v>1</v>
      </c>
      <c r="N128" s="60" t="s">
        <v>41</v>
      </c>
      <c r="O128" s="60" t="s">
        <v>140</v>
      </c>
      <c r="P128" s="60" t="s">
        <v>141</v>
      </c>
      <c r="Q128" s="60" t="s">
        <v>142</v>
      </c>
      <c r="R128" s="60" t="s">
        <v>143</v>
      </c>
      <c r="S128" s="60" t="s">
        <v>144</v>
      </c>
      <c r="T128" s="61" t="s">
        <v>145</v>
      </c>
      <c r="U128" s="117"/>
      <c r="V128" s="117"/>
      <c r="W128" s="117"/>
      <c r="X128" s="117"/>
      <c r="Y128" s="117"/>
      <c r="Z128" s="117"/>
      <c r="AA128" s="117"/>
      <c r="AB128" s="117"/>
      <c r="AC128" s="117"/>
      <c r="AD128" s="117"/>
      <c r="AE128" s="117"/>
    </row>
    <row r="129" spans="1:65" s="2" customFormat="1" ht="22.9" customHeight="1">
      <c r="A129" s="29"/>
      <c r="B129" s="30"/>
      <c r="C129" s="66" t="s">
        <v>146</v>
      </c>
      <c r="D129" s="29"/>
      <c r="E129" s="29"/>
      <c r="F129" s="29"/>
      <c r="G129" s="29"/>
      <c r="H129" s="29"/>
      <c r="I129" s="29"/>
      <c r="J129" s="124">
        <f>BK129</f>
        <v>0</v>
      </c>
      <c r="K129" s="29"/>
      <c r="L129" s="30"/>
      <c r="M129" s="62"/>
      <c r="N129" s="53"/>
      <c r="O129" s="63"/>
      <c r="P129" s="125">
        <f>P130+P166+P172</f>
        <v>0</v>
      </c>
      <c r="Q129" s="63"/>
      <c r="R129" s="125">
        <f>R130+R166+R172</f>
        <v>0.26467309999999999</v>
      </c>
      <c r="S129" s="63"/>
      <c r="T129" s="126">
        <f>T130+T166+T172</f>
        <v>171.9247996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76</v>
      </c>
      <c r="AU129" s="14" t="s">
        <v>126</v>
      </c>
      <c r="BK129" s="127">
        <f>BK130+BK166+BK172</f>
        <v>0</v>
      </c>
    </row>
    <row r="130" spans="1:65" s="12" customFormat="1" ht="25.9" customHeight="1">
      <c r="B130" s="128"/>
      <c r="D130" s="129" t="s">
        <v>76</v>
      </c>
      <c r="E130" s="130" t="s">
        <v>147</v>
      </c>
      <c r="F130" s="130" t="s">
        <v>148</v>
      </c>
      <c r="I130" s="131"/>
      <c r="J130" s="132">
        <f>BK130</f>
        <v>0</v>
      </c>
      <c r="L130" s="128"/>
      <c r="M130" s="133"/>
      <c r="N130" s="134"/>
      <c r="O130" s="134"/>
      <c r="P130" s="135">
        <f>P131+P140+P143+P153</f>
        <v>0</v>
      </c>
      <c r="Q130" s="134"/>
      <c r="R130" s="135">
        <f>R131+R140+R143+R153</f>
        <v>0.26285910000000001</v>
      </c>
      <c r="S130" s="134"/>
      <c r="T130" s="136">
        <f>T131+T140+T143+T153</f>
        <v>171.71798000000001</v>
      </c>
      <c r="AR130" s="129" t="s">
        <v>85</v>
      </c>
      <c r="AT130" s="137" t="s">
        <v>76</v>
      </c>
      <c r="AU130" s="137" t="s">
        <v>77</v>
      </c>
      <c r="AY130" s="129" t="s">
        <v>149</v>
      </c>
      <c r="BK130" s="138">
        <f>BK131+BK140+BK143+BK153</f>
        <v>0</v>
      </c>
    </row>
    <row r="131" spans="1:65" s="12" customFormat="1" ht="22.9" customHeight="1">
      <c r="B131" s="128"/>
      <c r="D131" s="129" t="s">
        <v>76</v>
      </c>
      <c r="E131" s="139" t="s">
        <v>85</v>
      </c>
      <c r="F131" s="139" t="s">
        <v>150</v>
      </c>
      <c r="I131" s="131"/>
      <c r="J131" s="140">
        <f>BK131</f>
        <v>0</v>
      </c>
      <c r="L131" s="128"/>
      <c r="M131" s="133"/>
      <c r="N131" s="134"/>
      <c r="O131" s="134"/>
      <c r="P131" s="135">
        <f>SUM(P132:P139)</f>
        <v>0</v>
      </c>
      <c r="Q131" s="134"/>
      <c r="R131" s="135">
        <f>SUM(R132:R139)</f>
        <v>0</v>
      </c>
      <c r="S131" s="134"/>
      <c r="T131" s="136">
        <f>SUM(T132:T139)</f>
        <v>0</v>
      </c>
      <c r="AR131" s="129" t="s">
        <v>85</v>
      </c>
      <c r="AT131" s="137" t="s">
        <v>76</v>
      </c>
      <c r="AU131" s="137" t="s">
        <v>85</v>
      </c>
      <c r="AY131" s="129" t="s">
        <v>149</v>
      </c>
      <c r="BK131" s="138">
        <f>SUM(BK132:BK139)</f>
        <v>0</v>
      </c>
    </row>
    <row r="132" spans="1:65" s="2" customFormat="1" ht="24.2" customHeight="1">
      <c r="A132" s="29"/>
      <c r="B132" s="141"/>
      <c r="C132" s="142" t="s">
        <v>85</v>
      </c>
      <c r="D132" s="142" t="s">
        <v>151</v>
      </c>
      <c r="E132" s="143" t="s">
        <v>152</v>
      </c>
      <c r="F132" s="144" t="s">
        <v>153</v>
      </c>
      <c r="G132" s="145" t="s">
        <v>154</v>
      </c>
      <c r="H132" s="146">
        <v>25</v>
      </c>
      <c r="I132" s="147"/>
      <c r="J132" s="148">
        <f t="shared" ref="J132:J139" si="0">ROUND(I132*H132,2)</f>
        <v>0</v>
      </c>
      <c r="K132" s="149"/>
      <c r="L132" s="30"/>
      <c r="M132" s="150" t="s">
        <v>1</v>
      </c>
      <c r="N132" s="151" t="s">
        <v>42</v>
      </c>
      <c r="O132" s="55"/>
      <c r="P132" s="152">
        <f t="shared" ref="P132:P139" si="1">O132*H132</f>
        <v>0</v>
      </c>
      <c r="Q132" s="152">
        <v>0</v>
      </c>
      <c r="R132" s="152">
        <f t="shared" ref="R132:R139" si="2">Q132*H132</f>
        <v>0</v>
      </c>
      <c r="S132" s="152">
        <v>0</v>
      </c>
      <c r="T132" s="153">
        <f t="shared" ref="T132:T139" si="3"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4" t="s">
        <v>155</v>
      </c>
      <c r="AT132" s="154" t="s">
        <v>151</v>
      </c>
      <c r="AU132" s="154" t="s">
        <v>87</v>
      </c>
      <c r="AY132" s="14" t="s">
        <v>149</v>
      </c>
      <c r="BE132" s="155">
        <f t="shared" ref="BE132:BE139" si="4">IF(N132="základní",J132,0)</f>
        <v>0</v>
      </c>
      <c r="BF132" s="155">
        <f t="shared" ref="BF132:BF139" si="5">IF(N132="snížená",J132,0)</f>
        <v>0</v>
      </c>
      <c r="BG132" s="155">
        <f t="shared" ref="BG132:BG139" si="6">IF(N132="zákl. přenesená",J132,0)</f>
        <v>0</v>
      </c>
      <c r="BH132" s="155">
        <f t="shared" ref="BH132:BH139" si="7">IF(N132="sníž. přenesená",J132,0)</f>
        <v>0</v>
      </c>
      <c r="BI132" s="155">
        <f t="shared" ref="BI132:BI139" si="8">IF(N132="nulová",J132,0)</f>
        <v>0</v>
      </c>
      <c r="BJ132" s="14" t="s">
        <v>85</v>
      </c>
      <c r="BK132" s="155">
        <f t="shared" ref="BK132:BK139" si="9">ROUND(I132*H132,2)</f>
        <v>0</v>
      </c>
      <c r="BL132" s="14" t="s">
        <v>155</v>
      </c>
      <c r="BM132" s="154" t="s">
        <v>388</v>
      </c>
    </row>
    <row r="133" spans="1:65" s="2" customFormat="1" ht="24.2" customHeight="1">
      <c r="A133" s="29"/>
      <c r="B133" s="141"/>
      <c r="C133" s="142" t="s">
        <v>87</v>
      </c>
      <c r="D133" s="142" t="s">
        <v>151</v>
      </c>
      <c r="E133" s="143" t="s">
        <v>184</v>
      </c>
      <c r="F133" s="144" t="s">
        <v>185</v>
      </c>
      <c r="G133" s="145" t="s">
        <v>186</v>
      </c>
      <c r="H133" s="146">
        <v>16.5</v>
      </c>
      <c r="I133" s="147"/>
      <c r="J133" s="148">
        <f t="shared" si="0"/>
        <v>0</v>
      </c>
      <c r="K133" s="149"/>
      <c r="L133" s="30"/>
      <c r="M133" s="150" t="s">
        <v>1</v>
      </c>
      <c r="N133" s="151" t="s">
        <v>42</v>
      </c>
      <c r="O133" s="55"/>
      <c r="P133" s="152">
        <f t="shared" si="1"/>
        <v>0</v>
      </c>
      <c r="Q133" s="152">
        <v>0</v>
      </c>
      <c r="R133" s="152">
        <f t="shared" si="2"/>
        <v>0</v>
      </c>
      <c r="S133" s="152">
        <v>0</v>
      </c>
      <c r="T133" s="153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4" t="s">
        <v>155</v>
      </c>
      <c r="AT133" s="154" t="s">
        <v>151</v>
      </c>
      <c r="AU133" s="154" t="s">
        <v>87</v>
      </c>
      <c r="AY133" s="14" t="s">
        <v>149</v>
      </c>
      <c r="BE133" s="155">
        <f t="shared" si="4"/>
        <v>0</v>
      </c>
      <c r="BF133" s="155">
        <f t="shared" si="5"/>
        <v>0</v>
      </c>
      <c r="BG133" s="155">
        <f t="shared" si="6"/>
        <v>0</v>
      </c>
      <c r="BH133" s="155">
        <f t="shared" si="7"/>
        <v>0</v>
      </c>
      <c r="BI133" s="155">
        <f t="shared" si="8"/>
        <v>0</v>
      </c>
      <c r="BJ133" s="14" t="s">
        <v>85</v>
      </c>
      <c r="BK133" s="155">
        <f t="shared" si="9"/>
        <v>0</v>
      </c>
      <c r="BL133" s="14" t="s">
        <v>155</v>
      </c>
      <c r="BM133" s="154" t="s">
        <v>389</v>
      </c>
    </row>
    <row r="134" spans="1:65" s="2" customFormat="1" ht="24.2" customHeight="1">
      <c r="A134" s="29"/>
      <c r="B134" s="141"/>
      <c r="C134" s="142" t="s">
        <v>160</v>
      </c>
      <c r="D134" s="142" t="s">
        <v>151</v>
      </c>
      <c r="E134" s="143" t="s">
        <v>189</v>
      </c>
      <c r="F134" s="144" t="s">
        <v>190</v>
      </c>
      <c r="G134" s="145" t="s">
        <v>186</v>
      </c>
      <c r="H134" s="146">
        <v>16.5</v>
      </c>
      <c r="I134" s="147"/>
      <c r="J134" s="148">
        <f t="shared" si="0"/>
        <v>0</v>
      </c>
      <c r="K134" s="149"/>
      <c r="L134" s="30"/>
      <c r="M134" s="150" t="s">
        <v>1</v>
      </c>
      <c r="N134" s="151" t="s">
        <v>42</v>
      </c>
      <c r="O134" s="55"/>
      <c r="P134" s="152">
        <f t="shared" si="1"/>
        <v>0</v>
      </c>
      <c r="Q134" s="152">
        <v>0</v>
      </c>
      <c r="R134" s="152">
        <f t="shared" si="2"/>
        <v>0</v>
      </c>
      <c r="S134" s="152">
        <v>0</v>
      </c>
      <c r="T134" s="153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4" t="s">
        <v>155</v>
      </c>
      <c r="AT134" s="154" t="s">
        <v>151</v>
      </c>
      <c r="AU134" s="154" t="s">
        <v>87</v>
      </c>
      <c r="AY134" s="14" t="s">
        <v>149</v>
      </c>
      <c r="BE134" s="155">
        <f t="shared" si="4"/>
        <v>0</v>
      </c>
      <c r="BF134" s="155">
        <f t="shared" si="5"/>
        <v>0</v>
      </c>
      <c r="BG134" s="155">
        <f t="shared" si="6"/>
        <v>0</v>
      </c>
      <c r="BH134" s="155">
        <f t="shared" si="7"/>
        <v>0</v>
      </c>
      <c r="BI134" s="155">
        <f t="shared" si="8"/>
        <v>0</v>
      </c>
      <c r="BJ134" s="14" t="s">
        <v>85</v>
      </c>
      <c r="BK134" s="155">
        <f t="shared" si="9"/>
        <v>0</v>
      </c>
      <c r="BL134" s="14" t="s">
        <v>155</v>
      </c>
      <c r="BM134" s="154" t="s">
        <v>390</v>
      </c>
    </row>
    <row r="135" spans="1:65" s="2" customFormat="1" ht="37.9" customHeight="1">
      <c r="A135" s="29"/>
      <c r="B135" s="141"/>
      <c r="C135" s="142" t="s">
        <v>155</v>
      </c>
      <c r="D135" s="142" t="s">
        <v>151</v>
      </c>
      <c r="E135" s="143" t="s">
        <v>193</v>
      </c>
      <c r="F135" s="144" t="s">
        <v>194</v>
      </c>
      <c r="G135" s="145" t="s">
        <v>186</v>
      </c>
      <c r="H135" s="146">
        <v>165</v>
      </c>
      <c r="I135" s="147"/>
      <c r="J135" s="148">
        <f t="shared" si="0"/>
        <v>0</v>
      </c>
      <c r="K135" s="149"/>
      <c r="L135" s="30"/>
      <c r="M135" s="150" t="s">
        <v>1</v>
      </c>
      <c r="N135" s="151" t="s">
        <v>42</v>
      </c>
      <c r="O135" s="55"/>
      <c r="P135" s="152">
        <f t="shared" si="1"/>
        <v>0</v>
      </c>
      <c r="Q135" s="152">
        <v>0</v>
      </c>
      <c r="R135" s="152">
        <f t="shared" si="2"/>
        <v>0</v>
      </c>
      <c r="S135" s="152">
        <v>0</v>
      </c>
      <c r="T135" s="153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4" t="s">
        <v>155</v>
      </c>
      <c r="AT135" s="154" t="s">
        <v>151</v>
      </c>
      <c r="AU135" s="154" t="s">
        <v>87</v>
      </c>
      <c r="AY135" s="14" t="s">
        <v>149</v>
      </c>
      <c r="BE135" s="155">
        <f t="shared" si="4"/>
        <v>0</v>
      </c>
      <c r="BF135" s="155">
        <f t="shared" si="5"/>
        <v>0</v>
      </c>
      <c r="BG135" s="155">
        <f t="shared" si="6"/>
        <v>0</v>
      </c>
      <c r="BH135" s="155">
        <f t="shared" si="7"/>
        <v>0</v>
      </c>
      <c r="BI135" s="155">
        <f t="shared" si="8"/>
        <v>0</v>
      </c>
      <c r="BJ135" s="14" t="s">
        <v>85</v>
      </c>
      <c r="BK135" s="155">
        <f t="shared" si="9"/>
        <v>0</v>
      </c>
      <c r="BL135" s="14" t="s">
        <v>155</v>
      </c>
      <c r="BM135" s="154" t="s">
        <v>391</v>
      </c>
    </row>
    <row r="136" spans="1:65" s="2" customFormat="1" ht="24.2" customHeight="1">
      <c r="A136" s="29"/>
      <c r="B136" s="141"/>
      <c r="C136" s="142" t="s">
        <v>169</v>
      </c>
      <c r="D136" s="142" t="s">
        <v>151</v>
      </c>
      <c r="E136" s="143" t="s">
        <v>197</v>
      </c>
      <c r="F136" s="144" t="s">
        <v>198</v>
      </c>
      <c r="G136" s="145" t="s">
        <v>186</v>
      </c>
      <c r="H136" s="146">
        <v>16.5</v>
      </c>
      <c r="I136" s="147"/>
      <c r="J136" s="148">
        <f t="shared" si="0"/>
        <v>0</v>
      </c>
      <c r="K136" s="149"/>
      <c r="L136" s="30"/>
      <c r="M136" s="150" t="s">
        <v>1</v>
      </c>
      <c r="N136" s="151" t="s">
        <v>42</v>
      </c>
      <c r="O136" s="55"/>
      <c r="P136" s="152">
        <f t="shared" si="1"/>
        <v>0</v>
      </c>
      <c r="Q136" s="152">
        <v>0</v>
      </c>
      <c r="R136" s="152">
        <f t="shared" si="2"/>
        <v>0</v>
      </c>
      <c r="S136" s="152">
        <v>0</v>
      </c>
      <c r="T136" s="153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4" t="s">
        <v>155</v>
      </c>
      <c r="AT136" s="154" t="s">
        <v>151</v>
      </c>
      <c r="AU136" s="154" t="s">
        <v>87</v>
      </c>
      <c r="AY136" s="14" t="s">
        <v>149</v>
      </c>
      <c r="BE136" s="155">
        <f t="shared" si="4"/>
        <v>0</v>
      </c>
      <c r="BF136" s="155">
        <f t="shared" si="5"/>
        <v>0</v>
      </c>
      <c r="BG136" s="155">
        <f t="shared" si="6"/>
        <v>0</v>
      </c>
      <c r="BH136" s="155">
        <f t="shared" si="7"/>
        <v>0</v>
      </c>
      <c r="BI136" s="155">
        <f t="shared" si="8"/>
        <v>0</v>
      </c>
      <c r="BJ136" s="14" t="s">
        <v>85</v>
      </c>
      <c r="BK136" s="155">
        <f t="shared" si="9"/>
        <v>0</v>
      </c>
      <c r="BL136" s="14" t="s">
        <v>155</v>
      </c>
      <c r="BM136" s="154" t="s">
        <v>392</v>
      </c>
    </row>
    <row r="137" spans="1:65" s="2" customFormat="1" ht="24.2" customHeight="1">
      <c r="A137" s="29"/>
      <c r="B137" s="141"/>
      <c r="C137" s="142" t="s">
        <v>173</v>
      </c>
      <c r="D137" s="142" t="s">
        <v>151</v>
      </c>
      <c r="E137" s="143" t="s">
        <v>201</v>
      </c>
      <c r="F137" s="144" t="s">
        <v>202</v>
      </c>
      <c r="G137" s="145" t="s">
        <v>186</v>
      </c>
      <c r="H137" s="146">
        <v>34.5</v>
      </c>
      <c r="I137" s="147"/>
      <c r="J137" s="148">
        <f t="shared" si="0"/>
        <v>0</v>
      </c>
      <c r="K137" s="149"/>
      <c r="L137" s="30"/>
      <c r="M137" s="150" t="s">
        <v>1</v>
      </c>
      <c r="N137" s="151" t="s">
        <v>42</v>
      </c>
      <c r="O137" s="55"/>
      <c r="P137" s="152">
        <f t="shared" si="1"/>
        <v>0</v>
      </c>
      <c r="Q137" s="152">
        <v>0</v>
      </c>
      <c r="R137" s="152">
        <f t="shared" si="2"/>
        <v>0</v>
      </c>
      <c r="S137" s="152">
        <v>0</v>
      </c>
      <c r="T137" s="153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4" t="s">
        <v>155</v>
      </c>
      <c r="AT137" s="154" t="s">
        <v>151</v>
      </c>
      <c r="AU137" s="154" t="s">
        <v>87</v>
      </c>
      <c r="AY137" s="14" t="s">
        <v>149</v>
      </c>
      <c r="BE137" s="155">
        <f t="shared" si="4"/>
        <v>0</v>
      </c>
      <c r="BF137" s="155">
        <f t="shared" si="5"/>
        <v>0</v>
      </c>
      <c r="BG137" s="155">
        <f t="shared" si="6"/>
        <v>0</v>
      </c>
      <c r="BH137" s="155">
        <f t="shared" si="7"/>
        <v>0</v>
      </c>
      <c r="BI137" s="155">
        <f t="shared" si="8"/>
        <v>0</v>
      </c>
      <c r="BJ137" s="14" t="s">
        <v>85</v>
      </c>
      <c r="BK137" s="155">
        <f t="shared" si="9"/>
        <v>0</v>
      </c>
      <c r="BL137" s="14" t="s">
        <v>155</v>
      </c>
      <c r="BM137" s="154" t="s">
        <v>393</v>
      </c>
    </row>
    <row r="138" spans="1:65" s="2" customFormat="1" ht="14.45" customHeight="1">
      <c r="A138" s="29"/>
      <c r="B138" s="141"/>
      <c r="C138" s="156" t="s">
        <v>178</v>
      </c>
      <c r="D138" s="156" t="s">
        <v>205</v>
      </c>
      <c r="E138" s="157" t="s">
        <v>206</v>
      </c>
      <c r="F138" s="158" t="s">
        <v>207</v>
      </c>
      <c r="G138" s="159" t="s">
        <v>208</v>
      </c>
      <c r="H138" s="160">
        <v>62.1</v>
      </c>
      <c r="I138" s="161"/>
      <c r="J138" s="162">
        <f t="shared" si="0"/>
        <v>0</v>
      </c>
      <c r="K138" s="163"/>
      <c r="L138" s="164"/>
      <c r="M138" s="165" t="s">
        <v>1</v>
      </c>
      <c r="N138" s="166" t="s">
        <v>42</v>
      </c>
      <c r="O138" s="55"/>
      <c r="P138" s="152">
        <f t="shared" si="1"/>
        <v>0</v>
      </c>
      <c r="Q138" s="152">
        <v>0</v>
      </c>
      <c r="R138" s="152">
        <f t="shared" si="2"/>
        <v>0</v>
      </c>
      <c r="S138" s="152">
        <v>0</v>
      </c>
      <c r="T138" s="153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4" t="s">
        <v>183</v>
      </c>
      <c r="AT138" s="154" t="s">
        <v>205</v>
      </c>
      <c r="AU138" s="154" t="s">
        <v>87</v>
      </c>
      <c r="AY138" s="14" t="s">
        <v>149</v>
      </c>
      <c r="BE138" s="155">
        <f t="shared" si="4"/>
        <v>0</v>
      </c>
      <c r="BF138" s="155">
        <f t="shared" si="5"/>
        <v>0</v>
      </c>
      <c r="BG138" s="155">
        <f t="shared" si="6"/>
        <v>0</v>
      </c>
      <c r="BH138" s="155">
        <f t="shared" si="7"/>
        <v>0</v>
      </c>
      <c r="BI138" s="155">
        <f t="shared" si="8"/>
        <v>0</v>
      </c>
      <c r="BJ138" s="14" t="s">
        <v>85</v>
      </c>
      <c r="BK138" s="155">
        <f t="shared" si="9"/>
        <v>0</v>
      </c>
      <c r="BL138" s="14" t="s">
        <v>155</v>
      </c>
      <c r="BM138" s="154" t="s">
        <v>394</v>
      </c>
    </row>
    <row r="139" spans="1:65" s="2" customFormat="1" ht="24.2" customHeight="1">
      <c r="A139" s="29"/>
      <c r="B139" s="141"/>
      <c r="C139" s="142" t="s">
        <v>183</v>
      </c>
      <c r="D139" s="142" t="s">
        <v>151</v>
      </c>
      <c r="E139" s="143" t="s">
        <v>211</v>
      </c>
      <c r="F139" s="144" t="s">
        <v>212</v>
      </c>
      <c r="G139" s="145" t="s">
        <v>154</v>
      </c>
      <c r="H139" s="146">
        <v>100</v>
      </c>
      <c r="I139" s="147"/>
      <c r="J139" s="148">
        <f t="shared" si="0"/>
        <v>0</v>
      </c>
      <c r="K139" s="149"/>
      <c r="L139" s="30"/>
      <c r="M139" s="150" t="s">
        <v>1</v>
      </c>
      <c r="N139" s="151" t="s">
        <v>42</v>
      </c>
      <c r="O139" s="55"/>
      <c r="P139" s="152">
        <f t="shared" si="1"/>
        <v>0</v>
      </c>
      <c r="Q139" s="152">
        <v>0</v>
      </c>
      <c r="R139" s="152">
        <f t="shared" si="2"/>
        <v>0</v>
      </c>
      <c r="S139" s="152">
        <v>0</v>
      </c>
      <c r="T139" s="153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4" t="s">
        <v>155</v>
      </c>
      <c r="AT139" s="154" t="s">
        <v>151</v>
      </c>
      <c r="AU139" s="154" t="s">
        <v>87</v>
      </c>
      <c r="AY139" s="14" t="s">
        <v>149</v>
      </c>
      <c r="BE139" s="155">
        <f t="shared" si="4"/>
        <v>0</v>
      </c>
      <c r="BF139" s="155">
        <f t="shared" si="5"/>
        <v>0</v>
      </c>
      <c r="BG139" s="155">
        <f t="shared" si="6"/>
        <v>0</v>
      </c>
      <c r="BH139" s="155">
        <f t="shared" si="7"/>
        <v>0</v>
      </c>
      <c r="BI139" s="155">
        <f t="shared" si="8"/>
        <v>0</v>
      </c>
      <c r="BJ139" s="14" t="s">
        <v>85</v>
      </c>
      <c r="BK139" s="155">
        <f t="shared" si="9"/>
        <v>0</v>
      </c>
      <c r="BL139" s="14" t="s">
        <v>155</v>
      </c>
      <c r="BM139" s="154" t="s">
        <v>395</v>
      </c>
    </row>
    <row r="140" spans="1:65" s="12" customFormat="1" ht="22.9" customHeight="1">
      <c r="B140" s="128"/>
      <c r="D140" s="129" t="s">
        <v>76</v>
      </c>
      <c r="E140" s="139" t="s">
        <v>87</v>
      </c>
      <c r="F140" s="139" t="s">
        <v>396</v>
      </c>
      <c r="I140" s="131"/>
      <c r="J140" s="140">
        <f>BK140</f>
        <v>0</v>
      </c>
      <c r="L140" s="128"/>
      <c r="M140" s="133"/>
      <c r="N140" s="134"/>
      <c r="O140" s="134"/>
      <c r="P140" s="135">
        <f>SUM(P141:P142)</f>
        <v>0</v>
      </c>
      <c r="Q140" s="134"/>
      <c r="R140" s="135">
        <f>SUM(R141:R142)</f>
        <v>0.26285910000000001</v>
      </c>
      <c r="S140" s="134"/>
      <c r="T140" s="136">
        <f>SUM(T141:T142)</f>
        <v>0</v>
      </c>
      <c r="AR140" s="129" t="s">
        <v>85</v>
      </c>
      <c r="AT140" s="137" t="s">
        <v>76</v>
      </c>
      <c r="AU140" s="137" t="s">
        <v>85</v>
      </c>
      <c r="AY140" s="129" t="s">
        <v>149</v>
      </c>
      <c r="BK140" s="138">
        <f>SUM(BK141:BK142)</f>
        <v>0</v>
      </c>
    </row>
    <row r="141" spans="1:65" s="2" customFormat="1" ht="14.45" customHeight="1">
      <c r="A141" s="29"/>
      <c r="B141" s="141"/>
      <c r="C141" s="142" t="s">
        <v>188</v>
      </c>
      <c r="D141" s="142" t="s">
        <v>151</v>
      </c>
      <c r="E141" s="143" t="s">
        <v>397</v>
      </c>
      <c r="F141" s="144" t="s">
        <v>398</v>
      </c>
      <c r="G141" s="145" t="s">
        <v>208</v>
      </c>
      <c r="H141" s="146">
        <v>0.23799999999999999</v>
      </c>
      <c r="I141" s="147"/>
      <c r="J141" s="148">
        <f>ROUND(I141*H141,2)</f>
        <v>0</v>
      </c>
      <c r="K141" s="149"/>
      <c r="L141" s="30"/>
      <c r="M141" s="150" t="s">
        <v>1</v>
      </c>
      <c r="N141" s="151" t="s">
        <v>42</v>
      </c>
      <c r="O141" s="55"/>
      <c r="P141" s="152">
        <f>O141*H141</f>
        <v>0</v>
      </c>
      <c r="Q141" s="152">
        <v>0.10445</v>
      </c>
      <c r="R141" s="152">
        <f>Q141*H141</f>
        <v>2.4859099999999999E-2</v>
      </c>
      <c r="S141" s="152">
        <v>0</v>
      </c>
      <c r="T141" s="153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4" t="s">
        <v>155</v>
      </c>
      <c r="AT141" s="154" t="s">
        <v>151</v>
      </c>
      <c r="AU141" s="154" t="s">
        <v>87</v>
      </c>
      <c r="AY141" s="14" t="s">
        <v>149</v>
      </c>
      <c r="BE141" s="155">
        <f>IF(N141="základní",J141,0)</f>
        <v>0</v>
      </c>
      <c r="BF141" s="155">
        <f>IF(N141="snížená",J141,0)</f>
        <v>0</v>
      </c>
      <c r="BG141" s="155">
        <f>IF(N141="zákl. přenesená",J141,0)</f>
        <v>0</v>
      </c>
      <c r="BH141" s="155">
        <f>IF(N141="sníž. přenesená",J141,0)</f>
        <v>0</v>
      </c>
      <c r="BI141" s="155">
        <f>IF(N141="nulová",J141,0)</f>
        <v>0</v>
      </c>
      <c r="BJ141" s="14" t="s">
        <v>85</v>
      </c>
      <c r="BK141" s="155">
        <f>ROUND(I141*H141,2)</f>
        <v>0</v>
      </c>
      <c r="BL141" s="14" t="s">
        <v>155</v>
      </c>
      <c r="BM141" s="154" t="s">
        <v>399</v>
      </c>
    </row>
    <row r="142" spans="1:65" s="2" customFormat="1" ht="14.45" customHeight="1">
      <c r="A142" s="29"/>
      <c r="B142" s="141"/>
      <c r="C142" s="156" t="s">
        <v>192</v>
      </c>
      <c r="D142" s="156" t="s">
        <v>205</v>
      </c>
      <c r="E142" s="157" t="s">
        <v>400</v>
      </c>
      <c r="F142" s="158" t="s">
        <v>401</v>
      </c>
      <c r="G142" s="159" t="s">
        <v>176</v>
      </c>
      <c r="H142" s="160">
        <v>1</v>
      </c>
      <c r="I142" s="161"/>
      <c r="J142" s="162">
        <f>ROUND(I142*H142,2)</f>
        <v>0</v>
      </c>
      <c r="K142" s="163"/>
      <c r="L142" s="164"/>
      <c r="M142" s="165" t="s">
        <v>1</v>
      </c>
      <c r="N142" s="166" t="s">
        <v>42</v>
      </c>
      <c r="O142" s="55"/>
      <c r="P142" s="152">
        <f>O142*H142</f>
        <v>0</v>
      </c>
      <c r="Q142" s="152">
        <v>0.23799999999999999</v>
      </c>
      <c r="R142" s="152">
        <f>Q142*H142</f>
        <v>0.23799999999999999</v>
      </c>
      <c r="S142" s="152">
        <v>0</v>
      </c>
      <c r="T142" s="153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4" t="s">
        <v>183</v>
      </c>
      <c r="AT142" s="154" t="s">
        <v>205</v>
      </c>
      <c r="AU142" s="154" t="s">
        <v>87</v>
      </c>
      <c r="AY142" s="14" t="s">
        <v>149</v>
      </c>
      <c r="BE142" s="155">
        <f>IF(N142="základní",J142,0)</f>
        <v>0</v>
      </c>
      <c r="BF142" s="155">
        <f>IF(N142="snížená",J142,0)</f>
        <v>0</v>
      </c>
      <c r="BG142" s="155">
        <f>IF(N142="zákl. přenesená",J142,0)</f>
        <v>0</v>
      </c>
      <c r="BH142" s="155">
        <f>IF(N142="sníž. přenesená",J142,0)</f>
        <v>0</v>
      </c>
      <c r="BI142" s="155">
        <f>IF(N142="nulová",J142,0)</f>
        <v>0</v>
      </c>
      <c r="BJ142" s="14" t="s">
        <v>85</v>
      </c>
      <c r="BK142" s="155">
        <f>ROUND(I142*H142,2)</f>
        <v>0</v>
      </c>
      <c r="BL142" s="14" t="s">
        <v>155</v>
      </c>
      <c r="BM142" s="154" t="s">
        <v>402</v>
      </c>
    </row>
    <row r="143" spans="1:65" s="12" customFormat="1" ht="22.9" customHeight="1">
      <c r="B143" s="128"/>
      <c r="D143" s="129" t="s">
        <v>76</v>
      </c>
      <c r="E143" s="139" t="s">
        <v>188</v>
      </c>
      <c r="F143" s="139" t="s">
        <v>214</v>
      </c>
      <c r="I143" s="131"/>
      <c r="J143" s="140">
        <f>BK143</f>
        <v>0</v>
      </c>
      <c r="L143" s="128"/>
      <c r="M143" s="133"/>
      <c r="N143" s="134"/>
      <c r="O143" s="134"/>
      <c r="P143" s="135">
        <f>SUM(P144:P152)</f>
        <v>0</v>
      </c>
      <c r="Q143" s="134"/>
      <c r="R143" s="135">
        <f>SUM(R144:R152)</f>
        <v>0</v>
      </c>
      <c r="S143" s="134"/>
      <c r="T143" s="136">
        <f>SUM(T144:T152)</f>
        <v>171.71798000000001</v>
      </c>
      <c r="AR143" s="129" t="s">
        <v>85</v>
      </c>
      <c r="AT143" s="137" t="s">
        <v>76</v>
      </c>
      <c r="AU143" s="137" t="s">
        <v>85</v>
      </c>
      <c r="AY143" s="129" t="s">
        <v>149</v>
      </c>
      <c r="BK143" s="138">
        <f>SUM(BK144:BK152)</f>
        <v>0</v>
      </c>
    </row>
    <row r="144" spans="1:65" s="2" customFormat="1" ht="24.2" customHeight="1">
      <c r="A144" s="29"/>
      <c r="B144" s="141"/>
      <c r="C144" s="142" t="s">
        <v>196</v>
      </c>
      <c r="D144" s="142" t="s">
        <v>151</v>
      </c>
      <c r="E144" s="143" t="s">
        <v>215</v>
      </c>
      <c r="F144" s="144" t="s">
        <v>216</v>
      </c>
      <c r="G144" s="145" t="s">
        <v>217</v>
      </c>
      <c r="H144" s="146">
        <v>1</v>
      </c>
      <c r="I144" s="147"/>
      <c r="J144" s="148">
        <f t="shared" ref="J144:J152" si="10">ROUND(I144*H144,2)</f>
        <v>0</v>
      </c>
      <c r="K144" s="149"/>
      <c r="L144" s="30"/>
      <c r="M144" s="150" t="s">
        <v>1</v>
      </c>
      <c r="N144" s="151" t="s">
        <v>42</v>
      </c>
      <c r="O144" s="55"/>
      <c r="P144" s="152">
        <f t="shared" ref="P144:P152" si="11">O144*H144</f>
        <v>0</v>
      </c>
      <c r="Q144" s="152">
        <v>0</v>
      </c>
      <c r="R144" s="152">
        <f t="shared" ref="R144:R152" si="12">Q144*H144</f>
        <v>0</v>
      </c>
      <c r="S144" s="152">
        <v>0</v>
      </c>
      <c r="T144" s="153">
        <f t="shared" ref="T144:T152" si="13"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4" t="s">
        <v>155</v>
      </c>
      <c r="AT144" s="154" t="s">
        <v>151</v>
      </c>
      <c r="AU144" s="154" t="s">
        <v>87</v>
      </c>
      <c r="AY144" s="14" t="s">
        <v>149</v>
      </c>
      <c r="BE144" s="155">
        <f t="shared" ref="BE144:BE152" si="14">IF(N144="základní",J144,0)</f>
        <v>0</v>
      </c>
      <c r="BF144" s="155">
        <f t="shared" ref="BF144:BF152" si="15">IF(N144="snížená",J144,0)</f>
        <v>0</v>
      </c>
      <c r="BG144" s="155">
        <f t="shared" ref="BG144:BG152" si="16">IF(N144="zákl. přenesená",J144,0)</f>
        <v>0</v>
      </c>
      <c r="BH144" s="155">
        <f t="shared" ref="BH144:BH152" si="17">IF(N144="sníž. přenesená",J144,0)</f>
        <v>0</v>
      </c>
      <c r="BI144" s="155">
        <f t="shared" ref="BI144:BI152" si="18">IF(N144="nulová",J144,0)</f>
        <v>0</v>
      </c>
      <c r="BJ144" s="14" t="s">
        <v>85</v>
      </c>
      <c r="BK144" s="155">
        <f t="shared" ref="BK144:BK152" si="19">ROUND(I144*H144,2)</f>
        <v>0</v>
      </c>
      <c r="BL144" s="14" t="s">
        <v>155</v>
      </c>
      <c r="BM144" s="154" t="s">
        <v>403</v>
      </c>
    </row>
    <row r="145" spans="1:65" s="2" customFormat="1" ht="14.45" customHeight="1">
      <c r="A145" s="29"/>
      <c r="B145" s="141"/>
      <c r="C145" s="142" t="s">
        <v>200</v>
      </c>
      <c r="D145" s="142" t="s">
        <v>151</v>
      </c>
      <c r="E145" s="143" t="s">
        <v>404</v>
      </c>
      <c r="F145" s="144" t="s">
        <v>405</v>
      </c>
      <c r="G145" s="145" t="s">
        <v>217</v>
      </c>
      <c r="H145" s="146">
        <v>1</v>
      </c>
      <c r="I145" s="147"/>
      <c r="J145" s="148">
        <f t="shared" si="10"/>
        <v>0</v>
      </c>
      <c r="K145" s="149"/>
      <c r="L145" s="30"/>
      <c r="M145" s="150" t="s">
        <v>1</v>
      </c>
      <c r="N145" s="151" t="s">
        <v>42</v>
      </c>
      <c r="O145" s="55"/>
      <c r="P145" s="152">
        <f t="shared" si="11"/>
        <v>0</v>
      </c>
      <c r="Q145" s="152">
        <v>0</v>
      </c>
      <c r="R145" s="152">
        <f t="shared" si="12"/>
        <v>0</v>
      </c>
      <c r="S145" s="152">
        <v>0</v>
      </c>
      <c r="T145" s="153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4" t="s">
        <v>155</v>
      </c>
      <c r="AT145" s="154" t="s">
        <v>151</v>
      </c>
      <c r="AU145" s="154" t="s">
        <v>87</v>
      </c>
      <c r="AY145" s="14" t="s">
        <v>149</v>
      </c>
      <c r="BE145" s="155">
        <f t="shared" si="14"/>
        <v>0</v>
      </c>
      <c r="BF145" s="155">
        <f t="shared" si="15"/>
        <v>0</v>
      </c>
      <c r="BG145" s="155">
        <f t="shared" si="16"/>
        <v>0</v>
      </c>
      <c r="BH145" s="155">
        <f t="shared" si="17"/>
        <v>0</v>
      </c>
      <c r="BI145" s="155">
        <f t="shared" si="18"/>
        <v>0</v>
      </c>
      <c r="BJ145" s="14" t="s">
        <v>85</v>
      </c>
      <c r="BK145" s="155">
        <f t="shared" si="19"/>
        <v>0</v>
      </c>
      <c r="BL145" s="14" t="s">
        <v>155</v>
      </c>
      <c r="BM145" s="154" t="s">
        <v>406</v>
      </c>
    </row>
    <row r="146" spans="1:65" s="2" customFormat="1" ht="24.2" customHeight="1">
      <c r="A146" s="29"/>
      <c r="B146" s="141"/>
      <c r="C146" s="142" t="s">
        <v>204</v>
      </c>
      <c r="D146" s="142" t="s">
        <v>151</v>
      </c>
      <c r="E146" s="143" t="s">
        <v>228</v>
      </c>
      <c r="F146" s="144" t="s">
        <v>229</v>
      </c>
      <c r="G146" s="145" t="s">
        <v>208</v>
      </c>
      <c r="H146" s="146">
        <v>5</v>
      </c>
      <c r="I146" s="147"/>
      <c r="J146" s="148">
        <f t="shared" si="10"/>
        <v>0</v>
      </c>
      <c r="K146" s="149"/>
      <c r="L146" s="30"/>
      <c r="M146" s="150" t="s">
        <v>1</v>
      </c>
      <c r="N146" s="151" t="s">
        <v>42</v>
      </c>
      <c r="O146" s="55"/>
      <c r="P146" s="152">
        <f t="shared" si="11"/>
        <v>0</v>
      </c>
      <c r="Q146" s="152">
        <v>0</v>
      </c>
      <c r="R146" s="152">
        <f t="shared" si="12"/>
        <v>0</v>
      </c>
      <c r="S146" s="152">
        <v>1</v>
      </c>
      <c r="T146" s="153">
        <f t="shared" si="13"/>
        <v>5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4" t="s">
        <v>155</v>
      </c>
      <c r="AT146" s="154" t="s">
        <v>151</v>
      </c>
      <c r="AU146" s="154" t="s">
        <v>87</v>
      </c>
      <c r="AY146" s="14" t="s">
        <v>149</v>
      </c>
      <c r="BE146" s="155">
        <f t="shared" si="14"/>
        <v>0</v>
      </c>
      <c r="BF146" s="155">
        <f t="shared" si="15"/>
        <v>0</v>
      </c>
      <c r="BG146" s="155">
        <f t="shared" si="16"/>
        <v>0</v>
      </c>
      <c r="BH146" s="155">
        <f t="shared" si="17"/>
        <v>0</v>
      </c>
      <c r="BI146" s="155">
        <f t="shared" si="18"/>
        <v>0</v>
      </c>
      <c r="BJ146" s="14" t="s">
        <v>85</v>
      </c>
      <c r="BK146" s="155">
        <f t="shared" si="19"/>
        <v>0</v>
      </c>
      <c r="BL146" s="14" t="s">
        <v>155</v>
      </c>
      <c r="BM146" s="154" t="s">
        <v>407</v>
      </c>
    </row>
    <row r="147" spans="1:65" s="2" customFormat="1" ht="24.2" customHeight="1">
      <c r="A147" s="29"/>
      <c r="B147" s="141"/>
      <c r="C147" s="142" t="s">
        <v>210</v>
      </c>
      <c r="D147" s="142" t="s">
        <v>151</v>
      </c>
      <c r="E147" s="143" t="s">
        <v>408</v>
      </c>
      <c r="F147" s="144" t="s">
        <v>409</v>
      </c>
      <c r="G147" s="145" t="s">
        <v>167</v>
      </c>
      <c r="H147" s="146">
        <v>14</v>
      </c>
      <c r="I147" s="147"/>
      <c r="J147" s="148">
        <f t="shared" si="10"/>
        <v>0</v>
      </c>
      <c r="K147" s="149"/>
      <c r="L147" s="30"/>
      <c r="M147" s="150" t="s">
        <v>1</v>
      </c>
      <c r="N147" s="151" t="s">
        <v>42</v>
      </c>
      <c r="O147" s="55"/>
      <c r="P147" s="152">
        <f t="shared" si="11"/>
        <v>0</v>
      </c>
      <c r="Q147" s="152">
        <v>0</v>
      </c>
      <c r="R147" s="152">
        <f t="shared" si="12"/>
        <v>0</v>
      </c>
      <c r="S147" s="152">
        <v>5.5E-2</v>
      </c>
      <c r="T147" s="153">
        <f t="shared" si="13"/>
        <v>0.77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4" t="s">
        <v>155</v>
      </c>
      <c r="AT147" s="154" t="s">
        <v>151</v>
      </c>
      <c r="AU147" s="154" t="s">
        <v>87</v>
      </c>
      <c r="AY147" s="14" t="s">
        <v>149</v>
      </c>
      <c r="BE147" s="155">
        <f t="shared" si="14"/>
        <v>0</v>
      </c>
      <c r="BF147" s="155">
        <f t="shared" si="15"/>
        <v>0</v>
      </c>
      <c r="BG147" s="155">
        <f t="shared" si="16"/>
        <v>0</v>
      </c>
      <c r="BH147" s="155">
        <f t="shared" si="17"/>
        <v>0</v>
      </c>
      <c r="BI147" s="155">
        <f t="shared" si="18"/>
        <v>0</v>
      </c>
      <c r="BJ147" s="14" t="s">
        <v>85</v>
      </c>
      <c r="BK147" s="155">
        <f t="shared" si="19"/>
        <v>0</v>
      </c>
      <c r="BL147" s="14" t="s">
        <v>155</v>
      </c>
      <c r="BM147" s="154" t="s">
        <v>410</v>
      </c>
    </row>
    <row r="148" spans="1:65" s="2" customFormat="1" ht="24.2" customHeight="1">
      <c r="A148" s="29"/>
      <c r="B148" s="141"/>
      <c r="C148" s="142" t="s">
        <v>8</v>
      </c>
      <c r="D148" s="142" t="s">
        <v>151</v>
      </c>
      <c r="E148" s="143" t="s">
        <v>342</v>
      </c>
      <c r="F148" s="144" t="s">
        <v>343</v>
      </c>
      <c r="G148" s="145" t="s">
        <v>176</v>
      </c>
      <c r="H148" s="146">
        <v>25</v>
      </c>
      <c r="I148" s="147"/>
      <c r="J148" s="148">
        <f t="shared" si="10"/>
        <v>0</v>
      </c>
      <c r="K148" s="149"/>
      <c r="L148" s="30"/>
      <c r="M148" s="150" t="s">
        <v>1</v>
      </c>
      <c r="N148" s="151" t="s">
        <v>42</v>
      </c>
      <c r="O148" s="55"/>
      <c r="P148" s="152">
        <f t="shared" si="11"/>
        <v>0</v>
      </c>
      <c r="Q148" s="152">
        <v>0</v>
      </c>
      <c r="R148" s="152">
        <f t="shared" si="12"/>
        <v>0</v>
      </c>
      <c r="S148" s="152">
        <v>0</v>
      </c>
      <c r="T148" s="153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4" t="s">
        <v>155</v>
      </c>
      <c r="AT148" s="154" t="s">
        <v>151</v>
      </c>
      <c r="AU148" s="154" t="s">
        <v>87</v>
      </c>
      <c r="AY148" s="14" t="s">
        <v>149</v>
      </c>
      <c r="BE148" s="155">
        <f t="shared" si="14"/>
        <v>0</v>
      </c>
      <c r="BF148" s="155">
        <f t="shared" si="15"/>
        <v>0</v>
      </c>
      <c r="BG148" s="155">
        <f t="shared" si="16"/>
        <v>0</v>
      </c>
      <c r="BH148" s="155">
        <f t="shared" si="17"/>
        <v>0</v>
      </c>
      <c r="BI148" s="155">
        <f t="shared" si="18"/>
        <v>0</v>
      </c>
      <c r="BJ148" s="14" t="s">
        <v>85</v>
      </c>
      <c r="BK148" s="155">
        <f t="shared" si="19"/>
        <v>0</v>
      </c>
      <c r="BL148" s="14" t="s">
        <v>155</v>
      </c>
      <c r="BM148" s="154" t="s">
        <v>411</v>
      </c>
    </row>
    <row r="149" spans="1:65" s="2" customFormat="1" ht="24.2" customHeight="1">
      <c r="A149" s="29"/>
      <c r="B149" s="141"/>
      <c r="C149" s="142" t="s">
        <v>219</v>
      </c>
      <c r="D149" s="142" t="s">
        <v>151</v>
      </c>
      <c r="E149" s="143" t="s">
        <v>345</v>
      </c>
      <c r="F149" s="144" t="s">
        <v>346</v>
      </c>
      <c r="G149" s="145" t="s">
        <v>167</v>
      </c>
      <c r="H149" s="146">
        <v>66</v>
      </c>
      <c r="I149" s="147"/>
      <c r="J149" s="148">
        <f t="shared" si="10"/>
        <v>0</v>
      </c>
      <c r="K149" s="149"/>
      <c r="L149" s="30"/>
      <c r="M149" s="150" t="s">
        <v>1</v>
      </c>
      <c r="N149" s="151" t="s">
        <v>42</v>
      </c>
      <c r="O149" s="55"/>
      <c r="P149" s="152">
        <f t="shared" si="11"/>
        <v>0</v>
      </c>
      <c r="Q149" s="152">
        <v>0</v>
      </c>
      <c r="R149" s="152">
        <f t="shared" si="12"/>
        <v>0</v>
      </c>
      <c r="S149" s="152">
        <v>1.98E-3</v>
      </c>
      <c r="T149" s="153">
        <f t="shared" si="13"/>
        <v>0.13067999999999999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4" t="s">
        <v>155</v>
      </c>
      <c r="AT149" s="154" t="s">
        <v>151</v>
      </c>
      <c r="AU149" s="154" t="s">
        <v>87</v>
      </c>
      <c r="AY149" s="14" t="s">
        <v>149</v>
      </c>
      <c r="BE149" s="155">
        <f t="shared" si="14"/>
        <v>0</v>
      </c>
      <c r="BF149" s="155">
        <f t="shared" si="15"/>
        <v>0</v>
      </c>
      <c r="BG149" s="155">
        <f t="shared" si="16"/>
        <v>0</v>
      </c>
      <c r="BH149" s="155">
        <f t="shared" si="17"/>
        <v>0</v>
      </c>
      <c r="BI149" s="155">
        <f t="shared" si="18"/>
        <v>0</v>
      </c>
      <c r="BJ149" s="14" t="s">
        <v>85</v>
      </c>
      <c r="BK149" s="155">
        <f t="shared" si="19"/>
        <v>0</v>
      </c>
      <c r="BL149" s="14" t="s">
        <v>155</v>
      </c>
      <c r="BM149" s="154" t="s">
        <v>412</v>
      </c>
    </row>
    <row r="150" spans="1:65" s="2" customFormat="1" ht="24.2" customHeight="1">
      <c r="A150" s="29"/>
      <c r="B150" s="141"/>
      <c r="C150" s="142" t="s">
        <v>223</v>
      </c>
      <c r="D150" s="142" t="s">
        <v>151</v>
      </c>
      <c r="E150" s="143" t="s">
        <v>413</v>
      </c>
      <c r="F150" s="144" t="s">
        <v>414</v>
      </c>
      <c r="G150" s="145" t="s">
        <v>186</v>
      </c>
      <c r="H150" s="146">
        <v>1.5</v>
      </c>
      <c r="I150" s="147"/>
      <c r="J150" s="148">
        <f t="shared" si="10"/>
        <v>0</v>
      </c>
      <c r="K150" s="149"/>
      <c r="L150" s="30"/>
      <c r="M150" s="150" t="s">
        <v>1</v>
      </c>
      <c r="N150" s="151" t="s">
        <v>42</v>
      </c>
      <c r="O150" s="55"/>
      <c r="P150" s="152">
        <f t="shared" si="11"/>
        <v>0</v>
      </c>
      <c r="Q150" s="152">
        <v>0</v>
      </c>
      <c r="R150" s="152">
        <f t="shared" si="12"/>
        <v>0</v>
      </c>
      <c r="S150" s="152">
        <v>3.9E-2</v>
      </c>
      <c r="T150" s="153">
        <f t="shared" si="13"/>
        <v>5.8499999999999996E-2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4" t="s">
        <v>155</v>
      </c>
      <c r="AT150" s="154" t="s">
        <v>151</v>
      </c>
      <c r="AU150" s="154" t="s">
        <v>87</v>
      </c>
      <c r="AY150" s="14" t="s">
        <v>149</v>
      </c>
      <c r="BE150" s="155">
        <f t="shared" si="14"/>
        <v>0</v>
      </c>
      <c r="BF150" s="155">
        <f t="shared" si="15"/>
        <v>0</v>
      </c>
      <c r="BG150" s="155">
        <f t="shared" si="16"/>
        <v>0</v>
      </c>
      <c r="BH150" s="155">
        <f t="shared" si="17"/>
        <v>0</v>
      </c>
      <c r="BI150" s="155">
        <f t="shared" si="18"/>
        <v>0</v>
      </c>
      <c r="BJ150" s="14" t="s">
        <v>85</v>
      </c>
      <c r="BK150" s="155">
        <f t="shared" si="19"/>
        <v>0</v>
      </c>
      <c r="BL150" s="14" t="s">
        <v>155</v>
      </c>
      <c r="BM150" s="154" t="s">
        <v>415</v>
      </c>
    </row>
    <row r="151" spans="1:65" s="2" customFormat="1" ht="24.2" customHeight="1">
      <c r="A151" s="29"/>
      <c r="B151" s="141"/>
      <c r="C151" s="142" t="s">
        <v>227</v>
      </c>
      <c r="D151" s="142" t="s">
        <v>151</v>
      </c>
      <c r="E151" s="143" t="s">
        <v>309</v>
      </c>
      <c r="F151" s="144" t="s">
        <v>310</v>
      </c>
      <c r="G151" s="145" t="s">
        <v>186</v>
      </c>
      <c r="H151" s="146">
        <v>295</v>
      </c>
      <c r="I151" s="147"/>
      <c r="J151" s="148">
        <f t="shared" si="10"/>
        <v>0</v>
      </c>
      <c r="K151" s="149"/>
      <c r="L151" s="30"/>
      <c r="M151" s="150" t="s">
        <v>1</v>
      </c>
      <c r="N151" s="151" t="s">
        <v>42</v>
      </c>
      <c r="O151" s="55"/>
      <c r="P151" s="152">
        <f t="shared" si="11"/>
        <v>0</v>
      </c>
      <c r="Q151" s="152">
        <v>0</v>
      </c>
      <c r="R151" s="152">
        <f t="shared" si="12"/>
        <v>0</v>
      </c>
      <c r="S151" s="152">
        <v>0.45</v>
      </c>
      <c r="T151" s="153">
        <f t="shared" si="13"/>
        <v>132.75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4" t="s">
        <v>155</v>
      </c>
      <c r="AT151" s="154" t="s">
        <v>151</v>
      </c>
      <c r="AU151" s="154" t="s">
        <v>87</v>
      </c>
      <c r="AY151" s="14" t="s">
        <v>149</v>
      </c>
      <c r="BE151" s="155">
        <f t="shared" si="14"/>
        <v>0</v>
      </c>
      <c r="BF151" s="155">
        <f t="shared" si="15"/>
        <v>0</v>
      </c>
      <c r="BG151" s="155">
        <f t="shared" si="16"/>
        <v>0</v>
      </c>
      <c r="BH151" s="155">
        <f t="shared" si="17"/>
        <v>0</v>
      </c>
      <c r="BI151" s="155">
        <f t="shared" si="18"/>
        <v>0</v>
      </c>
      <c r="BJ151" s="14" t="s">
        <v>85</v>
      </c>
      <c r="BK151" s="155">
        <f t="shared" si="19"/>
        <v>0</v>
      </c>
      <c r="BL151" s="14" t="s">
        <v>155</v>
      </c>
      <c r="BM151" s="154" t="s">
        <v>416</v>
      </c>
    </row>
    <row r="152" spans="1:65" s="2" customFormat="1" ht="24.2" customHeight="1">
      <c r="A152" s="29"/>
      <c r="B152" s="141"/>
      <c r="C152" s="142" t="s">
        <v>231</v>
      </c>
      <c r="D152" s="142" t="s">
        <v>151</v>
      </c>
      <c r="E152" s="143" t="s">
        <v>235</v>
      </c>
      <c r="F152" s="144" t="s">
        <v>236</v>
      </c>
      <c r="G152" s="145" t="s">
        <v>186</v>
      </c>
      <c r="H152" s="146">
        <v>15.004</v>
      </c>
      <c r="I152" s="147"/>
      <c r="J152" s="148">
        <f t="shared" si="10"/>
        <v>0</v>
      </c>
      <c r="K152" s="149"/>
      <c r="L152" s="30"/>
      <c r="M152" s="150" t="s">
        <v>1</v>
      </c>
      <c r="N152" s="151" t="s">
        <v>42</v>
      </c>
      <c r="O152" s="55"/>
      <c r="P152" s="152">
        <f t="shared" si="11"/>
        <v>0</v>
      </c>
      <c r="Q152" s="152">
        <v>0</v>
      </c>
      <c r="R152" s="152">
        <f t="shared" si="12"/>
        <v>0</v>
      </c>
      <c r="S152" s="152">
        <v>2.2000000000000002</v>
      </c>
      <c r="T152" s="153">
        <f t="shared" si="13"/>
        <v>33.008800000000001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4" t="s">
        <v>155</v>
      </c>
      <c r="AT152" s="154" t="s">
        <v>151</v>
      </c>
      <c r="AU152" s="154" t="s">
        <v>87</v>
      </c>
      <c r="AY152" s="14" t="s">
        <v>149</v>
      </c>
      <c r="BE152" s="155">
        <f t="shared" si="14"/>
        <v>0</v>
      </c>
      <c r="BF152" s="155">
        <f t="shared" si="15"/>
        <v>0</v>
      </c>
      <c r="BG152" s="155">
        <f t="shared" si="16"/>
        <v>0</v>
      </c>
      <c r="BH152" s="155">
        <f t="shared" si="17"/>
        <v>0</v>
      </c>
      <c r="BI152" s="155">
        <f t="shared" si="18"/>
        <v>0</v>
      </c>
      <c r="BJ152" s="14" t="s">
        <v>85</v>
      </c>
      <c r="BK152" s="155">
        <f t="shared" si="19"/>
        <v>0</v>
      </c>
      <c r="BL152" s="14" t="s">
        <v>155</v>
      </c>
      <c r="BM152" s="154" t="s">
        <v>417</v>
      </c>
    </row>
    <row r="153" spans="1:65" s="12" customFormat="1" ht="22.9" customHeight="1">
      <c r="B153" s="128"/>
      <c r="D153" s="129" t="s">
        <v>76</v>
      </c>
      <c r="E153" s="139" t="s">
        <v>238</v>
      </c>
      <c r="F153" s="139" t="s">
        <v>239</v>
      </c>
      <c r="I153" s="131"/>
      <c r="J153" s="140">
        <f>BK153</f>
        <v>0</v>
      </c>
      <c r="L153" s="128"/>
      <c r="M153" s="133"/>
      <c r="N153" s="134"/>
      <c r="O153" s="134"/>
      <c r="P153" s="135">
        <f>SUM(P154:P165)</f>
        <v>0</v>
      </c>
      <c r="Q153" s="134"/>
      <c r="R153" s="135">
        <f>SUM(R154:R165)</f>
        <v>0</v>
      </c>
      <c r="S153" s="134"/>
      <c r="T153" s="136">
        <f>SUM(T154:T165)</f>
        <v>0</v>
      </c>
      <c r="AR153" s="129" t="s">
        <v>85</v>
      </c>
      <c r="AT153" s="137" t="s">
        <v>76</v>
      </c>
      <c r="AU153" s="137" t="s">
        <v>85</v>
      </c>
      <c r="AY153" s="129" t="s">
        <v>149</v>
      </c>
      <c r="BK153" s="138">
        <f>SUM(BK154:BK165)</f>
        <v>0</v>
      </c>
    </row>
    <row r="154" spans="1:65" s="2" customFormat="1" ht="24.2" customHeight="1">
      <c r="A154" s="29"/>
      <c r="B154" s="141"/>
      <c r="C154" s="142" t="s">
        <v>14</v>
      </c>
      <c r="D154" s="142" t="s">
        <v>151</v>
      </c>
      <c r="E154" s="143" t="s">
        <v>418</v>
      </c>
      <c r="F154" s="144" t="s">
        <v>419</v>
      </c>
      <c r="G154" s="145" t="s">
        <v>208</v>
      </c>
      <c r="H154" s="146">
        <v>28.8</v>
      </c>
      <c r="I154" s="147"/>
      <c r="J154" s="148">
        <f t="shared" ref="J154:J165" si="20">ROUND(I154*H154,2)</f>
        <v>0</v>
      </c>
      <c r="K154" s="149"/>
      <c r="L154" s="30"/>
      <c r="M154" s="150" t="s">
        <v>1</v>
      </c>
      <c r="N154" s="151" t="s">
        <v>42</v>
      </c>
      <c r="O154" s="55"/>
      <c r="P154" s="152">
        <f t="shared" ref="P154:P165" si="21">O154*H154</f>
        <v>0</v>
      </c>
      <c r="Q154" s="152">
        <v>0</v>
      </c>
      <c r="R154" s="152">
        <f t="shared" ref="R154:R165" si="22">Q154*H154</f>
        <v>0</v>
      </c>
      <c r="S154" s="152">
        <v>0</v>
      </c>
      <c r="T154" s="153">
        <f t="shared" ref="T154:T165" si="23"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4" t="s">
        <v>155</v>
      </c>
      <c r="AT154" s="154" t="s">
        <v>151</v>
      </c>
      <c r="AU154" s="154" t="s">
        <v>87</v>
      </c>
      <c r="AY154" s="14" t="s">
        <v>149</v>
      </c>
      <c r="BE154" s="155">
        <f t="shared" ref="BE154:BE165" si="24">IF(N154="základní",J154,0)</f>
        <v>0</v>
      </c>
      <c r="BF154" s="155">
        <f t="shared" ref="BF154:BF165" si="25">IF(N154="snížená",J154,0)</f>
        <v>0</v>
      </c>
      <c r="BG154" s="155">
        <f t="shared" ref="BG154:BG165" si="26">IF(N154="zákl. přenesená",J154,0)</f>
        <v>0</v>
      </c>
      <c r="BH154" s="155">
        <f t="shared" ref="BH154:BH165" si="27">IF(N154="sníž. přenesená",J154,0)</f>
        <v>0</v>
      </c>
      <c r="BI154" s="155">
        <f t="shared" ref="BI154:BI165" si="28">IF(N154="nulová",J154,0)</f>
        <v>0</v>
      </c>
      <c r="BJ154" s="14" t="s">
        <v>85</v>
      </c>
      <c r="BK154" s="155">
        <f t="shared" ref="BK154:BK165" si="29">ROUND(I154*H154,2)</f>
        <v>0</v>
      </c>
      <c r="BL154" s="14" t="s">
        <v>155</v>
      </c>
      <c r="BM154" s="154" t="s">
        <v>420</v>
      </c>
    </row>
    <row r="155" spans="1:65" s="2" customFormat="1" ht="24.2" customHeight="1">
      <c r="A155" s="29"/>
      <c r="B155" s="141"/>
      <c r="C155" s="142" t="s">
        <v>7</v>
      </c>
      <c r="D155" s="142" t="s">
        <v>151</v>
      </c>
      <c r="E155" s="143" t="s">
        <v>240</v>
      </c>
      <c r="F155" s="144" t="s">
        <v>241</v>
      </c>
      <c r="G155" s="145" t="s">
        <v>208</v>
      </c>
      <c r="H155" s="146">
        <v>171.92500000000001</v>
      </c>
      <c r="I155" s="147"/>
      <c r="J155" s="148">
        <f t="shared" si="20"/>
        <v>0</v>
      </c>
      <c r="K155" s="149"/>
      <c r="L155" s="30"/>
      <c r="M155" s="150" t="s">
        <v>1</v>
      </c>
      <c r="N155" s="151" t="s">
        <v>42</v>
      </c>
      <c r="O155" s="55"/>
      <c r="P155" s="152">
        <f t="shared" si="21"/>
        <v>0</v>
      </c>
      <c r="Q155" s="152">
        <v>0</v>
      </c>
      <c r="R155" s="152">
        <f t="shared" si="22"/>
        <v>0</v>
      </c>
      <c r="S155" s="152">
        <v>0</v>
      </c>
      <c r="T155" s="153">
        <f t="shared" si="2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4" t="s">
        <v>155</v>
      </c>
      <c r="AT155" s="154" t="s">
        <v>151</v>
      </c>
      <c r="AU155" s="154" t="s">
        <v>87</v>
      </c>
      <c r="AY155" s="14" t="s">
        <v>149</v>
      </c>
      <c r="BE155" s="155">
        <f t="shared" si="24"/>
        <v>0</v>
      </c>
      <c r="BF155" s="155">
        <f t="shared" si="25"/>
        <v>0</v>
      </c>
      <c r="BG155" s="155">
        <f t="shared" si="26"/>
        <v>0</v>
      </c>
      <c r="BH155" s="155">
        <f t="shared" si="27"/>
        <v>0</v>
      </c>
      <c r="BI155" s="155">
        <f t="shared" si="28"/>
        <v>0</v>
      </c>
      <c r="BJ155" s="14" t="s">
        <v>85</v>
      </c>
      <c r="BK155" s="155">
        <f t="shared" si="29"/>
        <v>0</v>
      </c>
      <c r="BL155" s="14" t="s">
        <v>155</v>
      </c>
      <c r="BM155" s="154" t="s">
        <v>421</v>
      </c>
    </row>
    <row r="156" spans="1:65" s="2" customFormat="1" ht="24.2" customHeight="1">
      <c r="A156" s="29"/>
      <c r="B156" s="141"/>
      <c r="C156" s="142" t="s">
        <v>243</v>
      </c>
      <c r="D156" s="142" t="s">
        <v>151</v>
      </c>
      <c r="E156" s="143" t="s">
        <v>244</v>
      </c>
      <c r="F156" s="144" t="s">
        <v>245</v>
      </c>
      <c r="G156" s="145" t="s">
        <v>208</v>
      </c>
      <c r="H156" s="146">
        <v>3266.5749999999998</v>
      </c>
      <c r="I156" s="147"/>
      <c r="J156" s="148">
        <f t="shared" si="20"/>
        <v>0</v>
      </c>
      <c r="K156" s="149"/>
      <c r="L156" s="30"/>
      <c r="M156" s="150" t="s">
        <v>1</v>
      </c>
      <c r="N156" s="151" t="s">
        <v>42</v>
      </c>
      <c r="O156" s="55"/>
      <c r="P156" s="152">
        <f t="shared" si="21"/>
        <v>0</v>
      </c>
      <c r="Q156" s="152">
        <v>0</v>
      </c>
      <c r="R156" s="152">
        <f t="shared" si="22"/>
        <v>0</v>
      </c>
      <c r="S156" s="152">
        <v>0</v>
      </c>
      <c r="T156" s="153">
        <f t="shared" si="2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4" t="s">
        <v>155</v>
      </c>
      <c r="AT156" s="154" t="s">
        <v>151</v>
      </c>
      <c r="AU156" s="154" t="s">
        <v>87</v>
      </c>
      <c r="AY156" s="14" t="s">
        <v>149</v>
      </c>
      <c r="BE156" s="155">
        <f t="shared" si="24"/>
        <v>0</v>
      </c>
      <c r="BF156" s="155">
        <f t="shared" si="25"/>
        <v>0</v>
      </c>
      <c r="BG156" s="155">
        <f t="shared" si="26"/>
        <v>0</v>
      </c>
      <c r="BH156" s="155">
        <f t="shared" si="27"/>
        <v>0</v>
      </c>
      <c r="BI156" s="155">
        <f t="shared" si="28"/>
        <v>0</v>
      </c>
      <c r="BJ156" s="14" t="s">
        <v>85</v>
      </c>
      <c r="BK156" s="155">
        <f t="shared" si="29"/>
        <v>0</v>
      </c>
      <c r="BL156" s="14" t="s">
        <v>155</v>
      </c>
      <c r="BM156" s="154" t="s">
        <v>422</v>
      </c>
    </row>
    <row r="157" spans="1:65" s="2" customFormat="1" ht="14.45" customHeight="1">
      <c r="A157" s="29"/>
      <c r="B157" s="141"/>
      <c r="C157" s="142" t="s">
        <v>247</v>
      </c>
      <c r="D157" s="142" t="s">
        <v>151</v>
      </c>
      <c r="E157" s="143" t="s">
        <v>248</v>
      </c>
      <c r="F157" s="144" t="s">
        <v>249</v>
      </c>
      <c r="G157" s="145" t="s">
        <v>208</v>
      </c>
      <c r="H157" s="146">
        <v>171.92500000000001</v>
      </c>
      <c r="I157" s="147"/>
      <c r="J157" s="148">
        <f t="shared" si="20"/>
        <v>0</v>
      </c>
      <c r="K157" s="149"/>
      <c r="L157" s="30"/>
      <c r="M157" s="150" t="s">
        <v>1</v>
      </c>
      <c r="N157" s="151" t="s">
        <v>42</v>
      </c>
      <c r="O157" s="55"/>
      <c r="P157" s="152">
        <f t="shared" si="21"/>
        <v>0</v>
      </c>
      <c r="Q157" s="152">
        <v>0</v>
      </c>
      <c r="R157" s="152">
        <f t="shared" si="22"/>
        <v>0</v>
      </c>
      <c r="S157" s="152">
        <v>0</v>
      </c>
      <c r="T157" s="153">
        <f t="shared" si="2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4" t="s">
        <v>155</v>
      </c>
      <c r="AT157" s="154" t="s">
        <v>151</v>
      </c>
      <c r="AU157" s="154" t="s">
        <v>87</v>
      </c>
      <c r="AY157" s="14" t="s">
        <v>149</v>
      </c>
      <c r="BE157" s="155">
        <f t="shared" si="24"/>
        <v>0</v>
      </c>
      <c r="BF157" s="155">
        <f t="shared" si="25"/>
        <v>0</v>
      </c>
      <c r="BG157" s="155">
        <f t="shared" si="26"/>
        <v>0</v>
      </c>
      <c r="BH157" s="155">
        <f t="shared" si="27"/>
        <v>0</v>
      </c>
      <c r="BI157" s="155">
        <f t="shared" si="28"/>
        <v>0</v>
      </c>
      <c r="BJ157" s="14" t="s">
        <v>85</v>
      </c>
      <c r="BK157" s="155">
        <f t="shared" si="29"/>
        <v>0</v>
      </c>
      <c r="BL157" s="14" t="s">
        <v>155</v>
      </c>
      <c r="BM157" s="154" t="s">
        <v>423</v>
      </c>
    </row>
    <row r="158" spans="1:65" s="2" customFormat="1" ht="24.2" customHeight="1">
      <c r="A158" s="29"/>
      <c r="B158" s="141"/>
      <c r="C158" s="142" t="s">
        <v>251</v>
      </c>
      <c r="D158" s="142" t="s">
        <v>151</v>
      </c>
      <c r="E158" s="143" t="s">
        <v>252</v>
      </c>
      <c r="F158" s="144" t="s">
        <v>253</v>
      </c>
      <c r="G158" s="145" t="s">
        <v>208</v>
      </c>
      <c r="H158" s="146">
        <v>20.88</v>
      </c>
      <c r="I158" s="147"/>
      <c r="J158" s="148">
        <f t="shared" si="20"/>
        <v>0</v>
      </c>
      <c r="K158" s="149"/>
      <c r="L158" s="30"/>
      <c r="M158" s="150" t="s">
        <v>1</v>
      </c>
      <c r="N158" s="151" t="s">
        <v>42</v>
      </c>
      <c r="O158" s="55"/>
      <c r="P158" s="152">
        <f t="shared" si="21"/>
        <v>0</v>
      </c>
      <c r="Q158" s="152">
        <v>0</v>
      </c>
      <c r="R158" s="152">
        <f t="shared" si="22"/>
        <v>0</v>
      </c>
      <c r="S158" s="152">
        <v>0</v>
      </c>
      <c r="T158" s="153">
        <f t="shared" si="2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4" t="s">
        <v>155</v>
      </c>
      <c r="AT158" s="154" t="s">
        <v>151</v>
      </c>
      <c r="AU158" s="154" t="s">
        <v>87</v>
      </c>
      <c r="AY158" s="14" t="s">
        <v>149</v>
      </c>
      <c r="BE158" s="155">
        <f t="shared" si="24"/>
        <v>0</v>
      </c>
      <c r="BF158" s="155">
        <f t="shared" si="25"/>
        <v>0</v>
      </c>
      <c r="BG158" s="155">
        <f t="shared" si="26"/>
        <v>0</v>
      </c>
      <c r="BH158" s="155">
        <f t="shared" si="27"/>
        <v>0</v>
      </c>
      <c r="BI158" s="155">
        <f t="shared" si="28"/>
        <v>0</v>
      </c>
      <c r="BJ158" s="14" t="s">
        <v>85</v>
      </c>
      <c r="BK158" s="155">
        <f t="shared" si="29"/>
        <v>0</v>
      </c>
      <c r="BL158" s="14" t="s">
        <v>155</v>
      </c>
      <c r="BM158" s="154" t="s">
        <v>424</v>
      </c>
    </row>
    <row r="159" spans="1:65" s="2" customFormat="1" ht="24.2" customHeight="1">
      <c r="A159" s="29"/>
      <c r="B159" s="141"/>
      <c r="C159" s="142" t="s">
        <v>255</v>
      </c>
      <c r="D159" s="142" t="s">
        <v>151</v>
      </c>
      <c r="E159" s="143" t="s">
        <v>256</v>
      </c>
      <c r="F159" s="144" t="s">
        <v>257</v>
      </c>
      <c r="G159" s="145" t="s">
        <v>208</v>
      </c>
      <c r="H159" s="146">
        <v>15.6</v>
      </c>
      <c r="I159" s="147"/>
      <c r="J159" s="148">
        <f t="shared" si="20"/>
        <v>0</v>
      </c>
      <c r="K159" s="149"/>
      <c r="L159" s="30"/>
      <c r="M159" s="150" t="s">
        <v>1</v>
      </c>
      <c r="N159" s="151" t="s">
        <v>42</v>
      </c>
      <c r="O159" s="55"/>
      <c r="P159" s="152">
        <f t="shared" si="21"/>
        <v>0</v>
      </c>
      <c r="Q159" s="152">
        <v>0</v>
      </c>
      <c r="R159" s="152">
        <f t="shared" si="22"/>
        <v>0</v>
      </c>
      <c r="S159" s="152">
        <v>0</v>
      </c>
      <c r="T159" s="153">
        <f t="shared" si="2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4" t="s">
        <v>155</v>
      </c>
      <c r="AT159" s="154" t="s">
        <v>151</v>
      </c>
      <c r="AU159" s="154" t="s">
        <v>87</v>
      </c>
      <c r="AY159" s="14" t="s">
        <v>149</v>
      </c>
      <c r="BE159" s="155">
        <f t="shared" si="24"/>
        <v>0</v>
      </c>
      <c r="BF159" s="155">
        <f t="shared" si="25"/>
        <v>0</v>
      </c>
      <c r="BG159" s="155">
        <f t="shared" si="26"/>
        <v>0</v>
      </c>
      <c r="BH159" s="155">
        <f t="shared" si="27"/>
        <v>0</v>
      </c>
      <c r="BI159" s="155">
        <f t="shared" si="28"/>
        <v>0</v>
      </c>
      <c r="BJ159" s="14" t="s">
        <v>85</v>
      </c>
      <c r="BK159" s="155">
        <f t="shared" si="29"/>
        <v>0</v>
      </c>
      <c r="BL159" s="14" t="s">
        <v>155</v>
      </c>
      <c r="BM159" s="154" t="s">
        <v>425</v>
      </c>
    </row>
    <row r="160" spans="1:65" s="2" customFormat="1" ht="24.2" customHeight="1">
      <c r="A160" s="29"/>
      <c r="B160" s="141"/>
      <c r="C160" s="142" t="s">
        <v>259</v>
      </c>
      <c r="D160" s="142" t="s">
        <v>151</v>
      </c>
      <c r="E160" s="143" t="s">
        <v>260</v>
      </c>
      <c r="F160" s="144" t="s">
        <v>261</v>
      </c>
      <c r="G160" s="145" t="s">
        <v>208</v>
      </c>
      <c r="H160" s="146">
        <v>0.5</v>
      </c>
      <c r="I160" s="147"/>
      <c r="J160" s="148">
        <f t="shared" si="20"/>
        <v>0</v>
      </c>
      <c r="K160" s="149"/>
      <c r="L160" s="30"/>
      <c r="M160" s="150" t="s">
        <v>1</v>
      </c>
      <c r="N160" s="151" t="s">
        <v>42</v>
      </c>
      <c r="O160" s="55"/>
      <c r="P160" s="152">
        <f t="shared" si="21"/>
        <v>0</v>
      </c>
      <c r="Q160" s="152">
        <v>0</v>
      </c>
      <c r="R160" s="152">
        <f t="shared" si="22"/>
        <v>0</v>
      </c>
      <c r="S160" s="152">
        <v>0</v>
      </c>
      <c r="T160" s="153">
        <f t="shared" si="2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4" t="s">
        <v>155</v>
      </c>
      <c r="AT160" s="154" t="s">
        <v>151</v>
      </c>
      <c r="AU160" s="154" t="s">
        <v>87</v>
      </c>
      <c r="AY160" s="14" t="s">
        <v>149</v>
      </c>
      <c r="BE160" s="155">
        <f t="shared" si="24"/>
        <v>0</v>
      </c>
      <c r="BF160" s="155">
        <f t="shared" si="25"/>
        <v>0</v>
      </c>
      <c r="BG160" s="155">
        <f t="shared" si="26"/>
        <v>0</v>
      </c>
      <c r="BH160" s="155">
        <f t="shared" si="27"/>
        <v>0</v>
      </c>
      <c r="BI160" s="155">
        <f t="shared" si="28"/>
        <v>0</v>
      </c>
      <c r="BJ160" s="14" t="s">
        <v>85</v>
      </c>
      <c r="BK160" s="155">
        <f t="shared" si="29"/>
        <v>0</v>
      </c>
      <c r="BL160" s="14" t="s">
        <v>155</v>
      </c>
      <c r="BM160" s="154" t="s">
        <v>426</v>
      </c>
    </row>
    <row r="161" spans="1:65" s="2" customFormat="1" ht="37.9" customHeight="1">
      <c r="A161" s="29"/>
      <c r="B161" s="141"/>
      <c r="C161" s="142" t="s">
        <v>263</v>
      </c>
      <c r="D161" s="142" t="s">
        <v>151</v>
      </c>
      <c r="E161" s="143" t="s">
        <v>264</v>
      </c>
      <c r="F161" s="144" t="s">
        <v>265</v>
      </c>
      <c r="G161" s="145" t="s">
        <v>208</v>
      </c>
      <c r="H161" s="146">
        <v>5</v>
      </c>
      <c r="I161" s="147"/>
      <c r="J161" s="148">
        <f t="shared" si="20"/>
        <v>0</v>
      </c>
      <c r="K161" s="149"/>
      <c r="L161" s="30"/>
      <c r="M161" s="150" t="s">
        <v>1</v>
      </c>
      <c r="N161" s="151" t="s">
        <v>42</v>
      </c>
      <c r="O161" s="55"/>
      <c r="P161" s="152">
        <f t="shared" si="21"/>
        <v>0</v>
      </c>
      <c r="Q161" s="152">
        <v>0</v>
      </c>
      <c r="R161" s="152">
        <f t="shared" si="22"/>
        <v>0</v>
      </c>
      <c r="S161" s="152">
        <v>0</v>
      </c>
      <c r="T161" s="153">
        <f t="shared" si="2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4" t="s">
        <v>155</v>
      </c>
      <c r="AT161" s="154" t="s">
        <v>151</v>
      </c>
      <c r="AU161" s="154" t="s">
        <v>87</v>
      </c>
      <c r="AY161" s="14" t="s">
        <v>149</v>
      </c>
      <c r="BE161" s="155">
        <f t="shared" si="24"/>
        <v>0</v>
      </c>
      <c r="BF161" s="155">
        <f t="shared" si="25"/>
        <v>0</v>
      </c>
      <c r="BG161" s="155">
        <f t="shared" si="26"/>
        <v>0</v>
      </c>
      <c r="BH161" s="155">
        <f t="shared" si="27"/>
        <v>0</v>
      </c>
      <c r="BI161" s="155">
        <f t="shared" si="28"/>
        <v>0</v>
      </c>
      <c r="BJ161" s="14" t="s">
        <v>85</v>
      </c>
      <c r="BK161" s="155">
        <f t="shared" si="29"/>
        <v>0</v>
      </c>
      <c r="BL161" s="14" t="s">
        <v>155</v>
      </c>
      <c r="BM161" s="154" t="s">
        <v>427</v>
      </c>
    </row>
    <row r="162" spans="1:65" s="2" customFormat="1" ht="37.9" customHeight="1">
      <c r="A162" s="29"/>
      <c r="B162" s="141"/>
      <c r="C162" s="142" t="s">
        <v>267</v>
      </c>
      <c r="D162" s="142" t="s">
        <v>151</v>
      </c>
      <c r="E162" s="143" t="s">
        <v>428</v>
      </c>
      <c r="F162" s="144" t="s">
        <v>429</v>
      </c>
      <c r="G162" s="145" t="s">
        <v>208</v>
      </c>
      <c r="H162" s="146">
        <v>0.157</v>
      </c>
      <c r="I162" s="147"/>
      <c r="J162" s="148">
        <f t="shared" si="20"/>
        <v>0</v>
      </c>
      <c r="K162" s="149"/>
      <c r="L162" s="30"/>
      <c r="M162" s="150" t="s">
        <v>1</v>
      </c>
      <c r="N162" s="151" t="s">
        <v>42</v>
      </c>
      <c r="O162" s="55"/>
      <c r="P162" s="152">
        <f t="shared" si="21"/>
        <v>0</v>
      </c>
      <c r="Q162" s="152">
        <v>0</v>
      </c>
      <c r="R162" s="152">
        <f t="shared" si="22"/>
        <v>0</v>
      </c>
      <c r="S162" s="152">
        <v>0</v>
      </c>
      <c r="T162" s="153">
        <f t="shared" si="2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4" t="s">
        <v>155</v>
      </c>
      <c r="AT162" s="154" t="s">
        <v>151</v>
      </c>
      <c r="AU162" s="154" t="s">
        <v>87</v>
      </c>
      <c r="AY162" s="14" t="s">
        <v>149</v>
      </c>
      <c r="BE162" s="155">
        <f t="shared" si="24"/>
        <v>0</v>
      </c>
      <c r="BF162" s="155">
        <f t="shared" si="25"/>
        <v>0</v>
      </c>
      <c r="BG162" s="155">
        <f t="shared" si="26"/>
        <v>0</v>
      </c>
      <c r="BH162" s="155">
        <f t="shared" si="27"/>
        <v>0</v>
      </c>
      <c r="BI162" s="155">
        <f t="shared" si="28"/>
        <v>0</v>
      </c>
      <c r="BJ162" s="14" t="s">
        <v>85</v>
      </c>
      <c r="BK162" s="155">
        <f t="shared" si="29"/>
        <v>0</v>
      </c>
      <c r="BL162" s="14" t="s">
        <v>155</v>
      </c>
      <c r="BM162" s="154" t="s">
        <v>430</v>
      </c>
    </row>
    <row r="163" spans="1:65" s="2" customFormat="1" ht="49.15" customHeight="1">
      <c r="A163" s="29"/>
      <c r="B163" s="141"/>
      <c r="C163" s="142" t="s">
        <v>271</v>
      </c>
      <c r="D163" s="142" t="s">
        <v>151</v>
      </c>
      <c r="E163" s="143" t="s">
        <v>268</v>
      </c>
      <c r="F163" s="144" t="s">
        <v>269</v>
      </c>
      <c r="G163" s="145" t="s">
        <v>208</v>
      </c>
      <c r="H163" s="146">
        <v>0.2</v>
      </c>
      <c r="I163" s="147"/>
      <c r="J163" s="148">
        <f t="shared" si="20"/>
        <v>0</v>
      </c>
      <c r="K163" s="149"/>
      <c r="L163" s="30"/>
      <c r="M163" s="150" t="s">
        <v>1</v>
      </c>
      <c r="N163" s="151" t="s">
        <v>42</v>
      </c>
      <c r="O163" s="55"/>
      <c r="P163" s="152">
        <f t="shared" si="21"/>
        <v>0</v>
      </c>
      <c r="Q163" s="152">
        <v>0</v>
      </c>
      <c r="R163" s="152">
        <f t="shared" si="22"/>
        <v>0</v>
      </c>
      <c r="S163" s="152">
        <v>0</v>
      </c>
      <c r="T163" s="153">
        <f t="shared" si="2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4" t="s">
        <v>155</v>
      </c>
      <c r="AT163" s="154" t="s">
        <v>151</v>
      </c>
      <c r="AU163" s="154" t="s">
        <v>87</v>
      </c>
      <c r="AY163" s="14" t="s">
        <v>149</v>
      </c>
      <c r="BE163" s="155">
        <f t="shared" si="24"/>
        <v>0</v>
      </c>
      <c r="BF163" s="155">
        <f t="shared" si="25"/>
        <v>0</v>
      </c>
      <c r="BG163" s="155">
        <f t="shared" si="26"/>
        <v>0</v>
      </c>
      <c r="BH163" s="155">
        <f t="shared" si="27"/>
        <v>0</v>
      </c>
      <c r="BI163" s="155">
        <f t="shared" si="28"/>
        <v>0</v>
      </c>
      <c r="BJ163" s="14" t="s">
        <v>85</v>
      </c>
      <c r="BK163" s="155">
        <f t="shared" si="29"/>
        <v>0</v>
      </c>
      <c r="BL163" s="14" t="s">
        <v>155</v>
      </c>
      <c r="BM163" s="154" t="s">
        <v>431</v>
      </c>
    </row>
    <row r="164" spans="1:65" s="2" customFormat="1" ht="24.2" customHeight="1">
      <c r="A164" s="29"/>
      <c r="B164" s="141"/>
      <c r="C164" s="142" t="s">
        <v>275</v>
      </c>
      <c r="D164" s="142" t="s">
        <v>151</v>
      </c>
      <c r="E164" s="143" t="s">
        <v>358</v>
      </c>
      <c r="F164" s="144" t="s">
        <v>359</v>
      </c>
      <c r="G164" s="145" t="s">
        <v>208</v>
      </c>
      <c r="H164" s="146">
        <v>5</v>
      </c>
      <c r="I164" s="147"/>
      <c r="J164" s="148">
        <f t="shared" si="20"/>
        <v>0</v>
      </c>
      <c r="K164" s="149"/>
      <c r="L164" s="30"/>
      <c r="M164" s="150" t="s">
        <v>1</v>
      </c>
      <c r="N164" s="151" t="s">
        <v>42</v>
      </c>
      <c r="O164" s="55"/>
      <c r="P164" s="152">
        <f t="shared" si="21"/>
        <v>0</v>
      </c>
      <c r="Q164" s="152">
        <v>0</v>
      </c>
      <c r="R164" s="152">
        <f t="shared" si="22"/>
        <v>0</v>
      </c>
      <c r="S164" s="152">
        <v>0</v>
      </c>
      <c r="T164" s="153">
        <f t="shared" si="2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4" t="s">
        <v>155</v>
      </c>
      <c r="AT164" s="154" t="s">
        <v>151</v>
      </c>
      <c r="AU164" s="154" t="s">
        <v>87</v>
      </c>
      <c r="AY164" s="14" t="s">
        <v>149</v>
      </c>
      <c r="BE164" s="155">
        <f t="shared" si="24"/>
        <v>0</v>
      </c>
      <c r="BF164" s="155">
        <f t="shared" si="25"/>
        <v>0</v>
      </c>
      <c r="BG164" s="155">
        <f t="shared" si="26"/>
        <v>0</v>
      </c>
      <c r="BH164" s="155">
        <f t="shared" si="27"/>
        <v>0</v>
      </c>
      <c r="BI164" s="155">
        <f t="shared" si="28"/>
        <v>0</v>
      </c>
      <c r="BJ164" s="14" t="s">
        <v>85</v>
      </c>
      <c r="BK164" s="155">
        <f t="shared" si="29"/>
        <v>0</v>
      </c>
      <c r="BL164" s="14" t="s">
        <v>155</v>
      </c>
      <c r="BM164" s="154" t="s">
        <v>432</v>
      </c>
    </row>
    <row r="165" spans="1:65" s="2" customFormat="1" ht="37.9" customHeight="1">
      <c r="A165" s="29"/>
      <c r="B165" s="141"/>
      <c r="C165" s="142" t="s">
        <v>283</v>
      </c>
      <c r="D165" s="142" t="s">
        <v>151</v>
      </c>
      <c r="E165" s="143" t="s">
        <v>276</v>
      </c>
      <c r="F165" s="144" t="s">
        <v>277</v>
      </c>
      <c r="G165" s="145" t="s">
        <v>208</v>
      </c>
      <c r="H165" s="146">
        <v>124.58799999999999</v>
      </c>
      <c r="I165" s="147"/>
      <c r="J165" s="148">
        <f t="shared" si="20"/>
        <v>0</v>
      </c>
      <c r="K165" s="149"/>
      <c r="L165" s="30"/>
      <c r="M165" s="150" t="s">
        <v>1</v>
      </c>
      <c r="N165" s="151" t="s">
        <v>42</v>
      </c>
      <c r="O165" s="55"/>
      <c r="P165" s="152">
        <f t="shared" si="21"/>
        <v>0</v>
      </c>
      <c r="Q165" s="152">
        <v>0</v>
      </c>
      <c r="R165" s="152">
        <f t="shared" si="22"/>
        <v>0</v>
      </c>
      <c r="S165" s="152">
        <v>0</v>
      </c>
      <c r="T165" s="153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4" t="s">
        <v>155</v>
      </c>
      <c r="AT165" s="154" t="s">
        <v>151</v>
      </c>
      <c r="AU165" s="154" t="s">
        <v>87</v>
      </c>
      <c r="AY165" s="14" t="s">
        <v>149</v>
      </c>
      <c r="BE165" s="155">
        <f t="shared" si="24"/>
        <v>0</v>
      </c>
      <c r="BF165" s="155">
        <f t="shared" si="25"/>
        <v>0</v>
      </c>
      <c r="BG165" s="155">
        <f t="shared" si="26"/>
        <v>0</v>
      </c>
      <c r="BH165" s="155">
        <f t="shared" si="27"/>
        <v>0</v>
      </c>
      <c r="BI165" s="155">
        <f t="shared" si="28"/>
        <v>0</v>
      </c>
      <c r="BJ165" s="14" t="s">
        <v>85</v>
      </c>
      <c r="BK165" s="155">
        <f t="shared" si="29"/>
        <v>0</v>
      </c>
      <c r="BL165" s="14" t="s">
        <v>155</v>
      </c>
      <c r="BM165" s="154" t="s">
        <v>433</v>
      </c>
    </row>
    <row r="166" spans="1:65" s="12" customFormat="1" ht="25.9" customHeight="1">
      <c r="B166" s="128"/>
      <c r="D166" s="129" t="s">
        <v>76</v>
      </c>
      <c r="E166" s="130" t="s">
        <v>363</v>
      </c>
      <c r="F166" s="130" t="s">
        <v>364</v>
      </c>
      <c r="I166" s="131"/>
      <c r="J166" s="132">
        <f>BK166</f>
        <v>0</v>
      </c>
      <c r="L166" s="128"/>
      <c r="M166" s="133"/>
      <c r="N166" s="134"/>
      <c r="O166" s="134"/>
      <c r="P166" s="135">
        <f>P167+P169</f>
        <v>0</v>
      </c>
      <c r="Q166" s="134"/>
      <c r="R166" s="135">
        <f>R167+R169</f>
        <v>1.8140000000000001E-3</v>
      </c>
      <c r="S166" s="134"/>
      <c r="T166" s="136">
        <f>T167+T169</f>
        <v>0.20681959999999999</v>
      </c>
      <c r="AR166" s="129" t="s">
        <v>87</v>
      </c>
      <c r="AT166" s="137" t="s">
        <v>76</v>
      </c>
      <c r="AU166" s="137" t="s">
        <v>77</v>
      </c>
      <c r="AY166" s="129" t="s">
        <v>149</v>
      </c>
      <c r="BK166" s="138">
        <f>BK167+BK169</f>
        <v>0</v>
      </c>
    </row>
    <row r="167" spans="1:65" s="12" customFormat="1" ht="22.9" customHeight="1">
      <c r="B167" s="128"/>
      <c r="D167" s="129" t="s">
        <v>76</v>
      </c>
      <c r="E167" s="139" t="s">
        <v>434</v>
      </c>
      <c r="F167" s="139" t="s">
        <v>435</v>
      </c>
      <c r="I167" s="131"/>
      <c r="J167" s="140">
        <f>BK167</f>
        <v>0</v>
      </c>
      <c r="L167" s="128"/>
      <c r="M167" s="133"/>
      <c r="N167" s="134"/>
      <c r="O167" s="134"/>
      <c r="P167" s="135">
        <f>P168</f>
        <v>0</v>
      </c>
      <c r="Q167" s="134"/>
      <c r="R167" s="135">
        <f>R168</f>
        <v>1.7640000000000002E-3</v>
      </c>
      <c r="S167" s="134"/>
      <c r="T167" s="136">
        <f>T168</f>
        <v>0.1568196</v>
      </c>
      <c r="AR167" s="129" t="s">
        <v>87</v>
      </c>
      <c r="AT167" s="137" t="s">
        <v>76</v>
      </c>
      <c r="AU167" s="137" t="s">
        <v>85</v>
      </c>
      <c r="AY167" s="129" t="s">
        <v>149</v>
      </c>
      <c r="BK167" s="138">
        <f>BK168</f>
        <v>0</v>
      </c>
    </row>
    <row r="168" spans="1:65" s="2" customFormat="1" ht="24.2" customHeight="1">
      <c r="A168" s="29"/>
      <c r="B168" s="141"/>
      <c r="C168" s="142" t="s">
        <v>291</v>
      </c>
      <c r="D168" s="142" t="s">
        <v>151</v>
      </c>
      <c r="E168" s="143" t="s">
        <v>436</v>
      </c>
      <c r="F168" s="144" t="s">
        <v>437</v>
      </c>
      <c r="G168" s="145" t="s">
        <v>154</v>
      </c>
      <c r="H168" s="146">
        <v>8.82</v>
      </c>
      <c r="I168" s="147"/>
      <c r="J168" s="148">
        <f>ROUND(I168*H168,2)</f>
        <v>0</v>
      </c>
      <c r="K168" s="149"/>
      <c r="L168" s="30"/>
      <c r="M168" s="150" t="s">
        <v>1</v>
      </c>
      <c r="N168" s="151" t="s">
        <v>42</v>
      </c>
      <c r="O168" s="55"/>
      <c r="P168" s="152">
        <f>O168*H168</f>
        <v>0</v>
      </c>
      <c r="Q168" s="152">
        <v>2.0000000000000001E-4</v>
      </c>
      <c r="R168" s="152">
        <f>Q168*H168</f>
        <v>1.7640000000000002E-3</v>
      </c>
      <c r="S168" s="152">
        <v>1.7780000000000001E-2</v>
      </c>
      <c r="T168" s="153">
        <f>S168*H168</f>
        <v>0.1568196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4" t="s">
        <v>219</v>
      </c>
      <c r="AT168" s="154" t="s">
        <v>151</v>
      </c>
      <c r="AU168" s="154" t="s">
        <v>87</v>
      </c>
      <c r="AY168" s="14" t="s">
        <v>149</v>
      </c>
      <c r="BE168" s="155">
        <f>IF(N168="základní",J168,0)</f>
        <v>0</v>
      </c>
      <c r="BF168" s="155">
        <f>IF(N168="snížená",J168,0)</f>
        <v>0</v>
      </c>
      <c r="BG168" s="155">
        <f>IF(N168="zákl. přenesená",J168,0)</f>
        <v>0</v>
      </c>
      <c r="BH168" s="155">
        <f>IF(N168="sníž. přenesená",J168,0)</f>
        <v>0</v>
      </c>
      <c r="BI168" s="155">
        <f>IF(N168="nulová",J168,0)</f>
        <v>0</v>
      </c>
      <c r="BJ168" s="14" t="s">
        <v>85</v>
      </c>
      <c r="BK168" s="155">
        <f>ROUND(I168*H168,2)</f>
        <v>0</v>
      </c>
      <c r="BL168" s="14" t="s">
        <v>219</v>
      </c>
      <c r="BM168" s="154" t="s">
        <v>438</v>
      </c>
    </row>
    <row r="169" spans="1:65" s="12" customFormat="1" ht="22.9" customHeight="1">
      <c r="B169" s="128"/>
      <c r="D169" s="129" t="s">
        <v>76</v>
      </c>
      <c r="E169" s="139" t="s">
        <v>439</v>
      </c>
      <c r="F169" s="139" t="s">
        <v>440</v>
      </c>
      <c r="I169" s="131"/>
      <c r="J169" s="140">
        <f>BK169</f>
        <v>0</v>
      </c>
      <c r="L169" s="128"/>
      <c r="M169" s="133"/>
      <c r="N169" s="134"/>
      <c r="O169" s="134"/>
      <c r="P169" s="135">
        <f>SUM(P170:P171)</f>
        <v>0</v>
      </c>
      <c r="Q169" s="134"/>
      <c r="R169" s="135">
        <f>SUM(R170:R171)</f>
        <v>5.0000000000000002E-5</v>
      </c>
      <c r="S169" s="134"/>
      <c r="T169" s="136">
        <f>SUM(T170:T171)</f>
        <v>0.05</v>
      </c>
      <c r="AR169" s="129" t="s">
        <v>87</v>
      </c>
      <c r="AT169" s="137" t="s">
        <v>76</v>
      </c>
      <c r="AU169" s="137" t="s">
        <v>85</v>
      </c>
      <c r="AY169" s="129" t="s">
        <v>149</v>
      </c>
      <c r="BK169" s="138">
        <f>SUM(BK170:BK171)</f>
        <v>0</v>
      </c>
    </row>
    <row r="170" spans="1:65" s="2" customFormat="1" ht="24.2" customHeight="1">
      <c r="A170" s="29"/>
      <c r="B170" s="141"/>
      <c r="C170" s="142" t="s">
        <v>441</v>
      </c>
      <c r="D170" s="142" t="s">
        <v>151</v>
      </c>
      <c r="E170" s="143" t="s">
        <v>442</v>
      </c>
      <c r="F170" s="144" t="s">
        <v>443</v>
      </c>
      <c r="G170" s="145" t="s">
        <v>217</v>
      </c>
      <c r="H170" s="146">
        <v>1</v>
      </c>
      <c r="I170" s="147"/>
      <c r="J170" s="148">
        <f>ROUND(I170*H170,2)</f>
        <v>0</v>
      </c>
      <c r="K170" s="149"/>
      <c r="L170" s="30"/>
      <c r="M170" s="150" t="s">
        <v>1</v>
      </c>
      <c r="N170" s="151" t="s">
        <v>42</v>
      </c>
      <c r="O170" s="55"/>
      <c r="P170" s="152">
        <f>O170*H170</f>
        <v>0</v>
      </c>
      <c r="Q170" s="152">
        <v>5.0000000000000002E-5</v>
      </c>
      <c r="R170" s="152">
        <f>Q170*H170</f>
        <v>5.0000000000000002E-5</v>
      </c>
      <c r="S170" s="152">
        <v>0</v>
      </c>
      <c r="T170" s="153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4" t="s">
        <v>219</v>
      </c>
      <c r="AT170" s="154" t="s">
        <v>151</v>
      </c>
      <c r="AU170" s="154" t="s">
        <v>87</v>
      </c>
      <c r="AY170" s="14" t="s">
        <v>149</v>
      </c>
      <c r="BE170" s="155">
        <f>IF(N170="základní",J170,0)</f>
        <v>0</v>
      </c>
      <c r="BF170" s="155">
        <f>IF(N170="snížená",J170,0)</f>
        <v>0</v>
      </c>
      <c r="BG170" s="155">
        <f>IF(N170="zákl. přenesená",J170,0)</f>
        <v>0</v>
      </c>
      <c r="BH170" s="155">
        <f>IF(N170="sníž. přenesená",J170,0)</f>
        <v>0</v>
      </c>
      <c r="BI170" s="155">
        <f>IF(N170="nulová",J170,0)</f>
        <v>0</v>
      </c>
      <c r="BJ170" s="14" t="s">
        <v>85</v>
      </c>
      <c r="BK170" s="155">
        <f>ROUND(I170*H170,2)</f>
        <v>0</v>
      </c>
      <c r="BL170" s="14" t="s">
        <v>219</v>
      </c>
      <c r="BM170" s="154" t="s">
        <v>444</v>
      </c>
    </row>
    <row r="171" spans="1:65" s="2" customFormat="1" ht="24.2" customHeight="1">
      <c r="A171" s="29"/>
      <c r="B171" s="141"/>
      <c r="C171" s="142" t="s">
        <v>445</v>
      </c>
      <c r="D171" s="142" t="s">
        <v>151</v>
      </c>
      <c r="E171" s="143" t="s">
        <v>446</v>
      </c>
      <c r="F171" s="144" t="s">
        <v>447</v>
      </c>
      <c r="G171" s="145" t="s">
        <v>448</v>
      </c>
      <c r="H171" s="146">
        <v>50</v>
      </c>
      <c r="I171" s="147"/>
      <c r="J171" s="148">
        <f>ROUND(I171*H171,2)</f>
        <v>0</v>
      </c>
      <c r="K171" s="149"/>
      <c r="L171" s="30"/>
      <c r="M171" s="150" t="s">
        <v>1</v>
      </c>
      <c r="N171" s="151" t="s">
        <v>42</v>
      </c>
      <c r="O171" s="55"/>
      <c r="P171" s="152">
        <f>O171*H171</f>
        <v>0</v>
      </c>
      <c r="Q171" s="152">
        <v>0</v>
      </c>
      <c r="R171" s="152">
        <f>Q171*H171</f>
        <v>0</v>
      </c>
      <c r="S171" s="152">
        <v>1E-3</v>
      </c>
      <c r="T171" s="153">
        <f>S171*H171</f>
        <v>0.05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4" t="s">
        <v>219</v>
      </c>
      <c r="AT171" s="154" t="s">
        <v>151</v>
      </c>
      <c r="AU171" s="154" t="s">
        <v>87</v>
      </c>
      <c r="AY171" s="14" t="s">
        <v>149</v>
      </c>
      <c r="BE171" s="155">
        <f>IF(N171="základní",J171,0)</f>
        <v>0</v>
      </c>
      <c r="BF171" s="155">
        <f>IF(N171="snížená",J171,0)</f>
        <v>0</v>
      </c>
      <c r="BG171" s="155">
        <f>IF(N171="zákl. přenesená",J171,0)</f>
        <v>0</v>
      </c>
      <c r="BH171" s="155">
        <f>IF(N171="sníž. přenesená",J171,0)</f>
        <v>0</v>
      </c>
      <c r="BI171" s="155">
        <f>IF(N171="nulová",J171,0)</f>
        <v>0</v>
      </c>
      <c r="BJ171" s="14" t="s">
        <v>85</v>
      </c>
      <c r="BK171" s="155">
        <f>ROUND(I171*H171,2)</f>
        <v>0</v>
      </c>
      <c r="BL171" s="14" t="s">
        <v>219</v>
      </c>
      <c r="BM171" s="154" t="s">
        <v>449</v>
      </c>
    </row>
    <row r="172" spans="1:65" s="12" customFormat="1" ht="25.9" customHeight="1">
      <c r="B172" s="128"/>
      <c r="D172" s="129" t="s">
        <v>76</v>
      </c>
      <c r="E172" s="130" t="s">
        <v>279</v>
      </c>
      <c r="F172" s="130" t="s">
        <v>280</v>
      </c>
      <c r="I172" s="131"/>
      <c r="J172" s="132">
        <f>BK172</f>
        <v>0</v>
      </c>
      <c r="L172" s="128"/>
      <c r="M172" s="133"/>
      <c r="N172" s="134"/>
      <c r="O172" s="134"/>
      <c r="P172" s="135">
        <f>P173+P175+P178+P180</f>
        <v>0</v>
      </c>
      <c r="Q172" s="134"/>
      <c r="R172" s="135">
        <f>R173+R175+R178+R180</f>
        <v>0</v>
      </c>
      <c r="S172" s="134"/>
      <c r="T172" s="136">
        <f>T173+T175+T178+T180</f>
        <v>0</v>
      </c>
      <c r="AR172" s="129" t="s">
        <v>169</v>
      </c>
      <c r="AT172" s="137" t="s">
        <v>76</v>
      </c>
      <c r="AU172" s="137" t="s">
        <v>77</v>
      </c>
      <c r="AY172" s="129" t="s">
        <v>149</v>
      </c>
      <c r="BK172" s="138">
        <f>BK173+BK175+BK178+BK180</f>
        <v>0</v>
      </c>
    </row>
    <row r="173" spans="1:65" s="12" customFormat="1" ht="22.9" customHeight="1">
      <c r="B173" s="128"/>
      <c r="D173" s="129" t="s">
        <v>76</v>
      </c>
      <c r="E173" s="139" t="s">
        <v>281</v>
      </c>
      <c r="F173" s="139" t="s">
        <v>282</v>
      </c>
      <c r="I173" s="131"/>
      <c r="J173" s="140">
        <f>BK173</f>
        <v>0</v>
      </c>
      <c r="L173" s="128"/>
      <c r="M173" s="133"/>
      <c r="N173" s="134"/>
      <c r="O173" s="134"/>
      <c r="P173" s="135">
        <f>P174</f>
        <v>0</v>
      </c>
      <c r="Q173" s="134"/>
      <c r="R173" s="135">
        <f>R174</f>
        <v>0</v>
      </c>
      <c r="S173" s="134"/>
      <c r="T173" s="136">
        <f>T174</f>
        <v>0</v>
      </c>
      <c r="AR173" s="129" t="s">
        <v>169</v>
      </c>
      <c r="AT173" s="137" t="s">
        <v>76</v>
      </c>
      <c r="AU173" s="137" t="s">
        <v>85</v>
      </c>
      <c r="AY173" s="129" t="s">
        <v>149</v>
      </c>
      <c r="BK173" s="138">
        <f>BK174</f>
        <v>0</v>
      </c>
    </row>
    <row r="174" spans="1:65" s="2" customFormat="1" ht="14.45" customHeight="1">
      <c r="A174" s="29"/>
      <c r="B174" s="141"/>
      <c r="C174" s="142" t="s">
        <v>450</v>
      </c>
      <c r="D174" s="142" t="s">
        <v>151</v>
      </c>
      <c r="E174" s="143" t="s">
        <v>451</v>
      </c>
      <c r="F174" s="144" t="s">
        <v>452</v>
      </c>
      <c r="G174" s="145" t="s">
        <v>286</v>
      </c>
      <c r="H174" s="146">
        <v>1</v>
      </c>
      <c r="I174" s="147"/>
      <c r="J174" s="148">
        <f>ROUND(I174*H174,2)</f>
        <v>0</v>
      </c>
      <c r="K174" s="149"/>
      <c r="L174" s="30"/>
      <c r="M174" s="150" t="s">
        <v>1</v>
      </c>
      <c r="N174" s="151" t="s">
        <v>42</v>
      </c>
      <c r="O174" s="55"/>
      <c r="P174" s="152">
        <f>O174*H174</f>
        <v>0</v>
      </c>
      <c r="Q174" s="152">
        <v>0</v>
      </c>
      <c r="R174" s="152">
        <f>Q174*H174</f>
        <v>0</v>
      </c>
      <c r="S174" s="152">
        <v>0</v>
      </c>
      <c r="T174" s="153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4" t="s">
        <v>287</v>
      </c>
      <c r="AT174" s="154" t="s">
        <v>151</v>
      </c>
      <c r="AU174" s="154" t="s">
        <v>87</v>
      </c>
      <c r="AY174" s="14" t="s">
        <v>149</v>
      </c>
      <c r="BE174" s="155">
        <f>IF(N174="základní",J174,0)</f>
        <v>0</v>
      </c>
      <c r="BF174" s="155">
        <f>IF(N174="snížená",J174,0)</f>
        <v>0</v>
      </c>
      <c r="BG174" s="155">
        <f>IF(N174="zákl. přenesená",J174,0)</f>
        <v>0</v>
      </c>
      <c r="BH174" s="155">
        <f>IF(N174="sníž. přenesená",J174,0)</f>
        <v>0</v>
      </c>
      <c r="BI174" s="155">
        <f>IF(N174="nulová",J174,0)</f>
        <v>0</v>
      </c>
      <c r="BJ174" s="14" t="s">
        <v>85</v>
      </c>
      <c r="BK174" s="155">
        <f>ROUND(I174*H174,2)</f>
        <v>0</v>
      </c>
      <c r="BL174" s="14" t="s">
        <v>287</v>
      </c>
      <c r="BM174" s="154" t="s">
        <v>453</v>
      </c>
    </row>
    <row r="175" spans="1:65" s="12" customFormat="1" ht="22.9" customHeight="1">
      <c r="B175" s="128"/>
      <c r="D175" s="129" t="s">
        <v>76</v>
      </c>
      <c r="E175" s="139" t="s">
        <v>454</v>
      </c>
      <c r="F175" s="139" t="s">
        <v>455</v>
      </c>
      <c r="I175" s="131"/>
      <c r="J175" s="140">
        <f>BK175</f>
        <v>0</v>
      </c>
      <c r="L175" s="128"/>
      <c r="M175" s="133"/>
      <c r="N175" s="134"/>
      <c r="O175" s="134"/>
      <c r="P175" s="135">
        <f>SUM(P176:P177)</f>
        <v>0</v>
      </c>
      <c r="Q175" s="134"/>
      <c r="R175" s="135">
        <f>SUM(R176:R177)</f>
        <v>0</v>
      </c>
      <c r="S175" s="134"/>
      <c r="T175" s="136">
        <f>SUM(T176:T177)</f>
        <v>0</v>
      </c>
      <c r="AR175" s="129" t="s">
        <v>169</v>
      </c>
      <c r="AT175" s="137" t="s">
        <v>76</v>
      </c>
      <c r="AU175" s="137" t="s">
        <v>85</v>
      </c>
      <c r="AY175" s="129" t="s">
        <v>149</v>
      </c>
      <c r="BK175" s="138">
        <f>SUM(BK176:BK177)</f>
        <v>0</v>
      </c>
    </row>
    <row r="176" spans="1:65" s="2" customFormat="1" ht="49.15" customHeight="1">
      <c r="A176" s="29"/>
      <c r="B176" s="141"/>
      <c r="C176" s="142" t="s">
        <v>456</v>
      </c>
      <c r="D176" s="142" t="s">
        <v>151</v>
      </c>
      <c r="E176" s="143" t="s">
        <v>457</v>
      </c>
      <c r="F176" s="144" t="s">
        <v>458</v>
      </c>
      <c r="G176" s="145" t="s">
        <v>217</v>
      </c>
      <c r="H176" s="146">
        <v>1</v>
      </c>
      <c r="I176" s="147"/>
      <c r="J176" s="148">
        <f>ROUND(I176*H176,2)</f>
        <v>0</v>
      </c>
      <c r="K176" s="149"/>
      <c r="L176" s="30"/>
      <c r="M176" s="150" t="s">
        <v>1</v>
      </c>
      <c r="N176" s="151" t="s">
        <v>42</v>
      </c>
      <c r="O176" s="55"/>
      <c r="P176" s="152">
        <f>O176*H176</f>
        <v>0</v>
      </c>
      <c r="Q176" s="152">
        <v>0</v>
      </c>
      <c r="R176" s="152">
        <f>Q176*H176</f>
        <v>0</v>
      </c>
      <c r="S176" s="152">
        <v>0</v>
      </c>
      <c r="T176" s="153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4" t="s">
        <v>287</v>
      </c>
      <c r="AT176" s="154" t="s">
        <v>151</v>
      </c>
      <c r="AU176" s="154" t="s">
        <v>87</v>
      </c>
      <c r="AY176" s="14" t="s">
        <v>149</v>
      </c>
      <c r="BE176" s="155">
        <f>IF(N176="základní",J176,0)</f>
        <v>0</v>
      </c>
      <c r="BF176" s="155">
        <f>IF(N176="snížená",J176,0)</f>
        <v>0</v>
      </c>
      <c r="BG176" s="155">
        <f>IF(N176="zákl. přenesená",J176,0)</f>
        <v>0</v>
      </c>
      <c r="BH176" s="155">
        <f>IF(N176="sníž. přenesená",J176,0)</f>
        <v>0</v>
      </c>
      <c r="BI176" s="155">
        <f>IF(N176="nulová",J176,0)</f>
        <v>0</v>
      </c>
      <c r="BJ176" s="14" t="s">
        <v>85</v>
      </c>
      <c r="BK176" s="155">
        <f>ROUND(I176*H176,2)</f>
        <v>0</v>
      </c>
      <c r="BL176" s="14" t="s">
        <v>287</v>
      </c>
      <c r="BM176" s="154" t="s">
        <v>459</v>
      </c>
    </row>
    <row r="177" spans="1:65" s="2" customFormat="1" ht="37.9" customHeight="1">
      <c r="A177" s="29"/>
      <c r="B177" s="141"/>
      <c r="C177" s="142" t="s">
        <v>460</v>
      </c>
      <c r="D177" s="142" t="s">
        <v>151</v>
      </c>
      <c r="E177" s="143" t="s">
        <v>461</v>
      </c>
      <c r="F177" s="144" t="s">
        <v>462</v>
      </c>
      <c r="G177" s="145" t="s">
        <v>217</v>
      </c>
      <c r="H177" s="146">
        <v>1</v>
      </c>
      <c r="I177" s="147"/>
      <c r="J177" s="148">
        <f>ROUND(I177*H177,2)</f>
        <v>0</v>
      </c>
      <c r="K177" s="149"/>
      <c r="L177" s="30"/>
      <c r="M177" s="150" t="s">
        <v>1</v>
      </c>
      <c r="N177" s="151" t="s">
        <v>42</v>
      </c>
      <c r="O177" s="55"/>
      <c r="P177" s="152">
        <f>O177*H177</f>
        <v>0</v>
      </c>
      <c r="Q177" s="152">
        <v>0</v>
      </c>
      <c r="R177" s="152">
        <f>Q177*H177</f>
        <v>0</v>
      </c>
      <c r="S177" s="152">
        <v>0</v>
      </c>
      <c r="T177" s="153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4" t="s">
        <v>287</v>
      </c>
      <c r="AT177" s="154" t="s">
        <v>151</v>
      </c>
      <c r="AU177" s="154" t="s">
        <v>87</v>
      </c>
      <c r="AY177" s="14" t="s">
        <v>149</v>
      </c>
      <c r="BE177" s="155">
        <f>IF(N177="základní",J177,0)</f>
        <v>0</v>
      </c>
      <c r="BF177" s="155">
        <f>IF(N177="snížená",J177,0)</f>
        <v>0</v>
      </c>
      <c r="BG177" s="155">
        <f>IF(N177="zákl. přenesená",J177,0)</f>
        <v>0</v>
      </c>
      <c r="BH177" s="155">
        <f>IF(N177="sníž. přenesená",J177,0)</f>
        <v>0</v>
      </c>
      <c r="BI177" s="155">
        <f>IF(N177="nulová",J177,0)</f>
        <v>0</v>
      </c>
      <c r="BJ177" s="14" t="s">
        <v>85</v>
      </c>
      <c r="BK177" s="155">
        <f>ROUND(I177*H177,2)</f>
        <v>0</v>
      </c>
      <c r="BL177" s="14" t="s">
        <v>287</v>
      </c>
      <c r="BM177" s="154" t="s">
        <v>463</v>
      </c>
    </row>
    <row r="178" spans="1:65" s="12" customFormat="1" ht="22.9" customHeight="1">
      <c r="B178" s="128"/>
      <c r="D178" s="129" t="s">
        <v>76</v>
      </c>
      <c r="E178" s="139" t="s">
        <v>289</v>
      </c>
      <c r="F178" s="139" t="s">
        <v>290</v>
      </c>
      <c r="I178" s="131"/>
      <c r="J178" s="140">
        <f>BK178</f>
        <v>0</v>
      </c>
      <c r="L178" s="128"/>
      <c r="M178" s="133"/>
      <c r="N178" s="134"/>
      <c r="O178" s="134"/>
      <c r="P178" s="135">
        <f>P179</f>
        <v>0</v>
      </c>
      <c r="Q178" s="134"/>
      <c r="R178" s="135">
        <f>R179</f>
        <v>0</v>
      </c>
      <c r="S178" s="134"/>
      <c r="T178" s="136">
        <f>T179</f>
        <v>0</v>
      </c>
      <c r="AR178" s="129" t="s">
        <v>169</v>
      </c>
      <c r="AT178" s="137" t="s">
        <v>76</v>
      </c>
      <c r="AU178" s="137" t="s">
        <v>85</v>
      </c>
      <c r="AY178" s="129" t="s">
        <v>149</v>
      </c>
      <c r="BK178" s="138">
        <f>BK179</f>
        <v>0</v>
      </c>
    </row>
    <row r="179" spans="1:65" s="2" customFormat="1" ht="37.9" customHeight="1">
      <c r="A179" s="29"/>
      <c r="B179" s="141"/>
      <c r="C179" s="142" t="s">
        <v>464</v>
      </c>
      <c r="D179" s="142" t="s">
        <v>151</v>
      </c>
      <c r="E179" s="143" t="s">
        <v>292</v>
      </c>
      <c r="F179" s="144" t="s">
        <v>293</v>
      </c>
      <c r="G179" s="145" t="s">
        <v>217</v>
      </c>
      <c r="H179" s="146">
        <v>1</v>
      </c>
      <c r="I179" s="147"/>
      <c r="J179" s="148">
        <f>ROUND(I179*H179,2)</f>
        <v>0</v>
      </c>
      <c r="K179" s="149"/>
      <c r="L179" s="30"/>
      <c r="M179" s="150" t="s">
        <v>1</v>
      </c>
      <c r="N179" s="151" t="s">
        <v>42</v>
      </c>
      <c r="O179" s="55"/>
      <c r="P179" s="152">
        <f>O179*H179</f>
        <v>0</v>
      </c>
      <c r="Q179" s="152">
        <v>0</v>
      </c>
      <c r="R179" s="152">
        <f>Q179*H179</f>
        <v>0</v>
      </c>
      <c r="S179" s="152">
        <v>0</v>
      </c>
      <c r="T179" s="153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4" t="s">
        <v>287</v>
      </c>
      <c r="AT179" s="154" t="s">
        <v>151</v>
      </c>
      <c r="AU179" s="154" t="s">
        <v>87</v>
      </c>
      <c r="AY179" s="14" t="s">
        <v>149</v>
      </c>
      <c r="BE179" s="155">
        <f>IF(N179="základní",J179,0)</f>
        <v>0</v>
      </c>
      <c r="BF179" s="155">
        <f>IF(N179="snížená",J179,0)</f>
        <v>0</v>
      </c>
      <c r="BG179" s="155">
        <f>IF(N179="zákl. přenesená",J179,0)</f>
        <v>0</v>
      </c>
      <c r="BH179" s="155">
        <f>IF(N179="sníž. přenesená",J179,0)</f>
        <v>0</v>
      </c>
      <c r="BI179" s="155">
        <f>IF(N179="nulová",J179,0)</f>
        <v>0</v>
      </c>
      <c r="BJ179" s="14" t="s">
        <v>85</v>
      </c>
      <c r="BK179" s="155">
        <f>ROUND(I179*H179,2)</f>
        <v>0</v>
      </c>
      <c r="BL179" s="14" t="s">
        <v>287</v>
      </c>
      <c r="BM179" s="154" t="s">
        <v>465</v>
      </c>
    </row>
    <row r="180" spans="1:65" s="12" customFormat="1" ht="22.9" customHeight="1">
      <c r="B180" s="128"/>
      <c r="D180" s="129" t="s">
        <v>76</v>
      </c>
      <c r="E180" s="139" t="s">
        <v>371</v>
      </c>
      <c r="F180" s="139" t="s">
        <v>372</v>
      </c>
      <c r="I180" s="131"/>
      <c r="J180" s="140">
        <f>BK180</f>
        <v>0</v>
      </c>
      <c r="L180" s="128"/>
      <c r="M180" s="133"/>
      <c r="N180" s="134"/>
      <c r="O180" s="134"/>
      <c r="P180" s="135">
        <f>SUM(P181:P182)</f>
        <v>0</v>
      </c>
      <c r="Q180" s="134"/>
      <c r="R180" s="135">
        <f>SUM(R181:R182)</f>
        <v>0</v>
      </c>
      <c r="S180" s="134"/>
      <c r="T180" s="136">
        <f>SUM(T181:T182)</f>
        <v>0</v>
      </c>
      <c r="AR180" s="129" t="s">
        <v>169</v>
      </c>
      <c r="AT180" s="137" t="s">
        <v>76</v>
      </c>
      <c r="AU180" s="137" t="s">
        <v>85</v>
      </c>
      <c r="AY180" s="129" t="s">
        <v>149</v>
      </c>
      <c r="BK180" s="138">
        <f>SUM(BK181:BK182)</f>
        <v>0</v>
      </c>
    </row>
    <row r="181" spans="1:65" s="2" customFormat="1" ht="24.2" customHeight="1">
      <c r="A181" s="29"/>
      <c r="B181" s="141"/>
      <c r="C181" s="142" t="s">
        <v>466</v>
      </c>
      <c r="D181" s="142" t="s">
        <v>151</v>
      </c>
      <c r="E181" s="143" t="s">
        <v>467</v>
      </c>
      <c r="F181" s="144" t="s">
        <v>468</v>
      </c>
      <c r="G181" s="145" t="s">
        <v>286</v>
      </c>
      <c r="H181" s="146">
        <v>1</v>
      </c>
      <c r="I181" s="147"/>
      <c r="J181" s="148">
        <f>ROUND(I181*H181,2)</f>
        <v>0</v>
      </c>
      <c r="K181" s="149"/>
      <c r="L181" s="30"/>
      <c r="M181" s="150" t="s">
        <v>1</v>
      </c>
      <c r="N181" s="151" t="s">
        <v>42</v>
      </c>
      <c r="O181" s="55"/>
      <c r="P181" s="152">
        <f>O181*H181</f>
        <v>0</v>
      </c>
      <c r="Q181" s="152">
        <v>0</v>
      </c>
      <c r="R181" s="152">
        <f>Q181*H181</f>
        <v>0</v>
      </c>
      <c r="S181" s="152">
        <v>0</v>
      </c>
      <c r="T181" s="153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4" t="s">
        <v>287</v>
      </c>
      <c r="AT181" s="154" t="s">
        <v>151</v>
      </c>
      <c r="AU181" s="154" t="s">
        <v>87</v>
      </c>
      <c r="AY181" s="14" t="s">
        <v>149</v>
      </c>
      <c r="BE181" s="155">
        <f>IF(N181="základní",J181,0)</f>
        <v>0</v>
      </c>
      <c r="BF181" s="155">
        <f>IF(N181="snížená",J181,0)</f>
        <v>0</v>
      </c>
      <c r="BG181" s="155">
        <f>IF(N181="zákl. přenesená",J181,0)</f>
        <v>0</v>
      </c>
      <c r="BH181" s="155">
        <f>IF(N181="sníž. přenesená",J181,0)</f>
        <v>0</v>
      </c>
      <c r="BI181" s="155">
        <f>IF(N181="nulová",J181,0)</f>
        <v>0</v>
      </c>
      <c r="BJ181" s="14" t="s">
        <v>85</v>
      </c>
      <c r="BK181" s="155">
        <f>ROUND(I181*H181,2)</f>
        <v>0</v>
      </c>
      <c r="BL181" s="14" t="s">
        <v>287</v>
      </c>
      <c r="BM181" s="154" t="s">
        <v>469</v>
      </c>
    </row>
    <row r="182" spans="1:65" s="2" customFormat="1" ht="14.45" customHeight="1">
      <c r="A182" s="29"/>
      <c r="B182" s="141"/>
      <c r="C182" s="142" t="s">
        <v>470</v>
      </c>
      <c r="D182" s="142" t="s">
        <v>151</v>
      </c>
      <c r="E182" s="143" t="s">
        <v>471</v>
      </c>
      <c r="F182" s="144" t="s">
        <v>472</v>
      </c>
      <c r="G182" s="145" t="s">
        <v>286</v>
      </c>
      <c r="H182" s="146">
        <v>1</v>
      </c>
      <c r="I182" s="147"/>
      <c r="J182" s="148">
        <f>ROUND(I182*H182,2)</f>
        <v>0</v>
      </c>
      <c r="K182" s="149"/>
      <c r="L182" s="30"/>
      <c r="M182" s="167" t="s">
        <v>1</v>
      </c>
      <c r="N182" s="168" t="s">
        <v>42</v>
      </c>
      <c r="O182" s="169"/>
      <c r="P182" s="170">
        <f>O182*H182</f>
        <v>0</v>
      </c>
      <c r="Q182" s="170">
        <v>0</v>
      </c>
      <c r="R182" s="170">
        <f>Q182*H182</f>
        <v>0</v>
      </c>
      <c r="S182" s="170">
        <v>0</v>
      </c>
      <c r="T182" s="171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4" t="s">
        <v>287</v>
      </c>
      <c r="AT182" s="154" t="s">
        <v>151</v>
      </c>
      <c r="AU182" s="154" t="s">
        <v>87</v>
      </c>
      <c r="AY182" s="14" t="s">
        <v>149</v>
      </c>
      <c r="BE182" s="155">
        <f>IF(N182="základní",J182,0)</f>
        <v>0</v>
      </c>
      <c r="BF182" s="155">
        <f>IF(N182="snížená",J182,0)</f>
        <v>0</v>
      </c>
      <c r="BG182" s="155">
        <f>IF(N182="zákl. přenesená",J182,0)</f>
        <v>0</v>
      </c>
      <c r="BH182" s="155">
        <f>IF(N182="sníž. přenesená",J182,0)</f>
        <v>0</v>
      </c>
      <c r="BI182" s="155">
        <f>IF(N182="nulová",J182,0)</f>
        <v>0</v>
      </c>
      <c r="BJ182" s="14" t="s">
        <v>85</v>
      </c>
      <c r="BK182" s="155">
        <f>ROUND(I182*H182,2)</f>
        <v>0</v>
      </c>
      <c r="BL182" s="14" t="s">
        <v>287</v>
      </c>
      <c r="BM182" s="154" t="s">
        <v>473</v>
      </c>
    </row>
    <row r="183" spans="1:65" s="2" customFormat="1" ht="6.95" customHeight="1">
      <c r="A183" s="29"/>
      <c r="B183" s="44"/>
      <c r="C183" s="45"/>
      <c r="D183" s="45"/>
      <c r="E183" s="45"/>
      <c r="F183" s="45"/>
      <c r="G183" s="45"/>
      <c r="H183" s="45"/>
      <c r="I183" s="45"/>
      <c r="J183" s="45"/>
      <c r="K183" s="45"/>
      <c r="L183" s="30"/>
      <c r="M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</row>
  </sheetData>
  <sheetProtection algorithmName="SHA-512" hashValue="Q/WnnaPqBZSxTtyxDBEyNrepc96pz9EVEUPDJl/mIYhd6Vz9PNKfVQMIg2xLbB+Oa45T82ULH5AFCdnhufXYQg==" saltValue="LKVX9mBPz+KSoCbbrtNqeQ==" spinCount="100000" sheet="1" objects="1" scenarios="1"/>
  <autoFilter ref="C128:K182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8"/>
  <sheetViews>
    <sheetView showGridLines="0" workbookViewId="0">
      <selection activeCell="I19" sqref="I19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2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4" t="s">
        <v>99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87</v>
      </c>
    </row>
    <row r="4" spans="1:46" s="1" customFormat="1" ht="24.95" customHeight="1">
      <c r="B4" s="17"/>
      <c r="D4" s="18" t="s">
        <v>118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41.25" customHeight="1">
      <c r="B7" s="17"/>
      <c r="E7" s="215" t="str">
        <f>'Rekapitulace stavby'!K6</f>
        <v>Odstraňování postradatelných objektů SŽ-demolice (obvod OŘ PHA) trať č.090-Kralupy n.V.; Bubny, 070-Měšice, 061-Oskořínek, 011 Pečky,126-Chrášťany, 161-Oráčov, 174-Hýskov, 210-Čisovice, 212-Ledečko</v>
      </c>
      <c r="F7" s="216"/>
      <c r="G7" s="216"/>
      <c r="H7" s="216"/>
      <c r="L7" s="17"/>
    </row>
    <row r="8" spans="1:46" s="2" customFormat="1" ht="12" customHeight="1">
      <c r="A8" s="29"/>
      <c r="B8" s="30"/>
      <c r="C8" s="29"/>
      <c r="D8" s="24" t="s">
        <v>119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1" t="s">
        <v>474</v>
      </c>
      <c r="F9" s="217"/>
      <c r="G9" s="217"/>
      <c r="H9" s="217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475</v>
      </c>
      <c r="G12" s="29"/>
      <c r="H12" s="29"/>
      <c r="I12" s="24" t="s">
        <v>21</v>
      </c>
      <c r="J12" s="52" t="str">
        <f>'Rekapitulace stavby'!AN8</f>
        <v>14. 9. 2020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25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26</v>
      </c>
      <c r="F15" s="29"/>
      <c r="G15" s="29"/>
      <c r="H15" s="29"/>
      <c r="I15" s="24" t="s">
        <v>27</v>
      </c>
      <c r="J15" s="22" t="s">
        <v>28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29</v>
      </c>
      <c r="E17" s="29"/>
      <c r="F17" s="29"/>
      <c r="G17" s="29"/>
      <c r="H17" s="29"/>
      <c r="I17" s="2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8" t="str">
        <f>'Rekapitulace stavby'!E14</f>
        <v>Vyplň údaj</v>
      </c>
      <c r="F18" s="187"/>
      <c r="G18" s="187"/>
      <c r="H18" s="187"/>
      <c r="I18" s="24" t="s">
        <v>27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31</v>
      </c>
      <c r="E20" s="29"/>
      <c r="F20" s="29"/>
      <c r="G20" s="29"/>
      <c r="H20" s="29"/>
      <c r="I20" s="2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27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34</v>
      </c>
      <c r="E23" s="29"/>
      <c r="F23" s="29"/>
      <c r="G23" s="29"/>
      <c r="H23" s="29"/>
      <c r="I23" s="24" t="s">
        <v>24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35</v>
      </c>
      <c r="F24" s="29"/>
      <c r="G24" s="29"/>
      <c r="H24" s="29"/>
      <c r="I24" s="24" t="s">
        <v>27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36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91" t="s">
        <v>1</v>
      </c>
      <c r="F27" s="191"/>
      <c r="G27" s="191"/>
      <c r="H27" s="191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37</v>
      </c>
      <c r="E30" s="29"/>
      <c r="F30" s="29"/>
      <c r="G30" s="29"/>
      <c r="H30" s="29"/>
      <c r="I30" s="29"/>
      <c r="J30" s="68">
        <f>ROUND(J129,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39</v>
      </c>
      <c r="G32" s="29"/>
      <c r="H32" s="29"/>
      <c r="I32" s="33" t="s">
        <v>38</v>
      </c>
      <c r="J32" s="33" t="s">
        <v>40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41</v>
      </c>
      <c r="E33" s="24" t="s">
        <v>42</v>
      </c>
      <c r="F33" s="96">
        <f>ROUND((SUM(BE129:BE177)),  2)</f>
        <v>0</v>
      </c>
      <c r="G33" s="29"/>
      <c r="H33" s="29"/>
      <c r="I33" s="97">
        <v>0.21</v>
      </c>
      <c r="J33" s="96">
        <f>ROUND(((SUM(BE129:BE177))*I33),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43</v>
      </c>
      <c r="F34" s="96">
        <f>ROUND((SUM(BF129:BF177)),  2)</f>
        <v>0</v>
      </c>
      <c r="G34" s="29"/>
      <c r="H34" s="29"/>
      <c r="I34" s="97">
        <v>0.15</v>
      </c>
      <c r="J34" s="96">
        <f>ROUND(((SUM(BF129:BF177))*I34),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44</v>
      </c>
      <c r="F35" s="96">
        <f>ROUND((SUM(BG129:BG177)),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45</v>
      </c>
      <c r="F36" s="96">
        <f>ROUND((SUM(BH129:BH177)),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46</v>
      </c>
      <c r="F37" s="96">
        <f>ROUND((SUM(BI129:BI177)),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47</v>
      </c>
      <c r="E39" s="57"/>
      <c r="F39" s="57"/>
      <c r="G39" s="100" t="s">
        <v>48</v>
      </c>
      <c r="H39" s="101" t="s">
        <v>49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29"/>
      <c r="B61" s="30"/>
      <c r="C61" s="29"/>
      <c r="D61" s="42" t="s">
        <v>52</v>
      </c>
      <c r="E61" s="32"/>
      <c r="F61" s="104" t="s">
        <v>53</v>
      </c>
      <c r="G61" s="42" t="s">
        <v>52</v>
      </c>
      <c r="H61" s="32"/>
      <c r="I61" s="32"/>
      <c r="J61" s="105" t="s">
        <v>53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29"/>
      <c r="B65" s="30"/>
      <c r="C65" s="29"/>
      <c r="D65" s="40" t="s">
        <v>54</v>
      </c>
      <c r="E65" s="43"/>
      <c r="F65" s="43"/>
      <c r="G65" s="40" t="s">
        <v>55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29"/>
      <c r="B76" s="30"/>
      <c r="C76" s="29"/>
      <c r="D76" s="42" t="s">
        <v>52</v>
      </c>
      <c r="E76" s="32"/>
      <c r="F76" s="104" t="s">
        <v>53</v>
      </c>
      <c r="G76" s="42" t="s">
        <v>52</v>
      </c>
      <c r="H76" s="32"/>
      <c r="I76" s="32"/>
      <c r="J76" s="105" t="s">
        <v>53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122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5" t="str">
        <f>E7</f>
        <v>Odstraňování postradatelných objektů SŽ-demolice (obvod OŘ PHA) trať č.090-Kralupy n.V.; Bubny, 070-Měšice, 061-Oskořínek, 011 Pečky,126-Chrášťany, 161-Oráčov, 174-Hýskov, 210-Čisovice, 212-Ledečko</v>
      </c>
      <c r="F85" s="216"/>
      <c r="G85" s="216"/>
      <c r="H85" s="216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119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1" t="str">
        <f>E9</f>
        <v>SO.05 - Hýskov - stavědlo č.1 (5000140817)</v>
      </c>
      <c r="F87" s="217"/>
      <c r="G87" s="217"/>
      <c r="H87" s="217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>Hýskov</v>
      </c>
      <c r="G89" s="29"/>
      <c r="H89" s="29"/>
      <c r="I89" s="24" t="s">
        <v>21</v>
      </c>
      <c r="J89" s="52" t="str">
        <f>IF(J12="","",J12)</f>
        <v>14. 9. 2020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>Správa železnic, státní organizace</v>
      </c>
      <c r="G91" s="29"/>
      <c r="H91" s="29"/>
      <c r="I91" s="24" t="s">
        <v>31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29</v>
      </c>
      <c r="D92" s="29"/>
      <c r="E92" s="29"/>
      <c r="F92" s="22" t="str">
        <f>IF(E18="","",E18)</f>
        <v>Vyplň údaj</v>
      </c>
      <c r="G92" s="29"/>
      <c r="H92" s="29"/>
      <c r="I92" s="24" t="s">
        <v>34</v>
      </c>
      <c r="J92" s="27" t="str">
        <f>E24</f>
        <v>L. Malý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123</v>
      </c>
      <c r="D94" s="98"/>
      <c r="E94" s="98"/>
      <c r="F94" s="98"/>
      <c r="G94" s="98"/>
      <c r="H94" s="98"/>
      <c r="I94" s="98"/>
      <c r="J94" s="107" t="s">
        <v>124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125</v>
      </c>
      <c r="D96" s="29"/>
      <c r="E96" s="29"/>
      <c r="F96" s="29"/>
      <c r="G96" s="29"/>
      <c r="H96" s="29"/>
      <c r="I96" s="29"/>
      <c r="J96" s="68">
        <f>J129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126</v>
      </c>
    </row>
    <row r="97" spans="1:31" s="9" customFormat="1" ht="24.95" customHeight="1">
      <c r="B97" s="109"/>
      <c r="D97" s="110" t="s">
        <v>127</v>
      </c>
      <c r="E97" s="111"/>
      <c r="F97" s="111"/>
      <c r="G97" s="111"/>
      <c r="H97" s="111"/>
      <c r="I97" s="111"/>
      <c r="J97" s="112">
        <f>J130</f>
        <v>0</v>
      </c>
      <c r="L97" s="109"/>
    </row>
    <row r="98" spans="1:31" s="10" customFormat="1" ht="19.899999999999999" customHeight="1">
      <c r="B98" s="113"/>
      <c r="D98" s="114" t="s">
        <v>128</v>
      </c>
      <c r="E98" s="115"/>
      <c r="F98" s="115"/>
      <c r="G98" s="115"/>
      <c r="H98" s="115"/>
      <c r="I98" s="115"/>
      <c r="J98" s="116">
        <f>J131</f>
        <v>0</v>
      </c>
      <c r="L98" s="113"/>
    </row>
    <row r="99" spans="1:31" s="10" customFormat="1" ht="19.899999999999999" customHeight="1">
      <c r="B99" s="113"/>
      <c r="D99" s="114" t="s">
        <v>129</v>
      </c>
      <c r="E99" s="115"/>
      <c r="F99" s="115"/>
      <c r="G99" s="115"/>
      <c r="H99" s="115"/>
      <c r="I99" s="115"/>
      <c r="J99" s="116">
        <f>J142</f>
        <v>0</v>
      </c>
      <c r="L99" s="113"/>
    </row>
    <row r="100" spans="1:31" s="10" customFormat="1" ht="19.899999999999999" customHeight="1">
      <c r="B100" s="113"/>
      <c r="D100" s="114" t="s">
        <v>130</v>
      </c>
      <c r="E100" s="115"/>
      <c r="F100" s="115"/>
      <c r="G100" s="115"/>
      <c r="H100" s="115"/>
      <c r="I100" s="115"/>
      <c r="J100" s="116">
        <f>J149</f>
        <v>0</v>
      </c>
      <c r="L100" s="113"/>
    </row>
    <row r="101" spans="1:31" s="9" customFormat="1" ht="24.95" customHeight="1">
      <c r="B101" s="109"/>
      <c r="D101" s="110" t="s">
        <v>327</v>
      </c>
      <c r="E101" s="111"/>
      <c r="F101" s="111"/>
      <c r="G101" s="111"/>
      <c r="H101" s="111"/>
      <c r="I101" s="111"/>
      <c r="J101" s="112">
        <f>J162</f>
        <v>0</v>
      </c>
      <c r="L101" s="109"/>
    </row>
    <row r="102" spans="1:31" s="10" customFormat="1" ht="19.899999999999999" customHeight="1">
      <c r="B102" s="113"/>
      <c r="D102" s="114" t="s">
        <v>328</v>
      </c>
      <c r="E102" s="115"/>
      <c r="F102" s="115"/>
      <c r="G102" s="115"/>
      <c r="H102" s="115"/>
      <c r="I102" s="115"/>
      <c r="J102" s="116">
        <f>J163</f>
        <v>0</v>
      </c>
      <c r="L102" s="113"/>
    </row>
    <row r="103" spans="1:31" s="10" customFormat="1" ht="19.899999999999999" customHeight="1">
      <c r="B103" s="113"/>
      <c r="D103" s="114" t="s">
        <v>385</v>
      </c>
      <c r="E103" s="115"/>
      <c r="F103" s="115"/>
      <c r="G103" s="115"/>
      <c r="H103" s="115"/>
      <c r="I103" s="115"/>
      <c r="J103" s="116">
        <f>J165</f>
        <v>0</v>
      </c>
      <c r="L103" s="113"/>
    </row>
    <row r="104" spans="1:31" s="9" customFormat="1" ht="24.95" customHeight="1">
      <c r="B104" s="109"/>
      <c r="D104" s="110" t="s">
        <v>131</v>
      </c>
      <c r="E104" s="111"/>
      <c r="F104" s="111"/>
      <c r="G104" s="111"/>
      <c r="H104" s="111"/>
      <c r="I104" s="111"/>
      <c r="J104" s="112">
        <f>J167</f>
        <v>0</v>
      </c>
      <c r="L104" s="109"/>
    </row>
    <row r="105" spans="1:31" s="10" customFormat="1" ht="19.899999999999999" customHeight="1">
      <c r="B105" s="113"/>
      <c r="D105" s="114" t="s">
        <v>132</v>
      </c>
      <c r="E105" s="115"/>
      <c r="F105" s="115"/>
      <c r="G105" s="115"/>
      <c r="H105" s="115"/>
      <c r="I105" s="115"/>
      <c r="J105" s="116">
        <f>J168</f>
        <v>0</v>
      </c>
      <c r="L105" s="113"/>
    </row>
    <row r="106" spans="1:31" s="10" customFormat="1" ht="19.899999999999999" customHeight="1">
      <c r="B106" s="113"/>
      <c r="D106" s="114" t="s">
        <v>476</v>
      </c>
      <c r="E106" s="115"/>
      <c r="F106" s="115"/>
      <c r="G106" s="115"/>
      <c r="H106" s="115"/>
      <c r="I106" s="115"/>
      <c r="J106" s="116">
        <f>J170</f>
        <v>0</v>
      </c>
      <c r="L106" s="113"/>
    </row>
    <row r="107" spans="1:31" s="10" customFormat="1" ht="19.899999999999999" customHeight="1">
      <c r="B107" s="113"/>
      <c r="D107" s="114" t="s">
        <v>387</v>
      </c>
      <c r="E107" s="115"/>
      <c r="F107" s="115"/>
      <c r="G107" s="115"/>
      <c r="H107" s="115"/>
      <c r="I107" s="115"/>
      <c r="J107" s="116">
        <f>J172</f>
        <v>0</v>
      </c>
      <c r="L107" s="113"/>
    </row>
    <row r="108" spans="1:31" s="10" customFormat="1" ht="19.899999999999999" customHeight="1">
      <c r="B108" s="113"/>
      <c r="D108" s="114" t="s">
        <v>133</v>
      </c>
      <c r="E108" s="115"/>
      <c r="F108" s="115"/>
      <c r="G108" s="115"/>
      <c r="H108" s="115"/>
      <c r="I108" s="115"/>
      <c r="J108" s="116">
        <f>J174</f>
        <v>0</v>
      </c>
      <c r="L108" s="113"/>
    </row>
    <row r="109" spans="1:31" s="10" customFormat="1" ht="19.899999999999999" customHeight="1">
      <c r="B109" s="113"/>
      <c r="D109" s="114" t="s">
        <v>329</v>
      </c>
      <c r="E109" s="115"/>
      <c r="F109" s="115"/>
      <c r="G109" s="115"/>
      <c r="H109" s="115"/>
      <c r="I109" s="115"/>
      <c r="J109" s="116">
        <f>J176</f>
        <v>0</v>
      </c>
      <c r="L109" s="113"/>
    </row>
    <row r="110" spans="1:31" s="2" customFormat="1" ht="21.7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44"/>
      <c r="C111" s="45"/>
      <c r="D111" s="45"/>
      <c r="E111" s="45"/>
      <c r="F111" s="45"/>
      <c r="G111" s="45"/>
      <c r="H111" s="45"/>
      <c r="I111" s="45"/>
      <c r="J111" s="45"/>
      <c r="K111" s="45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5" spans="1:31" s="2" customFormat="1" ht="6.95" customHeight="1">
      <c r="A115" s="29"/>
      <c r="B115" s="46"/>
      <c r="C115" s="47"/>
      <c r="D115" s="47"/>
      <c r="E115" s="47"/>
      <c r="F115" s="47"/>
      <c r="G115" s="47"/>
      <c r="H115" s="47"/>
      <c r="I115" s="47"/>
      <c r="J115" s="47"/>
      <c r="K115" s="47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24.95" customHeight="1">
      <c r="A116" s="29"/>
      <c r="B116" s="30"/>
      <c r="C116" s="18" t="s">
        <v>134</v>
      </c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12" customHeight="1">
      <c r="A118" s="29"/>
      <c r="B118" s="30"/>
      <c r="C118" s="24" t="s">
        <v>16</v>
      </c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16.5" customHeight="1">
      <c r="A119" s="29"/>
      <c r="B119" s="30"/>
      <c r="C119" s="29"/>
      <c r="D119" s="29"/>
      <c r="E119" s="215" t="str">
        <f>E7</f>
        <v>Odstraňování postradatelných objektů SŽ-demolice (obvod OŘ PHA) trať č.090-Kralupy n.V.; Bubny, 070-Měšice, 061-Oskořínek, 011 Pečky,126-Chrášťany, 161-Oráčov, 174-Hýskov, 210-Čisovice, 212-Ledečko</v>
      </c>
      <c r="F119" s="216"/>
      <c r="G119" s="216"/>
      <c r="H119" s="216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>
      <c r="A120" s="29"/>
      <c r="B120" s="30"/>
      <c r="C120" s="24" t="s">
        <v>119</v>
      </c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6.5" customHeight="1">
      <c r="A121" s="29"/>
      <c r="B121" s="30"/>
      <c r="C121" s="29"/>
      <c r="D121" s="29"/>
      <c r="E121" s="181" t="str">
        <f>E9</f>
        <v>SO.05 - Hýskov - stavědlo č.1 (5000140817)</v>
      </c>
      <c r="F121" s="217"/>
      <c r="G121" s="217"/>
      <c r="H121" s="217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6.9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>
      <c r="A123" s="29"/>
      <c r="B123" s="30"/>
      <c r="C123" s="24" t="s">
        <v>19</v>
      </c>
      <c r="D123" s="29"/>
      <c r="E123" s="29"/>
      <c r="F123" s="22" t="str">
        <f>F12</f>
        <v>Hýskov</v>
      </c>
      <c r="G123" s="29"/>
      <c r="H123" s="29"/>
      <c r="I123" s="24" t="s">
        <v>21</v>
      </c>
      <c r="J123" s="52" t="str">
        <f>IF(J12="","",J12)</f>
        <v>14. 9. 2020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5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5.2" customHeight="1">
      <c r="A125" s="29"/>
      <c r="B125" s="30"/>
      <c r="C125" s="24" t="s">
        <v>23</v>
      </c>
      <c r="D125" s="29"/>
      <c r="E125" s="29"/>
      <c r="F125" s="22" t="str">
        <f>E15</f>
        <v>Správa železnic, státní organizace</v>
      </c>
      <c r="G125" s="29"/>
      <c r="H125" s="29"/>
      <c r="I125" s="24" t="s">
        <v>31</v>
      </c>
      <c r="J125" s="27" t="str">
        <f>E21</f>
        <v xml:space="preserve"> </v>
      </c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5.2" customHeight="1">
      <c r="A126" s="29"/>
      <c r="B126" s="30"/>
      <c r="C126" s="24" t="s">
        <v>29</v>
      </c>
      <c r="D126" s="29"/>
      <c r="E126" s="29"/>
      <c r="F126" s="22" t="str">
        <f>IF(E18="","",E18)</f>
        <v>Vyplň údaj</v>
      </c>
      <c r="G126" s="29"/>
      <c r="H126" s="29"/>
      <c r="I126" s="24" t="s">
        <v>34</v>
      </c>
      <c r="J126" s="27" t="str">
        <f>E24</f>
        <v>L. Malý</v>
      </c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0.35" customHeight="1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11" customFormat="1" ht="29.25" customHeight="1">
      <c r="A128" s="117"/>
      <c r="B128" s="118"/>
      <c r="C128" s="119" t="s">
        <v>135</v>
      </c>
      <c r="D128" s="120" t="s">
        <v>62</v>
      </c>
      <c r="E128" s="120" t="s">
        <v>58</v>
      </c>
      <c r="F128" s="120" t="s">
        <v>59</v>
      </c>
      <c r="G128" s="120" t="s">
        <v>136</v>
      </c>
      <c r="H128" s="120" t="s">
        <v>137</v>
      </c>
      <c r="I128" s="120" t="s">
        <v>138</v>
      </c>
      <c r="J128" s="121" t="s">
        <v>124</v>
      </c>
      <c r="K128" s="122" t="s">
        <v>139</v>
      </c>
      <c r="L128" s="123"/>
      <c r="M128" s="59" t="s">
        <v>1</v>
      </c>
      <c r="N128" s="60" t="s">
        <v>41</v>
      </c>
      <c r="O128" s="60" t="s">
        <v>140</v>
      </c>
      <c r="P128" s="60" t="s">
        <v>141</v>
      </c>
      <c r="Q128" s="60" t="s">
        <v>142</v>
      </c>
      <c r="R128" s="60" t="s">
        <v>143</v>
      </c>
      <c r="S128" s="60" t="s">
        <v>144</v>
      </c>
      <c r="T128" s="61" t="s">
        <v>145</v>
      </c>
      <c r="U128" s="117"/>
      <c r="V128" s="117"/>
      <c r="W128" s="117"/>
      <c r="X128" s="117"/>
      <c r="Y128" s="117"/>
      <c r="Z128" s="117"/>
      <c r="AA128" s="117"/>
      <c r="AB128" s="117"/>
      <c r="AC128" s="117"/>
      <c r="AD128" s="117"/>
      <c r="AE128" s="117"/>
    </row>
    <row r="129" spans="1:65" s="2" customFormat="1" ht="22.9" customHeight="1">
      <c r="A129" s="29"/>
      <c r="B129" s="30"/>
      <c r="C129" s="66" t="s">
        <v>146</v>
      </c>
      <c r="D129" s="29"/>
      <c r="E129" s="29"/>
      <c r="F129" s="29"/>
      <c r="G129" s="29"/>
      <c r="H129" s="29"/>
      <c r="I129" s="29"/>
      <c r="J129" s="124">
        <f>BK129</f>
        <v>0</v>
      </c>
      <c r="K129" s="29"/>
      <c r="L129" s="30"/>
      <c r="M129" s="62"/>
      <c r="N129" s="53"/>
      <c r="O129" s="63"/>
      <c r="P129" s="125">
        <f>P130+P162+P167</f>
        <v>0</v>
      </c>
      <c r="Q129" s="63"/>
      <c r="R129" s="125">
        <f>R130+R162+R167</f>
        <v>8.2000000000000007E-3</v>
      </c>
      <c r="S129" s="63"/>
      <c r="T129" s="126">
        <f>T130+T162+T167</f>
        <v>31.258666000000002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76</v>
      </c>
      <c r="AU129" s="14" t="s">
        <v>126</v>
      </c>
      <c r="BK129" s="127">
        <f>BK130+BK162+BK167</f>
        <v>0</v>
      </c>
    </row>
    <row r="130" spans="1:65" s="12" customFormat="1" ht="25.9" customHeight="1">
      <c r="B130" s="128"/>
      <c r="D130" s="129" t="s">
        <v>76</v>
      </c>
      <c r="E130" s="130" t="s">
        <v>147</v>
      </c>
      <c r="F130" s="130" t="s">
        <v>148</v>
      </c>
      <c r="I130" s="131"/>
      <c r="J130" s="132">
        <f>BK130</f>
        <v>0</v>
      </c>
      <c r="L130" s="128"/>
      <c r="M130" s="133"/>
      <c r="N130" s="134"/>
      <c r="O130" s="134"/>
      <c r="P130" s="135">
        <f>P131+P142+P149</f>
        <v>0</v>
      </c>
      <c r="Q130" s="134"/>
      <c r="R130" s="135">
        <f>R131+R142+R149</f>
        <v>0</v>
      </c>
      <c r="S130" s="134"/>
      <c r="T130" s="136">
        <f>T131+T142+T149</f>
        <v>30.444686000000001</v>
      </c>
      <c r="AR130" s="129" t="s">
        <v>85</v>
      </c>
      <c r="AT130" s="137" t="s">
        <v>76</v>
      </c>
      <c r="AU130" s="137" t="s">
        <v>77</v>
      </c>
      <c r="AY130" s="129" t="s">
        <v>149</v>
      </c>
      <c r="BK130" s="138">
        <f>BK131+BK142+BK149</f>
        <v>0</v>
      </c>
    </row>
    <row r="131" spans="1:65" s="12" customFormat="1" ht="22.9" customHeight="1">
      <c r="B131" s="128"/>
      <c r="D131" s="129" t="s">
        <v>76</v>
      </c>
      <c r="E131" s="139" t="s">
        <v>85</v>
      </c>
      <c r="F131" s="139" t="s">
        <v>150</v>
      </c>
      <c r="I131" s="131"/>
      <c r="J131" s="140">
        <f>BK131</f>
        <v>0</v>
      </c>
      <c r="L131" s="128"/>
      <c r="M131" s="133"/>
      <c r="N131" s="134"/>
      <c r="O131" s="134"/>
      <c r="P131" s="135">
        <f>SUM(P132:P141)</f>
        <v>0</v>
      </c>
      <c r="Q131" s="134"/>
      <c r="R131" s="135">
        <f>SUM(R132:R141)</f>
        <v>0</v>
      </c>
      <c r="S131" s="134"/>
      <c r="T131" s="136">
        <f>SUM(T132:T141)</f>
        <v>0</v>
      </c>
      <c r="AR131" s="129" t="s">
        <v>85</v>
      </c>
      <c r="AT131" s="137" t="s">
        <v>76</v>
      </c>
      <c r="AU131" s="137" t="s">
        <v>85</v>
      </c>
      <c r="AY131" s="129" t="s">
        <v>149</v>
      </c>
      <c r="BK131" s="138">
        <f>SUM(BK132:BK141)</f>
        <v>0</v>
      </c>
    </row>
    <row r="132" spans="1:65" s="2" customFormat="1" ht="24.2" customHeight="1">
      <c r="A132" s="29"/>
      <c r="B132" s="141"/>
      <c r="C132" s="142" t="s">
        <v>85</v>
      </c>
      <c r="D132" s="142" t="s">
        <v>151</v>
      </c>
      <c r="E132" s="143" t="s">
        <v>152</v>
      </c>
      <c r="F132" s="144" t="s">
        <v>153</v>
      </c>
      <c r="G132" s="145" t="s">
        <v>154</v>
      </c>
      <c r="H132" s="146">
        <v>50</v>
      </c>
      <c r="I132" s="147"/>
      <c r="J132" s="148">
        <f t="shared" ref="J132:J141" si="0">ROUND(I132*H132,2)</f>
        <v>0</v>
      </c>
      <c r="K132" s="149"/>
      <c r="L132" s="30"/>
      <c r="M132" s="150" t="s">
        <v>1</v>
      </c>
      <c r="N132" s="151" t="s">
        <v>42</v>
      </c>
      <c r="O132" s="55"/>
      <c r="P132" s="152">
        <f t="shared" ref="P132:P141" si="1">O132*H132</f>
        <v>0</v>
      </c>
      <c r="Q132" s="152">
        <v>0</v>
      </c>
      <c r="R132" s="152">
        <f t="shared" ref="R132:R141" si="2">Q132*H132</f>
        <v>0</v>
      </c>
      <c r="S132" s="152">
        <v>0</v>
      </c>
      <c r="T132" s="153">
        <f t="shared" ref="T132:T141" si="3"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4" t="s">
        <v>155</v>
      </c>
      <c r="AT132" s="154" t="s">
        <v>151</v>
      </c>
      <c r="AU132" s="154" t="s">
        <v>87</v>
      </c>
      <c r="AY132" s="14" t="s">
        <v>149</v>
      </c>
      <c r="BE132" s="155">
        <f t="shared" ref="BE132:BE141" si="4">IF(N132="základní",J132,0)</f>
        <v>0</v>
      </c>
      <c r="BF132" s="155">
        <f t="shared" ref="BF132:BF141" si="5">IF(N132="snížená",J132,0)</f>
        <v>0</v>
      </c>
      <c r="BG132" s="155">
        <f t="shared" ref="BG132:BG141" si="6">IF(N132="zákl. přenesená",J132,0)</f>
        <v>0</v>
      </c>
      <c r="BH132" s="155">
        <f t="shared" ref="BH132:BH141" si="7">IF(N132="sníž. přenesená",J132,0)</f>
        <v>0</v>
      </c>
      <c r="BI132" s="155">
        <f t="shared" ref="BI132:BI141" si="8">IF(N132="nulová",J132,0)</f>
        <v>0</v>
      </c>
      <c r="BJ132" s="14" t="s">
        <v>85</v>
      </c>
      <c r="BK132" s="155">
        <f t="shared" ref="BK132:BK141" si="9">ROUND(I132*H132,2)</f>
        <v>0</v>
      </c>
      <c r="BL132" s="14" t="s">
        <v>155</v>
      </c>
      <c r="BM132" s="154" t="s">
        <v>477</v>
      </c>
    </row>
    <row r="133" spans="1:65" s="2" customFormat="1" ht="24.2" customHeight="1">
      <c r="A133" s="29"/>
      <c r="B133" s="141"/>
      <c r="C133" s="142" t="s">
        <v>87</v>
      </c>
      <c r="D133" s="142" t="s">
        <v>151</v>
      </c>
      <c r="E133" s="143" t="s">
        <v>478</v>
      </c>
      <c r="F133" s="144" t="s">
        <v>479</v>
      </c>
      <c r="G133" s="145" t="s">
        <v>186</v>
      </c>
      <c r="H133" s="146">
        <v>4.9290000000000003</v>
      </c>
      <c r="I133" s="147"/>
      <c r="J133" s="148">
        <f t="shared" si="0"/>
        <v>0</v>
      </c>
      <c r="K133" s="149"/>
      <c r="L133" s="30"/>
      <c r="M133" s="150" t="s">
        <v>1</v>
      </c>
      <c r="N133" s="151" t="s">
        <v>42</v>
      </c>
      <c r="O133" s="55"/>
      <c r="P133" s="152">
        <f t="shared" si="1"/>
        <v>0</v>
      </c>
      <c r="Q133" s="152">
        <v>0</v>
      </c>
      <c r="R133" s="152">
        <f t="shared" si="2"/>
        <v>0</v>
      </c>
      <c r="S133" s="152">
        <v>0</v>
      </c>
      <c r="T133" s="153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4" t="s">
        <v>155</v>
      </c>
      <c r="AT133" s="154" t="s">
        <v>151</v>
      </c>
      <c r="AU133" s="154" t="s">
        <v>87</v>
      </c>
      <c r="AY133" s="14" t="s">
        <v>149</v>
      </c>
      <c r="BE133" s="155">
        <f t="shared" si="4"/>
        <v>0</v>
      </c>
      <c r="BF133" s="155">
        <f t="shared" si="5"/>
        <v>0</v>
      </c>
      <c r="BG133" s="155">
        <f t="shared" si="6"/>
        <v>0</v>
      </c>
      <c r="BH133" s="155">
        <f t="shared" si="7"/>
        <v>0</v>
      </c>
      <c r="BI133" s="155">
        <f t="shared" si="8"/>
        <v>0</v>
      </c>
      <c r="BJ133" s="14" t="s">
        <v>85</v>
      </c>
      <c r="BK133" s="155">
        <f t="shared" si="9"/>
        <v>0</v>
      </c>
      <c r="BL133" s="14" t="s">
        <v>155</v>
      </c>
      <c r="BM133" s="154" t="s">
        <v>480</v>
      </c>
    </row>
    <row r="134" spans="1:65" s="2" customFormat="1" ht="24.2" customHeight="1">
      <c r="A134" s="29"/>
      <c r="B134" s="141"/>
      <c r="C134" s="142" t="s">
        <v>160</v>
      </c>
      <c r="D134" s="142" t="s">
        <v>151</v>
      </c>
      <c r="E134" s="143" t="s">
        <v>481</v>
      </c>
      <c r="F134" s="144" t="s">
        <v>482</v>
      </c>
      <c r="G134" s="145" t="s">
        <v>186</v>
      </c>
      <c r="H134" s="146">
        <v>4.9290000000000003</v>
      </c>
      <c r="I134" s="147"/>
      <c r="J134" s="148">
        <f t="shared" si="0"/>
        <v>0</v>
      </c>
      <c r="K134" s="149"/>
      <c r="L134" s="30"/>
      <c r="M134" s="150" t="s">
        <v>1</v>
      </c>
      <c r="N134" s="151" t="s">
        <v>42</v>
      </c>
      <c r="O134" s="55"/>
      <c r="P134" s="152">
        <f t="shared" si="1"/>
        <v>0</v>
      </c>
      <c r="Q134" s="152">
        <v>0</v>
      </c>
      <c r="R134" s="152">
        <f t="shared" si="2"/>
        <v>0</v>
      </c>
      <c r="S134" s="152">
        <v>0</v>
      </c>
      <c r="T134" s="153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4" t="s">
        <v>155</v>
      </c>
      <c r="AT134" s="154" t="s">
        <v>151</v>
      </c>
      <c r="AU134" s="154" t="s">
        <v>87</v>
      </c>
      <c r="AY134" s="14" t="s">
        <v>149</v>
      </c>
      <c r="BE134" s="155">
        <f t="shared" si="4"/>
        <v>0</v>
      </c>
      <c r="BF134" s="155">
        <f t="shared" si="5"/>
        <v>0</v>
      </c>
      <c r="BG134" s="155">
        <f t="shared" si="6"/>
        <v>0</v>
      </c>
      <c r="BH134" s="155">
        <f t="shared" si="7"/>
        <v>0</v>
      </c>
      <c r="BI134" s="155">
        <f t="shared" si="8"/>
        <v>0</v>
      </c>
      <c r="BJ134" s="14" t="s">
        <v>85</v>
      </c>
      <c r="BK134" s="155">
        <f t="shared" si="9"/>
        <v>0</v>
      </c>
      <c r="BL134" s="14" t="s">
        <v>155</v>
      </c>
      <c r="BM134" s="154" t="s">
        <v>483</v>
      </c>
    </row>
    <row r="135" spans="1:65" s="2" customFormat="1" ht="37.9" customHeight="1">
      <c r="A135" s="29"/>
      <c r="B135" s="141"/>
      <c r="C135" s="142" t="s">
        <v>155</v>
      </c>
      <c r="D135" s="142" t="s">
        <v>151</v>
      </c>
      <c r="E135" s="143" t="s">
        <v>484</v>
      </c>
      <c r="F135" s="144" t="s">
        <v>485</v>
      </c>
      <c r="G135" s="145" t="s">
        <v>186</v>
      </c>
      <c r="H135" s="146">
        <v>14.727</v>
      </c>
      <c r="I135" s="147"/>
      <c r="J135" s="148">
        <f t="shared" si="0"/>
        <v>0</v>
      </c>
      <c r="K135" s="149"/>
      <c r="L135" s="30"/>
      <c r="M135" s="150" t="s">
        <v>1</v>
      </c>
      <c r="N135" s="151" t="s">
        <v>42</v>
      </c>
      <c r="O135" s="55"/>
      <c r="P135" s="152">
        <f t="shared" si="1"/>
        <v>0</v>
      </c>
      <c r="Q135" s="152">
        <v>0</v>
      </c>
      <c r="R135" s="152">
        <f t="shared" si="2"/>
        <v>0</v>
      </c>
      <c r="S135" s="152">
        <v>0</v>
      </c>
      <c r="T135" s="153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4" t="s">
        <v>155</v>
      </c>
      <c r="AT135" s="154" t="s">
        <v>151</v>
      </c>
      <c r="AU135" s="154" t="s">
        <v>87</v>
      </c>
      <c r="AY135" s="14" t="s">
        <v>149</v>
      </c>
      <c r="BE135" s="155">
        <f t="shared" si="4"/>
        <v>0</v>
      </c>
      <c r="BF135" s="155">
        <f t="shared" si="5"/>
        <v>0</v>
      </c>
      <c r="BG135" s="155">
        <f t="shared" si="6"/>
        <v>0</v>
      </c>
      <c r="BH135" s="155">
        <f t="shared" si="7"/>
        <v>0</v>
      </c>
      <c r="BI135" s="155">
        <f t="shared" si="8"/>
        <v>0</v>
      </c>
      <c r="BJ135" s="14" t="s">
        <v>85</v>
      </c>
      <c r="BK135" s="155">
        <f t="shared" si="9"/>
        <v>0</v>
      </c>
      <c r="BL135" s="14" t="s">
        <v>155</v>
      </c>
      <c r="BM135" s="154" t="s">
        <v>486</v>
      </c>
    </row>
    <row r="136" spans="1:65" s="2" customFormat="1" ht="24.2" customHeight="1">
      <c r="A136" s="29"/>
      <c r="B136" s="141"/>
      <c r="C136" s="142" t="s">
        <v>169</v>
      </c>
      <c r="D136" s="142" t="s">
        <v>151</v>
      </c>
      <c r="E136" s="143" t="s">
        <v>189</v>
      </c>
      <c r="F136" s="144" t="s">
        <v>190</v>
      </c>
      <c r="G136" s="145" t="s">
        <v>186</v>
      </c>
      <c r="H136" s="146">
        <v>4.9290000000000003</v>
      </c>
      <c r="I136" s="147"/>
      <c r="J136" s="148">
        <f t="shared" si="0"/>
        <v>0</v>
      </c>
      <c r="K136" s="149"/>
      <c r="L136" s="30"/>
      <c r="M136" s="150" t="s">
        <v>1</v>
      </c>
      <c r="N136" s="151" t="s">
        <v>42</v>
      </c>
      <c r="O136" s="55"/>
      <c r="P136" s="152">
        <f t="shared" si="1"/>
        <v>0</v>
      </c>
      <c r="Q136" s="152">
        <v>0</v>
      </c>
      <c r="R136" s="152">
        <f t="shared" si="2"/>
        <v>0</v>
      </c>
      <c r="S136" s="152">
        <v>0</v>
      </c>
      <c r="T136" s="153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4" t="s">
        <v>155</v>
      </c>
      <c r="AT136" s="154" t="s">
        <v>151</v>
      </c>
      <c r="AU136" s="154" t="s">
        <v>87</v>
      </c>
      <c r="AY136" s="14" t="s">
        <v>149</v>
      </c>
      <c r="BE136" s="155">
        <f t="shared" si="4"/>
        <v>0</v>
      </c>
      <c r="BF136" s="155">
        <f t="shared" si="5"/>
        <v>0</v>
      </c>
      <c r="BG136" s="155">
        <f t="shared" si="6"/>
        <v>0</v>
      </c>
      <c r="BH136" s="155">
        <f t="shared" si="7"/>
        <v>0</v>
      </c>
      <c r="BI136" s="155">
        <f t="shared" si="8"/>
        <v>0</v>
      </c>
      <c r="BJ136" s="14" t="s">
        <v>85</v>
      </c>
      <c r="BK136" s="155">
        <f t="shared" si="9"/>
        <v>0</v>
      </c>
      <c r="BL136" s="14" t="s">
        <v>155</v>
      </c>
      <c r="BM136" s="154" t="s">
        <v>487</v>
      </c>
    </row>
    <row r="137" spans="1:65" s="2" customFormat="1" ht="37.9" customHeight="1">
      <c r="A137" s="29"/>
      <c r="B137" s="141"/>
      <c r="C137" s="142" t="s">
        <v>173</v>
      </c>
      <c r="D137" s="142" t="s">
        <v>151</v>
      </c>
      <c r="E137" s="143" t="s">
        <v>193</v>
      </c>
      <c r="F137" s="144" t="s">
        <v>194</v>
      </c>
      <c r="G137" s="145" t="s">
        <v>186</v>
      </c>
      <c r="H137" s="146">
        <v>49.29</v>
      </c>
      <c r="I137" s="147"/>
      <c r="J137" s="148">
        <f t="shared" si="0"/>
        <v>0</v>
      </c>
      <c r="K137" s="149"/>
      <c r="L137" s="30"/>
      <c r="M137" s="150" t="s">
        <v>1</v>
      </c>
      <c r="N137" s="151" t="s">
        <v>42</v>
      </c>
      <c r="O137" s="55"/>
      <c r="P137" s="152">
        <f t="shared" si="1"/>
        <v>0</v>
      </c>
      <c r="Q137" s="152">
        <v>0</v>
      </c>
      <c r="R137" s="152">
        <f t="shared" si="2"/>
        <v>0</v>
      </c>
      <c r="S137" s="152">
        <v>0</v>
      </c>
      <c r="T137" s="153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4" t="s">
        <v>155</v>
      </c>
      <c r="AT137" s="154" t="s">
        <v>151</v>
      </c>
      <c r="AU137" s="154" t="s">
        <v>87</v>
      </c>
      <c r="AY137" s="14" t="s">
        <v>149</v>
      </c>
      <c r="BE137" s="155">
        <f t="shared" si="4"/>
        <v>0</v>
      </c>
      <c r="BF137" s="155">
        <f t="shared" si="5"/>
        <v>0</v>
      </c>
      <c r="BG137" s="155">
        <f t="shared" si="6"/>
        <v>0</v>
      </c>
      <c r="BH137" s="155">
        <f t="shared" si="7"/>
        <v>0</v>
      </c>
      <c r="BI137" s="155">
        <f t="shared" si="8"/>
        <v>0</v>
      </c>
      <c r="BJ137" s="14" t="s">
        <v>85</v>
      </c>
      <c r="BK137" s="155">
        <f t="shared" si="9"/>
        <v>0</v>
      </c>
      <c r="BL137" s="14" t="s">
        <v>155</v>
      </c>
      <c r="BM137" s="154" t="s">
        <v>488</v>
      </c>
    </row>
    <row r="138" spans="1:65" s="2" customFormat="1" ht="24.2" customHeight="1">
      <c r="A138" s="29"/>
      <c r="B138" s="141"/>
      <c r="C138" s="142" t="s">
        <v>178</v>
      </c>
      <c r="D138" s="142" t="s">
        <v>151</v>
      </c>
      <c r="E138" s="143" t="s">
        <v>489</v>
      </c>
      <c r="F138" s="144" t="s">
        <v>490</v>
      </c>
      <c r="G138" s="145" t="s">
        <v>186</v>
      </c>
      <c r="H138" s="146">
        <v>4.9290000000000003</v>
      </c>
      <c r="I138" s="147"/>
      <c r="J138" s="148">
        <f t="shared" si="0"/>
        <v>0</v>
      </c>
      <c r="K138" s="149"/>
      <c r="L138" s="30"/>
      <c r="M138" s="150" t="s">
        <v>1</v>
      </c>
      <c r="N138" s="151" t="s">
        <v>42</v>
      </c>
      <c r="O138" s="55"/>
      <c r="P138" s="152">
        <f t="shared" si="1"/>
        <v>0</v>
      </c>
      <c r="Q138" s="152">
        <v>0</v>
      </c>
      <c r="R138" s="152">
        <f t="shared" si="2"/>
        <v>0</v>
      </c>
      <c r="S138" s="152">
        <v>0</v>
      </c>
      <c r="T138" s="153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4" t="s">
        <v>155</v>
      </c>
      <c r="AT138" s="154" t="s">
        <v>151</v>
      </c>
      <c r="AU138" s="154" t="s">
        <v>87</v>
      </c>
      <c r="AY138" s="14" t="s">
        <v>149</v>
      </c>
      <c r="BE138" s="155">
        <f t="shared" si="4"/>
        <v>0</v>
      </c>
      <c r="BF138" s="155">
        <f t="shared" si="5"/>
        <v>0</v>
      </c>
      <c r="BG138" s="155">
        <f t="shared" si="6"/>
        <v>0</v>
      </c>
      <c r="BH138" s="155">
        <f t="shared" si="7"/>
        <v>0</v>
      </c>
      <c r="BI138" s="155">
        <f t="shared" si="8"/>
        <v>0</v>
      </c>
      <c r="BJ138" s="14" t="s">
        <v>85</v>
      </c>
      <c r="BK138" s="155">
        <f t="shared" si="9"/>
        <v>0</v>
      </c>
      <c r="BL138" s="14" t="s">
        <v>155</v>
      </c>
      <c r="BM138" s="154" t="s">
        <v>491</v>
      </c>
    </row>
    <row r="139" spans="1:65" s="2" customFormat="1" ht="24.2" customHeight="1">
      <c r="A139" s="29"/>
      <c r="B139" s="141"/>
      <c r="C139" s="142" t="s">
        <v>183</v>
      </c>
      <c r="D139" s="142" t="s">
        <v>151</v>
      </c>
      <c r="E139" s="143" t="s">
        <v>492</v>
      </c>
      <c r="F139" s="144" t="s">
        <v>493</v>
      </c>
      <c r="G139" s="145" t="s">
        <v>186</v>
      </c>
      <c r="H139" s="146">
        <v>4.9290000000000003</v>
      </c>
      <c r="I139" s="147"/>
      <c r="J139" s="148">
        <f t="shared" si="0"/>
        <v>0</v>
      </c>
      <c r="K139" s="149"/>
      <c r="L139" s="30"/>
      <c r="M139" s="150" t="s">
        <v>1</v>
      </c>
      <c r="N139" s="151" t="s">
        <v>42</v>
      </c>
      <c r="O139" s="55"/>
      <c r="P139" s="152">
        <f t="shared" si="1"/>
        <v>0</v>
      </c>
      <c r="Q139" s="152">
        <v>0</v>
      </c>
      <c r="R139" s="152">
        <f t="shared" si="2"/>
        <v>0</v>
      </c>
      <c r="S139" s="152">
        <v>0</v>
      </c>
      <c r="T139" s="153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4" t="s">
        <v>155</v>
      </c>
      <c r="AT139" s="154" t="s">
        <v>151</v>
      </c>
      <c r="AU139" s="154" t="s">
        <v>87</v>
      </c>
      <c r="AY139" s="14" t="s">
        <v>149</v>
      </c>
      <c r="BE139" s="155">
        <f t="shared" si="4"/>
        <v>0</v>
      </c>
      <c r="BF139" s="155">
        <f t="shared" si="5"/>
        <v>0</v>
      </c>
      <c r="BG139" s="155">
        <f t="shared" si="6"/>
        <v>0</v>
      </c>
      <c r="BH139" s="155">
        <f t="shared" si="7"/>
        <v>0</v>
      </c>
      <c r="BI139" s="155">
        <f t="shared" si="8"/>
        <v>0</v>
      </c>
      <c r="BJ139" s="14" t="s">
        <v>85</v>
      </c>
      <c r="BK139" s="155">
        <f t="shared" si="9"/>
        <v>0</v>
      </c>
      <c r="BL139" s="14" t="s">
        <v>155</v>
      </c>
      <c r="BM139" s="154" t="s">
        <v>494</v>
      </c>
    </row>
    <row r="140" spans="1:65" s="2" customFormat="1" ht="14.45" customHeight="1">
      <c r="A140" s="29"/>
      <c r="B140" s="141"/>
      <c r="C140" s="156" t="s">
        <v>188</v>
      </c>
      <c r="D140" s="156" t="s">
        <v>205</v>
      </c>
      <c r="E140" s="157" t="s">
        <v>206</v>
      </c>
      <c r="F140" s="158" t="s">
        <v>207</v>
      </c>
      <c r="G140" s="159" t="s">
        <v>208</v>
      </c>
      <c r="H140" s="160">
        <v>8.8719999999999999</v>
      </c>
      <c r="I140" s="161"/>
      <c r="J140" s="162">
        <f t="shared" si="0"/>
        <v>0</v>
      </c>
      <c r="K140" s="163"/>
      <c r="L140" s="164"/>
      <c r="M140" s="165" t="s">
        <v>1</v>
      </c>
      <c r="N140" s="166" t="s">
        <v>42</v>
      </c>
      <c r="O140" s="55"/>
      <c r="P140" s="152">
        <f t="shared" si="1"/>
        <v>0</v>
      </c>
      <c r="Q140" s="152">
        <v>0</v>
      </c>
      <c r="R140" s="152">
        <f t="shared" si="2"/>
        <v>0</v>
      </c>
      <c r="S140" s="152">
        <v>0</v>
      </c>
      <c r="T140" s="153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4" t="s">
        <v>183</v>
      </c>
      <c r="AT140" s="154" t="s">
        <v>205</v>
      </c>
      <c r="AU140" s="154" t="s">
        <v>87</v>
      </c>
      <c r="AY140" s="14" t="s">
        <v>149</v>
      </c>
      <c r="BE140" s="155">
        <f t="shared" si="4"/>
        <v>0</v>
      </c>
      <c r="BF140" s="155">
        <f t="shared" si="5"/>
        <v>0</v>
      </c>
      <c r="BG140" s="155">
        <f t="shared" si="6"/>
        <v>0</v>
      </c>
      <c r="BH140" s="155">
        <f t="shared" si="7"/>
        <v>0</v>
      </c>
      <c r="BI140" s="155">
        <f t="shared" si="8"/>
        <v>0</v>
      </c>
      <c r="BJ140" s="14" t="s">
        <v>85</v>
      </c>
      <c r="BK140" s="155">
        <f t="shared" si="9"/>
        <v>0</v>
      </c>
      <c r="BL140" s="14" t="s">
        <v>155</v>
      </c>
      <c r="BM140" s="154" t="s">
        <v>495</v>
      </c>
    </row>
    <row r="141" spans="1:65" s="2" customFormat="1" ht="24.2" customHeight="1">
      <c r="A141" s="29"/>
      <c r="B141" s="141"/>
      <c r="C141" s="142" t="s">
        <v>192</v>
      </c>
      <c r="D141" s="142" t="s">
        <v>151</v>
      </c>
      <c r="E141" s="143" t="s">
        <v>211</v>
      </c>
      <c r="F141" s="144" t="s">
        <v>212</v>
      </c>
      <c r="G141" s="145" t="s">
        <v>154</v>
      </c>
      <c r="H141" s="146">
        <v>50</v>
      </c>
      <c r="I141" s="147"/>
      <c r="J141" s="148">
        <f t="shared" si="0"/>
        <v>0</v>
      </c>
      <c r="K141" s="149"/>
      <c r="L141" s="30"/>
      <c r="M141" s="150" t="s">
        <v>1</v>
      </c>
      <c r="N141" s="151" t="s">
        <v>42</v>
      </c>
      <c r="O141" s="55"/>
      <c r="P141" s="152">
        <f t="shared" si="1"/>
        <v>0</v>
      </c>
      <c r="Q141" s="152">
        <v>0</v>
      </c>
      <c r="R141" s="152">
        <f t="shared" si="2"/>
        <v>0</v>
      </c>
      <c r="S141" s="152">
        <v>0</v>
      </c>
      <c r="T141" s="153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4" t="s">
        <v>155</v>
      </c>
      <c r="AT141" s="154" t="s">
        <v>151</v>
      </c>
      <c r="AU141" s="154" t="s">
        <v>87</v>
      </c>
      <c r="AY141" s="14" t="s">
        <v>149</v>
      </c>
      <c r="BE141" s="155">
        <f t="shared" si="4"/>
        <v>0</v>
      </c>
      <c r="BF141" s="155">
        <f t="shared" si="5"/>
        <v>0</v>
      </c>
      <c r="BG141" s="155">
        <f t="shared" si="6"/>
        <v>0</v>
      </c>
      <c r="BH141" s="155">
        <f t="shared" si="7"/>
        <v>0</v>
      </c>
      <c r="BI141" s="155">
        <f t="shared" si="8"/>
        <v>0</v>
      </c>
      <c r="BJ141" s="14" t="s">
        <v>85</v>
      </c>
      <c r="BK141" s="155">
        <f t="shared" si="9"/>
        <v>0</v>
      </c>
      <c r="BL141" s="14" t="s">
        <v>155</v>
      </c>
      <c r="BM141" s="154" t="s">
        <v>496</v>
      </c>
    </row>
    <row r="142" spans="1:65" s="12" customFormat="1" ht="22.9" customHeight="1">
      <c r="B142" s="128"/>
      <c r="D142" s="129" t="s">
        <v>76</v>
      </c>
      <c r="E142" s="139" t="s">
        <v>188</v>
      </c>
      <c r="F142" s="139" t="s">
        <v>214</v>
      </c>
      <c r="I142" s="131"/>
      <c r="J142" s="140">
        <f>BK142</f>
        <v>0</v>
      </c>
      <c r="L142" s="128"/>
      <c r="M142" s="133"/>
      <c r="N142" s="134"/>
      <c r="O142" s="134"/>
      <c r="P142" s="135">
        <f>SUM(P143:P148)</f>
        <v>0</v>
      </c>
      <c r="Q142" s="134"/>
      <c r="R142" s="135">
        <f>SUM(R143:R148)</f>
        <v>0</v>
      </c>
      <c r="S142" s="134"/>
      <c r="T142" s="136">
        <f>SUM(T143:T148)</f>
        <v>30.444686000000001</v>
      </c>
      <c r="AR142" s="129" t="s">
        <v>85</v>
      </c>
      <c r="AT142" s="137" t="s">
        <v>76</v>
      </c>
      <c r="AU142" s="137" t="s">
        <v>85</v>
      </c>
      <c r="AY142" s="129" t="s">
        <v>149</v>
      </c>
      <c r="BK142" s="138">
        <f>SUM(BK143:BK148)</f>
        <v>0</v>
      </c>
    </row>
    <row r="143" spans="1:65" s="2" customFormat="1" ht="14.45" customHeight="1">
      <c r="A143" s="29"/>
      <c r="B143" s="141"/>
      <c r="C143" s="142" t="s">
        <v>196</v>
      </c>
      <c r="D143" s="142" t="s">
        <v>151</v>
      </c>
      <c r="E143" s="143" t="s">
        <v>338</v>
      </c>
      <c r="F143" s="144" t="s">
        <v>339</v>
      </c>
      <c r="G143" s="145" t="s">
        <v>217</v>
      </c>
      <c r="H143" s="146">
        <v>1</v>
      </c>
      <c r="I143" s="147"/>
      <c r="J143" s="148">
        <f t="shared" ref="J143:J148" si="10">ROUND(I143*H143,2)</f>
        <v>0</v>
      </c>
      <c r="K143" s="149"/>
      <c r="L143" s="30"/>
      <c r="M143" s="150" t="s">
        <v>1</v>
      </c>
      <c r="N143" s="151" t="s">
        <v>42</v>
      </c>
      <c r="O143" s="55"/>
      <c r="P143" s="152">
        <f t="shared" ref="P143:P148" si="11">O143*H143</f>
        <v>0</v>
      </c>
      <c r="Q143" s="152">
        <v>0</v>
      </c>
      <c r="R143" s="152">
        <f t="shared" ref="R143:R148" si="12">Q143*H143</f>
        <v>0</v>
      </c>
      <c r="S143" s="152">
        <v>0</v>
      </c>
      <c r="T143" s="153">
        <f t="shared" ref="T143:T148" si="13"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4" t="s">
        <v>155</v>
      </c>
      <c r="AT143" s="154" t="s">
        <v>151</v>
      </c>
      <c r="AU143" s="154" t="s">
        <v>87</v>
      </c>
      <c r="AY143" s="14" t="s">
        <v>149</v>
      </c>
      <c r="BE143" s="155">
        <f t="shared" ref="BE143:BE148" si="14">IF(N143="základní",J143,0)</f>
        <v>0</v>
      </c>
      <c r="BF143" s="155">
        <f t="shared" ref="BF143:BF148" si="15">IF(N143="snížená",J143,0)</f>
        <v>0</v>
      </c>
      <c r="BG143" s="155">
        <f t="shared" ref="BG143:BG148" si="16">IF(N143="zákl. přenesená",J143,0)</f>
        <v>0</v>
      </c>
      <c r="BH143" s="155">
        <f t="shared" ref="BH143:BH148" si="17">IF(N143="sníž. přenesená",J143,0)</f>
        <v>0</v>
      </c>
      <c r="BI143" s="155">
        <f t="shared" ref="BI143:BI148" si="18">IF(N143="nulová",J143,0)</f>
        <v>0</v>
      </c>
      <c r="BJ143" s="14" t="s">
        <v>85</v>
      </c>
      <c r="BK143" s="155">
        <f t="shared" ref="BK143:BK148" si="19">ROUND(I143*H143,2)</f>
        <v>0</v>
      </c>
      <c r="BL143" s="14" t="s">
        <v>155</v>
      </c>
      <c r="BM143" s="154" t="s">
        <v>497</v>
      </c>
    </row>
    <row r="144" spans="1:65" s="2" customFormat="1" ht="24.2" customHeight="1">
      <c r="A144" s="29"/>
      <c r="B144" s="141"/>
      <c r="C144" s="142" t="s">
        <v>200</v>
      </c>
      <c r="D144" s="142" t="s">
        <v>151</v>
      </c>
      <c r="E144" s="143" t="s">
        <v>228</v>
      </c>
      <c r="F144" s="144" t="s">
        <v>229</v>
      </c>
      <c r="G144" s="145" t="s">
        <v>208</v>
      </c>
      <c r="H144" s="146">
        <v>1</v>
      </c>
      <c r="I144" s="147"/>
      <c r="J144" s="148">
        <f t="shared" si="10"/>
        <v>0</v>
      </c>
      <c r="K144" s="149"/>
      <c r="L144" s="30"/>
      <c r="M144" s="150" t="s">
        <v>1</v>
      </c>
      <c r="N144" s="151" t="s">
        <v>42</v>
      </c>
      <c r="O144" s="55"/>
      <c r="P144" s="152">
        <f t="shared" si="11"/>
        <v>0</v>
      </c>
      <c r="Q144" s="152">
        <v>0</v>
      </c>
      <c r="R144" s="152">
        <f t="shared" si="12"/>
        <v>0</v>
      </c>
      <c r="S144" s="152">
        <v>1</v>
      </c>
      <c r="T144" s="153">
        <f t="shared" si="13"/>
        <v>1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4" t="s">
        <v>155</v>
      </c>
      <c r="AT144" s="154" t="s">
        <v>151</v>
      </c>
      <c r="AU144" s="154" t="s">
        <v>87</v>
      </c>
      <c r="AY144" s="14" t="s">
        <v>149</v>
      </c>
      <c r="BE144" s="155">
        <f t="shared" si="14"/>
        <v>0</v>
      </c>
      <c r="BF144" s="155">
        <f t="shared" si="15"/>
        <v>0</v>
      </c>
      <c r="BG144" s="155">
        <f t="shared" si="16"/>
        <v>0</v>
      </c>
      <c r="BH144" s="155">
        <f t="shared" si="17"/>
        <v>0</v>
      </c>
      <c r="BI144" s="155">
        <f t="shared" si="18"/>
        <v>0</v>
      </c>
      <c r="BJ144" s="14" t="s">
        <v>85</v>
      </c>
      <c r="BK144" s="155">
        <f t="shared" si="19"/>
        <v>0</v>
      </c>
      <c r="BL144" s="14" t="s">
        <v>155</v>
      </c>
      <c r="BM144" s="154" t="s">
        <v>498</v>
      </c>
    </row>
    <row r="145" spans="1:65" s="2" customFormat="1" ht="24.2" customHeight="1">
      <c r="A145" s="29"/>
      <c r="B145" s="141"/>
      <c r="C145" s="142" t="s">
        <v>204</v>
      </c>
      <c r="D145" s="142" t="s">
        <v>151</v>
      </c>
      <c r="E145" s="143" t="s">
        <v>499</v>
      </c>
      <c r="F145" s="144" t="s">
        <v>500</v>
      </c>
      <c r="G145" s="145" t="s">
        <v>186</v>
      </c>
      <c r="H145" s="146">
        <v>0.60799999999999998</v>
      </c>
      <c r="I145" s="147"/>
      <c r="J145" s="148">
        <f t="shared" si="10"/>
        <v>0</v>
      </c>
      <c r="K145" s="149"/>
      <c r="L145" s="30"/>
      <c r="M145" s="150" t="s">
        <v>1</v>
      </c>
      <c r="N145" s="151" t="s">
        <v>42</v>
      </c>
      <c r="O145" s="55"/>
      <c r="P145" s="152">
        <f t="shared" si="11"/>
        <v>0</v>
      </c>
      <c r="Q145" s="152">
        <v>0</v>
      </c>
      <c r="R145" s="152">
        <f t="shared" si="12"/>
        <v>0</v>
      </c>
      <c r="S145" s="152">
        <v>1.5940000000000001</v>
      </c>
      <c r="T145" s="153">
        <f t="shared" si="13"/>
        <v>0.96915200000000001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4" t="s">
        <v>155</v>
      </c>
      <c r="AT145" s="154" t="s">
        <v>151</v>
      </c>
      <c r="AU145" s="154" t="s">
        <v>87</v>
      </c>
      <c r="AY145" s="14" t="s">
        <v>149</v>
      </c>
      <c r="BE145" s="155">
        <f t="shared" si="14"/>
        <v>0</v>
      </c>
      <c r="BF145" s="155">
        <f t="shared" si="15"/>
        <v>0</v>
      </c>
      <c r="BG145" s="155">
        <f t="shared" si="16"/>
        <v>0</v>
      </c>
      <c r="BH145" s="155">
        <f t="shared" si="17"/>
        <v>0</v>
      </c>
      <c r="BI145" s="155">
        <f t="shared" si="18"/>
        <v>0</v>
      </c>
      <c r="BJ145" s="14" t="s">
        <v>85</v>
      </c>
      <c r="BK145" s="155">
        <f t="shared" si="19"/>
        <v>0</v>
      </c>
      <c r="BL145" s="14" t="s">
        <v>155</v>
      </c>
      <c r="BM145" s="154" t="s">
        <v>501</v>
      </c>
    </row>
    <row r="146" spans="1:65" s="2" customFormat="1" ht="24.2" customHeight="1">
      <c r="A146" s="29"/>
      <c r="B146" s="141"/>
      <c r="C146" s="142" t="s">
        <v>210</v>
      </c>
      <c r="D146" s="142" t="s">
        <v>151</v>
      </c>
      <c r="E146" s="143" t="s">
        <v>342</v>
      </c>
      <c r="F146" s="144" t="s">
        <v>343</v>
      </c>
      <c r="G146" s="145" t="s">
        <v>176</v>
      </c>
      <c r="H146" s="146">
        <v>5</v>
      </c>
      <c r="I146" s="147"/>
      <c r="J146" s="148">
        <f t="shared" si="10"/>
        <v>0</v>
      </c>
      <c r="K146" s="149"/>
      <c r="L146" s="30"/>
      <c r="M146" s="150" t="s">
        <v>1</v>
      </c>
      <c r="N146" s="151" t="s">
        <v>42</v>
      </c>
      <c r="O146" s="55"/>
      <c r="P146" s="152">
        <f t="shared" si="11"/>
        <v>0</v>
      </c>
      <c r="Q146" s="152">
        <v>0</v>
      </c>
      <c r="R146" s="152">
        <f t="shared" si="12"/>
        <v>0</v>
      </c>
      <c r="S146" s="152">
        <v>0</v>
      </c>
      <c r="T146" s="153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4" t="s">
        <v>155</v>
      </c>
      <c r="AT146" s="154" t="s">
        <v>151</v>
      </c>
      <c r="AU146" s="154" t="s">
        <v>87</v>
      </c>
      <c r="AY146" s="14" t="s">
        <v>149</v>
      </c>
      <c r="BE146" s="155">
        <f t="shared" si="14"/>
        <v>0</v>
      </c>
      <c r="BF146" s="155">
        <f t="shared" si="15"/>
        <v>0</v>
      </c>
      <c r="BG146" s="155">
        <f t="shared" si="16"/>
        <v>0</v>
      </c>
      <c r="BH146" s="155">
        <f t="shared" si="17"/>
        <v>0</v>
      </c>
      <c r="BI146" s="155">
        <f t="shared" si="18"/>
        <v>0</v>
      </c>
      <c r="BJ146" s="14" t="s">
        <v>85</v>
      </c>
      <c r="BK146" s="155">
        <f t="shared" si="19"/>
        <v>0</v>
      </c>
      <c r="BL146" s="14" t="s">
        <v>155</v>
      </c>
      <c r="BM146" s="154" t="s">
        <v>502</v>
      </c>
    </row>
    <row r="147" spans="1:65" s="2" customFormat="1" ht="24.2" customHeight="1">
      <c r="A147" s="29"/>
      <c r="B147" s="141"/>
      <c r="C147" s="142" t="s">
        <v>8</v>
      </c>
      <c r="D147" s="142" t="s">
        <v>151</v>
      </c>
      <c r="E147" s="143" t="s">
        <v>503</v>
      </c>
      <c r="F147" s="144" t="s">
        <v>504</v>
      </c>
      <c r="G147" s="145" t="s">
        <v>186</v>
      </c>
      <c r="H147" s="146">
        <v>48.097000000000001</v>
      </c>
      <c r="I147" s="147"/>
      <c r="J147" s="148">
        <f t="shared" si="10"/>
        <v>0</v>
      </c>
      <c r="K147" s="149"/>
      <c r="L147" s="30"/>
      <c r="M147" s="150" t="s">
        <v>1</v>
      </c>
      <c r="N147" s="151" t="s">
        <v>42</v>
      </c>
      <c r="O147" s="55"/>
      <c r="P147" s="152">
        <f t="shared" si="11"/>
        <v>0</v>
      </c>
      <c r="Q147" s="152">
        <v>0</v>
      </c>
      <c r="R147" s="152">
        <f t="shared" si="12"/>
        <v>0</v>
      </c>
      <c r="S147" s="152">
        <v>0.222</v>
      </c>
      <c r="T147" s="153">
        <f t="shared" si="13"/>
        <v>10.677534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4" t="s">
        <v>155</v>
      </c>
      <c r="AT147" s="154" t="s">
        <v>151</v>
      </c>
      <c r="AU147" s="154" t="s">
        <v>87</v>
      </c>
      <c r="AY147" s="14" t="s">
        <v>149</v>
      </c>
      <c r="BE147" s="155">
        <f t="shared" si="14"/>
        <v>0</v>
      </c>
      <c r="BF147" s="155">
        <f t="shared" si="15"/>
        <v>0</v>
      </c>
      <c r="BG147" s="155">
        <f t="shared" si="16"/>
        <v>0</v>
      </c>
      <c r="BH147" s="155">
        <f t="shared" si="17"/>
        <v>0</v>
      </c>
      <c r="BI147" s="155">
        <f t="shared" si="18"/>
        <v>0</v>
      </c>
      <c r="BJ147" s="14" t="s">
        <v>85</v>
      </c>
      <c r="BK147" s="155">
        <f t="shared" si="19"/>
        <v>0</v>
      </c>
      <c r="BL147" s="14" t="s">
        <v>155</v>
      </c>
      <c r="BM147" s="154" t="s">
        <v>505</v>
      </c>
    </row>
    <row r="148" spans="1:65" s="2" customFormat="1" ht="24.2" customHeight="1">
      <c r="A148" s="29"/>
      <c r="B148" s="141"/>
      <c r="C148" s="142" t="s">
        <v>219</v>
      </c>
      <c r="D148" s="142" t="s">
        <v>151</v>
      </c>
      <c r="E148" s="143" t="s">
        <v>235</v>
      </c>
      <c r="F148" s="144" t="s">
        <v>236</v>
      </c>
      <c r="G148" s="145" t="s">
        <v>186</v>
      </c>
      <c r="H148" s="146">
        <v>8.09</v>
      </c>
      <c r="I148" s="147"/>
      <c r="J148" s="148">
        <f t="shared" si="10"/>
        <v>0</v>
      </c>
      <c r="K148" s="149"/>
      <c r="L148" s="30"/>
      <c r="M148" s="150" t="s">
        <v>1</v>
      </c>
      <c r="N148" s="151" t="s">
        <v>42</v>
      </c>
      <c r="O148" s="55"/>
      <c r="P148" s="152">
        <f t="shared" si="11"/>
        <v>0</v>
      </c>
      <c r="Q148" s="152">
        <v>0</v>
      </c>
      <c r="R148" s="152">
        <f t="shared" si="12"/>
        <v>0</v>
      </c>
      <c r="S148" s="152">
        <v>2.2000000000000002</v>
      </c>
      <c r="T148" s="153">
        <f t="shared" si="13"/>
        <v>17.798000000000002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4" t="s">
        <v>155</v>
      </c>
      <c r="AT148" s="154" t="s">
        <v>151</v>
      </c>
      <c r="AU148" s="154" t="s">
        <v>87</v>
      </c>
      <c r="AY148" s="14" t="s">
        <v>149</v>
      </c>
      <c r="BE148" s="155">
        <f t="shared" si="14"/>
        <v>0</v>
      </c>
      <c r="BF148" s="155">
        <f t="shared" si="15"/>
        <v>0</v>
      </c>
      <c r="BG148" s="155">
        <f t="shared" si="16"/>
        <v>0</v>
      </c>
      <c r="BH148" s="155">
        <f t="shared" si="17"/>
        <v>0</v>
      </c>
      <c r="BI148" s="155">
        <f t="shared" si="18"/>
        <v>0</v>
      </c>
      <c r="BJ148" s="14" t="s">
        <v>85</v>
      </c>
      <c r="BK148" s="155">
        <f t="shared" si="19"/>
        <v>0</v>
      </c>
      <c r="BL148" s="14" t="s">
        <v>155</v>
      </c>
      <c r="BM148" s="154" t="s">
        <v>506</v>
      </c>
    </row>
    <row r="149" spans="1:65" s="12" customFormat="1" ht="22.9" customHeight="1">
      <c r="B149" s="128"/>
      <c r="D149" s="129" t="s">
        <v>76</v>
      </c>
      <c r="E149" s="139" t="s">
        <v>238</v>
      </c>
      <c r="F149" s="139" t="s">
        <v>239</v>
      </c>
      <c r="I149" s="131"/>
      <c r="J149" s="140">
        <f>BK149</f>
        <v>0</v>
      </c>
      <c r="L149" s="128"/>
      <c r="M149" s="133"/>
      <c r="N149" s="134"/>
      <c r="O149" s="134"/>
      <c r="P149" s="135">
        <f>SUM(P150:P161)</f>
        <v>0</v>
      </c>
      <c r="Q149" s="134"/>
      <c r="R149" s="135">
        <f>SUM(R150:R161)</f>
        <v>0</v>
      </c>
      <c r="S149" s="134"/>
      <c r="T149" s="136">
        <f>SUM(T150:T161)</f>
        <v>0</v>
      </c>
      <c r="AR149" s="129" t="s">
        <v>85</v>
      </c>
      <c r="AT149" s="137" t="s">
        <v>76</v>
      </c>
      <c r="AU149" s="137" t="s">
        <v>85</v>
      </c>
      <c r="AY149" s="129" t="s">
        <v>149</v>
      </c>
      <c r="BK149" s="138">
        <f>SUM(BK150:BK161)</f>
        <v>0</v>
      </c>
    </row>
    <row r="150" spans="1:65" s="2" customFormat="1" ht="24.2" customHeight="1">
      <c r="A150" s="29"/>
      <c r="B150" s="141"/>
      <c r="C150" s="142" t="s">
        <v>223</v>
      </c>
      <c r="D150" s="142" t="s">
        <v>151</v>
      </c>
      <c r="E150" s="143" t="s">
        <v>240</v>
      </c>
      <c r="F150" s="144" t="s">
        <v>241</v>
      </c>
      <c r="G150" s="145" t="s">
        <v>208</v>
      </c>
      <c r="H150" s="146">
        <v>31.259</v>
      </c>
      <c r="I150" s="147"/>
      <c r="J150" s="148">
        <f t="shared" ref="J150:J161" si="20">ROUND(I150*H150,2)</f>
        <v>0</v>
      </c>
      <c r="K150" s="149"/>
      <c r="L150" s="30"/>
      <c r="M150" s="150" t="s">
        <v>1</v>
      </c>
      <c r="N150" s="151" t="s">
        <v>42</v>
      </c>
      <c r="O150" s="55"/>
      <c r="P150" s="152">
        <f t="shared" ref="P150:P161" si="21">O150*H150</f>
        <v>0</v>
      </c>
      <c r="Q150" s="152">
        <v>0</v>
      </c>
      <c r="R150" s="152">
        <f t="shared" ref="R150:R161" si="22">Q150*H150</f>
        <v>0</v>
      </c>
      <c r="S150" s="152">
        <v>0</v>
      </c>
      <c r="T150" s="153">
        <f t="shared" ref="T150:T161" si="23"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4" t="s">
        <v>155</v>
      </c>
      <c r="AT150" s="154" t="s">
        <v>151</v>
      </c>
      <c r="AU150" s="154" t="s">
        <v>87</v>
      </c>
      <c r="AY150" s="14" t="s">
        <v>149</v>
      </c>
      <c r="BE150" s="155">
        <f t="shared" ref="BE150:BE161" si="24">IF(N150="základní",J150,0)</f>
        <v>0</v>
      </c>
      <c r="BF150" s="155">
        <f t="shared" ref="BF150:BF161" si="25">IF(N150="snížená",J150,0)</f>
        <v>0</v>
      </c>
      <c r="BG150" s="155">
        <f t="shared" ref="BG150:BG161" si="26">IF(N150="zákl. přenesená",J150,0)</f>
        <v>0</v>
      </c>
      <c r="BH150" s="155">
        <f t="shared" ref="BH150:BH161" si="27">IF(N150="sníž. přenesená",J150,0)</f>
        <v>0</v>
      </c>
      <c r="BI150" s="155">
        <f t="shared" ref="BI150:BI161" si="28">IF(N150="nulová",J150,0)</f>
        <v>0</v>
      </c>
      <c r="BJ150" s="14" t="s">
        <v>85</v>
      </c>
      <c r="BK150" s="155">
        <f t="shared" ref="BK150:BK161" si="29">ROUND(I150*H150,2)</f>
        <v>0</v>
      </c>
      <c r="BL150" s="14" t="s">
        <v>155</v>
      </c>
      <c r="BM150" s="154" t="s">
        <v>507</v>
      </c>
    </row>
    <row r="151" spans="1:65" s="2" customFormat="1" ht="24.2" customHeight="1">
      <c r="A151" s="29"/>
      <c r="B151" s="141"/>
      <c r="C151" s="142" t="s">
        <v>227</v>
      </c>
      <c r="D151" s="142" t="s">
        <v>151</v>
      </c>
      <c r="E151" s="143" t="s">
        <v>244</v>
      </c>
      <c r="F151" s="144" t="s">
        <v>245</v>
      </c>
      <c r="G151" s="145" t="s">
        <v>208</v>
      </c>
      <c r="H151" s="146">
        <v>593.92100000000005</v>
      </c>
      <c r="I151" s="147"/>
      <c r="J151" s="148">
        <f t="shared" si="20"/>
        <v>0</v>
      </c>
      <c r="K151" s="149"/>
      <c r="L151" s="30"/>
      <c r="M151" s="150" t="s">
        <v>1</v>
      </c>
      <c r="N151" s="151" t="s">
        <v>42</v>
      </c>
      <c r="O151" s="55"/>
      <c r="P151" s="152">
        <f t="shared" si="21"/>
        <v>0</v>
      </c>
      <c r="Q151" s="152">
        <v>0</v>
      </c>
      <c r="R151" s="152">
        <f t="shared" si="22"/>
        <v>0</v>
      </c>
      <c r="S151" s="152">
        <v>0</v>
      </c>
      <c r="T151" s="153">
        <f t="shared" si="2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4" t="s">
        <v>155</v>
      </c>
      <c r="AT151" s="154" t="s">
        <v>151</v>
      </c>
      <c r="AU151" s="154" t="s">
        <v>87</v>
      </c>
      <c r="AY151" s="14" t="s">
        <v>149</v>
      </c>
      <c r="BE151" s="155">
        <f t="shared" si="24"/>
        <v>0</v>
      </c>
      <c r="BF151" s="155">
        <f t="shared" si="25"/>
        <v>0</v>
      </c>
      <c r="BG151" s="155">
        <f t="shared" si="26"/>
        <v>0</v>
      </c>
      <c r="BH151" s="155">
        <f t="shared" si="27"/>
        <v>0</v>
      </c>
      <c r="BI151" s="155">
        <f t="shared" si="28"/>
        <v>0</v>
      </c>
      <c r="BJ151" s="14" t="s">
        <v>85</v>
      </c>
      <c r="BK151" s="155">
        <f t="shared" si="29"/>
        <v>0</v>
      </c>
      <c r="BL151" s="14" t="s">
        <v>155</v>
      </c>
      <c r="BM151" s="154" t="s">
        <v>508</v>
      </c>
    </row>
    <row r="152" spans="1:65" s="2" customFormat="1" ht="14.45" customHeight="1">
      <c r="A152" s="29"/>
      <c r="B152" s="141"/>
      <c r="C152" s="142" t="s">
        <v>231</v>
      </c>
      <c r="D152" s="142" t="s">
        <v>151</v>
      </c>
      <c r="E152" s="143" t="s">
        <v>248</v>
      </c>
      <c r="F152" s="144" t="s">
        <v>249</v>
      </c>
      <c r="G152" s="145" t="s">
        <v>208</v>
      </c>
      <c r="H152" s="146">
        <v>31.259</v>
      </c>
      <c r="I152" s="147"/>
      <c r="J152" s="148">
        <f t="shared" si="20"/>
        <v>0</v>
      </c>
      <c r="K152" s="149"/>
      <c r="L152" s="30"/>
      <c r="M152" s="150" t="s">
        <v>1</v>
      </c>
      <c r="N152" s="151" t="s">
        <v>42</v>
      </c>
      <c r="O152" s="55"/>
      <c r="P152" s="152">
        <f t="shared" si="21"/>
        <v>0</v>
      </c>
      <c r="Q152" s="152">
        <v>0</v>
      </c>
      <c r="R152" s="152">
        <f t="shared" si="22"/>
        <v>0</v>
      </c>
      <c r="S152" s="152">
        <v>0</v>
      </c>
      <c r="T152" s="153">
        <f t="shared" si="2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4" t="s">
        <v>155</v>
      </c>
      <c r="AT152" s="154" t="s">
        <v>151</v>
      </c>
      <c r="AU152" s="154" t="s">
        <v>87</v>
      </c>
      <c r="AY152" s="14" t="s">
        <v>149</v>
      </c>
      <c r="BE152" s="155">
        <f t="shared" si="24"/>
        <v>0</v>
      </c>
      <c r="BF152" s="155">
        <f t="shared" si="25"/>
        <v>0</v>
      </c>
      <c r="BG152" s="155">
        <f t="shared" si="26"/>
        <v>0</v>
      </c>
      <c r="BH152" s="155">
        <f t="shared" si="27"/>
        <v>0</v>
      </c>
      <c r="BI152" s="155">
        <f t="shared" si="28"/>
        <v>0</v>
      </c>
      <c r="BJ152" s="14" t="s">
        <v>85</v>
      </c>
      <c r="BK152" s="155">
        <f t="shared" si="29"/>
        <v>0</v>
      </c>
      <c r="BL152" s="14" t="s">
        <v>155</v>
      </c>
      <c r="BM152" s="154" t="s">
        <v>509</v>
      </c>
    </row>
    <row r="153" spans="1:65" s="2" customFormat="1" ht="14.45" customHeight="1">
      <c r="A153" s="29"/>
      <c r="B153" s="141"/>
      <c r="C153" s="142" t="s">
        <v>14</v>
      </c>
      <c r="D153" s="142" t="s">
        <v>151</v>
      </c>
      <c r="E153" s="143" t="s">
        <v>510</v>
      </c>
      <c r="F153" s="144" t="s">
        <v>511</v>
      </c>
      <c r="G153" s="145" t="s">
        <v>167</v>
      </c>
      <c r="H153" s="146">
        <v>20</v>
      </c>
      <c r="I153" s="147"/>
      <c r="J153" s="148">
        <f t="shared" si="20"/>
        <v>0</v>
      </c>
      <c r="K153" s="149"/>
      <c r="L153" s="30"/>
      <c r="M153" s="150" t="s">
        <v>1</v>
      </c>
      <c r="N153" s="151" t="s">
        <v>42</v>
      </c>
      <c r="O153" s="55"/>
      <c r="P153" s="152">
        <f t="shared" si="21"/>
        <v>0</v>
      </c>
      <c r="Q153" s="152">
        <v>0</v>
      </c>
      <c r="R153" s="152">
        <f t="shared" si="22"/>
        <v>0</v>
      </c>
      <c r="S153" s="152">
        <v>0</v>
      </c>
      <c r="T153" s="153">
        <f t="shared" si="2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4" t="s">
        <v>155</v>
      </c>
      <c r="AT153" s="154" t="s">
        <v>151</v>
      </c>
      <c r="AU153" s="154" t="s">
        <v>87</v>
      </c>
      <c r="AY153" s="14" t="s">
        <v>149</v>
      </c>
      <c r="BE153" s="155">
        <f t="shared" si="24"/>
        <v>0</v>
      </c>
      <c r="BF153" s="155">
        <f t="shared" si="25"/>
        <v>0</v>
      </c>
      <c r="BG153" s="155">
        <f t="shared" si="26"/>
        <v>0</v>
      </c>
      <c r="BH153" s="155">
        <f t="shared" si="27"/>
        <v>0</v>
      </c>
      <c r="BI153" s="155">
        <f t="shared" si="28"/>
        <v>0</v>
      </c>
      <c r="BJ153" s="14" t="s">
        <v>85</v>
      </c>
      <c r="BK153" s="155">
        <f t="shared" si="29"/>
        <v>0</v>
      </c>
      <c r="BL153" s="14" t="s">
        <v>155</v>
      </c>
      <c r="BM153" s="154" t="s">
        <v>512</v>
      </c>
    </row>
    <row r="154" spans="1:65" s="2" customFormat="1" ht="24.2" customHeight="1">
      <c r="A154" s="29"/>
      <c r="B154" s="141"/>
      <c r="C154" s="142" t="s">
        <v>7</v>
      </c>
      <c r="D154" s="142" t="s">
        <v>151</v>
      </c>
      <c r="E154" s="143" t="s">
        <v>513</v>
      </c>
      <c r="F154" s="144" t="s">
        <v>514</v>
      </c>
      <c r="G154" s="145" t="s">
        <v>167</v>
      </c>
      <c r="H154" s="146">
        <v>100</v>
      </c>
      <c r="I154" s="147"/>
      <c r="J154" s="148">
        <f t="shared" si="20"/>
        <v>0</v>
      </c>
      <c r="K154" s="149"/>
      <c r="L154" s="30"/>
      <c r="M154" s="150" t="s">
        <v>1</v>
      </c>
      <c r="N154" s="151" t="s">
        <v>42</v>
      </c>
      <c r="O154" s="55"/>
      <c r="P154" s="152">
        <f t="shared" si="21"/>
        <v>0</v>
      </c>
      <c r="Q154" s="152">
        <v>0</v>
      </c>
      <c r="R154" s="152">
        <f t="shared" si="22"/>
        <v>0</v>
      </c>
      <c r="S154" s="152">
        <v>0</v>
      </c>
      <c r="T154" s="153">
        <f t="shared" si="2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4" t="s">
        <v>155</v>
      </c>
      <c r="AT154" s="154" t="s">
        <v>151</v>
      </c>
      <c r="AU154" s="154" t="s">
        <v>87</v>
      </c>
      <c r="AY154" s="14" t="s">
        <v>149</v>
      </c>
      <c r="BE154" s="155">
        <f t="shared" si="24"/>
        <v>0</v>
      </c>
      <c r="BF154" s="155">
        <f t="shared" si="25"/>
        <v>0</v>
      </c>
      <c r="BG154" s="155">
        <f t="shared" si="26"/>
        <v>0</v>
      </c>
      <c r="BH154" s="155">
        <f t="shared" si="27"/>
        <v>0</v>
      </c>
      <c r="BI154" s="155">
        <f t="shared" si="28"/>
        <v>0</v>
      </c>
      <c r="BJ154" s="14" t="s">
        <v>85</v>
      </c>
      <c r="BK154" s="155">
        <f t="shared" si="29"/>
        <v>0</v>
      </c>
      <c r="BL154" s="14" t="s">
        <v>155</v>
      </c>
      <c r="BM154" s="154" t="s">
        <v>515</v>
      </c>
    </row>
    <row r="155" spans="1:65" s="2" customFormat="1" ht="24.2" customHeight="1">
      <c r="A155" s="29"/>
      <c r="B155" s="141"/>
      <c r="C155" s="142" t="s">
        <v>243</v>
      </c>
      <c r="D155" s="142" t="s">
        <v>151</v>
      </c>
      <c r="E155" s="143" t="s">
        <v>256</v>
      </c>
      <c r="F155" s="144" t="s">
        <v>257</v>
      </c>
      <c r="G155" s="145" t="s">
        <v>208</v>
      </c>
      <c r="H155" s="146">
        <v>10.678000000000001</v>
      </c>
      <c r="I155" s="147"/>
      <c r="J155" s="148">
        <f t="shared" si="20"/>
        <v>0</v>
      </c>
      <c r="K155" s="149"/>
      <c r="L155" s="30"/>
      <c r="M155" s="150" t="s">
        <v>1</v>
      </c>
      <c r="N155" s="151" t="s">
        <v>42</v>
      </c>
      <c r="O155" s="55"/>
      <c r="P155" s="152">
        <f t="shared" si="21"/>
        <v>0</v>
      </c>
      <c r="Q155" s="152">
        <v>0</v>
      </c>
      <c r="R155" s="152">
        <f t="shared" si="22"/>
        <v>0</v>
      </c>
      <c r="S155" s="152">
        <v>0</v>
      </c>
      <c r="T155" s="153">
        <f t="shared" si="2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4" t="s">
        <v>155</v>
      </c>
      <c r="AT155" s="154" t="s">
        <v>151</v>
      </c>
      <c r="AU155" s="154" t="s">
        <v>87</v>
      </c>
      <c r="AY155" s="14" t="s">
        <v>149</v>
      </c>
      <c r="BE155" s="155">
        <f t="shared" si="24"/>
        <v>0</v>
      </c>
      <c r="BF155" s="155">
        <f t="shared" si="25"/>
        <v>0</v>
      </c>
      <c r="BG155" s="155">
        <f t="shared" si="26"/>
        <v>0</v>
      </c>
      <c r="BH155" s="155">
        <f t="shared" si="27"/>
        <v>0</v>
      </c>
      <c r="BI155" s="155">
        <f t="shared" si="28"/>
        <v>0</v>
      </c>
      <c r="BJ155" s="14" t="s">
        <v>85</v>
      </c>
      <c r="BK155" s="155">
        <f t="shared" si="29"/>
        <v>0</v>
      </c>
      <c r="BL155" s="14" t="s">
        <v>155</v>
      </c>
      <c r="BM155" s="154" t="s">
        <v>516</v>
      </c>
    </row>
    <row r="156" spans="1:65" s="2" customFormat="1" ht="24.2" customHeight="1">
      <c r="A156" s="29"/>
      <c r="B156" s="141"/>
      <c r="C156" s="142" t="s">
        <v>247</v>
      </c>
      <c r="D156" s="142" t="s">
        <v>151</v>
      </c>
      <c r="E156" s="143" t="s">
        <v>260</v>
      </c>
      <c r="F156" s="144" t="s">
        <v>261</v>
      </c>
      <c r="G156" s="145" t="s">
        <v>208</v>
      </c>
      <c r="H156" s="146">
        <v>8.5000000000000006E-2</v>
      </c>
      <c r="I156" s="147"/>
      <c r="J156" s="148">
        <f t="shared" si="20"/>
        <v>0</v>
      </c>
      <c r="K156" s="149"/>
      <c r="L156" s="30"/>
      <c r="M156" s="150" t="s">
        <v>1</v>
      </c>
      <c r="N156" s="151" t="s">
        <v>42</v>
      </c>
      <c r="O156" s="55"/>
      <c r="P156" s="152">
        <f t="shared" si="21"/>
        <v>0</v>
      </c>
      <c r="Q156" s="152">
        <v>0</v>
      </c>
      <c r="R156" s="152">
        <f t="shared" si="22"/>
        <v>0</v>
      </c>
      <c r="S156" s="152">
        <v>0</v>
      </c>
      <c r="T156" s="153">
        <f t="shared" si="2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4" t="s">
        <v>155</v>
      </c>
      <c r="AT156" s="154" t="s">
        <v>151</v>
      </c>
      <c r="AU156" s="154" t="s">
        <v>87</v>
      </c>
      <c r="AY156" s="14" t="s">
        <v>149</v>
      </c>
      <c r="BE156" s="155">
        <f t="shared" si="24"/>
        <v>0</v>
      </c>
      <c r="BF156" s="155">
        <f t="shared" si="25"/>
        <v>0</v>
      </c>
      <c r="BG156" s="155">
        <f t="shared" si="26"/>
        <v>0</v>
      </c>
      <c r="BH156" s="155">
        <f t="shared" si="27"/>
        <v>0</v>
      </c>
      <c r="BI156" s="155">
        <f t="shared" si="28"/>
        <v>0</v>
      </c>
      <c r="BJ156" s="14" t="s">
        <v>85</v>
      </c>
      <c r="BK156" s="155">
        <f t="shared" si="29"/>
        <v>0</v>
      </c>
      <c r="BL156" s="14" t="s">
        <v>155</v>
      </c>
      <c r="BM156" s="154" t="s">
        <v>517</v>
      </c>
    </row>
    <row r="157" spans="1:65" s="2" customFormat="1" ht="37.9" customHeight="1">
      <c r="A157" s="29"/>
      <c r="B157" s="141"/>
      <c r="C157" s="142" t="s">
        <v>251</v>
      </c>
      <c r="D157" s="142" t="s">
        <v>151</v>
      </c>
      <c r="E157" s="143" t="s">
        <v>264</v>
      </c>
      <c r="F157" s="144" t="s">
        <v>265</v>
      </c>
      <c r="G157" s="145" t="s">
        <v>208</v>
      </c>
      <c r="H157" s="146">
        <v>1</v>
      </c>
      <c r="I157" s="147"/>
      <c r="J157" s="148">
        <f t="shared" si="20"/>
        <v>0</v>
      </c>
      <c r="K157" s="149"/>
      <c r="L157" s="30"/>
      <c r="M157" s="150" t="s">
        <v>1</v>
      </c>
      <c r="N157" s="151" t="s">
        <v>42</v>
      </c>
      <c r="O157" s="55"/>
      <c r="P157" s="152">
        <f t="shared" si="21"/>
        <v>0</v>
      </c>
      <c r="Q157" s="152">
        <v>0</v>
      </c>
      <c r="R157" s="152">
        <f t="shared" si="22"/>
        <v>0</v>
      </c>
      <c r="S157" s="152">
        <v>0</v>
      </c>
      <c r="T157" s="153">
        <f t="shared" si="2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4" t="s">
        <v>155</v>
      </c>
      <c r="AT157" s="154" t="s">
        <v>151</v>
      </c>
      <c r="AU157" s="154" t="s">
        <v>87</v>
      </c>
      <c r="AY157" s="14" t="s">
        <v>149</v>
      </c>
      <c r="BE157" s="155">
        <f t="shared" si="24"/>
        <v>0</v>
      </c>
      <c r="BF157" s="155">
        <f t="shared" si="25"/>
        <v>0</v>
      </c>
      <c r="BG157" s="155">
        <f t="shared" si="26"/>
        <v>0</v>
      </c>
      <c r="BH157" s="155">
        <f t="shared" si="27"/>
        <v>0</v>
      </c>
      <c r="BI157" s="155">
        <f t="shared" si="28"/>
        <v>0</v>
      </c>
      <c r="BJ157" s="14" t="s">
        <v>85</v>
      </c>
      <c r="BK157" s="155">
        <f t="shared" si="29"/>
        <v>0</v>
      </c>
      <c r="BL157" s="14" t="s">
        <v>155</v>
      </c>
      <c r="BM157" s="154" t="s">
        <v>518</v>
      </c>
    </row>
    <row r="158" spans="1:65" s="2" customFormat="1" ht="37.9" customHeight="1">
      <c r="A158" s="29"/>
      <c r="B158" s="141"/>
      <c r="C158" s="142" t="s">
        <v>255</v>
      </c>
      <c r="D158" s="142" t="s">
        <v>151</v>
      </c>
      <c r="E158" s="143" t="s">
        <v>428</v>
      </c>
      <c r="F158" s="144" t="s">
        <v>429</v>
      </c>
      <c r="G158" s="145" t="s">
        <v>208</v>
      </c>
      <c r="H158" s="146">
        <v>0.72899999999999998</v>
      </c>
      <c r="I158" s="147"/>
      <c r="J158" s="148">
        <f t="shared" si="20"/>
        <v>0</v>
      </c>
      <c r="K158" s="149"/>
      <c r="L158" s="30"/>
      <c r="M158" s="150" t="s">
        <v>1</v>
      </c>
      <c r="N158" s="151" t="s">
        <v>42</v>
      </c>
      <c r="O158" s="55"/>
      <c r="P158" s="152">
        <f t="shared" si="21"/>
        <v>0</v>
      </c>
      <c r="Q158" s="152">
        <v>0</v>
      </c>
      <c r="R158" s="152">
        <f t="shared" si="22"/>
        <v>0</v>
      </c>
      <c r="S158" s="152">
        <v>0</v>
      </c>
      <c r="T158" s="153">
        <f t="shared" si="2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4" t="s">
        <v>155</v>
      </c>
      <c r="AT158" s="154" t="s">
        <v>151</v>
      </c>
      <c r="AU158" s="154" t="s">
        <v>87</v>
      </c>
      <c r="AY158" s="14" t="s">
        <v>149</v>
      </c>
      <c r="BE158" s="155">
        <f t="shared" si="24"/>
        <v>0</v>
      </c>
      <c r="BF158" s="155">
        <f t="shared" si="25"/>
        <v>0</v>
      </c>
      <c r="BG158" s="155">
        <f t="shared" si="26"/>
        <v>0</v>
      </c>
      <c r="BH158" s="155">
        <f t="shared" si="27"/>
        <v>0</v>
      </c>
      <c r="BI158" s="155">
        <f t="shared" si="28"/>
        <v>0</v>
      </c>
      <c r="BJ158" s="14" t="s">
        <v>85</v>
      </c>
      <c r="BK158" s="155">
        <f t="shared" si="29"/>
        <v>0</v>
      </c>
      <c r="BL158" s="14" t="s">
        <v>155</v>
      </c>
      <c r="BM158" s="154" t="s">
        <v>519</v>
      </c>
    </row>
    <row r="159" spans="1:65" s="2" customFormat="1" ht="37.9" customHeight="1">
      <c r="A159" s="29"/>
      <c r="B159" s="141"/>
      <c r="C159" s="142" t="s">
        <v>259</v>
      </c>
      <c r="D159" s="142" t="s">
        <v>151</v>
      </c>
      <c r="E159" s="143" t="s">
        <v>276</v>
      </c>
      <c r="F159" s="144" t="s">
        <v>277</v>
      </c>
      <c r="G159" s="145" t="s">
        <v>208</v>
      </c>
      <c r="H159" s="146">
        <v>18.766999999999999</v>
      </c>
      <c r="I159" s="147"/>
      <c r="J159" s="148">
        <f t="shared" si="20"/>
        <v>0</v>
      </c>
      <c r="K159" s="149"/>
      <c r="L159" s="30"/>
      <c r="M159" s="150" t="s">
        <v>1</v>
      </c>
      <c r="N159" s="151" t="s">
        <v>42</v>
      </c>
      <c r="O159" s="55"/>
      <c r="P159" s="152">
        <f t="shared" si="21"/>
        <v>0</v>
      </c>
      <c r="Q159" s="152">
        <v>0</v>
      </c>
      <c r="R159" s="152">
        <f t="shared" si="22"/>
        <v>0</v>
      </c>
      <c r="S159" s="152">
        <v>0</v>
      </c>
      <c r="T159" s="153">
        <f t="shared" si="2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4" t="s">
        <v>155</v>
      </c>
      <c r="AT159" s="154" t="s">
        <v>151</v>
      </c>
      <c r="AU159" s="154" t="s">
        <v>87</v>
      </c>
      <c r="AY159" s="14" t="s">
        <v>149</v>
      </c>
      <c r="BE159" s="155">
        <f t="shared" si="24"/>
        <v>0</v>
      </c>
      <c r="BF159" s="155">
        <f t="shared" si="25"/>
        <v>0</v>
      </c>
      <c r="BG159" s="155">
        <f t="shared" si="26"/>
        <v>0</v>
      </c>
      <c r="BH159" s="155">
        <f t="shared" si="27"/>
        <v>0</v>
      </c>
      <c r="BI159" s="155">
        <f t="shared" si="28"/>
        <v>0</v>
      </c>
      <c r="BJ159" s="14" t="s">
        <v>85</v>
      </c>
      <c r="BK159" s="155">
        <f t="shared" si="29"/>
        <v>0</v>
      </c>
      <c r="BL159" s="14" t="s">
        <v>155</v>
      </c>
      <c r="BM159" s="154" t="s">
        <v>520</v>
      </c>
    </row>
    <row r="160" spans="1:65" s="2" customFormat="1" ht="24.2" customHeight="1">
      <c r="A160" s="29"/>
      <c r="B160" s="141"/>
      <c r="C160" s="142" t="s">
        <v>263</v>
      </c>
      <c r="D160" s="142" t="s">
        <v>151</v>
      </c>
      <c r="E160" s="143" t="s">
        <v>521</v>
      </c>
      <c r="F160" s="144" t="s">
        <v>522</v>
      </c>
      <c r="G160" s="145" t="s">
        <v>208</v>
      </c>
      <c r="H160" s="146">
        <v>31.259</v>
      </c>
      <c r="I160" s="147"/>
      <c r="J160" s="148">
        <f t="shared" si="20"/>
        <v>0</v>
      </c>
      <c r="K160" s="149"/>
      <c r="L160" s="30"/>
      <c r="M160" s="150" t="s">
        <v>1</v>
      </c>
      <c r="N160" s="151" t="s">
        <v>42</v>
      </c>
      <c r="O160" s="55"/>
      <c r="P160" s="152">
        <f t="shared" si="21"/>
        <v>0</v>
      </c>
      <c r="Q160" s="152">
        <v>0</v>
      </c>
      <c r="R160" s="152">
        <f t="shared" si="22"/>
        <v>0</v>
      </c>
      <c r="S160" s="152">
        <v>0</v>
      </c>
      <c r="T160" s="153">
        <f t="shared" si="2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4" t="s">
        <v>155</v>
      </c>
      <c r="AT160" s="154" t="s">
        <v>151</v>
      </c>
      <c r="AU160" s="154" t="s">
        <v>87</v>
      </c>
      <c r="AY160" s="14" t="s">
        <v>149</v>
      </c>
      <c r="BE160" s="155">
        <f t="shared" si="24"/>
        <v>0</v>
      </c>
      <c r="BF160" s="155">
        <f t="shared" si="25"/>
        <v>0</v>
      </c>
      <c r="BG160" s="155">
        <f t="shared" si="26"/>
        <v>0</v>
      </c>
      <c r="BH160" s="155">
        <f t="shared" si="27"/>
        <v>0</v>
      </c>
      <c r="BI160" s="155">
        <f t="shared" si="28"/>
        <v>0</v>
      </c>
      <c r="BJ160" s="14" t="s">
        <v>85</v>
      </c>
      <c r="BK160" s="155">
        <f t="shared" si="29"/>
        <v>0</v>
      </c>
      <c r="BL160" s="14" t="s">
        <v>155</v>
      </c>
      <c r="BM160" s="154" t="s">
        <v>523</v>
      </c>
    </row>
    <row r="161" spans="1:65" s="2" customFormat="1" ht="24.2" customHeight="1">
      <c r="A161" s="29"/>
      <c r="B161" s="141"/>
      <c r="C161" s="142" t="s">
        <v>267</v>
      </c>
      <c r="D161" s="142" t="s">
        <v>151</v>
      </c>
      <c r="E161" s="143" t="s">
        <v>524</v>
      </c>
      <c r="F161" s="144" t="s">
        <v>525</v>
      </c>
      <c r="G161" s="145" t="s">
        <v>208</v>
      </c>
      <c r="H161" s="146">
        <v>31.259</v>
      </c>
      <c r="I161" s="147"/>
      <c r="J161" s="148">
        <f t="shared" si="20"/>
        <v>0</v>
      </c>
      <c r="K161" s="149"/>
      <c r="L161" s="30"/>
      <c r="M161" s="150" t="s">
        <v>1</v>
      </c>
      <c r="N161" s="151" t="s">
        <v>42</v>
      </c>
      <c r="O161" s="55"/>
      <c r="P161" s="152">
        <f t="shared" si="21"/>
        <v>0</v>
      </c>
      <c r="Q161" s="152">
        <v>0</v>
      </c>
      <c r="R161" s="152">
        <f t="shared" si="22"/>
        <v>0</v>
      </c>
      <c r="S161" s="152">
        <v>0</v>
      </c>
      <c r="T161" s="153">
        <f t="shared" si="2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4" t="s">
        <v>155</v>
      </c>
      <c r="AT161" s="154" t="s">
        <v>151</v>
      </c>
      <c r="AU161" s="154" t="s">
        <v>87</v>
      </c>
      <c r="AY161" s="14" t="s">
        <v>149</v>
      </c>
      <c r="BE161" s="155">
        <f t="shared" si="24"/>
        <v>0</v>
      </c>
      <c r="BF161" s="155">
        <f t="shared" si="25"/>
        <v>0</v>
      </c>
      <c r="BG161" s="155">
        <f t="shared" si="26"/>
        <v>0</v>
      </c>
      <c r="BH161" s="155">
        <f t="shared" si="27"/>
        <v>0</v>
      </c>
      <c r="BI161" s="155">
        <f t="shared" si="28"/>
        <v>0</v>
      </c>
      <c r="BJ161" s="14" t="s">
        <v>85</v>
      </c>
      <c r="BK161" s="155">
        <f t="shared" si="29"/>
        <v>0</v>
      </c>
      <c r="BL161" s="14" t="s">
        <v>155</v>
      </c>
      <c r="BM161" s="154" t="s">
        <v>526</v>
      </c>
    </row>
    <row r="162" spans="1:65" s="12" customFormat="1" ht="25.9" customHeight="1">
      <c r="B162" s="128"/>
      <c r="D162" s="129" t="s">
        <v>76</v>
      </c>
      <c r="E162" s="130" t="s">
        <v>363</v>
      </c>
      <c r="F162" s="130" t="s">
        <v>364</v>
      </c>
      <c r="I162" s="131"/>
      <c r="J162" s="132">
        <f>BK162</f>
        <v>0</v>
      </c>
      <c r="L162" s="128"/>
      <c r="M162" s="133"/>
      <c r="N162" s="134"/>
      <c r="O162" s="134"/>
      <c r="P162" s="135">
        <f>P163+P165</f>
        <v>0</v>
      </c>
      <c r="Q162" s="134"/>
      <c r="R162" s="135">
        <f>R163+R165</f>
        <v>8.2000000000000007E-3</v>
      </c>
      <c r="S162" s="134"/>
      <c r="T162" s="136">
        <f>T163+T165</f>
        <v>0.81398000000000004</v>
      </c>
      <c r="AR162" s="129" t="s">
        <v>87</v>
      </c>
      <c r="AT162" s="137" t="s">
        <v>76</v>
      </c>
      <c r="AU162" s="137" t="s">
        <v>77</v>
      </c>
      <c r="AY162" s="129" t="s">
        <v>149</v>
      </c>
      <c r="BK162" s="138">
        <f>BK163+BK165</f>
        <v>0</v>
      </c>
    </row>
    <row r="163" spans="1:65" s="12" customFormat="1" ht="22.9" customHeight="1">
      <c r="B163" s="128"/>
      <c r="D163" s="129" t="s">
        <v>76</v>
      </c>
      <c r="E163" s="139" t="s">
        <v>365</v>
      </c>
      <c r="F163" s="139" t="s">
        <v>366</v>
      </c>
      <c r="I163" s="131"/>
      <c r="J163" s="140">
        <f>BK163</f>
        <v>0</v>
      </c>
      <c r="L163" s="128"/>
      <c r="M163" s="133"/>
      <c r="N163" s="134"/>
      <c r="O163" s="134"/>
      <c r="P163" s="135">
        <f>P164</f>
        <v>0</v>
      </c>
      <c r="Q163" s="134"/>
      <c r="R163" s="135">
        <f>R164</f>
        <v>0</v>
      </c>
      <c r="S163" s="134"/>
      <c r="T163" s="136">
        <f>T164</f>
        <v>8.5000000000000006E-2</v>
      </c>
      <c r="AR163" s="129" t="s">
        <v>87</v>
      </c>
      <c r="AT163" s="137" t="s">
        <v>76</v>
      </c>
      <c r="AU163" s="137" t="s">
        <v>85</v>
      </c>
      <c r="AY163" s="129" t="s">
        <v>149</v>
      </c>
      <c r="BK163" s="138">
        <f>BK164</f>
        <v>0</v>
      </c>
    </row>
    <row r="164" spans="1:65" s="2" customFormat="1" ht="14.45" customHeight="1">
      <c r="A164" s="29"/>
      <c r="B164" s="141"/>
      <c r="C164" s="142" t="s">
        <v>271</v>
      </c>
      <c r="D164" s="142" t="s">
        <v>151</v>
      </c>
      <c r="E164" s="143" t="s">
        <v>367</v>
      </c>
      <c r="F164" s="144" t="s">
        <v>368</v>
      </c>
      <c r="G164" s="145" t="s">
        <v>154</v>
      </c>
      <c r="H164" s="146">
        <v>8.5</v>
      </c>
      <c r="I164" s="147"/>
      <c r="J164" s="148">
        <f>ROUND(I164*H164,2)</f>
        <v>0</v>
      </c>
      <c r="K164" s="149"/>
      <c r="L164" s="30"/>
      <c r="M164" s="150" t="s">
        <v>1</v>
      </c>
      <c r="N164" s="151" t="s">
        <v>42</v>
      </c>
      <c r="O164" s="55"/>
      <c r="P164" s="152">
        <f>O164*H164</f>
        <v>0</v>
      </c>
      <c r="Q164" s="152">
        <v>0</v>
      </c>
      <c r="R164" s="152">
        <f>Q164*H164</f>
        <v>0</v>
      </c>
      <c r="S164" s="152">
        <v>0.01</v>
      </c>
      <c r="T164" s="153">
        <f>S164*H164</f>
        <v>8.5000000000000006E-2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4" t="s">
        <v>219</v>
      </c>
      <c r="AT164" s="154" t="s">
        <v>151</v>
      </c>
      <c r="AU164" s="154" t="s">
        <v>87</v>
      </c>
      <c r="AY164" s="14" t="s">
        <v>149</v>
      </c>
      <c r="BE164" s="155">
        <f>IF(N164="základní",J164,0)</f>
        <v>0</v>
      </c>
      <c r="BF164" s="155">
        <f>IF(N164="snížená",J164,0)</f>
        <v>0</v>
      </c>
      <c r="BG164" s="155">
        <f>IF(N164="zákl. přenesená",J164,0)</f>
        <v>0</v>
      </c>
      <c r="BH164" s="155">
        <f>IF(N164="sníž. přenesená",J164,0)</f>
        <v>0</v>
      </c>
      <c r="BI164" s="155">
        <f>IF(N164="nulová",J164,0)</f>
        <v>0</v>
      </c>
      <c r="BJ164" s="14" t="s">
        <v>85</v>
      </c>
      <c r="BK164" s="155">
        <f>ROUND(I164*H164,2)</f>
        <v>0</v>
      </c>
      <c r="BL164" s="14" t="s">
        <v>219</v>
      </c>
      <c r="BM164" s="154" t="s">
        <v>527</v>
      </c>
    </row>
    <row r="165" spans="1:65" s="12" customFormat="1" ht="22.9" customHeight="1">
      <c r="B165" s="128"/>
      <c r="D165" s="129" t="s">
        <v>76</v>
      </c>
      <c r="E165" s="139" t="s">
        <v>434</v>
      </c>
      <c r="F165" s="139" t="s">
        <v>435</v>
      </c>
      <c r="I165" s="131"/>
      <c r="J165" s="140">
        <f>BK165</f>
        <v>0</v>
      </c>
      <c r="L165" s="128"/>
      <c r="M165" s="133"/>
      <c r="N165" s="134"/>
      <c r="O165" s="134"/>
      <c r="P165" s="135">
        <f>P166</f>
        <v>0</v>
      </c>
      <c r="Q165" s="134"/>
      <c r="R165" s="135">
        <f>R166</f>
        <v>8.2000000000000007E-3</v>
      </c>
      <c r="S165" s="134"/>
      <c r="T165" s="136">
        <f>T166</f>
        <v>0.72898000000000007</v>
      </c>
      <c r="AR165" s="129" t="s">
        <v>87</v>
      </c>
      <c r="AT165" s="137" t="s">
        <v>76</v>
      </c>
      <c r="AU165" s="137" t="s">
        <v>85</v>
      </c>
      <c r="AY165" s="129" t="s">
        <v>149</v>
      </c>
      <c r="BK165" s="138">
        <f>BK166</f>
        <v>0</v>
      </c>
    </row>
    <row r="166" spans="1:65" s="2" customFormat="1" ht="24.2" customHeight="1">
      <c r="A166" s="29"/>
      <c r="B166" s="141"/>
      <c r="C166" s="142" t="s">
        <v>275</v>
      </c>
      <c r="D166" s="142" t="s">
        <v>151</v>
      </c>
      <c r="E166" s="143" t="s">
        <v>436</v>
      </c>
      <c r="F166" s="144" t="s">
        <v>437</v>
      </c>
      <c r="G166" s="145" t="s">
        <v>154</v>
      </c>
      <c r="H166" s="146">
        <v>41</v>
      </c>
      <c r="I166" s="147"/>
      <c r="J166" s="148">
        <f>ROUND(I166*H166,2)</f>
        <v>0</v>
      </c>
      <c r="K166" s="149"/>
      <c r="L166" s="30"/>
      <c r="M166" s="150" t="s">
        <v>1</v>
      </c>
      <c r="N166" s="151" t="s">
        <v>42</v>
      </c>
      <c r="O166" s="55"/>
      <c r="P166" s="152">
        <f>O166*H166</f>
        <v>0</v>
      </c>
      <c r="Q166" s="152">
        <v>2.0000000000000001E-4</v>
      </c>
      <c r="R166" s="152">
        <f>Q166*H166</f>
        <v>8.2000000000000007E-3</v>
      </c>
      <c r="S166" s="152">
        <v>1.7780000000000001E-2</v>
      </c>
      <c r="T166" s="153">
        <f>S166*H166</f>
        <v>0.72898000000000007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4" t="s">
        <v>219</v>
      </c>
      <c r="AT166" s="154" t="s">
        <v>151</v>
      </c>
      <c r="AU166" s="154" t="s">
        <v>87</v>
      </c>
      <c r="AY166" s="14" t="s">
        <v>149</v>
      </c>
      <c r="BE166" s="155">
        <f>IF(N166="základní",J166,0)</f>
        <v>0</v>
      </c>
      <c r="BF166" s="155">
        <f>IF(N166="snížená",J166,0)</f>
        <v>0</v>
      </c>
      <c r="BG166" s="155">
        <f>IF(N166="zákl. přenesená",J166,0)</f>
        <v>0</v>
      </c>
      <c r="BH166" s="155">
        <f>IF(N166="sníž. přenesená",J166,0)</f>
        <v>0</v>
      </c>
      <c r="BI166" s="155">
        <f>IF(N166="nulová",J166,0)</f>
        <v>0</v>
      </c>
      <c r="BJ166" s="14" t="s">
        <v>85</v>
      </c>
      <c r="BK166" s="155">
        <f>ROUND(I166*H166,2)</f>
        <v>0</v>
      </c>
      <c r="BL166" s="14" t="s">
        <v>219</v>
      </c>
      <c r="BM166" s="154" t="s">
        <v>528</v>
      </c>
    </row>
    <row r="167" spans="1:65" s="12" customFormat="1" ht="25.9" customHeight="1">
      <c r="B167" s="128"/>
      <c r="D167" s="129" t="s">
        <v>76</v>
      </c>
      <c r="E167" s="130" t="s">
        <v>279</v>
      </c>
      <c r="F167" s="130" t="s">
        <v>280</v>
      </c>
      <c r="I167" s="131"/>
      <c r="J167" s="132">
        <f>BK167</f>
        <v>0</v>
      </c>
      <c r="L167" s="128"/>
      <c r="M167" s="133"/>
      <c r="N167" s="134"/>
      <c r="O167" s="134"/>
      <c r="P167" s="135">
        <f>P168+P170+P172+P174+P176</f>
        <v>0</v>
      </c>
      <c r="Q167" s="134"/>
      <c r="R167" s="135">
        <f>R168+R170+R172+R174+R176</f>
        <v>0</v>
      </c>
      <c r="S167" s="134"/>
      <c r="T167" s="136">
        <f>T168+T170+T172+T174+T176</f>
        <v>0</v>
      </c>
      <c r="AR167" s="129" t="s">
        <v>169</v>
      </c>
      <c r="AT167" s="137" t="s">
        <v>76</v>
      </c>
      <c r="AU167" s="137" t="s">
        <v>77</v>
      </c>
      <c r="AY167" s="129" t="s">
        <v>149</v>
      </c>
      <c r="BK167" s="138">
        <f>BK168+BK170+BK172+BK174+BK176</f>
        <v>0</v>
      </c>
    </row>
    <row r="168" spans="1:65" s="12" customFormat="1" ht="22.9" customHeight="1">
      <c r="B168" s="128"/>
      <c r="D168" s="129" t="s">
        <v>76</v>
      </c>
      <c r="E168" s="139" t="s">
        <v>281</v>
      </c>
      <c r="F168" s="139" t="s">
        <v>282</v>
      </c>
      <c r="I168" s="131"/>
      <c r="J168" s="140">
        <f>BK168</f>
        <v>0</v>
      </c>
      <c r="L168" s="128"/>
      <c r="M168" s="133"/>
      <c r="N168" s="134"/>
      <c r="O168" s="134"/>
      <c r="P168" s="135">
        <f>P169</f>
        <v>0</v>
      </c>
      <c r="Q168" s="134"/>
      <c r="R168" s="135">
        <f>R169</f>
        <v>0</v>
      </c>
      <c r="S168" s="134"/>
      <c r="T168" s="136">
        <f>T169</f>
        <v>0</v>
      </c>
      <c r="AR168" s="129" t="s">
        <v>169</v>
      </c>
      <c r="AT168" s="137" t="s">
        <v>76</v>
      </c>
      <c r="AU168" s="137" t="s">
        <v>85</v>
      </c>
      <c r="AY168" s="129" t="s">
        <v>149</v>
      </c>
      <c r="BK168" s="138">
        <f>BK169</f>
        <v>0</v>
      </c>
    </row>
    <row r="169" spans="1:65" s="2" customFormat="1" ht="14.45" customHeight="1">
      <c r="A169" s="29"/>
      <c r="B169" s="141"/>
      <c r="C169" s="142" t="s">
        <v>283</v>
      </c>
      <c r="D169" s="142" t="s">
        <v>151</v>
      </c>
      <c r="E169" s="143" t="s">
        <v>451</v>
      </c>
      <c r="F169" s="144" t="s">
        <v>452</v>
      </c>
      <c r="G169" s="145" t="s">
        <v>286</v>
      </c>
      <c r="H169" s="146">
        <v>1</v>
      </c>
      <c r="I169" s="147"/>
      <c r="J169" s="148">
        <f>ROUND(I169*H169,2)</f>
        <v>0</v>
      </c>
      <c r="K169" s="149"/>
      <c r="L169" s="30"/>
      <c r="M169" s="150" t="s">
        <v>1</v>
      </c>
      <c r="N169" s="151" t="s">
        <v>42</v>
      </c>
      <c r="O169" s="55"/>
      <c r="P169" s="152">
        <f>O169*H169</f>
        <v>0</v>
      </c>
      <c r="Q169" s="152">
        <v>0</v>
      </c>
      <c r="R169" s="152">
        <f>Q169*H169</f>
        <v>0</v>
      </c>
      <c r="S169" s="152">
        <v>0</v>
      </c>
      <c r="T169" s="153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4" t="s">
        <v>287</v>
      </c>
      <c r="AT169" s="154" t="s">
        <v>151</v>
      </c>
      <c r="AU169" s="154" t="s">
        <v>87</v>
      </c>
      <c r="AY169" s="14" t="s">
        <v>149</v>
      </c>
      <c r="BE169" s="155">
        <f>IF(N169="základní",J169,0)</f>
        <v>0</v>
      </c>
      <c r="BF169" s="155">
        <f>IF(N169="snížená",J169,0)</f>
        <v>0</v>
      </c>
      <c r="BG169" s="155">
        <f>IF(N169="zákl. přenesená",J169,0)</f>
        <v>0</v>
      </c>
      <c r="BH169" s="155">
        <f>IF(N169="sníž. přenesená",J169,0)</f>
        <v>0</v>
      </c>
      <c r="BI169" s="155">
        <f>IF(N169="nulová",J169,0)</f>
        <v>0</v>
      </c>
      <c r="BJ169" s="14" t="s">
        <v>85</v>
      </c>
      <c r="BK169" s="155">
        <f>ROUND(I169*H169,2)</f>
        <v>0</v>
      </c>
      <c r="BL169" s="14" t="s">
        <v>287</v>
      </c>
      <c r="BM169" s="154" t="s">
        <v>529</v>
      </c>
    </row>
    <row r="170" spans="1:65" s="12" customFormat="1" ht="22.9" customHeight="1">
      <c r="B170" s="128"/>
      <c r="D170" s="129" t="s">
        <v>76</v>
      </c>
      <c r="E170" s="139" t="s">
        <v>530</v>
      </c>
      <c r="F170" s="139" t="s">
        <v>531</v>
      </c>
      <c r="I170" s="131"/>
      <c r="J170" s="140">
        <f>BK170</f>
        <v>0</v>
      </c>
      <c r="L170" s="128"/>
      <c r="M170" s="133"/>
      <c r="N170" s="134"/>
      <c r="O170" s="134"/>
      <c r="P170" s="135">
        <f>P171</f>
        <v>0</v>
      </c>
      <c r="Q170" s="134"/>
      <c r="R170" s="135">
        <f>R171</f>
        <v>0</v>
      </c>
      <c r="S170" s="134"/>
      <c r="T170" s="136">
        <f>T171</f>
        <v>0</v>
      </c>
      <c r="AR170" s="129" t="s">
        <v>169</v>
      </c>
      <c r="AT170" s="137" t="s">
        <v>76</v>
      </c>
      <c r="AU170" s="137" t="s">
        <v>85</v>
      </c>
      <c r="AY170" s="129" t="s">
        <v>149</v>
      </c>
      <c r="BK170" s="138">
        <f>BK171</f>
        <v>0</v>
      </c>
    </row>
    <row r="171" spans="1:65" s="2" customFormat="1" ht="37.9" customHeight="1">
      <c r="A171" s="29"/>
      <c r="B171" s="141"/>
      <c r="C171" s="142" t="s">
        <v>291</v>
      </c>
      <c r="D171" s="142" t="s">
        <v>151</v>
      </c>
      <c r="E171" s="143" t="s">
        <v>532</v>
      </c>
      <c r="F171" s="144" t="s">
        <v>533</v>
      </c>
      <c r="G171" s="145" t="s">
        <v>286</v>
      </c>
      <c r="H171" s="146">
        <v>1</v>
      </c>
      <c r="I171" s="147"/>
      <c r="J171" s="148">
        <f>ROUND(I171*H171,2)</f>
        <v>0</v>
      </c>
      <c r="K171" s="149"/>
      <c r="L171" s="30"/>
      <c r="M171" s="150" t="s">
        <v>1</v>
      </c>
      <c r="N171" s="151" t="s">
        <v>42</v>
      </c>
      <c r="O171" s="55"/>
      <c r="P171" s="152">
        <f>O171*H171</f>
        <v>0</v>
      </c>
      <c r="Q171" s="152">
        <v>0</v>
      </c>
      <c r="R171" s="152">
        <f>Q171*H171</f>
        <v>0</v>
      </c>
      <c r="S171" s="152">
        <v>0</v>
      </c>
      <c r="T171" s="153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4" t="s">
        <v>287</v>
      </c>
      <c r="AT171" s="154" t="s">
        <v>151</v>
      </c>
      <c r="AU171" s="154" t="s">
        <v>87</v>
      </c>
      <c r="AY171" s="14" t="s">
        <v>149</v>
      </c>
      <c r="BE171" s="155">
        <f>IF(N171="základní",J171,0)</f>
        <v>0</v>
      </c>
      <c r="BF171" s="155">
        <f>IF(N171="snížená",J171,0)</f>
        <v>0</v>
      </c>
      <c r="BG171" s="155">
        <f>IF(N171="zákl. přenesená",J171,0)</f>
        <v>0</v>
      </c>
      <c r="BH171" s="155">
        <f>IF(N171="sníž. přenesená",J171,0)</f>
        <v>0</v>
      </c>
      <c r="BI171" s="155">
        <f>IF(N171="nulová",J171,0)</f>
        <v>0</v>
      </c>
      <c r="BJ171" s="14" t="s">
        <v>85</v>
      </c>
      <c r="BK171" s="155">
        <f>ROUND(I171*H171,2)</f>
        <v>0</v>
      </c>
      <c r="BL171" s="14" t="s">
        <v>287</v>
      </c>
      <c r="BM171" s="154" t="s">
        <v>534</v>
      </c>
    </row>
    <row r="172" spans="1:65" s="12" customFormat="1" ht="22.9" customHeight="1">
      <c r="B172" s="128"/>
      <c r="D172" s="129" t="s">
        <v>76</v>
      </c>
      <c r="E172" s="139" t="s">
        <v>454</v>
      </c>
      <c r="F172" s="139" t="s">
        <v>455</v>
      </c>
      <c r="I172" s="131"/>
      <c r="J172" s="140">
        <f>BK172</f>
        <v>0</v>
      </c>
      <c r="L172" s="128"/>
      <c r="M172" s="133"/>
      <c r="N172" s="134"/>
      <c r="O172" s="134"/>
      <c r="P172" s="135">
        <f>P173</f>
        <v>0</v>
      </c>
      <c r="Q172" s="134"/>
      <c r="R172" s="135">
        <f>R173</f>
        <v>0</v>
      </c>
      <c r="S172" s="134"/>
      <c r="T172" s="136">
        <f>T173</f>
        <v>0</v>
      </c>
      <c r="AR172" s="129" t="s">
        <v>169</v>
      </c>
      <c r="AT172" s="137" t="s">
        <v>76</v>
      </c>
      <c r="AU172" s="137" t="s">
        <v>85</v>
      </c>
      <c r="AY172" s="129" t="s">
        <v>149</v>
      </c>
      <c r="BK172" s="138">
        <f>BK173</f>
        <v>0</v>
      </c>
    </row>
    <row r="173" spans="1:65" s="2" customFormat="1" ht="49.15" customHeight="1">
      <c r="A173" s="29"/>
      <c r="B173" s="141"/>
      <c r="C173" s="142" t="s">
        <v>441</v>
      </c>
      <c r="D173" s="142" t="s">
        <v>151</v>
      </c>
      <c r="E173" s="143" t="s">
        <v>457</v>
      </c>
      <c r="F173" s="144" t="s">
        <v>458</v>
      </c>
      <c r="G173" s="145" t="s">
        <v>217</v>
      </c>
      <c r="H173" s="146">
        <v>1</v>
      </c>
      <c r="I173" s="147"/>
      <c r="J173" s="148">
        <f>ROUND(I173*H173,2)</f>
        <v>0</v>
      </c>
      <c r="K173" s="149"/>
      <c r="L173" s="30"/>
      <c r="M173" s="150" t="s">
        <v>1</v>
      </c>
      <c r="N173" s="151" t="s">
        <v>42</v>
      </c>
      <c r="O173" s="55"/>
      <c r="P173" s="152">
        <f>O173*H173</f>
        <v>0</v>
      </c>
      <c r="Q173" s="152">
        <v>0</v>
      </c>
      <c r="R173" s="152">
        <f>Q173*H173</f>
        <v>0</v>
      </c>
      <c r="S173" s="152">
        <v>0</v>
      </c>
      <c r="T173" s="153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4" t="s">
        <v>287</v>
      </c>
      <c r="AT173" s="154" t="s">
        <v>151</v>
      </c>
      <c r="AU173" s="154" t="s">
        <v>87</v>
      </c>
      <c r="AY173" s="14" t="s">
        <v>149</v>
      </c>
      <c r="BE173" s="155">
        <f>IF(N173="základní",J173,0)</f>
        <v>0</v>
      </c>
      <c r="BF173" s="155">
        <f>IF(N173="snížená",J173,0)</f>
        <v>0</v>
      </c>
      <c r="BG173" s="155">
        <f>IF(N173="zákl. přenesená",J173,0)</f>
        <v>0</v>
      </c>
      <c r="BH173" s="155">
        <f>IF(N173="sníž. přenesená",J173,0)</f>
        <v>0</v>
      </c>
      <c r="BI173" s="155">
        <f>IF(N173="nulová",J173,0)</f>
        <v>0</v>
      </c>
      <c r="BJ173" s="14" t="s">
        <v>85</v>
      </c>
      <c r="BK173" s="155">
        <f>ROUND(I173*H173,2)</f>
        <v>0</v>
      </c>
      <c r="BL173" s="14" t="s">
        <v>287</v>
      </c>
      <c r="BM173" s="154" t="s">
        <v>535</v>
      </c>
    </row>
    <row r="174" spans="1:65" s="12" customFormat="1" ht="22.9" customHeight="1">
      <c r="B174" s="128"/>
      <c r="D174" s="129" t="s">
        <v>76</v>
      </c>
      <c r="E174" s="139" t="s">
        <v>289</v>
      </c>
      <c r="F174" s="139" t="s">
        <v>290</v>
      </c>
      <c r="I174" s="131"/>
      <c r="J174" s="140">
        <f>BK174</f>
        <v>0</v>
      </c>
      <c r="L174" s="128"/>
      <c r="M174" s="133"/>
      <c r="N174" s="134"/>
      <c r="O174" s="134"/>
      <c r="P174" s="135">
        <f>P175</f>
        <v>0</v>
      </c>
      <c r="Q174" s="134"/>
      <c r="R174" s="135">
        <f>R175</f>
        <v>0</v>
      </c>
      <c r="S174" s="134"/>
      <c r="T174" s="136">
        <f>T175</f>
        <v>0</v>
      </c>
      <c r="AR174" s="129" t="s">
        <v>169</v>
      </c>
      <c r="AT174" s="137" t="s">
        <v>76</v>
      </c>
      <c r="AU174" s="137" t="s">
        <v>85</v>
      </c>
      <c r="AY174" s="129" t="s">
        <v>149</v>
      </c>
      <c r="BK174" s="138">
        <f>BK175</f>
        <v>0</v>
      </c>
    </row>
    <row r="175" spans="1:65" s="2" customFormat="1" ht="37.9" customHeight="1">
      <c r="A175" s="29"/>
      <c r="B175" s="141"/>
      <c r="C175" s="142" t="s">
        <v>445</v>
      </c>
      <c r="D175" s="142" t="s">
        <v>151</v>
      </c>
      <c r="E175" s="143" t="s">
        <v>292</v>
      </c>
      <c r="F175" s="144" t="s">
        <v>293</v>
      </c>
      <c r="G175" s="145" t="s">
        <v>217</v>
      </c>
      <c r="H175" s="146">
        <v>1</v>
      </c>
      <c r="I175" s="147"/>
      <c r="J175" s="148">
        <f>ROUND(I175*H175,2)</f>
        <v>0</v>
      </c>
      <c r="K175" s="149"/>
      <c r="L175" s="30"/>
      <c r="M175" s="150" t="s">
        <v>1</v>
      </c>
      <c r="N175" s="151" t="s">
        <v>42</v>
      </c>
      <c r="O175" s="55"/>
      <c r="P175" s="152">
        <f>O175*H175</f>
        <v>0</v>
      </c>
      <c r="Q175" s="152">
        <v>0</v>
      </c>
      <c r="R175" s="152">
        <f>Q175*H175</f>
        <v>0</v>
      </c>
      <c r="S175" s="152">
        <v>0</v>
      </c>
      <c r="T175" s="153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4" t="s">
        <v>287</v>
      </c>
      <c r="AT175" s="154" t="s">
        <v>151</v>
      </c>
      <c r="AU175" s="154" t="s">
        <v>87</v>
      </c>
      <c r="AY175" s="14" t="s">
        <v>149</v>
      </c>
      <c r="BE175" s="155">
        <f>IF(N175="základní",J175,0)</f>
        <v>0</v>
      </c>
      <c r="BF175" s="155">
        <f>IF(N175="snížená",J175,0)</f>
        <v>0</v>
      </c>
      <c r="BG175" s="155">
        <f>IF(N175="zákl. přenesená",J175,0)</f>
        <v>0</v>
      </c>
      <c r="BH175" s="155">
        <f>IF(N175="sníž. přenesená",J175,0)</f>
        <v>0</v>
      </c>
      <c r="BI175" s="155">
        <f>IF(N175="nulová",J175,0)</f>
        <v>0</v>
      </c>
      <c r="BJ175" s="14" t="s">
        <v>85</v>
      </c>
      <c r="BK175" s="155">
        <f>ROUND(I175*H175,2)</f>
        <v>0</v>
      </c>
      <c r="BL175" s="14" t="s">
        <v>287</v>
      </c>
      <c r="BM175" s="154" t="s">
        <v>536</v>
      </c>
    </row>
    <row r="176" spans="1:65" s="12" customFormat="1" ht="22.9" customHeight="1">
      <c r="B176" s="128"/>
      <c r="D176" s="129" t="s">
        <v>76</v>
      </c>
      <c r="E176" s="139" t="s">
        <v>371</v>
      </c>
      <c r="F176" s="139" t="s">
        <v>372</v>
      </c>
      <c r="I176" s="131"/>
      <c r="J176" s="140">
        <f>BK176</f>
        <v>0</v>
      </c>
      <c r="L176" s="128"/>
      <c r="M176" s="133"/>
      <c r="N176" s="134"/>
      <c r="O176" s="134"/>
      <c r="P176" s="135">
        <f>P177</f>
        <v>0</v>
      </c>
      <c r="Q176" s="134"/>
      <c r="R176" s="135">
        <f>R177</f>
        <v>0</v>
      </c>
      <c r="S176" s="134"/>
      <c r="T176" s="136">
        <f>T177</f>
        <v>0</v>
      </c>
      <c r="AR176" s="129" t="s">
        <v>169</v>
      </c>
      <c r="AT176" s="137" t="s">
        <v>76</v>
      </c>
      <c r="AU176" s="137" t="s">
        <v>85</v>
      </c>
      <c r="AY176" s="129" t="s">
        <v>149</v>
      </c>
      <c r="BK176" s="138">
        <f>BK177</f>
        <v>0</v>
      </c>
    </row>
    <row r="177" spans="1:65" s="2" customFormat="1" ht="24.2" customHeight="1">
      <c r="A177" s="29"/>
      <c r="B177" s="141"/>
      <c r="C177" s="142" t="s">
        <v>450</v>
      </c>
      <c r="D177" s="142" t="s">
        <v>151</v>
      </c>
      <c r="E177" s="143" t="s">
        <v>467</v>
      </c>
      <c r="F177" s="144" t="s">
        <v>537</v>
      </c>
      <c r="G177" s="145" t="s">
        <v>286</v>
      </c>
      <c r="H177" s="146">
        <v>1</v>
      </c>
      <c r="I177" s="147"/>
      <c r="J177" s="148">
        <f>ROUND(I177*H177,2)</f>
        <v>0</v>
      </c>
      <c r="K177" s="149"/>
      <c r="L177" s="30"/>
      <c r="M177" s="167" t="s">
        <v>1</v>
      </c>
      <c r="N177" s="168" t="s">
        <v>42</v>
      </c>
      <c r="O177" s="169"/>
      <c r="P177" s="170">
        <f>O177*H177</f>
        <v>0</v>
      </c>
      <c r="Q177" s="170">
        <v>0</v>
      </c>
      <c r="R177" s="170">
        <f>Q177*H177</f>
        <v>0</v>
      </c>
      <c r="S177" s="170">
        <v>0</v>
      </c>
      <c r="T177" s="171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4" t="s">
        <v>287</v>
      </c>
      <c r="AT177" s="154" t="s">
        <v>151</v>
      </c>
      <c r="AU177" s="154" t="s">
        <v>87</v>
      </c>
      <c r="AY177" s="14" t="s">
        <v>149</v>
      </c>
      <c r="BE177" s="155">
        <f>IF(N177="základní",J177,0)</f>
        <v>0</v>
      </c>
      <c r="BF177" s="155">
        <f>IF(N177="snížená",J177,0)</f>
        <v>0</v>
      </c>
      <c r="BG177" s="155">
        <f>IF(N177="zákl. přenesená",J177,0)</f>
        <v>0</v>
      </c>
      <c r="BH177" s="155">
        <f>IF(N177="sníž. přenesená",J177,0)</f>
        <v>0</v>
      </c>
      <c r="BI177" s="155">
        <f>IF(N177="nulová",J177,0)</f>
        <v>0</v>
      </c>
      <c r="BJ177" s="14" t="s">
        <v>85</v>
      </c>
      <c r="BK177" s="155">
        <f>ROUND(I177*H177,2)</f>
        <v>0</v>
      </c>
      <c r="BL177" s="14" t="s">
        <v>287</v>
      </c>
      <c r="BM177" s="154" t="s">
        <v>538</v>
      </c>
    </row>
    <row r="178" spans="1:65" s="2" customFormat="1" ht="6.95" customHeight="1">
      <c r="A178" s="29"/>
      <c r="B178" s="44"/>
      <c r="C178" s="45"/>
      <c r="D178" s="45"/>
      <c r="E178" s="45"/>
      <c r="F178" s="45"/>
      <c r="G178" s="45"/>
      <c r="H178" s="45"/>
      <c r="I178" s="45"/>
      <c r="J178" s="45"/>
      <c r="K178" s="45"/>
      <c r="L178" s="30"/>
      <c r="M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</row>
  </sheetData>
  <sheetProtection algorithmName="SHA-512" hashValue="Omt4bmt5unl2n0DxVFNG2ifAW9k3e2kl6YitYk+Hr9K4aBImy3+oP99UVNvHKrYV1YkZCRacQnmBI8QzHsaqtA==" saltValue="riKJ0Lc4r4wJTNZyGaLurw==" spinCount="100000" sheet="1" objects="1" scenarios="1"/>
  <autoFilter ref="C128:K177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7"/>
  <sheetViews>
    <sheetView showGridLines="0" workbookViewId="0">
      <selection activeCell="I7" sqref="I7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2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4" t="s">
        <v>102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87</v>
      </c>
    </row>
    <row r="4" spans="1:46" s="1" customFormat="1" ht="24.95" customHeight="1">
      <c r="B4" s="17"/>
      <c r="D4" s="18" t="s">
        <v>118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37.5" customHeight="1">
      <c r="B7" s="17"/>
      <c r="E7" s="215" t="str">
        <f>'Rekapitulace stavby'!K6</f>
        <v>Odstraňování postradatelných objektů SŽ-demolice (obvod OŘ PHA) trať č.090-Kralupy n.V.; Bubny, 070-Měšice, 061-Oskořínek, 011 Pečky,126-Chrášťany, 161-Oráčov, 174-Hýskov, 210-Čisovice, 212-Ledečko</v>
      </c>
      <c r="F7" s="216"/>
      <c r="G7" s="216"/>
      <c r="H7" s="216"/>
      <c r="L7" s="17"/>
    </row>
    <row r="8" spans="1:46" s="2" customFormat="1" ht="12" customHeight="1">
      <c r="A8" s="29"/>
      <c r="B8" s="30"/>
      <c r="C8" s="29"/>
      <c r="D8" s="24" t="s">
        <v>119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1" t="s">
        <v>539</v>
      </c>
      <c r="F9" s="217"/>
      <c r="G9" s="217"/>
      <c r="H9" s="217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540</v>
      </c>
      <c r="G12" s="29"/>
      <c r="H12" s="29"/>
      <c r="I12" s="24" t="s">
        <v>21</v>
      </c>
      <c r="J12" s="52" t="str">
        <f>'Rekapitulace stavby'!AN8</f>
        <v>14. 9. 2020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25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26</v>
      </c>
      <c r="F15" s="29"/>
      <c r="G15" s="29"/>
      <c r="H15" s="29"/>
      <c r="I15" s="24" t="s">
        <v>27</v>
      </c>
      <c r="J15" s="22" t="s">
        <v>28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29</v>
      </c>
      <c r="E17" s="29"/>
      <c r="F17" s="29"/>
      <c r="G17" s="29"/>
      <c r="H17" s="29"/>
      <c r="I17" s="2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8" t="str">
        <f>'Rekapitulace stavby'!E14</f>
        <v>Vyplň údaj</v>
      </c>
      <c r="F18" s="187"/>
      <c r="G18" s="187"/>
      <c r="H18" s="187"/>
      <c r="I18" s="24" t="s">
        <v>27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31</v>
      </c>
      <c r="E20" s="29"/>
      <c r="F20" s="29"/>
      <c r="G20" s="29"/>
      <c r="H20" s="29"/>
      <c r="I20" s="2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27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34</v>
      </c>
      <c r="E23" s="29"/>
      <c r="F23" s="29"/>
      <c r="G23" s="29"/>
      <c r="H23" s="29"/>
      <c r="I23" s="24" t="s">
        <v>24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35</v>
      </c>
      <c r="F24" s="29"/>
      <c r="G24" s="29"/>
      <c r="H24" s="29"/>
      <c r="I24" s="24" t="s">
        <v>27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36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91" t="s">
        <v>1</v>
      </c>
      <c r="F27" s="191"/>
      <c r="G27" s="191"/>
      <c r="H27" s="191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37</v>
      </c>
      <c r="E30" s="29"/>
      <c r="F30" s="29"/>
      <c r="G30" s="29"/>
      <c r="H30" s="29"/>
      <c r="I30" s="29"/>
      <c r="J30" s="68">
        <f>ROUND(J125,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39</v>
      </c>
      <c r="G32" s="29"/>
      <c r="H32" s="29"/>
      <c r="I32" s="33" t="s">
        <v>38</v>
      </c>
      <c r="J32" s="33" t="s">
        <v>40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41</v>
      </c>
      <c r="E33" s="24" t="s">
        <v>42</v>
      </c>
      <c r="F33" s="96">
        <f>ROUND((SUM(BE125:BE156)),  2)</f>
        <v>0</v>
      </c>
      <c r="G33" s="29"/>
      <c r="H33" s="29"/>
      <c r="I33" s="97">
        <v>0.21</v>
      </c>
      <c r="J33" s="96">
        <f>ROUND(((SUM(BE125:BE156))*I33),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43</v>
      </c>
      <c r="F34" s="96">
        <f>ROUND((SUM(BF125:BF156)),  2)</f>
        <v>0</v>
      </c>
      <c r="G34" s="29"/>
      <c r="H34" s="29"/>
      <c r="I34" s="97">
        <v>0.15</v>
      </c>
      <c r="J34" s="96">
        <f>ROUND(((SUM(BF125:BF156))*I34),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44</v>
      </c>
      <c r="F35" s="96">
        <f>ROUND((SUM(BG125:BG156)),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45</v>
      </c>
      <c r="F36" s="96">
        <f>ROUND((SUM(BH125:BH156)),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46</v>
      </c>
      <c r="F37" s="96">
        <f>ROUND((SUM(BI125:BI156)),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47</v>
      </c>
      <c r="E39" s="57"/>
      <c r="F39" s="57"/>
      <c r="G39" s="100" t="s">
        <v>48</v>
      </c>
      <c r="H39" s="101" t="s">
        <v>49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29"/>
      <c r="B61" s="30"/>
      <c r="C61" s="29"/>
      <c r="D61" s="42" t="s">
        <v>52</v>
      </c>
      <c r="E61" s="32"/>
      <c r="F61" s="104" t="s">
        <v>53</v>
      </c>
      <c r="G61" s="42" t="s">
        <v>52</v>
      </c>
      <c r="H61" s="32"/>
      <c r="I61" s="32"/>
      <c r="J61" s="105" t="s">
        <v>53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29"/>
      <c r="B65" s="30"/>
      <c r="C65" s="29"/>
      <c r="D65" s="40" t="s">
        <v>54</v>
      </c>
      <c r="E65" s="43"/>
      <c r="F65" s="43"/>
      <c r="G65" s="40" t="s">
        <v>55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29"/>
      <c r="B76" s="30"/>
      <c r="C76" s="29"/>
      <c r="D76" s="42" t="s">
        <v>52</v>
      </c>
      <c r="E76" s="32"/>
      <c r="F76" s="104" t="s">
        <v>53</v>
      </c>
      <c r="G76" s="42" t="s">
        <v>52</v>
      </c>
      <c r="H76" s="32"/>
      <c r="I76" s="32"/>
      <c r="J76" s="105" t="s">
        <v>53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122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5" t="str">
        <f>E7</f>
        <v>Odstraňování postradatelných objektů SŽ-demolice (obvod OŘ PHA) trať č.090-Kralupy n.V.; Bubny, 070-Měšice, 061-Oskořínek, 011 Pečky,126-Chrášťany, 161-Oráčov, 174-Hýskov, 210-Čisovice, 212-Ledečko</v>
      </c>
      <c r="F85" s="216"/>
      <c r="G85" s="216"/>
      <c r="H85" s="216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119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1" t="str">
        <f>E9</f>
        <v>SO.06 - Oráčov – bývalé dřevěné WC</v>
      </c>
      <c r="F87" s="217"/>
      <c r="G87" s="217"/>
      <c r="H87" s="217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>Oráčov</v>
      </c>
      <c r="G89" s="29"/>
      <c r="H89" s="29"/>
      <c r="I89" s="24" t="s">
        <v>21</v>
      </c>
      <c r="J89" s="52" t="str">
        <f>IF(J12="","",J12)</f>
        <v>14. 9. 2020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>Správa železnic, státní organizace</v>
      </c>
      <c r="G91" s="29"/>
      <c r="H91" s="29"/>
      <c r="I91" s="24" t="s">
        <v>31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29</v>
      </c>
      <c r="D92" s="29"/>
      <c r="E92" s="29"/>
      <c r="F92" s="22" t="str">
        <f>IF(E18="","",E18)</f>
        <v>Vyplň údaj</v>
      </c>
      <c r="G92" s="29"/>
      <c r="H92" s="29"/>
      <c r="I92" s="24" t="s">
        <v>34</v>
      </c>
      <c r="J92" s="27" t="str">
        <f>E24</f>
        <v>L. Malý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123</v>
      </c>
      <c r="D94" s="98"/>
      <c r="E94" s="98"/>
      <c r="F94" s="98"/>
      <c r="G94" s="98"/>
      <c r="H94" s="98"/>
      <c r="I94" s="98"/>
      <c r="J94" s="107" t="s">
        <v>124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125</v>
      </c>
      <c r="D96" s="29"/>
      <c r="E96" s="29"/>
      <c r="F96" s="29"/>
      <c r="G96" s="29"/>
      <c r="H96" s="29"/>
      <c r="I96" s="29"/>
      <c r="J96" s="68">
        <f>J125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126</v>
      </c>
    </row>
    <row r="97" spans="1:31" s="9" customFormat="1" ht="24.95" customHeight="1">
      <c r="B97" s="109"/>
      <c r="D97" s="110" t="s">
        <v>127</v>
      </c>
      <c r="E97" s="111"/>
      <c r="F97" s="111"/>
      <c r="G97" s="111"/>
      <c r="H97" s="111"/>
      <c r="I97" s="111"/>
      <c r="J97" s="112">
        <f>J126</f>
        <v>0</v>
      </c>
      <c r="L97" s="109"/>
    </row>
    <row r="98" spans="1:31" s="10" customFormat="1" ht="19.899999999999999" customHeight="1">
      <c r="B98" s="113"/>
      <c r="D98" s="114" t="s">
        <v>128</v>
      </c>
      <c r="E98" s="115"/>
      <c r="F98" s="115"/>
      <c r="G98" s="115"/>
      <c r="H98" s="115"/>
      <c r="I98" s="115"/>
      <c r="J98" s="116">
        <f>J127</f>
        <v>0</v>
      </c>
      <c r="L98" s="113"/>
    </row>
    <row r="99" spans="1:31" s="10" customFormat="1" ht="19.899999999999999" customHeight="1">
      <c r="B99" s="113"/>
      <c r="D99" s="114" t="s">
        <v>129</v>
      </c>
      <c r="E99" s="115"/>
      <c r="F99" s="115"/>
      <c r="G99" s="115"/>
      <c r="H99" s="115"/>
      <c r="I99" s="115"/>
      <c r="J99" s="116">
        <f>J135</f>
        <v>0</v>
      </c>
      <c r="L99" s="113"/>
    </row>
    <row r="100" spans="1:31" s="10" customFormat="1" ht="19.899999999999999" customHeight="1">
      <c r="B100" s="113"/>
      <c r="D100" s="114" t="s">
        <v>130</v>
      </c>
      <c r="E100" s="115"/>
      <c r="F100" s="115"/>
      <c r="G100" s="115"/>
      <c r="H100" s="115"/>
      <c r="I100" s="115"/>
      <c r="J100" s="116">
        <f>J139</f>
        <v>0</v>
      </c>
      <c r="L100" s="113"/>
    </row>
    <row r="101" spans="1:31" s="9" customFormat="1" ht="24.95" customHeight="1">
      <c r="B101" s="109"/>
      <c r="D101" s="110" t="s">
        <v>327</v>
      </c>
      <c r="E101" s="111"/>
      <c r="F101" s="111"/>
      <c r="G101" s="111"/>
      <c r="H101" s="111"/>
      <c r="I101" s="111"/>
      <c r="J101" s="112">
        <f>J149</f>
        <v>0</v>
      </c>
      <c r="L101" s="109"/>
    </row>
    <row r="102" spans="1:31" s="10" customFormat="1" ht="19.899999999999999" customHeight="1">
      <c r="B102" s="113"/>
      <c r="D102" s="114" t="s">
        <v>385</v>
      </c>
      <c r="E102" s="115"/>
      <c r="F102" s="115"/>
      <c r="G102" s="115"/>
      <c r="H102" s="115"/>
      <c r="I102" s="115"/>
      <c r="J102" s="116">
        <f>J150</f>
        <v>0</v>
      </c>
      <c r="L102" s="113"/>
    </row>
    <row r="103" spans="1:31" s="9" customFormat="1" ht="24.95" customHeight="1">
      <c r="B103" s="109"/>
      <c r="D103" s="110" t="s">
        <v>131</v>
      </c>
      <c r="E103" s="111"/>
      <c r="F103" s="111"/>
      <c r="G103" s="111"/>
      <c r="H103" s="111"/>
      <c r="I103" s="111"/>
      <c r="J103" s="112">
        <f>J152</f>
        <v>0</v>
      </c>
      <c r="L103" s="109"/>
    </row>
    <row r="104" spans="1:31" s="10" customFormat="1" ht="19.899999999999999" customHeight="1">
      <c r="B104" s="113"/>
      <c r="D104" s="114" t="s">
        <v>133</v>
      </c>
      <c r="E104" s="115"/>
      <c r="F104" s="115"/>
      <c r="G104" s="115"/>
      <c r="H104" s="115"/>
      <c r="I104" s="115"/>
      <c r="J104" s="116">
        <f>J153</f>
        <v>0</v>
      </c>
      <c r="L104" s="113"/>
    </row>
    <row r="105" spans="1:31" s="10" customFormat="1" ht="19.899999999999999" customHeight="1">
      <c r="B105" s="113"/>
      <c r="D105" s="114" t="s">
        <v>329</v>
      </c>
      <c r="E105" s="115"/>
      <c r="F105" s="115"/>
      <c r="G105" s="115"/>
      <c r="H105" s="115"/>
      <c r="I105" s="115"/>
      <c r="J105" s="116">
        <f>J155</f>
        <v>0</v>
      </c>
      <c r="L105" s="113"/>
    </row>
    <row r="106" spans="1:31" s="2" customFormat="1" ht="21.75" customHeight="1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5" customHeight="1">
      <c r="A107" s="29"/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11" spans="1:31" s="2" customFormat="1" ht="6.95" customHeight="1">
      <c r="A111" s="29"/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24.95" customHeight="1">
      <c r="A112" s="29"/>
      <c r="B112" s="30"/>
      <c r="C112" s="18" t="s">
        <v>134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16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215" t="str">
        <f>E7</f>
        <v>Odstraňování postradatelných objektů SŽ-demolice (obvod OŘ PHA) trať č.090-Kralupy n.V.; Bubny, 070-Měšice, 061-Oskořínek, 011 Pečky,126-Chrášťany, 161-Oráčov, 174-Hýskov, 210-Čisovice, 212-Ledečko</v>
      </c>
      <c r="F115" s="216"/>
      <c r="G115" s="216"/>
      <c r="H115" s="216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119</v>
      </c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6.5" customHeight="1">
      <c r="A117" s="29"/>
      <c r="B117" s="30"/>
      <c r="C117" s="29"/>
      <c r="D117" s="29"/>
      <c r="E117" s="181" t="str">
        <f>E9</f>
        <v>SO.06 - Oráčov – bývalé dřevěné WC</v>
      </c>
      <c r="F117" s="217"/>
      <c r="G117" s="217"/>
      <c r="H117" s="217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2" customHeight="1">
      <c r="A119" s="29"/>
      <c r="B119" s="30"/>
      <c r="C119" s="24" t="s">
        <v>19</v>
      </c>
      <c r="D119" s="29"/>
      <c r="E119" s="29"/>
      <c r="F119" s="22" t="str">
        <f>F12</f>
        <v>Oráčov</v>
      </c>
      <c r="G119" s="29"/>
      <c r="H119" s="29"/>
      <c r="I119" s="24" t="s">
        <v>21</v>
      </c>
      <c r="J119" s="52" t="str">
        <f>IF(J12="","",J12)</f>
        <v>14. 9. 2020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6.9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2" customHeight="1">
      <c r="A121" s="29"/>
      <c r="B121" s="30"/>
      <c r="C121" s="24" t="s">
        <v>23</v>
      </c>
      <c r="D121" s="29"/>
      <c r="E121" s="29"/>
      <c r="F121" s="22" t="str">
        <f>E15</f>
        <v>Správa železnic, státní organizace</v>
      </c>
      <c r="G121" s="29"/>
      <c r="H121" s="29"/>
      <c r="I121" s="24" t="s">
        <v>31</v>
      </c>
      <c r="J121" s="27" t="str">
        <f>E21</f>
        <v xml:space="preserve"> 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5.2" customHeight="1">
      <c r="A122" s="29"/>
      <c r="B122" s="30"/>
      <c r="C122" s="24" t="s">
        <v>29</v>
      </c>
      <c r="D122" s="29"/>
      <c r="E122" s="29"/>
      <c r="F122" s="22" t="str">
        <f>IF(E18="","",E18)</f>
        <v>Vyplň údaj</v>
      </c>
      <c r="G122" s="29"/>
      <c r="H122" s="29"/>
      <c r="I122" s="24" t="s">
        <v>34</v>
      </c>
      <c r="J122" s="27" t="str">
        <f>E24</f>
        <v>L. Malý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2" customFormat="1" ht="10.3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5" s="11" customFormat="1" ht="29.25" customHeight="1">
      <c r="A124" s="117"/>
      <c r="B124" s="118"/>
      <c r="C124" s="119" t="s">
        <v>135</v>
      </c>
      <c r="D124" s="120" t="s">
        <v>62</v>
      </c>
      <c r="E124" s="120" t="s">
        <v>58</v>
      </c>
      <c r="F124" s="120" t="s">
        <v>59</v>
      </c>
      <c r="G124" s="120" t="s">
        <v>136</v>
      </c>
      <c r="H124" s="120" t="s">
        <v>137</v>
      </c>
      <c r="I124" s="120" t="s">
        <v>138</v>
      </c>
      <c r="J124" s="121" t="s">
        <v>124</v>
      </c>
      <c r="K124" s="122" t="s">
        <v>139</v>
      </c>
      <c r="L124" s="123"/>
      <c r="M124" s="59" t="s">
        <v>1</v>
      </c>
      <c r="N124" s="60" t="s">
        <v>41</v>
      </c>
      <c r="O124" s="60" t="s">
        <v>140</v>
      </c>
      <c r="P124" s="60" t="s">
        <v>141</v>
      </c>
      <c r="Q124" s="60" t="s">
        <v>142</v>
      </c>
      <c r="R124" s="60" t="s">
        <v>143</v>
      </c>
      <c r="S124" s="60" t="s">
        <v>144</v>
      </c>
      <c r="T124" s="61" t="s">
        <v>145</v>
      </c>
      <c r="U124" s="117"/>
      <c r="V124" s="117"/>
      <c r="W124" s="117"/>
      <c r="X124" s="117"/>
      <c r="Y124" s="117"/>
      <c r="Z124" s="117"/>
      <c r="AA124" s="117"/>
      <c r="AB124" s="117"/>
      <c r="AC124" s="117"/>
      <c r="AD124" s="117"/>
      <c r="AE124" s="117"/>
    </row>
    <row r="125" spans="1:65" s="2" customFormat="1" ht="22.9" customHeight="1">
      <c r="A125" s="29"/>
      <c r="B125" s="30"/>
      <c r="C125" s="66" t="s">
        <v>146</v>
      </c>
      <c r="D125" s="29"/>
      <c r="E125" s="29"/>
      <c r="F125" s="29"/>
      <c r="G125" s="29"/>
      <c r="H125" s="29"/>
      <c r="I125" s="29"/>
      <c r="J125" s="124">
        <f>BK125</f>
        <v>0</v>
      </c>
      <c r="K125" s="29"/>
      <c r="L125" s="30"/>
      <c r="M125" s="62"/>
      <c r="N125" s="53"/>
      <c r="O125" s="63"/>
      <c r="P125" s="125">
        <f>P126+P149+P152</f>
        <v>0</v>
      </c>
      <c r="Q125" s="63"/>
      <c r="R125" s="125">
        <f>R126+R149+R152</f>
        <v>0</v>
      </c>
      <c r="S125" s="63"/>
      <c r="T125" s="126">
        <f>T126+T149+T152</f>
        <v>12.739600000000001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76</v>
      </c>
      <c r="AU125" s="14" t="s">
        <v>126</v>
      </c>
      <c r="BK125" s="127">
        <f>BK126+BK149+BK152</f>
        <v>0</v>
      </c>
    </row>
    <row r="126" spans="1:65" s="12" customFormat="1" ht="25.9" customHeight="1">
      <c r="B126" s="128"/>
      <c r="D126" s="129" t="s">
        <v>76</v>
      </c>
      <c r="E126" s="130" t="s">
        <v>147</v>
      </c>
      <c r="F126" s="130" t="s">
        <v>148</v>
      </c>
      <c r="I126" s="131"/>
      <c r="J126" s="132">
        <f>BK126</f>
        <v>0</v>
      </c>
      <c r="L126" s="128"/>
      <c r="M126" s="133"/>
      <c r="N126" s="134"/>
      <c r="O126" s="134"/>
      <c r="P126" s="135">
        <f>P127+P135+P139</f>
        <v>0</v>
      </c>
      <c r="Q126" s="134"/>
      <c r="R126" s="135">
        <f>R127+R135+R139</f>
        <v>0</v>
      </c>
      <c r="S126" s="134"/>
      <c r="T126" s="136">
        <f>T127+T135+T139</f>
        <v>11.235800000000001</v>
      </c>
      <c r="AR126" s="129" t="s">
        <v>85</v>
      </c>
      <c r="AT126" s="137" t="s">
        <v>76</v>
      </c>
      <c r="AU126" s="137" t="s">
        <v>77</v>
      </c>
      <c r="AY126" s="129" t="s">
        <v>149</v>
      </c>
      <c r="BK126" s="138">
        <f>BK127+BK135+BK139</f>
        <v>0</v>
      </c>
    </row>
    <row r="127" spans="1:65" s="12" customFormat="1" ht="22.9" customHeight="1">
      <c r="B127" s="128"/>
      <c r="D127" s="129" t="s">
        <v>76</v>
      </c>
      <c r="E127" s="139" t="s">
        <v>85</v>
      </c>
      <c r="F127" s="139" t="s">
        <v>150</v>
      </c>
      <c r="I127" s="131"/>
      <c r="J127" s="140">
        <f>BK127</f>
        <v>0</v>
      </c>
      <c r="L127" s="128"/>
      <c r="M127" s="133"/>
      <c r="N127" s="134"/>
      <c r="O127" s="134"/>
      <c r="P127" s="135">
        <f>SUM(P128:P134)</f>
        <v>0</v>
      </c>
      <c r="Q127" s="134"/>
      <c r="R127" s="135">
        <f>SUM(R128:R134)</f>
        <v>0</v>
      </c>
      <c r="S127" s="134"/>
      <c r="T127" s="136">
        <f>SUM(T128:T134)</f>
        <v>0</v>
      </c>
      <c r="AR127" s="129" t="s">
        <v>85</v>
      </c>
      <c r="AT127" s="137" t="s">
        <v>76</v>
      </c>
      <c r="AU127" s="137" t="s">
        <v>85</v>
      </c>
      <c r="AY127" s="129" t="s">
        <v>149</v>
      </c>
      <c r="BK127" s="138">
        <f>SUM(BK128:BK134)</f>
        <v>0</v>
      </c>
    </row>
    <row r="128" spans="1:65" s="2" customFormat="1" ht="24.2" customHeight="1">
      <c r="A128" s="29"/>
      <c r="B128" s="141"/>
      <c r="C128" s="142" t="s">
        <v>85</v>
      </c>
      <c r="D128" s="142" t="s">
        <v>151</v>
      </c>
      <c r="E128" s="143" t="s">
        <v>184</v>
      </c>
      <c r="F128" s="144" t="s">
        <v>185</v>
      </c>
      <c r="G128" s="145" t="s">
        <v>186</v>
      </c>
      <c r="H128" s="146">
        <v>5.4</v>
      </c>
      <c r="I128" s="147"/>
      <c r="J128" s="148">
        <f t="shared" ref="J128:J134" si="0">ROUND(I128*H128,2)</f>
        <v>0</v>
      </c>
      <c r="K128" s="149"/>
      <c r="L128" s="30"/>
      <c r="M128" s="150" t="s">
        <v>1</v>
      </c>
      <c r="N128" s="151" t="s">
        <v>42</v>
      </c>
      <c r="O128" s="55"/>
      <c r="P128" s="152">
        <f t="shared" ref="P128:P134" si="1">O128*H128</f>
        <v>0</v>
      </c>
      <c r="Q128" s="152">
        <v>0</v>
      </c>
      <c r="R128" s="152">
        <f t="shared" ref="R128:R134" si="2">Q128*H128</f>
        <v>0</v>
      </c>
      <c r="S128" s="152">
        <v>0</v>
      </c>
      <c r="T128" s="153">
        <f t="shared" ref="T128:T134" si="3"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4" t="s">
        <v>155</v>
      </c>
      <c r="AT128" s="154" t="s">
        <v>151</v>
      </c>
      <c r="AU128" s="154" t="s">
        <v>87</v>
      </c>
      <c r="AY128" s="14" t="s">
        <v>149</v>
      </c>
      <c r="BE128" s="155">
        <f t="shared" ref="BE128:BE134" si="4">IF(N128="základní",J128,0)</f>
        <v>0</v>
      </c>
      <c r="BF128" s="155">
        <f t="shared" ref="BF128:BF134" si="5">IF(N128="snížená",J128,0)</f>
        <v>0</v>
      </c>
      <c r="BG128" s="155">
        <f t="shared" ref="BG128:BG134" si="6">IF(N128="zákl. přenesená",J128,0)</f>
        <v>0</v>
      </c>
      <c r="BH128" s="155">
        <f t="shared" ref="BH128:BH134" si="7">IF(N128="sníž. přenesená",J128,0)</f>
        <v>0</v>
      </c>
      <c r="BI128" s="155">
        <f t="shared" ref="BI128:BI134" si="8">IF(N128="nulová",J128,0)</f>
        <v>0</v>
      </c>
      <c r="BJ128" s="14" t="s">
        <v>85</v>
      </c>
      <c r="BK128" s="155">
        <f t="shared" ref="BK128:BK134" si="9">ROUND(I128*H128,2)</f>
        <v>0</v>
      </c>
      <c r="BL128" s="14" t="s">
        <v>155</v>
      </c>
      <c r="BM128" s="154" t="s">
        <v>541</v>
      </c>
    </row>
    <row r="129" spans="1:65" s="2" customFormat="1" ht="24.2" customHeight="1">
      <c r="A129" s="29"/>
      <c r="B129" s="141"/>
      <c r="C129" s="142" t="s">
        <v>87</v>
      </c>
      <c r="D129" s="142" t="s">
        <v>151</v>
      </c>
      <c r="E129" s="143" t="s">
        <v>189</v>
      </c>
      <c r="F129" s="144" t="s">
        <v>190</v>
      </c>
      <c r="G129" s="145" t="s">
        <v>186</v>
      </c>
      <c r="H129" s="146">
        <v>5.4</v>
      </c>
      <c r="I129" s="147"/>
      <c r="J129" s="148">
        <f t="shared" si="0"/>
        <v>0</v>
      </c>
      <c r="K129" s="149"/>
      <c r="L129" s="30"/>
      <c r="M129" s="150" t="s">
        <v>1</v>
      </c>
      <c r="N129" s="151" t="s">
        <v>42</v>
      </c>
      <c r="O129" s="55"/>
      <c r="P129" s="152">
        <f t="shared" si="1"/>
        <v>0</v>
      </c>
      <c r="Q129" s="152">
        <v>0</v>
      </c>
      <c r="R129" s="152">
        <f t="shared" si="2"/>
        <v>0</v>
      </c>
      <c r="S129" s="152">
        <v>0</v>
      </c>
      <c r="T129" s="153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4" t="s">
        <v>155</v>
      </c>
      <c r="AT129" s="154" t="s">
        <v>151</v>
      </c>
      <c r="AU129" s="154" t="s">
        <v>87</v>
      </c>
      <c r="AY129" s="14" t="s">
        <v>149</v>
      </c>
      <c r="BE129" s="155">
        <f t="shared" si="4"/>
        <v>0</v>
      </c>
      <c r="BF129" s="155">
        <f t="shared" si="5"/>
        <v>0</v>
      </c>
      <c r="BG129" s="155">
        <f t="shared" si="6"/>
        <v>0</v>
      </c>
      <c r="BH129" s="155">
        <f t="shared" si="7"/>
        <v>0</v>
      </c>
      <c r="BI129" s="155">
        <f t="shared" si="8"/>
        <v>0</v>
      </c>
      <c r="BJ129" s="14" t="s">
        <v>85</v>
      </c>
      <c r="BK129" s="155">
        <f t="shared" si="9"/>
        <v>0</v>
      </c>
      <c r="BL129" s="14" t="s">
        <v>155</v>
      </c>
      <c r="BM129" s="154" t="s">
        <v>542</v>
      </c>
    </row>
    <row r="130" spans="1:65" s="2" customFormat="1" ht="37.9" customHeight="1">
      <c r="A130" s="29"/>
      <c r="B130" s="141"/>
      <c r="C130" s="142" t="s">
        <v>160</v>
      </c>
      <c r="D130" s="142" t="s">
        <v>151</v>
      </c>
      <c r="E130" s="143" t="s">
        <v>193</v>
      </c>
      <c r="F130" s="144" t="s">
        <v>194</v>
      </c>
      <c r="G130" s="145" t="s">
        <v>186</v>
      </c>
      <c r="H130" s="146">
        <v>54</v>
      </c>
      <c r="I130" s="147"/>
      <c r="J130" s="148">
        <f t="shared" si="0"/>
        <v>0</v>
      </c>
      <c r="K130" s="149"/>
      <c r="L130" s="30"/>
      <c r="M130" s="150" t="s">
        <v>1</v>
      </c>
      <c r="N130" s="151" t="s">
        <v>42</v>
      </c>
      <c r="O130" s="55"/>
      <c r="P130" s="152">
        <f t="shared" si="1"/>
        <v>0</v>
      </c>
      <c r="Q130" s="152">
        <v>0</v>
      </c>
      <c r="R130" s="152">
        <f t="shared" si="2"/>
        <v>0</v>
      </c>
      <c r="S130" s="152">
        <v>0</v>
      </c>
      <c r="T130" s="153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4" t="s">
        <v>155</v>
      </c>
      <c r="AT130" s="154" t="s">
        <v>151</v>
      </c>
      <c r="AU130" s="154" t="s">
        <v>87</v>
      </c>
      <c r="AY130" s="14" t="s">
        <v>149</v>
      </c>
      <c r="BE130" s="155">
        <f t="shared" si="4"/>
        <v>0</v>
      </c>
      <c r="BF130" s="155">
        <f t="shared" si="5"/>
        <v>0</v>
      </c>
      <c r="BG130" s="155">
        <f t="shared" si="6"/>
        <v>0</v>
      </c>
      <c r="BH130" s="155">
        <f t="shared" si="7"/>
        <v>0</v>
      </c>
      <c r="BI130" s="155">
        <f t="shared" si="8"/>
        <v>0</v>
      </c>
      <c r="BJ130" s="14" t="s">
        <v>85</v>
      </c>
      <c r="BK130" s="155">
        <f t="shared" si="9"/>
        <v>0</v>
      </c>
      <c r="BL130" s="14" t="s">
        <v>155</v>
      </c>
      <c r="BM130" s="154" t="s">
        <v>543</v>
      </c>
    </row>
    <row r="131" spans="1:65" s="2" customFormat="1" ht="24.2" customHeight="1">
      <c r="A131" s="29"/>
      <c r="B131" s="141"/>
      <c r="C131" s="142" t="s">
        <v>155</v>
      </c>
      <c r="D131" s="142" t="s">
        <v>151</v>
      </c>
      <c r="E131" s="143" t="s">
        <v>197</v>
      </c>
      <c r="F131" s="144" t="s">
        <v>198</v>
      </c>
      <c r="G131" s="145" t="s">
        <v>186</v>
      </c>
      <c r="H131" s="146">
        <v>5.4</v>
      </c>
      <c r="I131" s="147"/>
      <c r="J131" s="148">
        <f t="shared" si="0"/>
        <v>0</v>
      </c>
      <c r="K131" s="149"/>
      <c r="L131" s="30"/>
      <c r="M131" s="150" t="s">
        <v>1</v>
      </c>
      <c r="N131" s="151" t="s">
        <v>42</v>
      </c>
      <c r="O131" s="55"/>
      <c r="P131" s="152">
        <f t="shared" si="1"/>
        <v>0</v>
      </c>
      <c r="Q131" s="152">
        <v>0</v>
      </c>
      <c r="R131" s="152">
        <f t="shared" si="2"/>
        <v>0</v>
      </c>
      <c r="S131" s="152">
        <v>0</v>
      </c>
      <c r="T131" s="153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4" t="s">
        <v>155</v>
      </c>
      <c r="AT131" s="154" t="s">
        <v>151</v>
      </c>
      <c r="AU131" s="154" t="s">
        <v>87</v>
      </c>
      <c r="AY131" s="14" t="s">
        <v>149</v>
      </c>
      <c r="BE131" s="155">
        <f t="shared" si="4"/>
        <v>0</v>
      </c>
      <c r="BF131" s="155">
        <f t="shared" si="5"/>
        <v>0</v>
      </c>
      <c r="BG131" s="155">
        <f t="shared" si="6"/>
        <v>0</v>
      </c>
      <c r="BH131" s="155">
        <f t="shared" si="7"/>
        <v>0</v>
      </c>
      <c r="BI131" s="155">
        <f t="shared" si="8"/>
        <v>0</v>
      </c>
      <c r="BJ131" s="14" t="s">
        <v>85</v>
      </c>
      <c r="BK131" s="155">
        <f t="shared" si="9"/>
        <v>0</v>
      </c>
      <c r="BL131" s="14" t="s">
        <v>155</v>
      </c>
      <c r="BM131" s="154" t="s">
        <v>544</v>
      </c>
    </row>
    <row r="132" spans="1:65" s="2" customFormat="1" ht="24.2" customHeight="1">
      <c r="A132" s="29"/>
      <c r="B132" s="141"/>
      <c r="C132" s="142" t="s">
        <v>169</v>
      </c>
      <c r="D132" s="142" t="s">
        <v>151</v>
      </c>
      <c r="E132" s="143" t="s">
        <v>201</v>
      </c>
      <c r="F132" s="144" t="s">
        <v>202</v>
      </c>
      <c r="G132" s="145" t="s">
        <v>186</v>
      </c>
      <c r="H132" s="146">
        <v>5.4</v>
      </c>
      <c r="I132" s="147"/>
      <c r="J132" s="148">
        <f t="shared" si="0"/>
        <v>0</v>
      </c>
      <c r="K132" s="149"/>
      <c r="L132" s="30"/>
      <c r="M132" s="150" t="s">
        <v>1</v>
      </c>
      <c r="N132" s="151" t="s">
        <v>42</v>
      </c>
      <c r="O132" s="55"/>
      <c r="P132" s="152">
        <f t="shared" si="1"/>
        <v>0</v>
      </c>
      <c r="Q132" s="152">
        <v>0</v>
      </c>
      <c r="R132" s="152">
        <f t="shared" si="2"/>
        <v>0</v>
      </c>
      <c r="S132" s="152">
        <v>0</v>
      </c>
      <c r="T132" s="153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4" t="s">
        <v>155</v>
      </c>
      <c r="AT132" s="154" t="s">
        <v>151</v>
      </c>
      <c r="AU132" s="154" t="s">
        <v>87</v>
      </c>
      <c r="AY132" s="14" t="s">
        <v>149</v>
      </c>
      <c r="BE132" s="155">
        <f t="shared" si="4"/>
        <v>0</v>
      </c>
      <c r="BF132" s="155">
        <f t="shared" si="5"/>
        <v>0</v>
      </c>
      <c r="BG132" s="155">
        <f t="shared" si="6"/>
        <v>0</v>
      </c>
      <c r="BH132" s="155">
        <f t="shared" si="7"/>
        <v>0</v>
      </c>
      <c r="BI132" s="155">
        <f t="shared" si="8"/>
        <v>0</v>
      </c>
      <c r="BJ132" s="14" t="s">
        <v>85</v>
      </c>
      <c r="BK132" s="155">
        <f t="shared" si="9"/>
        <v>0</v>
      </c>
      <c r="BL132" s="14" t="s">
        <v>155</v>
      </c>
      <c r="BM132" s="154" t="s">
        <v>545</v>
      </c>
    </row>
    <row r="133" spans="1:65" s="2" customFormat="1" ht="14.45" customHeight="1">
      <c r="A133" s="29"/>
      <c r="B133" s="141"/>
      <c r="C133" s="156" t="s">
        <v>173</v>
      </c>
      <c r="D133" s="156" t="s">
        <v>205</v>
      </c>
      <c r="E133" s="157" t="s">
        <v>206</v>
      </c>
      <c r="F133" s="158" t="s">
        <v>207</v>
      </c>
      <c r="G133" s="159" t="s">
        <v>208</v>
      </c>
      <c r="H133" s="160">
        <v>9.7200000000000006</v>
      </c>
      <c r="I133" s="161"/>
      <c r="J133" s="162">
        <f t="shared" si="0"/>
        <v>0</v>
      </c>
      <c r="K133" s="163"/>
      <c r="L133" s="164"/>
      <c r="M133" s="165" t="s">
        <v>1</v>
      </c>
      <c r="N133" s="166" t="s">
        <v>42</v>
      </c>
      <c r="O133" s="55"/>
      <c r="P133" s="152">
        <f t="shared" si="1"/>
        <v>0</v>
      </c>
      <c r="Q133" s="152">
        <v>0</v>
      </c>
      <c r="R133" s="152">
        <f t="shared" si="2"/>
        <v>0</v>
      </c>
      <c r="S133" s="152">
        <v>0</v>
      </c>
      <c r="T133" s="153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4" t="s">
        <v>183</v>
      </c>
      <c r="AT133" s="154" t="s">
        <v>205</v>
      </c>
      <c r="AU133" s="154" t="s">
        <v>87</v>
      </c>
      <c r="AY133" s="14" t="s">
        <v>149</v>
      </c>
      <c r="BE133" s="155">
        <f t="shared" si="4"/>
        <v>0</v>
      </c>
      <c r="BF133" s="155">
        <f t="shared" si="5"/>
        <v>0</v>
      </c>
      <c r="BG133" s="155">
        <f t="shared" si="6"/>
        <v>0</v>
      </c>
      <c r="BH133" s="155">
        <f t="shared" si="7"/>
        <v>0</v>
      </c>
      <c r="BI133" s="155">
        <f t="shared" si="8"/>
        <v>0</v>
      </c>
      <c r="BJ133" s="14" t="s">
        <v>85</v>
      </c>
      <c r="BK133" s="155">
        <f t="shared" si="9"/>
        <v>0</v>
      </c>
      <c r="BL133" s="14" t="s">
        <v>155</v>
      </c>
      <c r="BM133" s="154" t="s">
        <v>546</v>
      </c>
    </row>
    <row r="134" spans="1:65" s="2" customFormat="1" ht="24.2" customHeight="1">
      <c r="A134" s="29"/>
      <c r="B134" s="141"/>
      <c r="C134" s="142" t="s">
        <v>178</v>
      </c>
      <c r="D134" s="142" t="s">
        <v>151</v>
      </c>
      <c r="E134" s="143" t="s">
        <v>211</v>
      </c>
      <c r="F134" s="144" t="s">
        <v>212</v>
      </c>
      <c r="G134" s="145" t="s">
        <v>154</v>
      </c>
      <c r="H134" s="146">
        <v>40</v>
      </c>
      <c r="I134" s="147"/>
      <c r="J134" s="148">
        <f t="shared" si="0"/>
        <v>0</v>
      </c>
      <c r="K134" s="149"/>
      <c r="L134" s="30"/>
      <c r="M134" s="150" t="s">
        <v>1</v>
      </c>
      <c r="N134" s="151" t="s">
        <v>42</v>
      </c>
      <c r="O134" s="55"/>
      <c r="P134" s="152">
        <f t="shared" si="1"/>
        <v>0</v>
      </c>
      <c r="Q134" s="152">
        <v>0</v>
      </c>
      <c r="R134" s="152">
        <f t="shared" si="2"/>
        <v>0</v>
      </c>
      <c r="S134" s="152">
        <v>0</v>
      </c>
      <c r="T134" s="153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4" t="s">
        <v>155</v>
      </c>
      <c r="AT134" s="154" t="s">
        <v>151</v>
      </c>
      <c r="AU134" s="154" t="s">
        <v>87</v>
      </c>
      <c r="AY134" s="14" t="s">
        <v>149</v>
      </c>
      <c r="BE134" s="155">
        <f t="shared" si="4"/>
        <v>0</v>
      </c>
      <c r="BF134" s="155">
        <f t="shared" si="5"/>
        <v>0</v>
      </c>
      <c r="BG134" s="155">
        <f t="shared" si="6"/>
        <v>0</v>
      </c>
      <c r="BH134" s="155">
        <f t="shared" si="7"/>
        <v>0</v>
      </c>
      <c r="BI134" s="155">
        <f t="shared" si="8"/>
        <v>0</v>
      </c>
      <c r="BJ134" s="14" t="s">
        <v>85</v>
      </c>
      <c r="BK134" s="155">
        <f t="shared" si="9"/>
        <v>0</v>
      </c>
      <c r="BL134" s="14" t="s">
        <v>155</v>
      </c>
      <c r="BM134" s="154" t="s">
        <v>547</v>
      </c>
    </row>
    <row r="135" spans="1:65" s="12" customFormat="1" ht="22.9" customHeight="1">
      <c r="B135" s="128"/>
      <c r="D135" s="129" t="s">
        <v>76</v>
      </c>
      <c r="E135" s="139" t="s">
        <v>188</v>
      </c>
      <c r="F135" s="139" t="s">
        <v>214</v>
      </c>
      <c r="I135" s="131"/>
      <c r="J135" s="140">
        <f>BK135</f>
        <v>0</v>
      </c>
      <c r="L135" s="128"/>
      <c r="M135" s="133"/>
      <c r="N135" s="134"/>
      <c r="O135" s="134"/>
      <c r="P135" s="135">
        <f>SUM(P136:P138)</f>
        <v>0</v>
      </c>
      <c r="Q135" s="134"/>
      <c r="R135" s="135">
        <f>SUM(R136:R138)</f>
        <v>0</v>
      </c>
      <c r="S135" s="134"/>
      <c r="T135" s="136">
        <f>SUM(T136:T138)</f>
        <v>11.235800000000001</v>
      </c>
      <c r="AR135" s="129" t="s">
        <v>85</v>
      </c>
      <c r="AT135" s="137" t="s">
        <v>76</v>
      </c>
      <c r="AU135" s="137" t="s">
        <v>85</v>
      </c>
      <c r="AY135" s="129" t="s">
        <v>149</v>
      </c>
      <c r="BK135" s="138">
        <f>SUM(BK136:BK138)</f>
        <v>0</v>
      </c>
    </row>
    <row r="136" spans="1:65" s="2" customFormat="1" ht="24.2" customHeight="1">
      <c r="A136" s="29"/>
      <c r="B136" s="141"/>
      <c r="C136" s="142" t="s">
        <v>183</v>
      </c>
      <c r="D136" s="142" t="s">
        <v>151</v>
      </c>
      <c r="E136" s="143" t="s">
        <v>228</v>
      </c>
      <c r="F136" s="144" t="s">
        <v>229</v>
      </c>
      <c r="G136" s="145" t="s">
        <v>208</v>
      </c>
      <c r="H136" s="146">
        <v>0.1</v>
      </c>
      <c r="I136" s="147"/>
      <c r="J136" s="148">
        <f>ROUND(I136*H136,2)</f>
        <v>0</v>
      </c>
      <c r="K136" s="149"/>
      <c r="L136" s="30"/>
      <c r="M136" s="150" t="s">
        <v>1</v>
      </c>
      <c r="N136" s="151" t="s">
        <v>42</v>
      </c>
      <c r="O136" s="55"/>
      <c r="P136" s="152">
        <f>O136*H136</f>
        <v>0</v>
      </c>
      <c r="Q136" s="152">
        <v>0</v>
      </c>
      <c r="R136" s="152">
        <f>Q136*H136</f>
        <v>0</v>
      </c>
      <c r="S136" s="152">
        <v>1</v>
      </c>
      <c r="T136" s="153">
        <f>S136*H136</f>
        <v>0.1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4" t="s">
        <v>155</v>
      </c>
      <c r="AT136" s="154" t="s">
        <v>151</v>
      </c>
      <c r="AU136" s="154" t="s">
        <v>87</v>
      </c>
      <c r="AY136" s="14" t="s">
        <v>149</v>
      </c>
      <c r="BE136" s="155">
        <f>IF(N136="základní",J136,0)</f>
        <v>0</v>
      </c>
      <c r="BF136" s="155">
        <f>IF(N136="snížená",J136,0)</f>
        <v>0</v>
      </c>
      <c r="BG136" s="155">
        <f>IF(N136="zákl. přenesená",J136,0)</f>
        <v>0</v>
      </c>
      <c r="BH136" s="155">
        <f>IF(N136="sníž. přenesená",J136,0)</f>
        <v>0</v>
      </c>
      <c r="BI136" s="155">
        <f>IF(N136="nulová",J136,0)</f>
        <v>0</v>
      </c>
      <c r="BJ136" s="14" t="s">
        <v>85</v>
      </c>
      <c r="BK136" s="155">
        <f>ROUND(I136*H136,2)</f>
        <v>0</v>
      </c>
      <c r="BL136" s="14" t="s">
        <v>155</v>
      </c>
      <c r="BM136" s="154" t="s">
        <v>548</v>
      </c>
    </row>
    <row r="137" spans="1:65" s="2" customFormat="1" ht="24.2" customHeight="1">
      <c r="A137" s="29"/>
      <c r="B137" s="141"/>
      <c r="C137" s="142" t="s">
        <v>188</v>
      </c>
      <c r="D137" s="142" t="s">
        <v>151</v>
      </c>
      <c r="E137" s="143" t="s">
        <v>413</v>
      </c>
      <c r="F137" s="144" t="s">
        <v>549</v>
      </c>
      <c r="G137" s="145" t="s">
        <v>186</v>
      </c>
      <c r="H137" s="146">
        <v>45</v>
      </c>
      <c r="I137" s="147"/>
      <c r="J137" s="148">
        <f>ROUND(I137*H137,2)</f>
        <v>0</v>
      </c>
      <c r="K137" s="149"/>
      <c r="L137" s="30"/>
      <c r="M137" s="150" t="s">
        <v>1</v>
      </c>
      <c r="N137" s="151" t="s">
        <v>42</v>
      </c>
      <c r="O137" s="55"/>
      <c r="P137" s="152">
        <f>O137*H137</f>
        <v>0</v>
      </c>
      <c r="Q137" s="152">
        <v>0</v>
      </c>
      <c r="R137" s="152">
        <f>Q137*H137</f>
        <v>0</v>
      </c>
      <c r="S137" s="152">
        <v>3.9E-2</v>
      </c>
      <c r="T137" s="153">
        <f>S137*H137</f>
        <v>1.7549999999999999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4" t="s">
        <v>155</v>
      </c>
      <c r="AT137" s="154" t="s">
        <v>151</v>
      </c>
      <c r="AU137" s="154" t="s">
        <v>87</v>
      </c>
      <c r="AY137" s="14" t="s">
        <v>149</v>
      </c>
      <c r="BE137" s="155">
        <f>IF(N137="základní",J137,0)</f>
        <v>0</v>
      </c>
      <c r="BF137" s="155">
        <f>IF(N137="snížená",J137,0)</f>
        <v>0</v>
      </c>
      <c r="BG137" s="155">
        <f>IF(N137="zákl. přenesená",J137,0)</f>
        <v>0</v>
      </c>
      <c r="BH137" s="155">
        <f>IF(N137="sníž. přenesená",J137,0)</f>
        <v>0</v>
      </c>
      <c r="BI137" s="155">
        <f>IF(N137="nulová",J137,0)</f>
        <v>0</v>
      </c>
      <c r="BJ137" s="14" t="s">
        <v>85</v>
      </c>
      <c r="BK137" s="155">
        <f>ROUND(I137*H137,2)</f>
        <v>0</v>
      </c>
      <c r="BL137" s="14" t="s">
        <v>155</v>
      </c>
      <c r="BM137" s="154" t="s">
        <v>550</v>
      </c>
    </row>
    <row r="138" spans="1:65" s="2" customFormat="1" ht="24.2" customHeight="1">
      <c r="A138" s="29"/>
      <c r="B138" s="141"/>
      <c r="C138" s="142" t="s">
        <v>192</v>
      </c>
      <c r="D138" s="142" t="s">
        <v>151</v>
      </c>
      <c r="E138" s="143" t="s">
        <v>235</v>
      </c>
      <c r="F138" s="144" t="s">
        <v>236</v>
      </c>
      <c r="G138" s="145" t="s">
        <v>186</v>
      </c>
      <c r="H138" s="146">
        <v>4.2640000000000002</v>
      </c>
      <c r="I138" s="147"/>
      <c r="J138" s="148">
        <f>ROUND(I138*H138,2)</f>
        <v>0</v>
      </c>
      <c r="K138" s="149"/>
      <c r="L138" s="30"/>
      <c r="M138" s="150" t="s">
        <v>1</v>
      </c>
      <c r="N138" s="151" t="s">
        <v>42</v>
      </c>
      <c r="O138" s="55"/>
      <c r="P138" s="152">
        <f>O138*H138</f>
        <v>0</v>
      </c>
      <c r="Q138" s="152">
        <v>0</v>
      </c>
      <c r="R138" s="152">
        <f>Q138*H138</f>
        <v>0</v>
      </c>
      <c r="S138" s="152">
        <v>2.2000000000000002</v>
      </c>
      <c r="T138" s="153">
        <f>S138*H138</f>
        <v>9.3808000000000007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4" t="s">
        <v>155</v>
      </c>
      <c r="AT138" s="154" t="s">
        <v>151</v>
      </c>
      <c r="AU138" s="154" t="s">
        <v>87</v>
      </c>
      <c r="AY138" s="14" t="s">
        <v>149</v>
      </c>
      <c r="BE138" s="155">
        <f>IF(N138="základní",J138,0)</f>
        <v>0</v>
      </c>
      <c r="BF138" s="155">
        <f>IF(N138="snížená",J138,0)</f>
        <v>0</v>
      </c>
      <c r="BG138" s="155">
        <f>IF(N138="zákl. přenesená",J138,0)</f>
        <v>0</v>
      </c>
      <c r="BH138" s="155">
        <f>IF(N138="sníž. přenesená",J138,0)</f>
        <v>0</v>
      </c>
      <c r="BI138" s="155">
        <f>IF(N138="nulová",J138,0)</f>
        <v>0</v>
      </c>
      <c r="BJ138" s="14" t="s">
        <v>85</v>
      </c>
      <c r="BK138" s="155">
        <f>ROUND(I138*H138,2)</f>
        <v>0</v>
      </c>
      <c r="BL138" s="14" t="s">
        <v>155</v>
      </c>
      <c r="BM138" s="154" t="s">
        <v>551</v>
      </c>
    </row>
    <row r="139" spans="1:65" s="12" customFormat="1" ht="22.9" customHeight="1">
      <c r="B139" s="128"/>
      <c r="D139" s="129" t="s">
        <v>76</v>
      </c>
      <c r="E139" s="139" t="s">
        <v>238</v>
      </c>
      <c r="F139" s="139" t="s">
        <v>239</v>
      </c>
      <c r="I139" s="131"/>
      <c r="J139" s="140">
        <f>BK139</f>
        <v>0</v>
      </c>
      <c r="L139" s="128"/>
      <c r="M139" s="133"/>
      <c r="N139" s="134"/>
      <c r="O139" s="134"/>
      <c r="P139" s="135">
        <f>SUM(P140:P148)</f>
        <v>0</v>
      </c>
      <c r="Q139" s="134"/>
      <c r="R139" s="135">
        <f>SUM(R140:R148)</f>
        <v>0</v>
      </c>
      <c r="S139" s="134"/>
      <c r="T139" s="136">
        <f>SUM(T140:T148)</f>
        <v>0</v>
      </c>
      <c r="AR139" s="129" t="s">
        <v>85</v>
      </c>
      <c r="AT139" s="137" t="s">
        <v>76</v>
      </c>
      <c r="AU139" s="137" t="s">
        <v>85</v>
      </c>
      <c r="AY139" s="129" t="s">
        <v>149</v>
      </c>
      <c r="BK139" s="138">
        <f>SUM(BK140:BK148)</f>
        <v>0</v>
      </c>
    </row>
    <row r="140" spans="1:65" s="2" customFormat="1" ht="24.2" customHeight="1">
      <c r="A140" s="29"/>
      <c r="B140" s="141"/>
      <c r="C140" s="142" t="s">
        <v>196</v>
      </c>
      <c r="D140" s="142" t="s">
        <v>151</v>
      </c>
      <c r="E140" s="143" t="s">
        <v>240</v>
      </c>
      <c r="F140" s="144" t="s">
        <v>241</v>
      </c>
      <c r="G140" s="145" t="s">
        <v>208</v>
      </c>
      <c r="H140" s="146">
        <v>12.74</v>
      </c>
      <c r="I140" s="147"/>
      <c r="J140" s="148">
        <f t="shared" ref="J140:J148" si="10">ROUND(I140*H140,2)</f>
        <v>0</v>
      </c>
      <c r="K140" s="149"/>
      <c r="L140" s="30"/>
      <c r="M140" s="150" t="s">
        <v>1</v>
      </c>
      <c r="N140" s="151" t="s">
        <v>42</v>
      </c>
      <c r="O140" s="55"/>
      <c r="P140" s="152">
        <f t="shared" ref="P140:P148" si="11">O140*H140</f>
        <v>0</v>
      </c>
      <c r="Q140" s="152">
        <v>0</v>
      </c>
      <c r="R140" s="152">
        <f t="shared" ref="R140:R148" si="12">Q140*H140</f>
        <v>0</v>
      </c>
      <c r="S140" s="152">
        <v>0</v>
      </c>
      <c r="T140" s="153">
        <f t="shared" ref="T140:T148" si="13"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4" t="s">
        <v>155</v>
      </c>
      <c r="AT140" s="154" t="s">
        <v>151</v>
      </c>
      <c r="AU140" s="154" t="s">
        <v>87</v>
      </c>
      <c r="AY140" s="14" t="s">
        <v>149</v>
      </c>
      <c r="BE140" s="155">
        <f t="shared" ref="BE140:BE148" si="14">IF(N140="základní",J140,0)</f>
        <v>0</v>
      </c>
      <c r="BF140" s="155">
        <f t="shared" ref="BF140:BF148" si="15">IF(N140="snížená",J140,0)</f>
        <v>0</v>
      </c>
      <c r="BG140" s="155">
        <f t="shared" ref="BG140:BG148" si="16">IF(N140="zákl. přenesená",J140,0)</f>
        <v>0</v>
      </c>
      <c r="BH140" s="155">
        <f t="shared" ref="BH140:BH148" si="17">IF(N140="sníž. přenesená",J140,0)</f>
        <v>0</v>
      </c>
      <c r="BI140" s="155">
        <f t="shared" ref="BI140:BI148" si="18">IF(N140="nulová",J140,0)</f>
        <v>0</v>
      </c>
      <c r="BJ140" s="14" t="s">
        <v>85</v>
      </c>
      <c r="BK140" s="155">
        <f t="shared" ref="BK140:BK148" si="19">ROUND(I140*H140,2)</f>
        <v>0</v>
      </c>
      <c r="BL140" s="14" t="s">
        <v>155</v>
      </c>
      <c r="BM140" s="154" t="s">
        <v>552</v>
      </c>
    </row>
    <row r="141" spans="1:65" s="2" customFormat="1" ht="24.2" customHeight="1">
      <c r="A141" s="29"/>
      <c r="B141" s="141"/>
      <c r="C141" s="142" t="s">
        <v>200</v>
      </c>
      <c r="D141" s="142" t="s">
        <v>151</v>
      </c>
      <c r="E141" s="143" t="s">
        <v>244</v>
      </c>
      <c r="F141" s="144" t="s">
        <v>245</v>
      </c>
      <c r="G141" s="145" t="s">
        <v>208</v>
      </c>
      <c r="H141" s="146">
        <v>242.06</v>
      </c>
      <c r="I141" s="147"/>
      <c r="J141" s="148">
        <f t="shared" si="10"/>
        <v>0</v>
      </c>
      <c r="K141" s="149"/>
      <c r="L141" s="30"/>
      <c r="M141" s="150" t="s">
        <v>1</v>
      </c>
      <c r="N141" s="151" t="s">
        <v>42</v>
      </c>
      <c r="O141" s="55"/>
      <c r="P141" s="152">
        <f t="shared" si="11"/>
        <v>0</v>
      </c>
      <c r="Q141" s="152">
        <v>0</v>
      </c>
      <c r="R141" s="152">
        <f t="shared" si="12"/>
        <v>0</v>
      </c>
      <c r="S141" s="152">
        <v>0</v>
      </c>
      <c r="T141" s="153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4" t="s">
        <v>155</v>
      </c>
      <c r="AT141" s="154" t="s">
        <v>151</v>
      </c>
      <c r="AU141" s="154" t="s">
        <v>87</v>
      </c>
      <c r="AY141" s="14" t="s">
        <v>149</v>
      </c>
      <c r="BE141" s="155">
        <f t="shared" si="14"/>
        <v>0</v>
      </c>
      <c r="BF141" s="155">
        <f t="shared" si="15"/>
        <v>0</v>
      </c>
      <c r="BG141" s="155">
        <f t="shared" si="16"/>
        <v>0</v>
      </c>
      <c r="BH141" s="155">
        <f t="shared" si="17"/>
        <v>0</v>
      </c>
      <c r="BI141" s="155">
        <f t="shared" si="18"/>
        <v>0</v>
      </c>
      <c r="BJ141" s="14" t="s">
        <v>85</v>
      </c>
      <c r="BK141" s="155">
        <f t="shared" si="19"/>
        <v>0</v>
      </c>
      <c r="BL141" s="14" t="s">
        <v>155</v>
      </c>
      <c r="BM141" s="154" t="s">
        <v>553</v>
      </c>
    </row>
    <row r="142" spans="1:65" s="2" customFormat="1" ht="14.45" customHeight="1">
      <c r="A142" s="29"/>
      <c r="B142" s="141"/>
      <c r="C142" s="142" t="s">
        <v>204</v>
      </c>
      <c r="D142" s="142" t="s">
        <v>151</v>
      </c>
      <c r="E142" s="143" t="s">
        <v>248</v>
      </c>
      <c r="F142" s="144" t="s">
        <v>249</v>
      </c>
      <c r="G142" s="145" t="s">
        <v>208</v>
      </c>
      <c r="H142" s="146">
        <v>12.74</v>
      </c>
      <c r="I142" s="147"/>
      <c r="J142" s="148">
        <f t="shared" si="10"/>
        <v>0</v>
      </c>
      <c r="K142" s="149"/>
      <c r="L142" s="30"/>
      <c r="M142" s="150" t="s">
        <v>1</v>
      </c>
      <c r="N142" s="151" t="s">
        <v>42</v>
      </c>
      <c r="O142" s="55"/>
      <c r="P142" s="152">
        <f t="shared" si="11"/>
        <v>0</v>
      </c>
      <c r="Q142" s="152">
        <v>0</v>
      </c>
      <c r="R142" s="152">
        <f t="shared" si="12"/>
        <v>0</v>
      </c>
      <c r="S142" s="152">
        <v>0</v>
      </c>
      <c r="T142" s="153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4" t="s">
        <v>155</v>
      </c>
      <c r="AT142" s="154" t="s">
        <v>151</v>
      </c>
      <c r="AU142" s="154" t="s">
        <v>87</v>
      </c>
      <c r="AY142" s="14" t="s">
        <v>149</v>
      </c>
      <c r="BE142" s="155">
        <f t="shared" si="14"/>
        <v>0</v>
      </c>
      <c r="BF142" s="155">
        <f t="shared" si="15"/>
        <v>0</v>
      </c>
      <c r="BG142" s="155">
        <f t="shared" si="16"/>
        <v>0</v>
      </c>
      <c r="BH142" s="155">
        <f t="shared" si="17"/>
        <v>0</v>
      </c>
      <c r="BI142" s="155">
        <f t="shared" si="18"/>
        <v>0</v>
      </c>
      <c r="BJ142" s="14" t="s">
        <v>85</v>
      </c>
      <c r="BK142" s="155">
        <f t="shared" si="19"/>
        <v>0</v>
      </c>
      <c r="BL142" s="14" t="s">
        <v>155</v>
      </c>
      <c r="BM142" s="154" t="s">
        <v>554</v>
      </c>
    </row>
    <row r="143" spans="1:65" s="2" customFormat="1" ht="24.2" customHeight="1">
      <c r="A143" s="29"/>
      <c r="B143" s="141"/>
      <c r="C143" s="142" t="s">
        <v>210</v>
      </c>
      <c r="D143" s="142" t="s">
        <v>151</v>
      </c>
      <c r="E143" s="143" t="s">
        <v>256</v>
      </c>
      <c r="F143" s="144" t="s">
        <v>257</v>
      </c>
      <c r="G143" s="145" t="s">
        <v>208</v>
      </c>
      <c r="H143" s="146">
        <v>1.7549999999999999</v>
      </c>
      <c r="I143" s="147"/>
      <c r="J143" s="148">
        <f t="shared" si="10"/>
        <v>0</v>
      </c>
      <c r="K143" s="149"/>
      <c r="L143" s="30"/>
      <c r="M143" s="150" t="s">
        <v>1</v>
      </c>
      <c r="N143" s="151" t="s">
        <v>42</v>
      </c>
      <c r="O143" s="55"/>
      <c r="P143" s="152">
        <f t="shared" si="11"/>
        <v>0</v>
      </c>
      <c r="Q143" s="152">
        <v>0</v>
      </c>
      <c r="R143" s="152">
        <f t="shared" si="12"/>
        <v>0</v>
      </c>
      <c r="S143" s="152">
        <v>0</v>
      </c>
      <c r="T143" s="153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4" t="s">
        <v>155</v>
      </c>
      <c r="AT143" s="154" t="s">
        <v>151</v>
      </c>
      <c r="AU143" s="154" t="s">
        <v>87</v>
      </c>
      <c r="AY143" s="14" t="s">
        <v>149</v>
      </c>
      <c r="BE143" s="155">
        <f t="shared" si="14"/>
        <v>0</v>
      </c>
      <c r="BF143" s="155">
        <f t="shared" si="15"/>
        <v>0</v>
      </c>
      <c r="BG143" s="155">
        <f t="shared" si="16"/>
        <v>0</v>
      </c>
      <c r="BH143" s="155">
        <f t="shared" si="17"/>
        <v>0</v>
      </c>
      <c r="BI143" s="155">
        <f t="shared" si="18"/>
        <v>0</v>
      </c>
      <c r="BJ143" s="14" t="s">
        <v>85</v>
      </c>
      <c r="BK143" s="155">
        <f t="shared" si="19"/>
        <v>0</v>
      </c>
      <c r="BL143" s="14" t="s">
        <v>155</v>
      </c>
      <c r="BM143" s="154" t="s">
        <v>555</v>
      </c>
    </row>
    <row r="144" spans="1:65" s="2" customFormat="1" ht="24.2" customHeight="1">
      <c r="A144" s="29"/>
      <c r="B144" s="141"/>
      <c r="C144" s="142" t="s">
        <v>8</v>
      </c>
      <c r="D144" s="142" t="s">
        <v>151</v>
      </c>
      <c r="E144" s="143" t="s">
        <v>260</v>
      </c>
      <c r="F144" s="144" t="s">
        <v>261</v>
      </c>
      <c r="G144" s="145" t="s">
        <v>208</v>
      </c>
      <c r="H144" s="146">
        <v>0.05</v>
      </c>
      <c r="I144" s="147"/>
      <c r="J144" s="148">
        <f t="shared" si="10"/>
        <v>0</v>
      </c>
      <c r="K144" s="149"/>
      <c r="L144" s="30"/>
      <c r="M144" s="150" t="s">
        <v>1</v>
      </c>
      <c r="N144" s="151" t="s">
        <v>42</v>
      </c>
      <c r="O144" s="55"/>
      <c r="P144" s="152">
        <f t="shared" si="11"/>
        <v>0</v>
      </c>
      <c r="Q144" s="152">
        <v>0</v>
      </c>
      <c r="R144" s="152">
        <f t="shared" si="12"/>
        <v>0</v>
      </c>
      <c r="S144" s="152">
        <v>0</v>
      </c>
      <c r="T144" s="153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4" t="s">
        <v>155</v>
      </c>
      <c r="AT144" s="154" t="s">
        <v>151</v>
      </c>
      <c r="AU144" s="154" t="s">
        <v>87</v>
      </c>
      <c r="AY144" s="14" t="s">
        <v>149</v>
      </c>
      <c r="BE144" s="155">
        <f t="shared" si="14"/>
        <v>0</v>
      </c>
      <c r="BF144" s="155">
        <f t="shared" si="15"/>
        <v>0</v>
      </c>
      <c r="BG144" s="155">
        <f t="shared" si="16"/>
        <v>0</v>
      </c>
      <c r="BH144" s="155">
        <f t="shared" si="17"/>
        <v>0</v>
      </c>
      <c r="BI144" s="155">
        <f t="shared" si="18"/>
        <v>0</v>
      </c>
      <c r="BJ144" s="14" t="s">
        <v>85</v>
      </c>
      <c r="BK144" s="155">
        <f t="shared" si="19"/>
        <v>0</v>
      </c>
      <c r="BL144" s="14" t="s">
        <v>155</v>
      </c>
      <c r="BM144" s="154" t="s">
        <v>556</v>
      </c>
    </row>
    <row r="145" spans="1:65" s="2" customFormat="1" ht="37.9" customHeight="1">
      <c r="A145" s="29"/>
      <c r="B145" s="141"/>
      <c r="C145" s="142" t="s">
        <v>219</v>
      </c>
      <c r="D145" s="142" t="s">
        <v>151</v>
      </c>
      <c r="E145" s="143" t="s">
        <v>264</v>
      </c>
      <c r="F145" s="144" t="s">
        <v>265</v>
      </c>
      <c r="G145" s="145" t="s">
        <v>208</v>
      </c>
      <c r="H145" s="146">
        <v>0.1</v>
      </c>
      <c r="I145" s="147"/>
      <c r="J145" s="148">
        <f t="shared" si="10"/>
        <v>0</v>
      </c>
      <c r="K145" s="149"/>
      <c r="L145" s="30"/>
      <c r="M145" s="150" t="s">
        <v>1</v>
      </c>
      <c r="N145" s="151" t="s">
        <v>42</v>
      </c>
      <c r="O145" s="55"/>
      <c r="P145" s="152">
        <f t="shared" si="11"/>
        <v>0</v>
      </c>
      <c r="Q145" s="152">
        <v>0</v>
      </c>
      <c r="R145" s="152">
        <f t="shared" si="12"/>
        <v>0</v>
      </c>
      <c r="S145" s="152">
        <v>0</v>
      </c>
      <c r="T145" s="153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4" t="s">
        <v>155</v>
      </c>
      <c r="AT145" s="154" t="s">
        <v>151</v>
      </c>
      <c r="AU145" s="154" t="s">
        <v>87</v>
      </c>
      <c r="AY145" s="14" t="s">
        <v>149</v>
      </c>
      <c r="BE145" s="155">
        <f t="shared" si="14"/>
        <v>0</v>
      </c>
      <c r="BF145" s="155">
        <f t="shared" si="15"/>
        <v>0</v>
      </c>
      <c r="BG145" s="155">
        <f t="shared" si="16"/>
        <v>0</v>
      </c>
      <c r="BH145" s="155">
        <f t="shared" si="17"/>
        <v>0</v>
      </c>
      <c r="BI145" s="155">
        <f t="shared" si="18"/>
        <v>0</v>
      </c>
      <c r="BJ145" s="14" t="s">
        <v>85</v>
      </c>
      <c r="BK145" s="155">
        <f t="shared" si="19"/>
        <v>0</v>
      </c>
      <c r="BL145" s="14" t="s">
        <v>155</v>
      </c>
      <c r="BM145" s="154" t="s">
        <v>557</v>
      </c>
    </row>
    <row r="146" spans="1:65" s="2" customFormat="1" ht="24.2" customHeight="1">
      <c r="A146" s="29"/>
      <c r="B146" s="141"/>
      <c r="C146" s="142" t="s">
        <v>223</v>
      </c>
      <c r="D146" s="142" t="s">
        <v>151</v>
      </c>
      <c r="E146" s="143" t="s">
        <v>358</v>
      </c>
      <c r="F146" s="144" t="s">
        <v>359</v>
      </c>
      <c r="G146" s="145" t="s">
        <v>208</v>
      </c>
      <c r="H146" s="146">
        <v>0.5</v>
      </c>
      <c r="I146" s="147"/>
      <c r="J146" s="148">
        <f t="shared" si="10"/>
        <v>0</v>
      </c>
      <c r="K146" s="149"/>
      <c r="L146" s="30"/>
      <c r="M146" s="150" t="s">
        <v>1</v>
      </c>
      <c r="N146" s="151" t="s">
        <v>42</v>
      </c>
      <c r="O146" s="55"/>
      <c r="P146" s="152">
        <f t="shared" si="11"/>
        <v>0</v>
      </c>
      <c r="Q146" s="152">
        <v>0</v>
      </c>
      <c r="R146" s="152">
        <f t="shared" si="12"/>
        <v>0</v>
      </c>
      <c r="S146" s="152">
        <v>0</v>
      </c>
      <c r="T146" s="153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4" t="s">
        <v>155</v>
      </c>
      <c r="AT146" s="154" t="s">
        <v>151</v>
      </c>
      <c r="AU146" s="154" t="s">
        <v>87</v>
      </c>
      <c r="AY146" s="14" t="s">
        <v>149</v>
      </c>
      <c r="BE146" s="155">
        <f t="shared" si="14"/>
        <v>0</v>
      </c>
      <c r="BF146" s="155">
        <f t="shared" si="15"/>
        <v>0</v>
      </c>
      <c r="BG146" s="155">
        <f t="shared" si="16"/>
        <v>0</v>
      </c>
      <c r="BH146" s="155">
        <f t="shared" si="17"/>
        <v>0</v>
      </c>
      <c r="BI146" s="155">
        <f t="shared" si="18"/>
        <v>0</v>
      </c>
      <c r="BJ146" s="14" t="s">
        <v>85</v>
      </c>
      <c r="BK146" s="155">
        <f t="shared" si="19"/>
        <v>0</v>
      </c>
      <c r="BL146" s="14" t="s">
        <v>155</v>
      </c>
      <c r="BM146" s="154" t="s">
        <v>558</v>
      </c>
    </row>
    <row r="147" spans="1:65" s="2" customFormat="1" ht="37.9" customHeight="1">
      <c r="A147" s="29"/>
      <c r="B147" s="141"/>
      <c r="C147" s="142" t="s">
        <v>227</v>
      </c>
      <c r="D147" s="142" t="s">
        <v>151</v>
      </c>
      <c r="E147" s="143" t="s">
        <v>272</v>
      </c>
      <c r="F147" s="144" t="s">
        <v>273</v>
      </c>
      <c r="G147" s="145" t="s">
        <v>208</v>
      </c>
      <c r="H147" s="146">
        <v>1.504</v>
      </c>
      <c r="I147" s="147"/>
      <c r="J147" s="148">
        <f t="shared" si="10"/>
        <v>0</v>
      </c>
      <c r="K147" s="149"/>
      <c r="L147" s="30"/>
      <c r="M147" s="150" t="s">
        <v>1</v>
      </c>
      <c r="N147" s="151" t="s">
        <v>42</v>
      </c>
      <c r="O147" s="55"/>
      <c r="P147" s="152">
        <f t="shared" si="11"/>
        <v>0</v>
      </c>
      <c r="Q147" s="152">
        <v>0</v>
      </c>
      <c r="R147" s="152">
        <f t="shared" si="12"/>
        <v>0</v>
      </c>
      <c r="S147" s="152">
        <v>0</v>
      </c>
      <c r="T147" s="153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4" t="s">
        <v>155</v>
      </c>
      <c r="AT147" s="154" t="s">
        <v>151</v>
      </c>
      <c r="AU147" s="154" t="s">
        <v>87</v>
      </c>
      <c r="AY147" s="14" t="s">
        <v>149</v>
      </c>
      <c r="BE147" s="155">
        <f t="shared" si="14"/>
        <v>0</v>
      </c>
      <c r="BF147" s="155">
        <f t="shared" si="15"/>
        <v>0</v>
      </c>
      <c r="BG147" s="155">
        <f t="shared" si="16"/>
        <v>0</v>
      </c>
      <c r="BH147" s="155">
        <f t="shared" si="17"/>
        <v>0</v>
      </c>
      <c r="BI147" s="155">
        <f t="shared" si="18"/>
        <v>0</v>
      </c>
      <c r="BJ147" s="14" t="s">
        <v>85</v>
      </c>
      <c r="BK147" s="155">
        <f t="shared" si="19"/>
        <v>0</v>
      </c>
      <c r="BL147" s="14" t="s">
        <v>155</v>
      </c>
      <c r="BM147" s="154" t="s">
        <v>559</v>
      </c>
    </row>
    <row r="148" spans="1:65" s="2" customFormat="1" ht="37.9" customHeight="1">
      <c r="A148" s="29"/>
      <c r="B148" s="141"/>
      <c r="C148" s="142" t="s">
        <v>231</v>
      </c>
      <c r="D148" s="142" t="s">
        <v>151</v>
      </c>
      <c r="E148" s="143" t="s">
        <v>276</v>
      </c>
      <c r="F148" s="144" t="s">
        <v>277</v>
      </c>
      <c r="G148" s="145" t="s">
        <v>208</v>
      </c>
      <c r="H148" s="146">
        <v>9.3810000000000002</v>
      </c>
      <c r="I148" s="147"/>
      <c r="J148" s="148">
        <f t="shared" si="10"/>
        <v>0</v>
      </c>
      <c r="K148" s="149"/>
      <c r="L148" s="30"/>
      <c r="M148" s="150" t="s">
        <v>1</v>
      </c>
      <c r="N148" s="151" t="s">
        <v>42</v>
      </c>
      <c r="O148" s="55"/>
      <c r="P148" s="152">
        <f t="shared" si="11"/>
        <v>0</v>
      </c>
      <c r="Q148" s="152">
        <v>0</v>
      </c>
      <c r="R148" s="152">
        <f t="shared" si="12"/>
        <v>0</v>
      </c>
      <c r="S148" s="152">
        <v>0</v>
      </c>
      <c r="T148" s="153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4" t="s">
        <v>155</v>
      </c>
      <c r="AT148" s="154" t="s">
        <v>151</v>
      </c>
      <c r="AU148" s="154" t="s">
        <v>87</v>
      </c>
      <c r="AY148" s="14" t="s">
        <v>149</v>
      </c>
      <c r="BE148" s="155">
        <f t="shared" si="14"/>
        <v>0</v>
      </c>
      <c r="BF148" s="155">
        <f t="shared" si="15"/>
        <v>0</v>
      </c>
      <c r="BG148" s="155">
        <f t="shared" si="16"/>
        <v>0</v>
      </c>
      <c r="BH148" s="155">
        <f t="shared" si="17"/>
        <v>0</v>
      </c>
      <c r="BI148" s="155">
        <f t="shared" si="18"/>
        <v>0</v>
      </c>
      <c r="BJ148" s="14" t="s">
        <v>85</v>
      </c>
      <c r="BK148" s="155">
        <f t="shared" si="19"/>
        <v>0</v>
      </c>
      <c r="BL148" s="14" t="s">
        <v>155</v>
      </c>
      <c r="BM148" s="154" t="s">
        <v>560</v>
      </c>
    </row>
    <row r="149" spans="1:65" s="12" customFormat="1" ht="25.9" customHeight="1">
      <c r="B149" s="128"/>
      <c r="D149" s="129" t="s">
        <v>76</v>
      </c>
      <c r="E149" s="130" t="s">
        <v>363</v>
      </c>
      <c r="F149" s="130" t="s">
        <v>364</v>
      </c>
      <c r="I149" s="131"/>
      <c r="J149" s="132">
        <f>BK149</f>
        <v>0</v>
      </c>
      <c r="L149" s="128"/>
      <c r="M149" s="133"/>
      <c r="N149" s="134"/>
      <c r="O149" s="134"/>
      <c r="P149" s="135">
        <f>P150</f>
        <v>0</v>
      </c>
      <c r="Q149" s="134"/>
      <c r="R149" s="135">
        <f>R150</f>
        <v>0</v>
      </c>
      <c r="S149" s="134"/>
      <c r="T149" s="136">
        <f>T150</f>
        <v>1.5038</v>
      </c>
      <c r="AR149" s="129" t="s">
        <v>87</v>
      </c>
      <c r="AT149" s="137" t="s">
        <v>76</v>
      </c>
      <c r="AU149" s="137" t="s">
        <v>77</v>
      </c>
      <c r="AY149" s="129" t="s">
        <v>149</v>
      </c>
      <c r="BK149" s="138">
        <f>BK150</f>
        <v>0</v>
      </c>
    </row>
    <row r="150" spans="1:65" s="12" customFormat="1" ht="22.9" customHeight="1">
      <c r="B150" s="128"/>
      <c r="D150" s="129" t="s">
        <v>76</v>
      </c>
      <c r="E150" s="139" t="s">
        <v>434</v>
      </c>
      <c r="F150" s="139" t="s">
        <v>435</v>
      </c>
      <c r="I150" s="131"/>
      <c r="J150" s="140">
        <f>BK150</f>
        <v>0</v>
      </c>
      <c r="L150" s="128"/>
      <c r="M150" s="133"/>
      <c r="N150" s="134"/>
      <c r="O150" s="134"/>
      <c r="P150" s="135">
        <f>P151</f>
        <v>0</v>
      </c>
      <c r="Q150" s="134"/>
      <c r="R150" s="135">
        <f>R151</f>
        <v>0</v>
      </c>
      <c r="S150" s="134"/>
      <c r="T150" s="136">
        <f>T151</f>
        <v>1.5038</v>
      </c>
      <c r="AR150" s="129" t="s">
        <v>87</v>
      </c>
      <c r="AT150" s="137" t="s">
        <v>76</v>
      </c>
      <c r="AU150" s="137" t="s">
        <v>85</v>
      </c>
      <c r="AY150" s="129" t="s">
        <v>149</v>
      </c>
      <c r="BK150" s="138">
        <f>BK151</f>
        <v>0</v>
      </c>
    </row>
    <row r="151" spans="1:65" s="2" customFormat="1" ht="24.2" customHeight="1">
      <c r="A151" s="29"/>
      <c r="B151" s="141"/>
      <c r="C151" s="142" t="s">
        <v>14</v>
      </c>
      <c r="D151" s="142" t="s">
        <v>151</v>
      </c>
      <c r="E151" s="143" t="s">
        <v>561</v>
      </c>
      <c r="F151" s="144" t="s">
        <v>562</v>
      </c>
      <c r="G151" s="145" t="s">
        <v>154</v>
      </c>
      <c r="H151" s="146">
        <v>20</v>
      </c>
      <c r="I151" s="147"/>
      <c r="J151" s="148">
        <f>ROUND(I151*H151,2)</f>
        <v>0</v>
      </c>
      <c r="K151" s="149"/>
      <c r="L151" s="30"/>
      <c r="M151" s="150" t="s">
        <v>1</v>
      </c>
      <c r="N151" s="151" t="s">
        <v>42</v>
      </c>
      <c r="O151" s="55"/>
      <c r="P151" s="152">
        <f>O151*H151</f>
        <v>0</v>
      </c>
      <c r="Q151" s="152">
        <v>0</v>
      </c>
      <c r="R151" s="152">
        <f>Q151*H151</f>
        <v>0</v>
      </c>
      <c r="S151" s="152">
        <v>7.5190000000000007E-2</v>
      </c>
      <c r="T151" s="153">
        <f>S151*H151</f>
        <v>1.5038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4" t="s">
        <v>219</v>
      </c>
      <c r="AT151" s="154" t="s">
        <v>151</v>
      </c>
      <c r="AU151" s="154" t="s">
        <v>87</v>
      </c>
      <c r="AY151" s="14" t="s">
        <v>149</v>
      </c>
      <c r="BE151" s="155">
        <f>IF(N151="základní",J151,0)</f>
        <v>0</v>
      </c>
      <c r="BF151" s="155">
        <f>IF(N151="snížená",J151,0)</f>
        <v>0</v>
      </c>
      <c r="BG151" s="155">
        <f>IF(N151="zákl. přenesená",J151,0)</f>
        <v>0</v>
      </c>
      <c r="BH151" s="155">
        <f>IF(N151="sníž. přenesená",J151,0)</f>
        <v>0</v>
      </c>
      <c r="BI151" s="155">
        <f>IF(N151="nulová",J151,0)</f>
        <v>0</v>
      </c>
      <c r="BJ151" s="14" t="s">
        <v>85</v>
      </c>
      <c r="BK151" s="155">
        <f>ROUND(I151*H151,2)</f>
        <v>0</v>
      </c>
      <c r="BL151" s="14" t="s">
        <v>219</v>
      </c>
      <c r="BM151" s="154" t="s">
        <v>563</v>
      </c>
    </row>
    <row r="152" spans="1:65" s="12" customFormat="1" ht="25.9" customHeight="1">
      <c r="B152" s="128"/>
      <c r="D152" s="129" t="s">
        <v>76</v>
      </c>
      <c r="E152" s="130" t="s">
        <v>279</v>
      </c>
      <c r="F152" s="130" t="s">
        <v>280</v>
      </c>
      <c r="I152" s="131"/>
      <c r="J152" s="132">
        <f>BK152</f>
        <v>0</v>
      </c>
      <c r="L152" s="128"/>
      <c r="M152" s="133"/>
      <c r="N152" s="134"/>
      <c r="O152" s="134"/>
      <c r="P152" s="135">
        <f>P153+P155</f>
        <v>0</v>
      </c>
      <c r="Q152" s="134"/>
      <c r="R152" s="135">
        <f>R153+R155</f>
        <v>0</v>
      </c>
      <c r="S152" s="134"/>
      <c r="T152" s="136">
        <f>T153+T155</f>
        <v>0</v>
      </c>
      <c r="AR152" s="129" t="s">
        <v>169</v>
      </c>
      <c r="AT152" s="137" t="s">
        <v>76</v>
      </c>
      <c r="AU152" s="137" t="s">
        <v>77</v>
      </c>
      <c r="AY152" s="129" t="s">
        <v>149</v>
      </c>
      <c r="BK152" s="138">
        <f>BK153+BK155</f>
        <v>0</v>
      </c>
    </row>
    <row r="153" spans="1:65" s="12" customFormat="1" ht="22.9" customHeight="1">
      <c r="B153" s="128"/>
      <c r="D153" s="129" t="s">
        <v>76</v>
      </c>
      <c r="E153" s="139" t="s">
        <v>289</v>
      </c>
      <c r="F153" s="139" t="s">
        <v>290</v>
      </c>
      <c r="I153" s="131"/>
      <c r="J153" s="140">
        <f>BK153</f>
        <v>0</v>
      </c>
      <c r="L153" s="128"/>
      <c r="M153" s="133"/>
      <c r="N153" s="134"/>
      <c r="O153" s="134"/>
      <c r="P153" s="135">
        <f>P154</f>
        <v>0</v>
      </c>
      <c r="Q153" s="134"/>
      <c r="R153" s="135">
        <f>R154</f>
        <v>0</v>
      </c>
      <c r="S153" s="134"/>
      <c r="T153" s="136">
        <f>T154</f>
        <v>0</v>
      </c>
      <c r="AR153" s="129" t="s">
        <v>169</v>
      </c>
      <c r="AT153" s="137" t="s">
        <v>76</v>
      </c>
      <c r="AU153" s="137" t="s">
        <v>85</v>
      </c>
      <c r="AY153" s="129" t="s">
        <v>149</v>
      </c>
      <c r="BK153" s="138">
        <f>BK154</f>
        <v>0</v>
      </c>
    </row>
    <row r="154" spans="1:65" s="2" customFormat="1" ht="37.9" customHeight="1">
      <c r="A154" s="29"/>
      <c r="B154" s="141"/>
      <c r="C154" s="142" t="s">
        <v>7</v>
      </c>
      <c r="D154" s="142" t="s">
        <v>151</v>
      </c>
      <c r="E154" s="143" t="s">
        <v>292</v>
      </c>
      <c r="F154" s="144" t="s">
        <v>293</v>
      </c>
      <c r="G154" s="145" t="s">
        <v>217</v>
      </c>
      <c r="H154" s="146">
        <v>1</v>
      </c>
      <c r="I154" s="147"/>
      <c r="J154" s="148">
        <f>ROUND(I154*H154,2)</f>
        <v>0</v>
      </c>
      <c r="K154" s="149"/>
      <c r="L154" s="30"/>
      <c r="M154" s="150" t="s">
        <v>1</v>
      </c>
      <c r="N154" s="151" t="s">
        <v>42</v>
      </c>
      <c r="O154" s="55"/>
      <c r="P154" s="152">
        <f>O154*H154</f>
        <v>0</v>
      </c>
      <c r="Q154" s="152">
        <v>0</v>
      </c>
      <c r="R154" s="152">
        <f>Q154*H154</f>
        <v>0</v>
      </c>
      <c r="S154" s="152">
        <v>0</v>
      </c>
      <c r="T154" s="153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4" t="s">
        <v>287</v>
      </c>
      <c r="AT154" s="154" t="s">
        <v>151</v>
      </c>
      <c r="AU154" s="154" t="s">
        <v>87</v>
      </c>
      <c r="AY154" s="14" t="s">
        <v>149</v>
      </c>
      <c r="BE154" s="155">
        <f>IF(N154="základní",J154,0)</f>
        <v>0</v>
      </c>
      <c r="BF154" s="155">
        <f>IF(N154="snížená",J154,0)</f>
        <v>0</v>
      </c>
      <c r="BG154" s="155">
        <f>IF(N154="zákl. přenesená",J154,0)</f>
        <v>0</v>
      </c>
      <c r="BH154" s="155">
        <f>IF(N154="sníž. přenesená",J154,0)</f>
        <v>0</v>
      </c>
      <c r="BI154" s="155">
        <f>IF(N154="nulová",J154,0)</f>
        <v>0</v>
      </c>
      <c r="BJ154" s="14" t="s">
        <v>85</v>
      </c>
      <c r="BK154" s="155">
        <f>ROUND(I154*H154,2)</f>
        <v>0</v>
      </c>
      <c r="BL154" s="14" t="s">
        <v>287</v>
      </c>
      <c r="BM154" s="154" t="s">
        <v>564</v>
      </c>
    </row>
    <row r="155" spans="1:65" s="12" customFormat="1" ht="22.9" customHeight="1">
      <c r="B155" s="128"/>
      <c r="D155" s="129" t="s">
        <v>76</v>
      </c>
      <c r="E155" s="139" t="s">
        <v>371</v>
      </c>
      <c r="F155" s="139" t="s">
        <v>372</v>
      </c>
      <c r="I155" s="131"/>
      <c r="J155" s="140">
        <f>BK155</f>
        <v>0</v>
      </c>
      <c r="L155" s="128"/>
      <c r="M155" s="133"/>
      <c r="N155" s="134"/>
      <c r="O155" s="134"/>
      <c r="P155" s="135">
        <f>P156</f>
        <v>0</v>
      </c>
      <c r="Q155" s="134"/>
      <c r="R155" s="135">
        <f>R156</f>
        <v>0</v>
      </c>
      <c r="S155" s="134"/>
      <c r="T155" s="136">
        <f>T156</f>
        <v>0</v>
      </c>
      <c r="AR155" s="129" t="s">
        <v>169</v>
      </c>
      <c r="AT155" s="137" t="s">
        <v>76</v>
      </c>
      <c r="AU155" s="137" t="s">
        <v>85</v>
      </c>
      <c r="AY155" s="129" t="s">
        <v>149</v>
      </c>
      <c r="BK155" s="138">
        <f>BK156</f>
        <v>0</v>
      </c>
    </row>
    <row r="156" spans="1:65" s="2" customFormat="1" ht="24.2" customHeight="1">
      <c r="A156" s="29"/>
      <c r="B156" s="141"/>
      <c r="C156" s="142" t="s">
        <v>243</v>
      </c>
      <c r="D156" s="142" t="s">
        <v>151</v>
      </c>
      <c r="E156" s="143" t="s">
        <v>373</v>
      </c>
      <c r="F156" s="144" t="s">
        <v>565</v>
      </c>
      <c r="G156" s="145" t="s">
        <v>286</v>
      </c>
      <c r="H156" s="146">
        <v>1</v>
      </c>
      <c r="I156" s="147"/>
      <c r="J156" s="148">
        <f>ROUND(I156*H156,2)</f>
        <v>0</v>
      </c>
      <c r="K156" s="149"/>
      <c r="L156" s="30"/>
      <c r="M156" s="167" t="s">
        <v>1</v>
      </c>
      <c r="N156" s="168" t="s">
        <v>42</v>
      </c>
      <c r="O156" s="169"/>
      <c r="P156" s="170">
        <f>O156*H156</f>
        <v>0</v>
      </c>
      <c r="Q156" s="170">
        <v>0</v>
      </c>
      <c r="R156" s="170">
        <f>Q156*H156</f>
        <v>0</v>
      </c>
      <c r="S156" s="170">
        <v>0</v>
      </c>
      <c r="T156" s="171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4" t="s">
        <v>287</v>
      </c>
      <c r="AT156" s="154" t="s">
        <v>151</v>
      </c>
      <c r="AU156" s="154" t="s">
        <v>87</v>
      </c>
      <c r="AY156" s="14" t="s">
        <v>149</v>
      </c>
      <c r="BE156" s="155">
        <f>IF(N156="základní",J156,0)</f>
        <v>0</v>
      </c>
      <c r="BF156" s="155">
        <f>IF(N156="snížená",J156,0)</f>
        <v>0</v>
      </c>
      <c r="BG156" s="155">
        <f>IF(N156="zákl. přenesená",J156,0)</f>
        <v>0</v>
      </c>
      <c r="BH156" s="155">
        <f>IF(N156="sníž. přenesená",J156,0)</f>
        <v>0</v>
      </c>
      <c r="BI156" s="155">
        <f>IF(N156="nulová",J156,0)</f>
        <v>0</v>
      </c>
      <c r="BJ156" s="14" t="s">
        <v>85</v>
      </c>
      <c r="BK156" s="155">
        <f>ROUND(I156*H156,2)</f>
        <v>0</v>
      </c>
      <c r="BL156" s="14" t="s">
        <v>287</v>
      </c>
      <c r="BM156" s="154" t="s">
        <v>566</v>
      </c>
    </row>
    <row r="157" spans="1:65" s="2" customFormat="1" ht="6.95" customHeight="1">
      <c r="A157" s="29"/>
      <c r="B157" s="44"/>
      <c r="C157" s="45"/>
      <c r="D157" s="45"/>
      <c r="E157" s="45"/>
      <c r="F157" s="45"/>
      <c r="G157" s="45"/>
      <c r="H157" s="45"/>
      <c r="I157" s="45"/>
      <c r="J157" s="45"/>
      <c r="K157" s="45"/>
      <c r="L157" s="30"/>
      <c r="M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</row>
  </sheetData>
  <sheetProtection algorithmName="SHA-512" hashValue="Zrh4XTRuPeXMhiY1OkPG4WNwHwYz5s1cNg7TwxtrZmnMmMM/mDBmjbZNboOkq2fh8Ps/Ct5ORRsnPVbnpUiaPg==" saltValue="3As1eRR2Hch0LcEDLbvU8g==" spinCount="100000" sheet="1" objects="1" scenarios="1"/>
  <autoFilter ref="C124:K156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2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4" t="s">
        <v>105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87</v>
      </c>
    </row>
    <row r="4" spans="1:46" s="1" customFormat="1" ht="24.95" customHeight="1">
      <c r="B4" s="17"/>
      <c r="D4" s="18" t="s">
        <v>118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33.75" customHeight="1">
      <c r="B7" s="17"/>
      <c r="E7" s="215" t="str">
        <f>'Rekapitulace stavby'!K6</f>
        <v>Odstraňování postradatelných objektů SŽ-demolice (obvod OŘ PHA) trať č.090-Kralupy n.V.; Bubny, 070-Měšice, 061-Oskořínek, 011 Pečky,126-Chrášťany, 161-Oráčov, 174-Hýskov, 210-Čisovice, 212-Ledečko</v>
      </c>
      <c r="F7" s="216"/>
      <c r="G7" s="216"/>
      <c r="H7" s="216"/>
      <c r="L7" s="17"/>
    </row>
    <row r="8" spans="1:46" s="2" customFormat="1" ht="12" customHeight="1">
      <c r="A8" s="29"/>
      <c r="B8" s="30"/>
      <c r="C8" s="29"/>
      <c r="D8" s="24" t="s">
        <v>119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1" t="s">
        <v>567</v>
      </c>
      <c r="F9" s="217"/>
      <c r="G9" s="217"/>
      <c r="H9" s="217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568</v>
      </c>
      <c r="G12" s="29"/>
      <c r="H12" s="29"/>
      <c r="I12" s="24" t="s">
        <v>21</v>
      </c>
      <c r="J12" s="52" t="str">
        <f>'Rekapitulace stavby'!AN8</f>
        <v>14. 9. 2020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25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26</v>
      </c>
      <c r="F15" s="29"/>
      <c r="G15" s="29"/>
      <c r="H15" s="29"/>
      <c r="I15" s="24" t="s">
        <v>27</v>
      </c>
      <c r="J15" s="22" t="s">
        <v>28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29</v>
      </c>
      <c r="E17" s="29"/>
      <c r="F17" s="29"/>
      <c r="G17" s="29"/>
      <c r="H17" s="29"/>
      <c r="I17" s="2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8" t="str">
        <f>'Rekapitulace stavby'!E14</f>
        <v>Vyplň údaj</v>
      </c>
      <c r="F18" s="187"/>
      <c r="G18" s="187"/>
      <c r="H18" s="187"/>
      <c r="I18" s="24" t="s">
        <v>27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31</v>
      </c>
      <c r="E20" s="29"/>
      <c r="F20" s="29"/>
      <c r="G20" s="29"/>
      <c r="H20" s="29"/>
      <c r="I20" s="2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27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34</v>
      </c>
      <c r="E23" s="29"/>
      <c r="F23" s="29"/>
      <c r="G23" s="29"/>
      <c r="H23" s="29"/>
      <c r="I23" s="24" t="s">
        <v>24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35</v>
      </c>
      <c r="F24" s="29"/>
      <c r="G24" s="29"/>
      <c r="H24" s="29"/>
      <c r="I24" s="24" t="s">
        <v>27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36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91" t="s">
        <v>1</v>
      </c>
      <c r="F27" s="191"/>
      <c r="G27" s="191"/>
      <c r="H27" s="191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37</v>
      </c>
      <c r="E30" s="29"/>
      <c r="F30" s="29"/>
      <c r="G30" s="29"/>
      <c r="H30" s="29"/>
      <c r="I30" s="29"/>
      <c r="J30" s="68">
        <f>ROUND(J127,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39</v>
      </c>
      <c r="G32" s="29"/>
      <c r="H32" s="29"/>
      <c r="I32" s="33" t="s">
        <v>38</v>
      </c>
      <c r="J32" s="33" t="s">
        <v>40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41</v>
      </c>
      <c r="E33" s="24" t="s">
        <v>42</v>
      </c>
      <c r="F33" s="96">
        <f>ROUND((SUM(BE127:BE173)),  2)</f>
        <v>0</v>
      </c>
      <c r="G33" s="29"/>
      <c r="H33" s="29"/>
      <c r="I33" s="97">
        <v>0.21</v>
      </c>
      <c r="J33" s="96">
        <f>ROUND(((SUM(BE127:BE173))*I33),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43</v>
      </c>
      <c r="F34" s="96">
        <f>ROUND((SUM(BF127:BF173)),  2)</f>
        <v>0</v>
      </c>
      <c r="G34" s="29"/>
      <c r="H34" s="29"/>
      <c r="I34" s="97">
        <v>0.15</v>
      </c>
      <c r="J34" s="96">
        <f>ROUND(((SUM(BF127:BF173))*I34),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44</v>
      </c>
      <c r="F35" s="96">
        <f>ROUND((SUM(BG127:BG173)),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45</v>
      </c>
      <c r="F36" s="96">
        <f>ROUND((SUM(BH127:BH173)),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46</v>
      </c>
      <c r="F37" s="96">
        <f>ROUND((SUM(BI127:BI173)),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47</v>
      </c>
      <c r="E39" s="57"/>
      <c r="F39" s="57"/>
      <c r="G39" s="100" t="s">
        <v>48</v>
      </c>
      <c r="H39" s="101" t="s">
        <v>49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29"/>
      <c r="B61" s="30"/>
      <c r="C61" s="29"/>
      <c r="D61" s="42" t="s">
        <v>52</v>
      </c>
      <c r="E61" s="32"/>
      <c r="F61" s="104" t="s">
        <v>53</v>
      </c>
      <c r="G61" s="42" t="s">
        <v>52</v>
      </c>
      <c r="H61" s="32"/>
      <c r="I61" s="32"/>
      <c r="J61" s="105" t="s">
        <v>53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29"/>
      <c r="B65" s="30"/>
      <c r="C65" s="29"/>
      <c r="D65" s="40" t="s">
        <v>54</v>
      </c>
      <c r="E65" s="43"/>
      <c r="F65" s="43"/>
      <c r="G65" s="40" t="s">
        <v>55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29"/>
      <c r="B76" s="30"/>
      <c r="C76" s="29"/>
      <c r="D76" s="42" t="s">
        <v>52</v>
      </c>
      <c r="E76" s="32"/>
      <c r="F76" s="104" t="s">
        <v>53</v>
      </c>
      <c r="G76" s="42" t="s">
        <v>52</v>
      </c>
      <c r="H76" s="32"/>
      <c r="I76" s="32"/>
      <c r="J76" s="105" t="s">
        <v>53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122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5" t="str">
        <f>E7</f>
        <v>Odstraňování postradatelných objektů SŽ-demolice (obvod OŘ PHA) trať č.090-Kralupy n.V.; Bubny, 070-Měšice, 061-Oskořínek, 011 Pečky,126-Chrášťany, 161-Oráčov, 174-Hýskov, 210-Čisovice, 212-Ledečko</v>
      </c>
      <c r="F85" s="216"/>
      <c r="G85" s="216"/>
      <c r="H85" s="216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119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1" t="str">
        <f>E9</f>
        <v>SO.07 - Praha Bubny - stavědlo č.1 (5000116837)</v>
      </c>
      <c r="F87" s="217"/>
      <c r="G87" s="217"/>
      <c r="H87" s="217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>Praha Bubny</v>
      </c>
      <c r="G89" s="29"/>
      <c r="H89" s="29"/>
      <c r="I89" s="24" t="s">
        <v>21</v>
      </c>
      <c r="J89" s="52" t="str">
        <f>IF(J12="","",J12)</f>
        <v>14. 9. 2020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>Správa železnic, státní organizace</v>
      </c>
      <c r="G91" s="29"/>
      <c r="H91" s="29"/>
      <c r="I91" s="24" t="s">
        <v>31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29</v>
      </c>
      <c r="D92" s="29"/>
      <c r="E92" s="29"/>
      <c r="F92" s="22" t="str">
        <f>IF(E18="","",E18)</f>
        <v>Vyplň údaj</v>
      </c>
      <c r="G92" s="29"/>
      <c r="H92" s="29"/>
      <c r="I92" s="24" t="s">
        <v>34</v>
      </c>
      <c r="J92" s="27" t="str">
        <f>E24</f>
        <v>L. Malý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123</v>
      </c>
      <c r="D94" s="98"/>
      <c r="E94" s="98"/>
      <c r="F94" s="98"/>
      <c r="G94" s="98"/>
      <c r="H94" s="98"/>
      <c r="I94" s="98"/>
      <c r="J94" s="107" t="s">
        <v>124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125</v>
      </c>
      <c r="D96" s="29"/>
      <c r="E96" s="29"/>
      <c r="F96" s="29"/>
      <c r="G96" s="29"/>
      <c r="H96" s="29"/>
      <c r="I96" s="29"/>
      <c r="J96" s="68">
        <f>J127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126</v>
      </c>
    </row>
    <row r="97" spans="1:31" s="9" customFormat="1" ht="24.95" customHeight="1">
      <c r="B97" s="109"/>
      <c r="D97" s="110" t="s">
        <v>127</v>
      </c>
      <c r="E97" s="111"/>
      <c r="F97" s="111"/>
      <c r="G97" s="111"/>
      <c r="H97" s="111"/>
      <c r="I97" s="111"/>
      <c r="J97" s="112">
        <f>J128</f>
        <v>0</v>
      </c>
      <c r="L97" s="109"/>
    </row>
    <row r="98" spans="1:31" s="10" customFormat="1" ht="19.899999999999999" customHeight="1">
      <c r="B98" s="113"/>
      <c r="D98" s="114" t="s">
        <v>128</v>
      </c>
      <c r="E98" s="115"/>
      <c r="F98" s="115"/>
      <c r="G98" s="115"/>
      <c r="H98" s="115"/>
      <c r="I98" s="115"/>
      <c r="J98" s="116">
        <f>J129</f>
        <v>0</v>
      </c>
      <c r="L98" s="113"/>
    </row>
    <row r="99" spans="1:31" s="10" customFormat="1" ht="19.899999999999999" customHeight="1">
      <c r="B99" s="113"/>
      <c r="D99" s="114" t="s">
        <v>129</v>
      </c>
      <c r="E99" s="115"/>
      <c r="F99" s="115"/>
      <c r="G99" s="115"/>
      <c r="H99" s="115"/>
      <c r="I99" s="115"/>
      <c r="J99" s="116">
        <f>J138</f>
        <v>0</v>
      </c>
      <c r="L99" s="113"/>
    </row>
    <row r="100" spans="1:31" s="10" customFormat="1" ht="19.899999999999999" customHeight="1">
      <c r="B100" s="113"/>
      <c r="D100" s="114" t="s">
        <v>130</v>
      </c>
      <c r="E100" s="115"/>
      <c r="F100" s="115"/>
      <c r="G100" s="115"/>
      <c r="H100" s="115"/>
      <c r="I100" s="115"/>
      <c r="J100" s="116">
        <f>J142</f>
        <v>0</v>
      </c>
      <c r="L100" s="113"/>
    </row>
    <row r="101" spans="1:31" s="9" customFormat="1" ht="24.95" customHeight="1">
      <c r="B101" s="109"/>
      <c r="D101" s="110" t="s">
        <v>327</v>
      </c>
      <c r="E101" s="111"/>
      <c r="F101" s="111"/>
      <c r="G101" s="111"/>
      <c r="H101" s="111"/>
      <c r="I101" s="111"/>
      <c r="J101" s="112">
        <f>J154</f>
        <v>0</v>
      </c>
      <c r="L101" s="109"/>
    </row>
    <row r="102" spans="1:31" s="10" customFormat="1" ht="19.899999999999999" customHeight="1">
      <c r="B102" s="113"/>
      <c r="D102" s="114" t="s">
        <v>328</v>
      </c>
      <c r="E102" s="115"/>
      <c r="F102" s="115"/>
      <c r="G102" s="115"/>
      <c r="H102" s="115"/>
      <c r="I102" s="115"/>
      <c r="J102" s="116">
        <f>J155</f>
        <v>0</v>
      </c>
      <c r="L102" s="113"/>
    </row>
    <row r="103" spans="1:31" s="10" customFormat="1" ht="19.899999999999999" customHeight="1">
      <c r="B103" s="113"/>
      <c r="D103" s="114" t="s">
        <v>386</v>
      </c>
      <c r="E103" s="115"/>
      <c r="F103" s="115"/>
      <c r="G103" s="115"/>
      <c r="H103" s="115"/>
      <c r="I103" s="115"/>
      <c r="J103" s="116">
        <f>J157</f>
        <v>0</v>
      </c>
      <c r="L103" s="113"/>
    </row>
    <row r="104" spans="1:31" s="9" customFormat="1" ht="24.95" customHeight="1">
      <c r="B104" s="109"/>
      <c r="D104" s="110" t="s">
        <v>131</v>
      </c>
      <c r="E104" s="111"/>
      <c r="F104" s="111"/>
      <c r="G104" s="111"/>
      <c r="H104" s="111"/>
      <c r="I104" s="111"/>
      <c r="J104" s="112">
        <f>J161</f>
        <v>0</v>
      </c>
      <c r="L104" s="109"/>
    </row>
    <row r="105" spans="1:31" s="10" customFormat="1" ht="19.899999999999999" customHeight="1">
      <c r="B105" s="113"/>
      <c r="D105" s="114" t="s">
        <v>569</v>
      </c>
      <c r="E105" s="115"/>
      <c r="F105" s="115"/>
      <c r="G105" s="115"/>
      <c r="H105" s="115"/>
      <c r="I105" s="115"/>
      <c r="J105" s="116">
        <f>J162</f>
        <v>0</v>
      </c>
      <c r="L105" s="113"/>
    </row>
    <row r="106" spans="1:31" s="10" customFormat="1" ht="19.899999999999999" customHeight="1">
      <c r="B106" s="113"/>
      <c r="D106" s="114" t="s">
        <v>133</v>
      </c>
      <c r="E106" s="115"/>
      <c r="F106" s="115"/>
      <c r="G106" s="115"/>
      <c r="H106" s="115"/>
      <c r="I106" s="115"/>
      <c r="J106" s="116">
        <f>J165</f>
        <v>0</v>
      </c>
      <c r="L106" s="113"/>
    </row>
    <row r="107" spans="1:31" s="10" customFormat="1" ht="19.899999999999999" customHeight="1">
      <c r="B107" s="113"/>
      <c r="D107" s="114" t="s">
        <v>329</v>
      </c>
      <c r="E107" s="115"/>
      <c r="F107" s="115"/>
      <c r="G107" s="115"/>
      <c r="H107" s="115"/>
      <c r="I107" s="115"/>
      <c r="J107" s="116">
        <f>J169</f>
        <v>0</v>
      </c>
      <c r="L107" s="113"/>
    </row>
    <row r="108" spans="1:31" s="2" customFormat="1" ht="21.7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5" customHeight="1">
      <c r="A109" s="29"/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3" spans="1:63" s="2" customFormat="1" ht="6.95" customHeight="1">
      <c r="A113" s="29"/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24.95" customHeight="1">
      <c r="A114" s="29"/>
      <c r="B114" s="30"/>
      <c r="C114" s="18" t="s">
        <v>134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2" customHeight="1">
      <c r="A116" s="29"/>
      <c r="B116" s="30"/>
      <c r="C116" s="24" t="s">
        <v>16</v>
      </c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6.5" customHeight="1">
      <c r="A117" s="29"/>
      <c r="B117" s="30"/>
      <c r="C117" s="29"/>
      <c r="D117" s="29"/>
      <c r="E117" s="215" t="str">
        <f>E7</f>
        <v>Odstraňování postradatelných objektů SŽ-demolice (obvod OŘ PHA) trať č.090-Kralupy n.V.; Bubny, 070-Měšice, 061-Oskořínek, 011 Pečky,126-Chrášťany, 161-Oráčov, 174-Hýskov, 210-Čisovice, 212-Ledečko</v>
      </c>
      <c r="F117" s="216"/>
      <c r="G117" s="216"/>
      <c r="H117" s="216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2" customHeight="1">
      <c r="A118" s="29"/>
      <c r="B118" s="30"/>
      <c r="C118" s="24" t="s">
        <v>119</v>
      </c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6.5" customHeight="1">
      <c r="A119" s="29"/>
      <c r="B119" s="30"/>
      <c r="C119" s="29"/>
      <c r="D119" s="29"/>
      <c r="E119" s="181" t="str">
        <f>E9</f>
        <v>SO.07 - Praha Bubny - stavědlo č.1 (5000116837)</v>
      </c>
      <c r="F119" s="217"/>
      <c r="G119" s="217"/>
      <c r="H119" s="217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6.9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12" customHeight="1">
      <c r="A121" s="29"/>
      <c r="B121" s="30"/>
      <c r="C121" s="24" t="s">
        <v>19</v>
      </c>
      <c r="D121" s="29"/>
      <c r="E121" s="29"/>
      <c r="F121" s="22" t="str">
        <f>F12</f>
        <v>Praha Bubny</v>
      </c>
      <c r="G121" s="29"/>
      <c r="H121" s="29"/>
      <c r="I121" s="24" t="s">
        <v>21</v>
      </c>
      <c r="J121" s="52" t="str">
        <f>IF(J12="","",J12)</f>
        <v>14. 9. 2020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6.9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2" customHeight="1">
      <c r="A123" s="29"/>
      <c r="B123" s="30"/>
      <c r="C123" s="24" t="s">
        <v>23</v>
      </c>
      <c r="D123" s="29"/>
      <c r="E123" s="29"/>
      <c r="F123" s="22" t="str">
        <f>E15</f>
        <v>Správa železnic, státní organizace</v>
      </c>
      <c r="G123" s="29"/>
      <c r="H123" s="29"/>
      <c r="I123" s="24" t="s">
        <v>31</v>
      </c>
      <c r="J123" s="27" t="str">
        <f>E21</f>
        <v xml:space="preserve"> 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5.2" customHeight="1">
      <c r="A124" s="29"/>
      <c r="B124" s="30"/>
      <c r="C124" s="24" t="s">
        <v>29</v>
      </c>
      <c r="D124" s="29"/>
      <c r="E124" s="29"/>
      <c r="F124" s="22" t="str">
        <f>IF(E18="","",E18)</f>
        <v>Vyplň údaj</v>
      </c>
      <c r="G124" s="29"/>
      <c r="H124" s="29"/>
      <c r="I124" s="24" t="s">
        <v>34</v>
      </c>
      <c r="J124" s="27" t="str">
        <f>E24</f>
        <v>L. Malý</v>
      </c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0.3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11" customFormat="1" ht="29.25" customHeight="1">
      <c r="A126" s="117"/>
      <c r="B126" s="118"/>
      <c r="C126" s="119" t="s">
        <v>135</v>
      </c>
      <c r="D126" s="120" t="s">
        <v>62</v>
      </c>
      <c r="E126" s="120" t="s">
        <v>58</v>
      </c>
      <c r="F126" s="120" t="s">
        <v>59</v>
      </c>
      <c r="G126" s="120" t="s">
        <v>136</v>
      </c>
      <c r="H126" s="120" t="s">
        <v>137</v>
      </c>
      <c r="I126" s="120" t="s">
        <v>138</v>
      </c>
      <c r="J126" s="121" t="s">
        <v>124</v>
      </c>
      <c r="K126" s="122" t="s">
        <v>139</v>
      </c>
      <c r="L126" s="123"/>
      <c r="M126" s="59" t="s">
        <v>1</v>
      </c>
      <c r="N126" s="60" t="s">
        <v>41</v>
      </c>
      <c r="O126" s="60" t="s">
        <v>140</v>
      </c>
      <c r="P126" s="60" t="s">
        <v>141</v>
      </c>
      <c r="Q126" s="60" t="s">
        <v>142</v>
      </c>
      <c r="R126" s="60" t="s">
        <v>143</v>
      </c>
      <c r="S126" s="60" t="s">
        <v>144</v>
      </c>
      <c r="T126" s="61" t="s">
        <v>145</v>
      </c>
      <c r="U126" s="117"/>
      <c r="V126" s="117"/>
      <c r="W126" s="117"/>
      <c r="X126" s="117"/>
      <c r="Y126" s="117"/>
      <c r="Z126" s="117"/>
      <c r="AA126" s="117"/>
      <c r="AB126" s="117"/>
      <c r="AC126" s="117"/>
      <c r="AD126" s="117"/>
      <c r="AE126" s="117"/>
    </row>
    <row r="127" spans="1:63" s="2" customFormat="1" ht="22.9" customHeight="1">
      <c r="A127" s="29"/>
      <c r="B127" s="30"/>
      <c r="C127" s="66" t="s">
        <v>146</v>
      </c>
      <c r="D127" s="29"/>
      <c r="E127" s="29"/>
      <c r="F127" s="29"/>
      <c r="G127" s="29"/>
      <c r="H127" s="29"/>
      <c r="I127" s="29"/>
      <c r="J127" s="124">
        <f>BK127</f>
        <v>0</v>
      </c>
      <c r="K127" s="29"/>
      <c r="L127" s="30"/>
      <c r="M127" s="62"/>
      <c r="N127" s="53"/>
      <c r="O127" s="63"/>
      <c r="P127" s="125">
        <f>P128+P154+P161</f>
        <v>0</v>
      </c>
      <c r="Q127" s="63"/>
      <c r="R127" s="125">
        <f>R128+R154+R161</f>
        <v>6.0000000000000002E-5</v>
      </c>
      <c r="S127" s="63"/>
      <c r="T127" s="126">
        <f>T128+T154+T161</f>
        <v>294.73200000000008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76</v>
      </c>
      <c r="AU127" s="14" t="s">
        <v>126</v>
      </c>
      <c r="BK127" s="127">
        <f>BK128+BK154+BK161</f>
        <v>0</v>
      </c>
    </row>
    <row r="128" spans="1:63" s="12" customFormat="1" ht="25.9" customHeight="1">
      <c r="B128" s="128"/>
      <c r="D128" s="129" t="s">
        <v>76</v>
      </c>
      <c r="E128" s="130" t="s">
        <v>147</v>
      </c>
      <c r="F128" s="130" t="s">
        <v>148</v>
      </c>
      <c r="I128" s="131"/>
      <c r="J128" s="132">
        <f>BK128</f>
        <v>0</v>
      </c>
      <c r="L128" s="128"/>
      <c r="M128" s="133"/>
      <c r="N128" s="134"/>
      <c r="O128" s="134"/>
      <c r="P128" s="135">
        <f>P129+P138+P142</f>
        <v>0</v>
      </c>
      <c r="Q128" s="134"/>
      <c r="R128" s="135">
        <f>R129+R138+R142</f>
        <v>0</v>
      </c>
      <c r="S128" s="134"/>
      <c r="T128" s="136">
        <f>T129+T138+T142</f>
        <v>292.51200000000006</v>
      </c>
      <c r="AR128" s="129" t="s">
        <v>85</v>
      </c>
      <c r="AT128" s="137" t="s">
        <v>76</v>
      </c>
      <c r="AU128" s="137" t="s">
        <v>77</v>
      </c>
      <c r="AY128" s="129" t="s">
        <v>149</v>
      </c>
      <c r="BK128" s="138">
        <f>BK129+BK138+BK142</f>
        <v>0</v>
      </c>
    </row>
    <row r="129" spans="1:65" s="12" customFormat="1" ht="22.9" customHeight="1">
      <c r="B129" s="128"/>
      <c r="D129" s="129" t="s">
        <v>76</v>
      </c>
      <c r="E129" s="139" t="s">
        <v>85</v>
      </c>
      <c r="F129" s="139" t="s">
        <v>150</v>
      </c>
      <c r="I129" s="131"/>
      <c r="J129" s="140">
        <f>BK129</f>
        <v>0</v>
      </c>
      <c r="L129" s="128"/>
      <c r="M129" s="133"/>
      <c r="N129" s="134"/>
      <c r="O129" s="134"/>
      <c r="P129" s="135">
        <f>SUM(P130:P137)</f>
        <v>0</v>
      </c>
      <c r="Q129" s="134"/>
      <c r="R129" s="135">
        <f>SUM(R130:R137)</f>
        <v>0</v>
      </c>
      <c r="S129" s="134"/>
      <c r="T129" s="136">
        <f>SUM(T130:T137)</f>
        <v>0</v>
      </c>
      <c r="AR129" s="129" t="s">
        <v>85</v>
      </c>
      <c r="AT129" s="137" t="s">
        <v>76</v>
      </c>
      <c r="AU129" s="137" t="s">
        <v>85</v>
      </c>
      <c r="AY129" s="129" t="s">
        <v>149</v>
      </c>
      <c r="BK129" s="138">
        <f>SUM(BK130:BK137)</f>
        <v>0</v>
      </c>
    </row>
    <row r="130" spans="1:65" s="2" customFormat="1" ht="24.2" customHeight="1">
      <c r="A130" s="29"/>
      <c r="B130" s="141"/>
      <c r="C130" s="142" t="s">
        <v>85</v>
      </c>
      <c r="D130" s="142" t="s">
        <v>151</v>
      </c>
      <c r="E130" s="143" t="s">
        <v>152</v>
      </c>
      <c r="F130" s="144" t="s">
        <v>153</v>
      </c>
      <c r="G130" s="145" t="s">
        <v>154</v>
      </c>
      <c r="H130" s="146">
        <v>50</v>
      </c>
      <c r="I130" s="147"/>
      <c r="J130" s="148">
        <f t="shared" ref="J130:J137" si="0">ROUND(I130*H130,2)</f>
        <v>0</v>
      </c>
      <c r="K130" s="149"/>
      <c r="L130" s="30"/>
      <c r="M130" s="150" t="s">
        <v>1</v>
      </c>
      <c r="N130" s="151" t="s">
        <v>42</v>
      </c>
      <c r="O130" s="55"/>
      <c r="P130" s="152">
        <f t="shared" ref="P130:P137" si="1">O130*H130</f>
        <v>0</v>
      </c>
      <c r="Q130" s="152">
        <v>0</v>
      </c>
      <c r="R130" s="152">
        <f t="shared" ref="R130:R137" si="2">Q130*H130</f>
        <v>0</v>
      </c>
      <c r="S130" s="152">
        <v>0</v>
      </c>
      <c r="T130" s="153">
        <f t="shared" ref="T130:T137" si="3"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4" t="s">
        <v>155</v>
      </c>
      <c r="AT130" s="154" t="s">
        <v>151</v>
      </c>
      <c r="AU130" s="154" t="s">
        <v>87</v>
      </c>
      <c r="AY130" s="14" t="s">
        <v>149</v>
      </c>
      <c r="BE130" s="155">
        <f t="shared" ref="BE130:BE137" si="4">IF(N130="základní",J130,0)</f>
        <v>0</v>
      </c>
      <c r="BF130" s="155">
        <f t="shared" ref="BF130:BF137" si="5">IF(N130="snížená",J130,0)</f>
        <v>0</v>
      </c>
      <c r="BG130" s="155">
        <f t="shared" ref="BG130:BG137" si="6">IF(N130="zákl. přenesená",J130,0)</f>
        <v>0</v>
      </c>
      <c r="BH130" s="155">
        <f t="shared" ref="BH130:BH137" si="7">IF(N130="sníž. přenesená",J130,0)</f>
        <v>0</v>
      </c>
      <c r="BI130" s="155">
        <f t="shared" ref="BI130:BI137" si="8">IF(N130="nulová",J130,0)</f>
        <v>0</v>
      </c>
      <c r="BJ130" s="14" t="s">
        <v>85</v>
      </c>
      <c r="BK130" s="155">
        <f t="shared" ref="BK130:BK137" si="9">ROUND(I130*H130,2)</f>
        <v>0</v>
      </c>
      <c r="BL130" s="14" t="s">
        <v>155</v>
      </c>
      <c r="BM130" s="154" t="s">
        <v>570</v>
      </c>
    </row>
    <row r="131" spans="1:65" s="2" customFormat="1" ht="24.2" customHeight="1">
      <c r="A131" s="29"/>
      <c r="B131" s="141"/>
      <c r="C131" s="142" t="s">
        <v>87</v>
      </c>
      <c r="D131" s="142" t="s">
        <v>151</v>
      </c>
      <c r="E131" s="143" t="s">
        <v>184</v>
      </c>
      <c r="F131" s="144" t="s">
        <v>185</v>
      </c>
      <c r="G131" s="145" t="s">
        <v>186</v>
      </c>
      <c r="H131" s="146">
        <v>11.07</v>
      </c>
      <c r="I131" s="147"/>
      <c r="J131" s="148">
        <f t="shared" si="0"/>
        <v>0</v>
      </c>
      <c r="K131" s="149"/>
      <c r="L131" s="30"/>
      <c r="M131" s="150" t="s">
        <v>1</v>
      </c>
      <c r="N131" s="151" t="s">
        <v>42</v>
      </c>
      <c r="O131" s="55"/>
      <c r="P131" s="152">
        <f t="shared" si="1"/>
        <v>0</v>
      </c>
      <c r="Q131" s="152">
        <v>0</v>
      </c>
      <c r="R131" s="152">
        <f t="shared" si="2"/>
        <v>0</v>
      </c>
      <c r="S131" s="152">
        <v>0</v>
      </c>
      <c r="T131" s="153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4" t="s">
        <v>155</v>
      </c>
      <c r="AT131" s="154" t="s">
        <v>151</v>
      </c>
      <c r="AU131" s="154" t="s">
        <v>87</v>
      </c>
      <c r="AY131" s="14" t="s">
        <v>149</v>
      </c>
      <c r="BE131" s="155">
        <f t="shared" si="4"/>
        <v>0</v>
      </c>
      <c r="BF131" s="155">
        <f t="shared" si="5"/>
        <v>0</v>
      </c>
      <c r="BG131" s="155">
        <f t="shared" si="6"/>
        <v>0</v>
      </c>
      <c r="BH131" s="155">
        <f t="shared" si="7"/>
        <v>0</v>
      </c>
      <c r="BI131" s="155">
        <f t="shared" si="8"/>
        <v>0</v>
      </c>
      <c r="BJ131" s="14" t="s">
        <v>85</v>
      </c>
      <c r="BK131" s="155">
        <f t="shared" si="9"/>
        <v>0</v>
      </c>
      <c r="BL131" s="14" t="s">
        <v>155</v>
      </c>
      <c r="BM131" s="154" t="s">
        <v>571</v>
      </c>
    </row>
    <row r="132" spans="1:65" s="2" customFormat="1" ht="24.2" customHeight="1">
      <c r="A132" s="29"/>
      <c r="B132" s="141"/>
      <c r="C132" s="142" t="s">
        <v>160</v>
      </c>
      <c r="D132" s="142" t="s">
        <v>151</v>
      </c>
      <c r="E132" s="143" t="s">
        <v>189</v>
      </c>
      <c r="F132" s="144" t="s">
        <v>190</v>
      </c>
      <c r="G132" s="145" t="s">
        <v>186</v>
      </c>
      <c r="H132" s="146">
        <v>11.07</v>
      </c>
      <c r="I132" s="147"/>
      <c r="J132" s="148">
        <f t="shared" si="0"/>
        <v>0</v>
      </c>
      <c r="K132" s="149"/>
      <c r="L132" s="30"/>
      <c r="M132" s="150" t="s">
        <v>1</v>
      </c>
      <c r="N132" s="151" t="s">
        <v>42</v>
      </c>
      <c r="O132" s="55"/>
      <c r="P132" s="152">
        <f t="shared" si="1"/>
        <v>0</v>
      </c>
      <c r="Q132" s="152">
        <v>0</v>
      </c>
      <c r="R132" s="152">
        <f t="shared" si="2"/>
        <v>0</v>
      </c>
      <c r="S132" s="152">
        <v>0</v>
      </c>
      <c r="T132" s="153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4" t="s">
        <v>155</v>
      </c>
      <c r="AT132" s="154" t="s">
        <v>151</v>
      </c>
      <c r="AU132" s="154" t="s">
        <v>87</v>
      </c>
      <c r="AY132" s="14" t="s">
        <v>149</v>
      </c>
      <c r="BE132" s="155">
        <f t="shared" si="4"/>
        <v>0</v>
      </c>
      <c r="BF132" s="155">
        <f t="shared" si="5"/>
        <v>0</v>
      </c>
      <c r="BG132" s="155">
        <f t="shared" si="6"/>
        <v>0</v>
      </c>
      <c r="BH132" s="155">
        <f t="shared" si="7"/>
        <v>0</v>
      </c>
      <c r="BI132" s="155">
        <f t="shared" si="8"/>
        <v>0</v>
      </c>
      <c r="BJ132" s="14" t="s">
        <v>85</v>
      </c>
      <c r="BK132" s="155">
        <f t="shared" si="9"/>
        <v>0</v>
      </c>
      <c r="BL132" s="14" t="s">
        <v>155</v>
      </c>
      <c r="BM132" s="154" t="s">
        <v>572</v>
      </c>
    </row>
    <row r="133" spans="1:65" s="2" customFormat="1" ht="37.9" customHeight="1">
      <c r="A133" s="29"/>
      <c r="B133" s="141"/>
      <c r="C133" s="142" t="s">
        <v>155</v>
      </c>
      <c r="D133" s="142" t="s">
        <v>151</v>
      </c>
      <c r="E133" s="143" t="s">
        <v>193</v>
      </c>
      <c r="F133" s="144" t="s">
        <v>194</v>
      </c>
      <c r="G133" s="145" t="s">
        <v>186</v>
      </c>
      <c r="H133" s="146">
        <v>110.7</v>
      </c>
      <c r="I133" s="147"/>
      <c r="J133" s="148">
        <f t="shared" si="0"/>
        <v>0</v>
      </c>
      <c r="K133" s="149"/>
      <c r="L133" s="30"/>
      <c r="M133" s="150" t="s">
        <v>1</v>
      </c>
      <c r="N133" s="151" t="s">
        <v>42</v>
      </c>
      <c r="O133" s="55"/>
      <c r="P133" s="152">
        <f t="shared" si="1"/>
        <v>0</v>
      </c>
      <c r="Q133" s="152">
        <v>0</v>
      </c>
      <c r="R133" s="152">
        <f t="shared" si="2"/>
        <v>0</v>
      </c>
      <c r="S133" s="152">
        <v>0</v>
      </c>
      <c r="T133" s="153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4" t="s">
        <v>155</v>
      </c>
      <c r="AT133" s="154" t="s">
        <v>151</v>
      </c>
      <c r="AU133" s="154" t="s">
        <v>87</v>
      </c>
      <c r="AY133" s="14" t="s">
        <v>149</v>
      </c>
      <c r="BE133" s="155">
        <f t="shared" si="4"/>
        <v>0</v>
      </c>
      <c r="BF133" s="155">
        <f t="shared" si="5"/>
        <v>0</v>
      </c>
      <c r="BG133" s="155">
        <f t="shared" si="6"/>
        <v>0</v>
      </c>
      <c r="BH133" s="155">
        <f t="shared" si="7"/>
        <v>0</v>
      </c>
      <c r="BI133" s="155">
        <f t="shared" si="8"/>
        <v>0</v>
      </c>
      <c r="BJ133" s="14" t="s">
        <v>85</v>
      </c>
      <c r="BK133" s="155">
        <f t="shared" si="9"/>
        <v>0</v>
      </c>
      <c r="BL133" s="14" t="s">
        <v>155</v>
      </c>
      <c r="BM133" s="154" t="s">
        <v>573</v>
      </c>
    </row>
    <row r="134" spans="1:65" s="2" customFormat="1" ht="24.2" customHeight="1">
      <c r="A134" s="29"/>
      <c r="B134" s="141"/>
      <c r="C134" s="142" t="s">
        <v>169</v>
      </c>
      <c r="D134" s="142" t="s">
        <v>151</v>
      </c>
      <c r="E134" s="143" t="s">
        <v>197</v>
      </c>
      <c r="F134" s="144" t="s">
        <v>198</v>
      </c>
      <c r="G134" s="145" t="s">
        <v>186</v>
      </c>
      <c r="H134" s="146">
        <v>11.07</v>
      </c>
      <c r="I134" s="147"/>
      <c r="J134" s="148">
        <f t="shared" si="0"/>
        <v>0</v>
      </c>
      <c r="K134" s="149"/>
      <c r="L134" s="30"/>
      <c r="M134" s="150" t="s">
        <v>1</v>
      </c>
      <c r="N134" s="151" t="s">
        <v>42</v>
      </c>
      <c r="O134" s="55"/>
      <c r="P134" s="152">
        <f t="shared" si="1"/>
        <v>0</v>
      </c>
      <c r="Q134" s="152">
        <v>0</v>
      </c>
      <c r="R134" s="152">
        <f t="shared" si="2"/>
        <v>0</v>
      </c>
      <c r="S134" s="152">
        <v>0</v>
      </c>
      <c r="T134" s="153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4" t="s">
        <v>155</v>
      </c>
      <c r="AT134" s="154" t="s">
        <v>151</v>
      </c>
      <c r="AU134" s="154" t="s">
        <v>87</v>
      </c>
      <c r="AY134" s="14" t="s">
        <v>149</v>
      </c>
      <c r="BE134" s="155">
        <f t="shared" si="4"/>
        <v>0</v>
      </c>
      <c r="BF134" s="155">
        <f t="shared" si="5"/>
        <v>0</v>
      </c>
      <c r="BG134" s="155">
        <f t="shared" si="6"/>
        <v>0</v>
      </c>
      <c r="BH134" s="155">
        <f t="shared" si="7"/>
        <v>0</v>
      </c>
      <c r="BI134" s="155">
        <f t="shared" si="8"/>
        <v>0</v>
      </c>
      <c r="BJ134" s="14" t="s">
        <v>85</v>
      </c>
      <c r="BK134" s="155">
        <f t="shared" si="9"/>
        <v>0</v>
      </c>
      <c r="BL134" s="14" t="s">
        <v>155</v>
      </c>
      <c r="BM134" s="154" t="s">
        <v>574</v>
      </c>
    </row>
    <row r="135" spans="1:65" s="2" customFormat="1" ht="24.2" customHeight="1">
      <c r="A135" s="29"/>
      <c r="B135" s="141"/>
      <c r="C135" s="142" t="s">
        <v>173</v>
      </c>
      <c r="D135" s="142" t="s">
        <v>151</v>
      </c>
      <c r="E135" s="143" t="s">
        <v>201</v>
      </c>
      <c r="F135" s="144" t="s">
        <v>202</v>
      </c>
      <c r="G135" s="145" t="s">
        <v>186</v>
      </c>
      <c r="H135" s="146">
        <v>36.9</v>
      </c>
      <c r="I135" s="147"/>
      <c r="J135" s="148">
        <f t="shared" si="0"/>
        <v>0</v>
      </c>
      <c r="K135" s="149"/>
      <c r="L135" s="30"/>
      <c r="M135" s="150" t="s">
        <v>1</v>
      </c>
      <c r="N135" s="151" t="s">
        <v>42</v>
      </c>
      <c r="O135" s="55"/>
      <c r="P135" s="152">
        <f t="shared" si="1"/>
        <v>0</v>
      </c>
      <c r="Q135" s="152">
        <v>0</v>
      </c>
      <c r="R135" s="152">
        <f t="shared" si="2"/>
        <v>0</v>
      </c>
      <c r="S135" s="152">
        <v>0</v>
      </c>
      <c r="T135" s="153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4" t="s">
        <v>155</v>
      </c>
      <c r="AT135" s="154" t="s">
        <v>151</v>
      </c>
      <c r="AU135" s="154" t="s">
        <v>87</v>
      </c>
      <c r="AY135" s="14" t="s">
        <v>149</v>
      </c>
      <c r="BE135" s="155">
        <f t="shared" si="4"/>
        <v>0</v>
      </c>
      <c r="BF135" s="155">
        <f t="shared" si="5"/>
        <v>0</v>
      </c>
      <c r="BG135" s="155">
        <f t="shared" si="6"/>
        <v>0</v>
      </c>
      <c r="BH135" s="155">
        <f t="shared" si="7"/>
        <v>0</v>
      </c>
      <c r="BI135" s="155">
        <f t="shared" si="8"/>
        <v>0</v>
      </c>
      <c r="BJ135" s="14" t="s">
        <v>85</v>
      </c>
      <c r="BK135" s="155">
        <f t="shared" si="9"/>
        <v>0</v>
      </c>
      <c r="BL135" s="14" t="s">
        <v>155</v>
      </c>
      <c r="BM135" s="154" t="s">
        <v>575</v>
      </c>
    </row>
    <row r="136" spans="1:65" s="2" customFormat="1" ht="14.45" customHeight="1">
      <c r="A136" s="29"/>
      <c r="B136" s="141"/>
      <c r="C136" s="156" t="s">
        <v>178</v>
      </c>
      <c r="D136" s="156" t="s">
        <v>205</v>
      </c>
      <c r="E136" s="157" t="s">
        <v>206</v>
      </c>
      <c r="F136" s="158" t="s">
        <v>207</v>
      </c>
      <c r="G136" s="159" t="s">
        <v>208</v>
      </c>
      <c r="H136" s="160">
        <v>19.925999999999998</v>
      </c>
      <c r="I136" s="161"/>
      <c r="J136" s="162">
        <f t="shared" si="0"/>
        <v>0</v>
      </c>
      <c r="K136" s="163"/>
      <c r="L136" s="164"/>
      <c r="M136" s="165" t="s">
        <v>1</v>
      </c>
      <c r="N136" s="166" t="s">
        <v>42</v>
      </c>
      <c r="O136" s="55"/>
      <c r="P136" s="152">
        <f t="shared" si="1"/>
        <v>0</v>
      </c>
      <c r="Q136" s="152">
        <v>0</v>
      </c>
      <c r="R136" s="152">
        <f t="shared" si="2"/>
        <v>0</v>
      </c>
      <c r="S136" s="152">
        <v>0</v>
      </c>
      <c r="T136" s="153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4" t="s">
        <v>183</v>
      </c>
      <c r="AT136" s="154" t="s">
        <v>205</v>
      </c>
      <c r="AU136" s="154" t="s">
        <v>87</v>
      </c>
      <c r="AY136" s="14" t="s">
        <v>149</v>
      </c>
      <c r="BE136" s="155">
        <f t="shared" si="4"/>
        <v>0</v>
      </c>
      <c r="BF136" s="155">
        <f t="shared" si="5"/>
        <v>0</v>
      </c>
      <c r="BG136" s="155">
        <f t="shared" si="6"/>
        <v>0</v>
      </c>
      <c r="BH136" s="155">
        <f t="shared" si="7"/>
        <v>0</v>
      </c>
      <c r="BI136" s="155">
        <f t="shared" si="8"/>
        <v>0</v>
      </c>
      <c r="BJ136" s="14" t="s">
        <v>85</v>
      </c>
      <c r="BK136" s="155">
        <f t="shared" si="9"/>
        <v>0</v>
      </c>
      <c r="BL136" s="14" t="s">
        <v>155</v>
      </c>
      <c r="BM136" s="154" t="s">
        <v>576</v>
      </c>
    </row>
    <row r="137" spans="1:65" s="2" customFormat="1" ht="24.2" customHeight="1">
      <c r="A137" s="29"/>
      <c r="B137" s="141"/>
      <c r="C137" s="142" t="s">
        <v>183</v>
      </c>
      <c r="D137" s="142" t="s">
        <v>151</v>
      </c>
      <c r="E137" s="143" t="s">
        <v>211</v>
      </c>
      <c r="F137" s="144" t="s">
        <v>212</v>
      </c>
      <c r="G137" s="145" t="s">
        <v>154</v>
      </c>
      <c r="H137" s="146">
        <v>150</v>
      </c>
      <c r="I137" s="147"/>
      <c r="J137" s="148">
        <f t="shared" si="0"/>
        <v>0</v>
      </c>
      <c r="K137" s="149"/>
      <c r="L137" s="30"/>
      <c r="M137" s="150" t="s">
        <v>1</v>
      </c>
      <c r="N137" s="151" t="s">
        <v>42</v>
      </c>
      <c r="O137" s="55"/>
      <c r="P137" s="152">
        <f t="shared" si="1"/>
        <v>0</v>
      </c>
      <c r="Q137" s="152">
        <v>0</v>
      </c>
      <c r="R137" s="152">
        <f t="shared" si="2"/>
        <v>0</v>
      </c>
      <c r="S137" s="152">
        <v>0</v>
      </c>
      <c r="T137" s="153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4" t="s">
        <v>155</v>
      </c>
      <c r="AT137" s="154" t="s">
        <v>151</v>
      </c>
      <c r="AU137" s="154" t="s">
        <v>87</v>
      </c>
      <c r="AY137" s="14" t="s">
        <v>149</v>
      </c>
      <c r="BE137" s="155">
        <f t="shared" si="4"/>
        <v>0</v>
      </c>
      <c r="BF137" s="155">
        <f t="shared" si="5"/>
        <v>0</v>
      </c>
      <c r="BG137" s="155">
        <f t="shared" si="6"/>
        <v>0</v>
      </c>
      <c r="BH137" s="155">
        <f t="shared" si="7"/>
        <v>0</v>
      </c>
      <c r="BI137" s="155">
        <f t="shared" si="8"/>
        <v>0</v>
      </c>
      <c r="BJ137" s="14" t="s">
        <v>85</v>
      </c>
      <c r="BK137" s="155">
        <f t="shared" si="9"/>
        <v>0</v>
      </c>
      <c r="BL137" s="14" t="s">
        <v>155</v>
      </c>
      <c r="BM137" s="154" t="s">
        <v>577</v>
      </c>
    </row>
    <row r="138" spans="1:65" s="12" customFormat="1" ht="22.9" customHeight="1">
      <c r="B138" s="128"/>
      <c r="D138" s="129" t="s">
        <v>76</v>
      </c>
      <c r="E138" s="139" t="s">
        <v>188</v>
      </c>
      <c r="F138" s="139" t="s">
        <v>214</v>
      </c>
      <c r="I138" s="131"/>
      <c r="J138" s="140">
        <f>BK138</f>
        <v>0</v>
      </c>
      <c r="L138" s="128"/>
      <c r="M138" s="133"/>
      <c r="N138" s="134"/>
      <c r="O138" s="134"/>
      <c r="P138" s="135">
        <f>SUM(P139:P141)</f>
        <v>0</v>
      </c>
      <c r="Q138" s="134"/>
      <c r="R138" s="135">
        <f>SUM(R139:R141)</f>
        <v>0</v>
      </c>
      <c r="S138" s="134"/>
      <c r="T138" s="136">
        <f>SUM(T139:T141)</f>
        <v>292.51200000000006</v>
      </c>
      <c r="AR138" s="129" t="s">
        <v>85</v>
      </c>
      <c r="AT138" s="137" t="s">
        <v>76</v>
      </c>
      <c r="AU138" s="137" t="s">
        <v>85</v>
      </c>
      <c r="AY138" s="129" t="s">
        <v>149</v>
      </c>
      <c r="BK138" s="138">
        <f>SUM(BK139:BK141)</f>
        <v>0</v>
      </c>
    </row>
    <row r="139" spans="1:65" s="2" customFormat="1" ht="24.2" customHeight="1">
      <c r="A139" s="29"/>
      <c r="B139" s="141"/>
      <c r="C139" s="142" t="s">
        <v>188</v>
      </c>
      <c r="D139" s="142" t="s">
        <v>151</v>
      </c>
      <c r="E139" s="143" t="s">
        <v>228</v>
      </c>
      <c r="F139" s="144" t="s">
        <v>229</v>
      </c>
      <c r="G139" s="145" t="s">
        <v>208</v>
      </c>
      <c r="H139" s="146">
        <v>10</v>
      </c>
      <c r="I139" s="147"/>
      <c r="J139" s="148">
        <f>ROUND(I139*H139,2)</f>
        <v>0</v>
      </c>
      <c r="K139" s="149"/>
      <c r="L139" s="30"/>
      <c r="M139" s="150" t="s">
        <v>1</v>
      </c>
      <c r="N139" s="151" t="s">
        <v>42</v>
      </c>
      <c r="O139" s="55"/>
      <c r="P139" s="152">
        <f>O139*H139</f>
        <v>0</v>
      </c>
      <c r="Q139" s="152">
        <v>0</v>
      </c>
      <c r="R139" s="152">
        <f>Q139*H139</f>
        <v>0</v>
      </c>
      <c r="S139" s="152">
        <v>1</v>
      </c>
      <c r="T139" s="153">
        <f>S139*H139</f>
        <v>10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4" t="s">
        <v>155</v>
      </c>
      <c r="AT139" s="154" t="s">
        <v>151</v>
      </c>
      <c r="AU139" s="154" t="s">
        <v>87</v>
      </c>
      <c r="AY139" s="14" t="s">
        <v>149</v>
      </c>
      <c r="BE139" s="155">
        <f>IF(N139="základní",J139,0)</f>
        <v>0</v>
      </c>
      <c r="BF139" s="155">
        <f>IF(N139="snížená",J139,0)</f>
        <v>0</v>
      </c>
      <c r="BG139" s="155">
        <f>IF(N139="zákl. přenesená",J139,0)</f>
        <v>0</v>
      </c>
      <c r="BH139" s="155">
        <f>IF(N139="sníž. přenesená",J139,0)</f>
        <v>0</v>
      </c>
      <c r="BI139" s="155">
        <f>IF(N139="nulová",J139,0)</f>
        <v>0</v>
      </c>
      <c r="BJ139" s="14" t="s">
        <v>85</v>
      </c>
      <c r="BK139" s="155">
        <f>ROUND(I139*H139,2)</f>
        <v>0</v>
      </c>
      <c r="BL139" s="14" t="s">
        <v>155</v>
      </c>
      <c r="BM139" s="154" t="s">
        <v>578</v>
      </c>
    </row>
    <row r="140" spans="1:65" s="2" customFormat="1" ht="24.2" customHeight="1">
      <c r="A140" s="29"/>
      <c r="B140" s="141"/>
      <c r="C140" s="142" t="s">
        <v>192</v>
      </c>
      <c r="D140" s="142" t="s">
        <v>151</v>
      </c>
      <c r="E140" s="143" t="s">
        <v>579</v>
      </c>
      <c r="F140" s="144" t="s">
        <v>580</v>
      </c>
      <c r="G140" s="145" t="s">
        <v>186</v>
      </c>
      <c r="H140" s="146">
        <v>348.1</v>
      </c>
      <c r="I140" s="147"/>
      <c r="J140" s="148">
        <f>ROUND(I140*H140,2)</f>
        <v>0</v>
      </c>
      <c r="K140" s="149"/>
      <c r="L140" s="30"/>
      <c r="M140" s="150" t="s">
        <v>1</v>
      </c>
      <c r="N140" s="151" t="s">
        <v>42</v>
      </c>
      <c r="O140" s="55"/>
      <c r="P140" s="152">
        <f>O140*H140</f>
        <v>0</v>
      </c>
      <c r="Q140" s="152">
        <v>0</v>
      </c>
      <c r="R140" s="152">
        <f>Q140*H140</f>
        <v>0</v>
      </c>
      <c r="S140" s="152">
        <v>0.68</v>
      </c>
      <c r="T140" s="153">
        <f>S140*H140</f>
        <v>236.70800000000003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4" t="s">
        <v>155</v>
      </c>
      <c r="AT140" s="154" t="s">
        <v>151</v>
      </c>
      <c r="AU140" s="154" t="s">
        <v>87</v>
      </c>
      <c r="AY140" s="14" t="s">
        <v>149</v>
      </c>
      <c r="BE140" s="155">
        <f>IF(N140="základní",J140,0)</f>
        <v>0</v>
      </c>
      <c r="BF140" s="155">
        <f>IF(N140="snížená",J140,0)</f>
        <v>0</v>
      </c>
      <c r="BG140" s="155">
        <f>IF(N140="zákl. přenesená",J140,0)</f>
        <v>0</v>
      </c>
      <c r="BH140" s="155">
        <f>IF(N140="sníž. přenesená",J140,0)</f>
        <v>0</v>
      </c>
      <c r="BI140" s="155">
        <f>IF(N140="nulová",J140,0)</f>
        <v>0</v>
      </c>
      <c r="BJ140" s="14" t="s">
        <v>85</v>
      </c>
      <c r="BK140" s="155">
        <f>ROUND(I140*H140,2)</f>
        <v>0</v>
      </c>
      <c r="BL140" s="14" t="s">
        <v>155</v>
      </c>
      <c r="BM140" s="154" t="s">
        <v>581</v>
      </c>
    </row>
    <row r="141" spans="1:65" s="2" customFormat="1" ht="24.2" customHeight="1">
      <c r="A141" s="29"/>
      <c r="B141" s="141"/>
      <c r="C141" s="142" t="s">
        <v>196</v>
      </c>
      <c r="D141" s="142" t="s">
        <v>151</v>
      </c>
      <c r="E141" s="143" t="s">
        <v>235</v>
      </c>
      <c r="F141" s="144" t="s">
        <v>236</v>
      </c>
      <c r="G141" s="145" t="s">
        <v>186</v>
      </c>
      <c r="H141" s="146">
        <v>20.82</v>
      </c>
      <c r="I141" s="147"/>
      <c r="J141" s="148">
        <f>ROUND(I141*H141,2)</f>
        <v>0</v>
      </c>
      <c r="K141" s="149"/>
      <c r="L141" s="30"/>
      <c r="M141" s="150" t="s">
        <v>1</v>
      </c>
      <c r="N141" s="151" t="s">
        <v>42</v>
      </c>
      <c r="O141" s="55"/>
      <c r="P141" s="152">
        <f>O141*H141</f>
        <v>0</v>
      </c>
      <c r="Q141" s="152">
        <v>0</v>
      </c>
      <c r="R141" s="152">
        <f>Q141*H141</f>
        <v>0</v>
      </c>
      <c r="S141" s="152">
        <v>2.2000000000000002</v>
      </c>
      <c r="T141" s="153">
        <f>S141*H141</f>
        <v>45.804000000000002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4" t="s">
        <v>155</v>
      </c>
      <c r="AT141" s="154" t="s">
        <v>151</v>
      </c>
      <c r="AU141" s="154" t="s">
        <v>87</v>
      </c>
      <c r="AY141" s="14" t="s">
        <v>149</v>
      </c>
      <c r="BE141" s="155">
        <f>IF(N141="základní",J141,0)</f>
        <v>0</v>
      </c>
      <c r="BF141" s="155">
        <f>IF(N141="snížená",J141,0)</f>
        <v>0</v>
      </c>
      <c r="BG141" s="155">
        <f>IF(N141="zákl. přenesená",J141,0)</f>
        <v>0</v>
      </c>
      <c r="BH141" s="155">
        <f>IF(N141="sníž. přenesená",J141,0)</f>
        <v>0</v>
      </c>
      <c r="BI141" s="155">
        <f>IF(N141="nulová",J141,0)</f>
        <v>0</v>
      </c>
      <c r="BJ141" s="14" t="s">
        <v>85</v>
      </c>
      <c r="BK141" s="155">
        <f>ROUND(I141*H141,2)</f>
        <v>0</v>
      </c>
      <c r="BL141" s="14" t="s">
        <v>155</v>
      </c>
      <c r="BM141" s="154" t="s">
        <v>582</v>
      </c>
    </row>
    <row r="142" spans="1:65" s="12" customFormat="1" ht="22.9" customHeight="1">
      <c r="B142" s="128"/>
      <c r="D142" s="129" t="s">
        <v>76</v>
      </c>
      <c r="E142" s="139" t="s">
        <v>238</v>
      </c>
      <c r="F142" s="139" t="s">
        <v>239</v>
      </c>
      <c r="I142" s="131"/>
      <c r="J142" s="140">
        <f>BK142</f>
        <v>0</v>
      </c>
      <c r="L142" s="128"/>
      <c r="M142" s="133"/>
      <c r="N142" s="134"/>
      <c r="O142" s="134"/>
      <c r="P142" s="135">
        <f>SUM(P143:P153)</f>
        <v>0</v>
      </c>
      <c r="Q142" s="134"/>
      <c r="R142" s="135">
        <f>SUM(R143:R153)</f>
        <v>0</v>
      </c>
      <c r="S142" s="134"/>
      <c r="T142" s="136">
        <f>SUM(T143:T153)</f>
        <v>0</v>
      </c>
      <c r="AR142" s="129" t="s">
        <v>85</v>
      </c>
      <c r="AT142" s="137" t="s">
        <v>76</v>
      </c>
      <c r="AU142" s="137" t="s">
        <v>85</v>
      </c>
      <c r="AY142" s="129" t="s">
        <v>149</v>
      </c>
      <c r="BK142" s="138">
        <f>SUM(BK143:BK153)</f>
        <v>0</v>
      </c>
    </row>
    <row r="143" spans="1:65" s="2" customFormat="1" ht="24.2" customHeight="1">
      <c r="A143" s="29"/>
      <c r="B143" s="141"/>
      <c r="C143" s="142" t="s">
        <v>200</v>
      </c>
      <c r="D143" s="142" t="s">
        <v>151</v>
      </c>
      <c r="E143" s="143" t="s">
        <v>418</v>
      </c>
      <c r="F143" s="144" t="s">
        <v>419</v>
      </c>
      <c r="G143" s="145" t="s">
        <v>208</v>
      </c>
      <c r="H143" s="146">
        <v>26.207999999999998</v>
      </c>
      <c r="I143" s="147"/>
      <c r="J143" s="148">
        <f t="shared" ref="J143:J153" si="10">ROUND(I143*H143,2)</f>
        <v>0</v>
      </c>
      <c r="K143" s="149"/>
      <c r="L143" s="30"/>
      <c r="M143" s="150" t="s">
        <v>1</v>
      </c>
      <c r="N143" s="151" t="s">
        <v>42</v>
      </c>
      <c r="O143" s="55"/>
      <c r="P143" s="152">
        <f t="shared" ref="P143:P153" si="11">O143*H143</f>
        <v>0</v>
      </c>
      <c r="Q143" s="152">
        <v>0</v>
      </c>
      <c r="R143" s="152">
        <f t="shared" ref="R143:R153" si="12">Q143*H143</f>
        <v>0</v>
      </c>
      <c r="S143" s="152">
        <v>0</v>
      </c>
      <c r="T143" s="153">
        <f t="shared" ref="T143:T153" si="13"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4" t="s">
        <v>155</v>
      </c>
      <c r="AT143" s="154" t="s">
        <v>151</v>
      </c>
      <c r="AU143" s="154" t="s">
        <v>87</v>
      </c>
      <c r="AY143" s="14" t="s">
        <v>149</v>
      </c>
      <c r="BE143" s="155">
        <f t="shared" ref="BE143:BE153" si="14">IF(N143="základní",J143,0)</f>
        <v>0</v>
      </c>
      <c r="BF143" s="155">
        <f t="shared" ref="BF143:BF153" si="15">IF(N143="snížená",J143,0)</f>
        <v>0</v>
      </c>
      <c r="BG143" s="155">
        <f t="shared" ref="BG143:BG153" si="16">IF(N143="zákl. přenesená",J143,0)</f>
        <v>0</v>
      </c>
      <c r="BH143" s="155">
        <f t="shared" ref="BH143:BH153" si="17">IF(N143="sníž. přenesená",J143,0)</f>
        <v>0</v>
      </c>
      <c r="BI143" s="155">
        <f t="shared" ref="BI143:BI153" si="18">IF(N143="nulová",J143,0)</f>
        <v>0</v>
      </c>
      <c r="BJ143" s="14" t="s">
        <v>85</v>
      </c>
      <c r="BK143" s="155">
        <f t="shared" ref="BK143:BK153" si="19">ROUND(I143*H143,2)</f>
        <v>0</v>
      </c>
      <c r="BL143" s="14" t="s">
        <v>155</v>
      </c>
      <c r="BM143" s="154" t="s">
        <v>583</v>
      </c>
    </row>
    <row r="144" spans="1:65" s="2" customFormat="1" ht="24.2" customHeight="1">
      <c r="A144" s="29"/>
      <c r="B144" s="141"/>
      <c r="C144" s="142" t="s">
        <v>204</v>
      </c>
      <c r="D144" s="142" t="s">
        <v>151</v>
      </c>
      <c r="E144" s="143" t="s">
        <v>240</v>
      </c>
      <c r="F144" s="144" t="s">
        <v>241</v>
      </c>
      <c r="G144" s="145" t="s">
        <v>208</v>
      </c>
      <c r="H144" s="146">
        <v>294.73200000000003</v>
      </c>
      <c r="I144" s="147"/>
      <c r="J144" s="148">
        <f t="shared" si="10"/>
        <v>0</v>
      </c>
      <c r="K144" s="149"/>
      <c r="L144" s="30"/>
      <c r="M144" s="150" t="s">
        <v>1</v>
      </c>
      <c r="N144" s="151" t="s">
        <v>42</v>
      </c>
      <c r="O144" s="55"/>
      <c r="P144" s="152">
        <f t="shared" si="11"/>
        <v>0</v>
      </c>
      <c r="Q144" s="152">
        <v>0</v>
      </c>
      <c r="R144" s="152">
        <f t="shared" si="12"/>
        <v>0</v>
      </c>
      <c r="S144" s="152">
        <v>0</v>
      </c>
      <c r="T144" s="153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4" t="s">
        <v>155</v>
      </c>
      <c r="AT144" s="154" t="s">
        <v>151</v>
      </c>
      <c r="AU144" s="154" t="s">
        <v>87</v>
      </c>
      <c r="AY144" s="14" t="s">
        <v>149</v>
      </c>
      <c r="BE144" s="155">
        <f t="shared" si="14"/>
        <v>0</v>
      </c>
      <c r="BF144" s="155">
        <f t="shared" si="15"/>
        <v>0</v>
      </c>
      <c r="BG144" s="155">
        <f t="shared" si="16"/>
        <v>0</v>
      </c>
      <c r="BH144" s="155">
        <f t="shared" si="17"/>
        <v>0</v>
      </c>
      <c r="BI144" s="155">
        <f t="shared" si="18"/>
        <v>0</v>
      </c>
      <c r="BJ144" s="14" t="s">
        <v>85</v>
      </c>
      <c r="BK144" s="155">
        <f t="shared" si="19"/>
        <v>0</v>
      </c>
      <c r="BL144" s="14" t="s">
        <v>155</v>
      </c>
      <c r="BM144" s="154" t="s">
        <v>584</v>
      </c>
    </row>
    <row r="145" spans="1:65" s="2" customFormat="1" ht="24.2" customHeight="1">
      <c r="A145" s="29"/>
      <c r="B145" s="141"/>
      <c r="C145" s="142" t="s">
        <v>210</v>
      </c>
      <c r="D145" s="142" t="s">
        <v>151</v>
      </c>
      <c r="E145" s="143" t="s">
        <v>244</v>
      </c>
      <c r="F145" s="144" t="s">
        <v>245</v>
      </c>
      <c r="G145" s="145" t="s">
        <v>208</v>
      </c>
      <c r="H145" s="146">
        <v>5599.9080000000004</v>
      </c>
      <c r="I145" s="147"/>
      <c r="J145" s="148">
        <f t="shared" si="10"/>
        <v>0</v>
      </c>
      <c r="K145" s="149"/>
      <c r="L145" s="30"/>
      <c r="M145" s="150" t="s">
        <v>1</v>
      </c>
      <c r="N145" s="151" t="s">
        <v>42</v>
      </c>
      <c r="O145" s="55"/>
      <c r="P145" s="152">
        <f t="shared" si="11"/>
        <v>0</v>
      </c>
      <c r="Q145" s="152">
        <v>0</v>
      </c>
      <c r="R145" s="152">
        <f t="shared" si="12"/>
        <v>0</v>
      </c>
      <c r="S145" s="152">
        <v>0</v>
      </c>
      <c r="T145" s="153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4" t="s">
        <v>155</v>
      </c>
      <c r="AT145" s="154" t="s">
        <v>151</v>
      </c>
      <c r="AU145" s="154" t="s">
        <v>87</v>
      </c>
      <c r="AY145" s="14" t="s">
        <v>149</v>
      </c>
      <c r="BE145" s="155">
        <f t="shared" si="14"/>
        <v>0</v>
      </c>
      <c r="BF145" s="155">
        <f t="shared" si="15"/>
        <v>0</v>
      </c>
      <c r="BG145" s="155">
        <f t="shared" si="16"/>
        <v>0</v>
      </c>
      <c r="BH145" s="155">
        <f t="shared" si="17"/>
        <v>0</v>
      </c>
      <c r="BI145" s="155">
        <f t="shared" si="18"/>
        <v>0</v>
      </c>
      <c r="BJ145" s="14" t="s">
        <v>85</v>
      </c>
      <c r="BK145" s="155">
        <f t="shared" si="19"/>
        <v>0</v>
      </c>
      <c r="BL145" s="14" t="s">
        <v>155</v>
      </c>
      <c r="BM145" s="154" t="s">
        <v>585</v>
      </c>
    </row>
    <row r="146" spans="1:65" s="2" customFormat="1" ht="14.45" customHeight="1">
      <c r="A146" s="29"/>
      <c r="B146" s="141"/>
      <c r="C146" s="142" t="s">
        <v>8</v>
      </c>
      <c r="D146" s="142" t="s">
        <v>151</v>
      </c>
      <c r="E146" s="143" t="s">
        <v>248</v>
      </c>
      <c r="F146" s="144" t="s">
        <v>249</v>
      </c>
      <c r="G146" s="145" t="s">
        <v>208</v>
      </c>
      <c r="H146" s="146">
        <v>294.73200000000003</v>
      </c>
      <c r="I146" s="147"/>
      <c r="J146" s="148">
        <f t="shared" si="10"/>
        <v>0</v>
      </c>
      <c r="K146" s="149"/>
      <c r="L146" s="30"/>
      <c r="M146" s="150" t="s">
        <v>1</v>
      </c>
      <c r="N146" s="151" t="s">
        <v>42</v>
      </c>
      <c r="O146" s="55"/>
      <c r="P146" s="152">
        <f t="shared" si="11"/>
        <v>0</v>
      </c>
      <c r="Q146" s="152">
        <v>0</v>
      </c>
      <c r="R146" s="152">
        <f t="shared" si="12"/>
        <v>0</v>
      </c>
      <c r="S146" s="152">
        <v>0</v>
      </c>
      <c r="T146" s="153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4" t="s">
        <v>155</v>
      </c>
      <c r="AT146" s="154" t="s">
        <v>151</v>
      </c>
      <c r="AU146" s="154" t="s">
        <v>87</v>
      </c>
      <c r="AY146" s="14" t="s">
        <v>149</v>
      </c>
      <c r="BE146" s="155">
        <f t="shared" si="14"/>
        <v>0</v>
      </c>
      <c r="BF146" s="155">
        <f t="shared" si="15"/>
        <v>0</v>
      </c>
      <c r="BG146" s="155">
        <f t="shared" si="16"/>
        <v>0</v>
      </c>
      <c r="BH146" s="155">
        <f t="shared" si="17"/>
        <v>0</v>
      </c>
      <c r="BI146" s="155">
        <f t="shared" si="18"/>
        <v>0</v>
      </c>
      <c r="BJ146" s="14" t="s">
        <v>85</v>
      </c>
      <c r="BK146" s="155">
        <f t="shared" si="19"/>
        <v>0</v>
      </c>
      <c r="BL146" s="14" t="s">
        <v>155</v>
      </c>
      <c r="BM146" s="154" t="s">
        <v>586</v>
      </c>
    </row>
    <row r="147" spans="1:65" s="2" customFormat="1" ht="24.2" customHeight="1">
      <c r="A147" s="29"/>
      <c r="B147" s="141"/>
      <c r="C147" s="142" t="s">
        <v>219</v>
      </c>
      <c r="D147" s="142" t="s">
        <v>151</v>
      </c>
      <c r="E147" s="143" t="s">
        <v>252</v>
      </c>
      <c r="F147" s="144" t="s">
        <v>253</v>
      </c>
      <c r="G147" s="145" t="s">
        <v>208</v>
      </c>
      <c r="H147" s="146">
        <v>25.78</v>
      </c>
      <c r="I147" s="147"/>
      <c r="J147" s="148">
        <f t="shared" si="10"/>
        <v>0</v>
      </c>
      <c r="K147" s="149"/>
      <c r="L147" s="30"/>
      <c r="M147" s="150" t="s">
        <v>1</v>
      </c>
      <c r="N147" s="151" t="s">
        <v>42</v>
      </c>
      <c r="O147" s="55"/>
      <c r="P147" s="152">
        <f t="shared" si="11"/>
        <v>0</v>
      </c>
      <c r="Q147" s="152">
        <v>0</v>
      </c>
      <c r="R147" s="152">
        <f t="shared" si="12"/>
        <v>0</v>
      </c>
      <c r="S147" s="152">
        <v>0</v>
      </c>
      <c r="T147" s="153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4" t="s">
        <v>155</v>
      </c>
      <c r="AT147" s="154" t="s">
        <v>151</v>
      </c>
      <c r="AU147" s="154" t="s">
        <v>87</v>
      </c>
      <c r="AY147" s="14" t="s">
        <v>149</v>
      </c>
      <c r="BE147" s="155">
        <f t="shared" si="14"/>
        <v>0</v>
      </c>
      <c r="BF147" s="155">
        <f t="shared" si="15"/>
        <v>0</v>
      </c>
      <c r="BG147" s="155">
        <f t="shared" si="16"/>
        <v>0</v>
      </c>
      <c r="BH147" s="155">
        <f t="shared" si="17"/>
        <v>0</v>
      </c>
      <c r="BI147" s="155">
        <f t="shared" si="18"/>
        <v>0</v>
      </c>
      <c r="BJ147" s="14" t="s">
        <v>85</v>
      </c>
      <c r="BK147" s="155">
        <f t="shared" si="19"/>
        <v>0</v>
      </c>
      <c r="BL147" s="14" t="s">
        <v>155</v>
      </c>
      <c r="BM147" s="154" t="s">
        <v>587</v>
      </c>
    </row>
    <row r="148" spans="1:65" s="2" customFormat="1" ht="24.2" customHeight="1">
      <c r="A148" s="29"/>
      <c r="B148" s="141"/>
      <c r="C148" s="142" t="s">
        <v>223</v>
      </c>
      <c r="D148" s="142" t="s">
        <v>151</v>
      </c>
      <c r="E148" s="143" t="s">
        <v>260</v>
      </c>
      <c r="F148" s="144" t="s">
        <v>261</v>
      </c>
      <c r="G148" s="145" t="s">
        <v>208</v>
      </c>
      <c r="H148" s="146">
        <v>0.72</v>
      </c>
      <c r="I148" s="147"/>
      <c r="J148" s="148">
        <f t="shared" si="10"/>
        <v>0</v>
      </c>
      <c r="K148" s="149"/>
      <c r="L148" s="30"/>
      <c r="M148" s="150" t="s">
        <v>1</v>
      </c>
      <c r="N148" s="151" t="s">
        <v>42</v>
      </c>
      <c r="O148" s="55"/>
      <c r="P148" s="152">
        <f t="shared" si="11"/>
        <v>0</v>
      </c>
      <c r="Q148" s="152">
        <v>0</v>
      </c>
      <c r="R148" s="152">
        <f t="shared" si="12"/>
        <v>0</v>
      </c>
      <c r="S148" s="152">
        <v>0</v>
      </c>
      <c r="T148" s="153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4" t="s">
        <v>155</v>
      </c>
      <c r="AT148" s="154" t="s">
        <v>151</v>
      </c>
      <c r="AU148" s="154" t="s">
        <v>87</v>
      </c>
      <c r="AY148" s="14" t="s">
        <v>149</v>
      </c>
      <c r="BE148" s="155">
        <f t="shared" si="14"/>
        <v>0</v>
      </c>
      <c r="BF148" s="155">
        <f t="shared" si="15"/>
        <v>0</v>
      </c>
      <c r="BG148" s="155">
        <f t="shared" si="16"/>
        <v>0</v>
      </c>
      <c r="BH148" s="155">
        <f t="shared" si="17"/>
        <v>0</v>
      </c>
      <c r="BI148" s="155">
        <f t="shared" si="18"/>
        <v>0</v>
      </c>
      <c r="BJ148" s="14" t="s">
        <v>85</v>
      </c>
      <c r="BK148" s="155">
        <f t="shared" si="19"/>
        <v>0</v>
      </c>
      <c r="BL148" s="14" t="s">
        <v>155</v>
      </c>
      <c r="BM148" s="154" t="s">
        <v>588</v>
      </c>
    </row>
    <row r="149" spans="1:65" s="2" customFormat="1" ht="37.9" customHeight="1">
      <c r="A149" s="29"/>
      <c r="B149" s="141"/>
      <c r="C149" s="142" t="s">
        <v>227</v>
      </c>
      <c r="D149" s="142" t="s">
        <v>151</v>
      </c>
      <c r="E149" s="143" t="s">
        <v>264</v>
      </c>
      <c r="F149" s="144" t="s">
        <v>265</v>
      </c>
      <c r="G149" s="145" t="s">
        <v>208</v>
      </c>
      <c r="H149" s="146">
        <v>10</v>
      </c>
      <c r="I149" s="147"/>
      <c r="J149" s="148">
        <f t="shared" si="10"/>
        <v>0</v>
      </c>
      <c r="K149" s="149"/>
      <c r="L149" s="30"/>
      <c r="M149" s="150" t="s">
        <v>1</v>
      </c>
      <c r="N149" s="151" t="s">
        <v>42</v>
      </c>
      <c r="O149" s="55"/>
      <c r="P149" s="152">
        <f t="shared" si="11"/>
        <v>0</v>
      </c>
      <c r="Q149" s="152">
        <v>0</v>
      </c>
      <c r="R149" s="152">
        <f t="shared" si="12"/>
        <v>0</v>
      </c>
      <c r="S149" s="152">
        <v>0</v>
      </c>
      <c r="T149" s="153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4" t="s">
        <v>155</v>
      </c>
      <c r="AT149" s="154" t="s">
        <v>151</v>
      </c>
      <c r="AU149" s="154" t="s">
        <v>87</v>
      </c>
      <c r="AY149" s="14" t="s">
        <v>149</v>
      </c>
      <c r="BE149" s="155">
        <f t="shared" si="14"/>
        <v>0</v>
      </c>
      <c r="BF149" s="155">
        <f t="shared" si="15"/>
        <v>0</v>
      </c>
      <c r="BG149" s="155">
        <f t="shared" si="16"/>
        <v>0</v>
      </c>
      <c r="BH149" s="155">
        <f t="shared" si="17"/>
        <v>0</v>
      </c>
      <c r="BI149" s="155">
        <f t="shared" si="18"/>
        <v>0</v>
      </c>
      <c r="BJ149" s="14" t="s">
        <v>85</v>
      </c>
      <c r="BK149" s="155">
        <f t="shared" si="19"/>
        <v>0</v>
      </c>
      <c r="BL149" s="14" t="s">
        <v>155</v>
      </c>
      <c r="BM149" s="154" t="s">
        <v>589</v>
      </c>
    </row>
    <row r="150" spans="1:65" s="2" customFormat="1" ht="49.15" customHeight="1">
      <c r="A150" s="29"/>
      <c r="B150" s="141"/>
      <c r="C150" s="142" t="s">
        <v>231</v>
      </c>
      <c r="D150" s="142" t="s">
        <v>151</v>
      </c>
      <c r="E150" s="143" t="s">
        <v>268</v>
      </c>
      <c r="F150" s="144" t="s">
        <v>269</v>
      </c>
      <c r="G150" s="145" t="s">
        <v>208</v>
      </c>
      <c r="H150" s="146">
        <v>1.5</v>
      </c>
      <c r="I150" s="147"/>
      <c r="J150" s="148">
        <f t="shared" si="10"/>
        <v>0</v>
      </c>
      <c r="K150" s="149"/>
      <c r="L150" s="30"/>
      <c r="M150" s="150" t="s">
        <v>1</v>
      </c>
      <c r="N150" s="151" t="s">
        <v>42</v>
      </c>
      <c r="O150" s="55"/>
      <c r="P150" s="152">
        <f t="shared" si="11"/>
        <v>0</v>
      </c>
      <c r="Q150" s="152">
        <v>0</v>
      </c>
      <c r="R150" s="152">
        <f t="shared" si="12"/>
        <v>0</v>
      </c>
      <c r="S150" s="152">
        <v>0</v>
      </c>
      <c r="T150" s="153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4" t="s">
        <v>155</v>
      </c>
      <c r="AT150" s="154" t="s">
        <v>151</v>
      </c>
      <c r="AU150" s="154" t="s">
        <v>87</v>
      </c>
      <c r="AY150" s="14" t="s">
        <v>149</v>
      </c>
      <c r="BE150" s="155">
        <f t="shared" si="14"/>
        <v>0</v>
      </c>
      <c r="BF150" s="155">
        <f t="shared" si="15"/>
        <v>0</v>
      </c>
      <c r="BG150" s="155">
        <f t="shared" si="16"/>
        <v>0</v>
      </c>
      <c r="BH150" s="155">
        <f t="shared" si="17"/>
        <v>0</v>
      </c>
      <c r="BI150" s="155">
        <f t="shared" si="18"/>
        <v>0</v>
      </c>
      <c r="BJ150" s="14" t="s">
        <v>85</v>
      </c>
      <c r="BK150" s="155">
        <f t="shared" si="19"/>
        <v>0</v>
      </c>
      <c r="BL150" s="14" t="s">
        <v>155</v>
      </c>
      <c r="BM150" s="154" t="s">
        <v>590</v>
      </c>
    </row>
    <row r="151" spans="1:65" s="2" customFormat="1" ht="37.9" customHeight="1">
      <c r="A151" s="29"/>
      <c r="B151" s="141"/>
      <c r="C151" s="142" t="s">
        <v>14</v>
      </c>
      <c r="D151" s="142" t="s">
        <v>151</v>
      </c>
      <c r="E151" s="143" t="s">
        <v>591</v>
      </c>
      <c r="F151" s="144" t="s">
        <v>592</v>
      </c>
      <c r="G151" s="145" t="s">
        <v>208</v>
      </c>
      <c r="H151" s="146">
        <v>35.42</v>
      </c>
      <c r="I151" s="147"/>
      <c r="J151" s="148">
        <f t="shared" si="10"/>
        <v>0</v>
      </c>
      <c r="K151" s="149"/>
      <c r="L151" s="30"/>
      <c r="M151" s="150" t="s">
        <v>1</v>
      </c>
      <c r="N151" s="151" t="s">
        <v>42</v>
      </c>
      <c r="O151" s="55"/>
      <c r="P151" s="152">
        <f t="shared" si="11"/>
        <v>0</v>
      </c>
      <c r="Q151" s="152">
        <v>0</v>
      </c>
      <c r="R151" s="152">
        <f t="shared" si="12"/>
        <v>0</v>
      </c>
      <c r="S151" s="152">
        <v>0</v>
      </c>
      <c r="T151" s="153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4" t="s">
        <v>155</v>
      </c>
      <c r="AT151" s="154" t="s">
        <v>151</v>
      </c>
      <c r="AU151" s="154" t="s">
        <v>87</v>
      </c>
      <c r="AY151" s="14" t="s">
        <v>149</v>
      </c>
      <c r="BE151" s="155">
        <f t="shared" si="14"/>
        <v>0</v>
      </c>
      <c r="BF151" s="155">
        <f t="shared" si="15"/>
        <v>0</v>
      </c>
      <c r="BG151" s="155">
        <f t="shared" si="16"/>
        <v>0</v>
      </c>
      <c r="BH151" s="155">
        <f t="shared" si="17"/>
        <v>0</v>
      </c>
      <c r="BI151" s="155">
        <f t="shared" si="18"/>
        <v>0</v>
      </c>
      <c r="BJ151" s="14" t="s">
        <v>85</v>
      </c>
      <c r="BK151" s="155">
        <f t="shared" si="19"/>
        <v>0</v>
      </c>
      <c r="BL151" s="14" t="s">
        <v>155</v>
      </c>
      <c r="BM151" s="154" t="s">
        <v>593</v>
      </c>
    </row>
    <row r="152" spans="1:65" s="2" customFormat="1" ht="37.9" customHeight="1">
      <c r="A152" s="29"/>
      <c r="B152" s="141"/>
      <c r="C152" s="142" t="s">
        <v>7</v>
      </c>
      <c r="D152" s="142" t="s">
        <v>151</v>
      </c>
      <c r="E152" s="143" t="s">
        <v>272</v>
      </c>
      <c r="F152" s="144" t="s">
        <v>273</v>
      </c>
      <c r="G152" s="145" t="s">
        <v>208</v>
      </c>
      <c r="H152" s="146">
        <v>167.47200000000001</v>
      </c>
      <c r="I152" s="147"/>
      <c r="J152" s="148">
        <f t="shared" si="10"/>
        <v>0</v>
      </c>
      <c r="K152" s="149"/>
      <c r="L152" s="30"/>
      <c r="M152" s="150" t="s">
        <v>1</v>
      </c>
      <c r="N152" s="151" t="s">
        <v>42</v>
      </c>
      <c r="O152" s="55"/>
      <c r="P152" s="152">
        <f t="shared" si="11"/>
        <v>0</v>
      </c>
      <c r="Q152" s="152">
        <v>0</v>
      </c>
      <c r="R152" s="152">
        <f t="shared" si="12"/>
        <v>0</v>
      </c>
      <c r="S152" s="152">
        <v>0</v>
      </c>
      <c r="T152" s="153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4" t="s">
        <v>155</v>
      </c>
      <c r="AT152" s="154" t="s">
        <v>151</v>
      </c>
      <c r="AU152" s="154" t="s">
        <v>87</v>
      </c>
      <c r="AY152" s="14" t="s">
        <v>149</v>
      </c>
      <c r="BE152" s="155">
        <f t="shared" si="14"/>
        <v>0</v>
      </c>
      <c r="BF152" s="155">
        <f t="shared" si="15"/>
        <v>0</v>
      </c>
      <c r="BG152" s="155">
        <f t="shared" si="16"/>
        <v>0</v>
      </c>
      <c r="BH152" s="155">
        <f t="shared" si="17"/>
        <v>0</v>
      </c>
      <c r="BI152" s="155">
        <f t="shared" si="18"/>
        <v>0</v>
      </c>
      <c r="BJ152" s="14" t="s">
        <v>85</v>
      </c>
      <c r="BK152" s="155">
        <f t="shared" si="19"/>
        <v>0</v>
      </c>
      <c r="BL152" s="14" t="s">
        <v>155</v>
      </c>
      <c r="BM152" s="154" t="s">
        <v>594</v>
      </c>
    </row>
    <row r="153" spans="1:65" s="2" customFormat="1" ht="37.9" customHeight="1">
      <c r="A153" s="29"/>
      <c r="B153" s="141"/>
      <c r="C153" s="142" t="s">
        <v>243</v>
      </c>
      <c r="D153" s="142" t="s">
        <v>151</v>
      </c>
      <c r="E153" s="143" t="s">
        <v>276</v>
      </c>
      <c r="F153" s="144" t="s">
        <v>277</v>
      </c>
      <c r="G153" s="145" t="s">
        <v>208</v>
      </c>
      <c r="H153" s="146">
        <v>53.84</v>
      </c>
      <c r="I153" s="147"/>
      <c r="J153" s="148">
        <f t="shared" si="10"/>
        <v>0</v>
      </c>
      <c r="K153" s="149"/>
      <c r="L153" s="30"/>
      <c r="M153" s="150" t="s">
        <v>1</v>
      </c>
      <c r="N153" s="151" t="s">
        <v>42</v>
      </c>
      <c r="O153" s="55"/>
      <c r="P153" s="152">
        <f t="shared" si="11"/>
        <v>0</v>
      </c>
      <c r="Q153" s="152">
        <v>0</v>
      </c>
      <c r="R153" s="152">
        <f t="shared" si="12"/>
        <v>0</v>
      </c>
      <c r="S153" s="152">
        <v>0</v>
      </c>
      <c r="T153" s="153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4" t="s">
        <v>155</v>
      </c>
      <c r="AT153" s="154" t="s">
        <v>151</v>
      </c>
      <c r="AU153" s="154" t="s">
        <v>87</v>
      </c>
      <c r="AY153" s="14" t="s">
        <v>149</v>
      </c>
      <c r="BE153" s="155">
        <f t="shared" si="14"/>
        <v>0</v>
      </c>
      <c r="BF153" s="155">
        <f t="shared" si="15"/>
        <v>0</v>
      </c>
      <c r="BG153" s="155">
        <f t="shared" si="16"/>
        <v>0</v>
      </c>
      <c r="BH153" s="155">
        <f t="shared" si="17"/>
        <v>0</v>
      </c>
      <c r="BI153" s="155">
        <f t="shared" si="18"/>
        <v>0</v>
      </c>
      <c r="BJ153" s="14" t="s">
        <v>85</v>
      </c>
      <c r="BK153" s="155">
        <f t="shared" si="19"/>
        <v>0</v>
      </c>
      <c r="BL153" s="14" t="s">
        <v>155</v>
      </c>
      <c r="BM153" s="154" t="s">
        <v>595</v>
      </c>
    </row>
    <row r="154" spans="1:65" s="12" customFormat="1" ht="25.9" customHeight="1">
      <c r="B154" s="128"/>
      <c r="D154" s="129" t="s">
        <v>76</v>
      </c>
      <c r="E154" s="130" t="s">
        <v>363</v>
      </c>
      <c r="F154" s="130" t="s">
        <v>364</v>
      </c>
      <c r="I154" s="131"/>
      <c r="J154" s="132">
        <f>BK154</f>
        <v>0</v>
      </c>
      <c r="L154" s="128"/>
      <c r="M154" s="133"/>
      <c r="N154" s="134"/>
      <c r="O154" s="134"/>
      <c r="P154" s="135">
        <f>P155+P157</f>
        <v>0</v>
      </c>
      <c r="Q154" s="134"/>
      <c r="R154" s="135">
        <f>R155+R157</f>
        <v>6.0000000000000002E-5</v>
      </c>
      <c r="S154" s="134"/>
      <c r="T154" s="136">
        <f>T155+T157</f>
        <v>2.2199999999999998</v>
      </c>
      <c r="AR154" s="129" t="s">
        <v>87</v>
      </c>
      <c r="AT154" s="137" t="s">
        <v>76</v>
      </c>
      <c r="AU154" s="137" t="s">
        <v>77</v>
      </c>
      <c r="AY154" s="129" t="s">
        <v>149</v>
      </c>
      <c r="BK154" s="138">
        <f>BK155+BK157</f>
        <v>0</v>
      </c>
    </row>
    <row r="155" spans="1:65" s="12" customFormat="1" ht="22.9" customHeight="1">
      <c r="B155" s="128"/>
      <c r="D155" s="129" t="s">
        <v>76</v>
      </c>
      <c r="E155" s="139" t="s">
        <v>365</v>
      </c>
      <c r="F155" s="139" t="s">
        <v>366</v>
      </c>
      <c r="I155" s="131"/>
      <c r="J155" s="140">
        <f>BK155</f>
        <v>0</v>
      </c>
      <c r="L155" s="128"/>
      <c r="M155" s="133"/>
      <c r="N155" s="134"/>
      <c r="O155" s="134"/>
      <c r="P155" s="135">
        <f>P156</f>
        <v>0</v>
      </c>
      <c r="Q155" s="134"/>
      <c r="R155" s="135">
        <f>R156</f>
        <v>0</v>
      </c>
      <c r="S155" s="134"/>
      <c r="T155" s="136">
        <f>T156</f>
        <v>0.72</v>
      </c>
      <c r="AR155" s="129" t="s">
        <v>87</v>
      </c>
      <c r="AT155" s="137" t="s">
        <v>76</v>
      </c>
      <c r="AU155" s="137" t="s">
        <v>85</v>
      </c>
      <c r="AY155" s="129" t="s">
        <v>149</v>
      </c>
      <c r="BK155" s="138">
        <f>BK156</f>
        <v>0</v>
      </c>
    </row>
    <row r="156" spans="1:65" s="2" customFormat="1" ht="14.45" customHeight="1">
      <c r="A156" s="29"/>
      <c r="B156" s="141"/>
      <c r="C156" s="142" t="s">
        <v>247</v>
      </c>
      <c r="D156" s="142" t="s">
        <v>151</v>
      </c>
      <c r="E156" s="143" t="s">
        <v>367</v>
      </c>
      <c r="F156" s="144" t="s">
        <v>368</v>
      </c>
      <c r="G156" s="145" t="s">
        <v>154</v>
      </c>
      <c r="H156" s="146">
        <v>72</v>
      </c>
      <c r="I156" s="147"/>
      <c r="J156" s="148">
        <f>ROUND(I156*H156,2)</f>
        <v>0</v>
      </c>
      <c r="K156" s="149"/>
      <c r="L156" s="30"/>
      <c r="M156" s="150" t="s">
        <v>1</v>
      </c>
      <c r="N156" s="151" t="s">
        <v>42</v>
      </c>
      <c r="O156" s="55"/>
      <c r="P156" s="152">
        <f>O156*H156</f>
        <v>0</v>
      </c>
      <c r="Q156" s="152">
        <v>0</v>
      </c>
      <c r="R156" s="152">
        <f>Q156*H156</f>
        <v>0</v>
      </c>
      <c r="S156" s="152">
        <v>0.01</v>
      </c>
      <c r="T156" s="153">
        <f>S156*H156</f>
        <v>0.72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4" t="s">
        <v>219</v>
      </c>
      <c r="AT156" s="154" t="s">
        <v>151</v>
      </c>
      <c r="AU156" s="154" t="s">
        <v>87</v>
      </c>
      <c r="AY156" s="14" t="s">
        <v>149</v>
      </c>
      <c r="BE156" s="155">
        <f>IF(N156="základní",J156,0)</f>
        <v>0</v>
      </c>
      <c r="BF156" s="155">
        <f>IF(N156="snížená",J156,0)</f>
        <v>0</v>
      </c>
      <c r="BG156" s="155">
        <f>IF(N156="zákl. přenesená",J156,0)</f>
        <v>0</v>
      </c>
      <c r="BH156" s="155">
        <f>IF(N156="sníž. přenesená",J156,0)</f>
        <v>0</v>
      </c>
      <c r="BI156" s="155">
        <f>IF(N156="nulová",J156,0)</f>
        <v>0</v>
      </c>
      <c r="BJ156" s="14" t="s">
        <v>85</v>
      </c>
      <c r="BK156" s="155">
        <f>ROUND(I156*H156,2)</f>
        <v>0</v>
      </c>
      <c r="BL156" s="14" t="s">
        <v>219</v>
      </c>
      <c r="BM156" s="154" t="s">
        <v>596</v>
      </c>
    </row>
    <row r="157" spans="1:65" s="12" customFormat="1" ht="22.9" customHeight="1">
      <c r="B157" s="128"/>
      <c r="D157" s="129" t="s">
        <v>76</v>
      </c>
      <c r="E157" s="139" t="s">
        <v>439</v>
      </c>
      <c r="F157" s="139" t="s">
        <v>440</v>
      </c>
      <c r="I157" s="131"/>
      <c r="J157" s="140">
        <f>BK157</f>
        <v>0</v>
      </c>
      <c r="L157" s="128"/>
      <c r="M157" s="133"/>
      <c r="N157" s="134"/>
      <c r="O157" s="134"/>
      <c r="P157" s="135">
        <f>SUM(P158:P160)</f>
        <v>0</v>
      </c>
      <c r="Q157" s="134"/>
      <c r="R157" s="135">
        <f>SUM(R158:R160)</f>
        <v>6.0000000000000002E-5</v>
      </c>
      <c r="S157" s="134"/>
      <c r="T157" s="136">
        <f>SUM(T158:T160)</f>
        <v>1.5</v>
      </c>
      <c r="AR157" s="129" t="s">
        <v>87</v>
      </c>
      <c r="AT157" s="137" t="s">
        <v>76</v>
      </c>
      <c r="AU157" s="137" t="s">
        <v>85</v>
      </c>
      <c r="AY157" s="129" t="s">
        <v>149</v>
      </c>
      <c r="BK157" s="138">
        <f>SUM(BK158:BK160)</f>
        <v>0</v>
      </c>
    </row>
    <row r="158" spans="1:65" s="2" customFormat="1" ht="14.45" customHeight="1">
      <c r="A158" s="29"/>
      <c r="B158" s="141"/>
      <c r="C158" s="142" t="s">
        <v>251</v>
      </c>
      <c r="D158" s="142" t="s">
        <v>151</v>
      </c>
      <c r="E158" s="143" t="s">
        <v>597</v>
      </c>
      <c r="F158" s="144" t="s">
        <v>598</v>
      </c>
      <c r="G158" s="145" t="s">
        <v>176</v>
      </c>
      <c r="H158" s="146">
        <v>1</v>
      </c>
      <c r="I158" s="147"/>
      <c r="J158" s="148">
        <f>ROUND(I158*H158,2)</f>
        <v>0</v>
      </c>
      <c r="K158" s="149"/>
      <c r="L158" s="30"/>
      <c r="M158" s="150" t="s">
        <v>1</v>
      </c>
      <c r="N158" s="151" t="s">
        <v>42</v>
      </c>
      <c r="O158" s="55"/>
      <c r="P158" s="152">
        <f>O158*H158</f>
        <v>0</v>
      </c>
      <c r="Q158" s="152">
        <v>6.0000000000000002E-5</v>
      </c>
      <c r="R158" s="152">
        <f>Q158*H158</f>
        <v>6.0000000000000002E-5</v>
      </c>
      <c r="S158" s="152">
        <v>0</v>
      </c>
      <c r="T158" s="153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4" t="s">
        <v>219</v>
      </c>
      <c r="AT158" s="154" t="s">
        <v>151</v>
      </c>
      <c r="AU158" s="154" t="s">
        <v>87</v>
      </c>
      <c r="AY158" s="14" t="s">
        <v>149</v>
      </c>
      <c r="BE158" s="155">
        <f>IF(N158="základní",J158,0)</f>
        <v>0</v>
      </c>
      <c r="BF158" s="155">
        <f>IF(N158="snížená",J158,0)</f>
        <v>0</v>
      </c>
      <c r="BG158" s="155">
        <f>IF(N158="zákl. přenesená",J158,0)</f>
        <v>0</v>
      </c>
      <c r="BH158" s="155">
        <f>IF(N158="sníž. přenesená",J158,0)</f>
        <v>0</v>
      </c>
      <c r="BI158" s="155">
        <f>IF(N158="nulová",J158,0)</f>
        <v>0</v>
      </c>
      <c r="BJ158" s="14" t="s">
        <v>85</v>
      </c>
      <c r="BK158" s="155">
        <f>ROUND(I158*H158,2)</f>
        <v>0</v>
      </c>
      <c r="BL158" s="14" t="s">
        <v>219</v>
      </c>
      <c r="BM158" s="154" t="s">
        <v>599</v>
      </c>
    </row>
    <row r="159" spans="1:65" s="2" customFormat="1" ht="48.75">
      <c r="A159" s="29"/>
      <c r="B159" s="30"/>
      <c r="C159" s="29"/>
      <c r="D159" s="172" t="s">
        <v>600</v>
      </c>
      <c r="E159" s="29"/>
      <c r="F159" s="173" t="s">
        <v>601</v>
      </c>
      <c r="G159" s="29"/>
      <c r="H159" s="29"/>
      <c r="I159" s="174"/>
      <c r="J159" s="29"/>
      <c r="K159" s="29"/>
      <c r="L159" s="30"/>
      <c r="M159" s="175"/>
      <c r="N159" s="176"/>
      <c r="O159" s="55"/>
      <c r="P159" s="55"/>
      <c r="Q159" s="55"/>
      <c r="R159" s="55"/>
      <c r="S159" s="55"/>
      <c r="T159" s="56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4" t="s">
        <v>600</v>
      </c>
      <c r="AU159" s="14" t="s">
        <v>87</v>
      </c>
    </row>
    <row r="160" spans="1:65" s="2" customFormat="1" ht="37.9" customHeight="1">
      <c r="A160" s="29"/>
      <c r="B160" s="141"/>
      <c r="C160" s="142" t="s">
        <v>255</v>
      </c>
      <c r="D160" s="142" t="s">
        <v>151</v>
      </c>
      <c r="E160" s="143" t="s">
        <v>602</v>
      </c>
      <c r="F160" s="144" t="s">
        <v>603</v>
      </c>
      <c r="G160" s="145" t="s">
        <v>448</v>
      </c>
      <c r="H160" s="146">
        <v>1500</v>
      </c>
      <c r="I160" s="147"/>
      <c r="J160" s="148">
        <f>ROUND(I160*H160,2)</f>
        <v>0</v>
      </c>
      <c r="K160" s="149"/>
      <c r="L160" s="30"/>
      <c r="M160" s="150" t="s">
        <v>1</v>
      </c>
      <c r="N160" s="151" t="s">
        <v>42</v>
      </c>
      <c r="O160" s="55"/>
      <c r="P160" s="152">
        <f>O160*H160</f>
        <v>0</v>
      </c>
      <c r="Q160" s="152">
        <v>0</v>
      </c>
      <c r="R160" s="152">
        <f>Q160*H160</f>
        <v>0</v>
      </c>
      <c r="S160" s="152">
        <v>1E-3</v>
      </c>
      <c r="T160" s="153">
        <f>S160*H160</f>
        <v>1.5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4" t="s">
        <v>219</v>
      </c>
      <c r="AT160" s="154" t="s">
        <v>151</v>
      </c>
      <c r="AU160" s="154" t="s">
        <v>87</v>
      </c>
      <c r="AY160" s="14" t="s">
        <v>149</v>
      </c>
      <c r="BE160" s="155">
        <f>IF(N160="základní",J160,0)</f>
        <v>0</v>
      </c>
      <c r="BF160" s="155">
        <f>IF(N160="snížená",J160,0)</f>
        <v>0</v>
      </c>
      <c r="BG160" s="155">
        <f>IF(N160="zákl. přenesená",J160,0)</f>
        <v>0</v>
      </c>
      <c r="BH160" s="155">
        <f>IF(N160="sníž. přenesená",J160,0)</f>
        <v>0</v>
      </c>
      <c r="BI160" s="155">
        <f>IF(N160="nulová",J160,0)</f>
        <v>0</v>
      </c>
      <c r="BJ160" s="14" t="s">
        <v>85</v>
      </c>
      <c r="BK160" s="155">
        <f>ROUND(I160*H160,2)</f>
        <v>0</v>
      </c>
      <c r="BL160" s="14" t="s">
        <v>219</v>
      </c>
      <c r="BM160" s="154" t="s">
        <v>604</v>
      </c>
    </row>
    <row r="161" spans="1:65" s="12" customFormat="1" ht="25.9" customHeight="1">
      <c r="B161" s="128"/>
      <c r="D161" s="129" t="s">
        <v>76</v>
      </c>
      <c r="E161" s="130" t="s">
        <v>279</v>
      </c>
      <c r="F161" s="130" t="s">
        <v>280</v>
      </c>
      <c r="I161" s="131"/>
      <c r="J161" s="132">
        <f>BK161</f>
        <v>0</v>
      </c>
      <c r="L161" s="128"/>
      <c r="M161" s="133"/>
      <c r="N161" s="134"/>
      <c r="O161" s="134"/>
      <c r="P161" s="135">
        <f>P162+P165+P169</f>
        <v>0</v>
      </c>
      <c r="Q161" s="134"/>
      <c r="R161" s="135">
        <f>R162+R165+R169</f>
        <v>0</v>
      </c>
      <c r="S161" s="134"/>
      <c r="T161" s="136">
        <f>T162+T165+T169</f>
        <v>0</v>
      </c>
      <c r="AR161" s="129" t="s">
        <v>169</v>
      </c>
      <c r="AT161" s="137" t="s">
        <v>76</v>
      </c>
      <c r="AU161" s="137" t="s">
        <v>77</v>
      </c>
      <c r="AY161" s="129" t="s">
        <v>149</v>
      </c>
      <c r="BK161" s="138">
        <f>BK162+BK165+BK169</f>
        <v>0</v>
      </c>
    </row>
    <row r="162" spans="1:65" s="12" customFormat="1" ht="22.9" customHeight="1">
      <c r="B162" s="128"/>
      <c r="D162" s="129" t="s">
        <v>76</v>
      </c>
      <c r="E162" s="139" t="s">
        <v>605</v>
      </c>
      <c r="F162" s="139" t="s">
        <v>606</v>
      </c>
      <c r="I162" s="131"/>
      <c r="J162" s="140">
        <f>BK162</f>
        <v>0</v>
      </c>
      <c r="L162" s="128"/>
      <c r="M162" s="133"/>
      <c r="N162" s="134"/>
      <c r="O162" s="134"/>
      <c r="P162" s="135">
        <f>SUM(P163:P164)</f>
        <v>0</v>
      </c>
      <c r="Q162" s="134"/>
      <c r="R162" s="135">
        <f>SUM(R163:R164)</f>
        <v>0</v>
      </c>
      <c r="S162" s="134"/>
      <c r="T162" s="136">
        <f>SUM(T163:T164)</f>
        <v>0</v>
      </c>
      <c r="AR162" s="129" t="s">
        <v>169</v>
      </c>
      <c r="AT162" s="137" t="s">
        <v>76</v>
      </c>
      <c r="AU162" s="137" t="s">
        <v>85</v>
      </c>
      <c r="AY162" s="129" t="s">
        <v>149</v>
      </c>
      <c r="BK162" s="138">
        <f>SUM(BK163:BK164)</f>
        <v>0</v>
      </c>
    </row>
    <row r="163" spans="1:65" s="2" customFormat="1" ht="24.2" customHeight="1">
      <c r="A163" s="29"/>
      <c r="B163" s="141"/>
      <c r="C163" s="142" t="s">
        <v>259</v>
      </c>
      <c r="D163" s="142" t="s">
        <v>151</v>
      </c>
      <c r="E163" s="143" t="s">
        <v>607</v>
      </c>
      <c r="F163" s="144" t="s">
        <v>608</v>
      </c>
      <c r="G163" s="145" t="s">
        <v>286</v>
      </c>
      <c r="H163" s="146">
        <v>1</v>
      </c>
      <c r="I163" s="147"/>
      <c r="J163" s="148">
        <f>ROUND(I163*H163,2)</f>
        <v>0</v>
      </c>
      <c r="K163" s="149"/>
      <c r="L163" s="30"/>
      <c r="M163" s="150" t="s">
        <v>1</v>
      </c>
      <c r="N163" s="151" t="s">
        <v>42</v>
      </c>
      <c r="O163" s="55"/>
      <c r="P163" s="152">
        <f>O163*H163</f>
        <v>0</v>
      </c>
      <c r="Q163" s="152">
        <v>0</v>
      </c>
      <c r="R163" s="152">
        <f>Q163*H163</f>
        <v>0</v>
      </c>
      <c r="S163" s="152">
        <v>0</v>
      </c>
      <c r="T163" s="153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4" t="s">
        <v>287</v>
      </c>
      <c r="AT163" s="154" t="s">
        <v>151</v>
      </c>
      <c r="AU163" s="154" t="s">
        <v>87</v>
      </c>
      <c r="AY163" s="14" t="s">
        <v>149</v>
      </c>
      <c r="BE163" s="155">
        <f>IF(N163="základní",J163,0)</f>
        <v>0</v>
      </c>
      <c r="BF163" s="155">
        <f>IF(N163="snížená",J163,0)</f>
        <v>0</v>
      </c>
      <c r="BG163" s="155">
        <f>IF(N163="zákl. přenesená",J163,0)</f>
        <v>0</v>
      </c>
      <c r="BH163" s="155">
        <f>IF(N163="sníž. přenesená",J163,0)</f>
        <v>0</v>
      </c>
      <c r="BI163" s="155">
        <f>IF(N163="nulová",J163,0)</f>
        <v>0</v>
      </c>
      <c r="BJ163" s="14" t="s">
        <v>85</v>
      </c>
      <c r="BK163" s="155">
        <f>ROUND(I163*H163,2)</f>
        <v>0</v>
      </c>
      <c r="BL163" s="14" t="s">
        <v>287</v>
      </c>
      <c r="BM163" s="154" t="s">
        <v>609</v>
      </c>
    </row>
    <row r="164" spans="1:65" s="2" customFormat="1" ht="24.2" customHeight="1">
      <c r="A164" s="29"/>
      <c r="B164" s="141"/>
      <c r="C164" s="142" t="s">
        <v>263</v>
      </c>
      <c r="D164" s="142" t="s">
        <v>151</v>
      </c>
      <c r="E164" s="143" t="s">
        <v>610</v>
      </c>
      <c r="F164" s="144" t="s">
        <v>611</v>
      </c>
      <c r="G164" s="145" t="s">
        <v>286</v>
      </c>
      <c r="H164" s="146">
        <v>1</v>
      </c>
      <c r="I164" s="147"/>
      <c r="J164" s="148">
        <f>ROUND(I164*H164,2)</f>
        <v>0</v>
      </c>
      <c r="K164" s="149"/>
      <c r="L164" s="30"/>
      <c r="M164" s="150" t="s">
        <v>1</v>
      </c>
      <c r="N164" s="151" t="s">
        <v>42</v>
      </c>
      <c r="O164" s="55"/>
      <c r="P164" s="152">
        <f>O164*H164</f>
        <v>0</v>
      </c>
      <c r="Q164" s="152">
        <v>0</v>
      </c>
      <c r="R164" s="152">
        <f>Q164*H164</f>
        <v>0</v>
      </c>
      <c r="S164" s="152">
        <v>0</v>
      </c>
      <c r="T164" s="153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4" t="s">
        <v>287</v>
      </c>
      <c r="AT164" s="154" t="s">
        <v>151</v>
      </c>
      <c r="AU164" s="154" t="s">
        <v>87</v>
      </c>
      <c r="AY164" s="14" t="s">
        <v>149</v>
      </c>
      <c r="BE164" s="155">
        <f>IF(N164="základní",J164,0)</f>
        <v>0</v>
      </c>
      <c r="BF164" s="155">
        <f>IF(N164="snížená",J164,0)</f>
        <v>0</v>
      </c>
      <c r="BG164" s="155">
        <f>IF(N164="zákl. přenesená",J164,0)</f>
        <v>0</v>
      </c>
      <c r="BH164" s="155">
        <f>IF(N164="sníž. přenesená",J164,0)</f>
        <v>0</v>
      </c>
      <c r="BI164" s="155">
        <f>IF(N164="nulová",J164,0)</f>
        <v>0</v>
      </c>
      <c r="BJ164" s="14" t="s">
        <v>85</v>
      </c>
      <c r="BK164" s="155">
        <f>ROUND(I164*H164,2)</f>
        <v>0</v>
      </c>
      <c r="BL164" s="14" t="s">
        <v>287</v>
      </c>
      <c r="BM164" s="154" t="s">
        <v>612</v>
      </c>
    </row>
    <row r="165" spans="1:65" s="12" customFormat="1" ht="22.9" customHeight="1">
      <c r="B165" s="128"/>
      <c r="D165" s="129" t="s">
        <v>76</v>
      </c>
      <c r="E165" s="139" t="s">
        <v>289</v>
      </c>
      <c r="F165" s="139" t="s">
        <v>290</v>
      </c>
      <c r="I165" s="131"/>
      <c r="J165" s="140">
        <f>BK165</f>
        <v>0</v>
      </c>
      <c r="L165" s="128"/>
      <c r="M165" s="133"/>
      <c r="N165" s="134"/>
      <c r="O165" s="134"/>
      <c r="P165" s="135">
        <f>SUM(P166:P168)</f>
        <v>0</v>
      </c>
      <c r="Q165" s="134"/>
      <c r="R165" s="135">
        <f>SUM(R166:R168)</f>
        <v>0</v>
      </c>
      <c r="S165" s="134"/>
      <c r="T165" s="136">
        <f>SUM(T166:T168)</f>
        <v>0</v>
      </c>
      <c r="AR165" s="129" t="s">
        <v>169</v>
      </c>
      <c r="AT165" s="137" t="s">
        <v>76</v>
      </c>
      <c r="AU165" s="137" t="s">
        <v>85</v>
      </c>
      <c r="AY165" s="129" t="s">
        <v>149</v>
      </c>
      <c r="BK165" s="138">
        <f>SUM(BK166:BK168)</f>
        <v>0</v>
      </c>
    </row>
    <row r="166" spans="1:65" s="2" customFormat="1" ht="14.45" customHeight="1">
      <c r="A166" s="29"/>
      <c r="B166" s="141"/>
      <c r="C166" s="142" t="s">
        <v>267</v>
      </c>
      <c r="D166" s="142" t="s">
        <v>151</v>
      </c>
      <c r="E166" s="143" t="s">
        <v>613</v>
      </c>
      <c r="F166" s="144" t="s">
        <v>614</v>
      </c>
      <c r="G166" s="145" t="s">
        <v>286</v>
      </c>
      <c r="H166" s="146">
        <v>1</v>
      </c>
      <c r="I166" s="147"/>
      <c r="J166" s="148">
        <f>ROUND(I166*H166,2)</f>
        <v>0</v>
      </c>
      <c r="K166" s="149"/>
      <c r="L166" s="30"/>
      <c r="M166" s="150" t="s">
        <v>1</v>
      </c>
      <c r="N166" s="151" t="s">
        <v>42</v>
      </c>
      <c r="O166" s="55"/>
      <c r="P166" s="152">
        <f>O166*H166</f>
        <v>0</v>
      </c>
      <c r="Q166" s="152">
        <v>0</v>
      </c>
      <c r="R166" s="152">
        <f>Q166*H166</f>
        <v>0</v>
      </c>
      <c r="S166" s="152">
        <v>0</v>
      </c>
      <c r="T166" s="153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4" t="s">
        <v>287</v>
      </c>
      <c r="AT166" s="154" t="s">
        <v>151</v>
      </c>
      <c r="AU166" s="154" t="s">
        <v>87</v>
      </c>
      <c r="AY166" s="14" t="s">
        <v>149</v>
      </c>
      <c r="BE166" s="155">
        <f>IF(N166="základní",J166,0)</f>
        <v>0</v>
      </c>
      <c r="BF166" s="155">
        <f>IF(N166="snížená",J166,0)</f>
        <v>0</v>
      </c>
      <c r="BG166" s="155">
        <f>IF(N166="zákl. přenesená",J166,0)</f>
        <v>0</v>
      </c>
      <c r="BH166" s="155">
        <f>IF(N166="sníž. přenesená",J166,0)</f>
        <v>0</v>
      </c>
      <c r="BI166" s="155">
        <f>IF(N166="nulová",J166,0)</f>
        <v>0</v>
      </c>
      <c r="BJ166" s="14" t="s">
        <v>85</v>
      </c>
      <c r="BK166" s="155">
        <f>ROUND(I166*H166,2)</f>
        <v>0</v>
      </c>
      <c r="BL166" s="14" t="s">
        <v>287</v>
      </c>
      <c r="BM166" s="154" t="s">
        <v>615</v>
      </c>
    </row>
    <row r="167" spans="1:65" s="2" customFormat="1" ht="37.9" customHeight="1">
      <c r="A167" s="29"/>
      <c r="B167" s="141"/>
      <c r="C167" s="142" t="s">
        <v>271</v>
      </c>
      <c r="D167" s="142" t="s">
        <v>151</v>
      </c>
      <c r="E167" s="143" t="s">
        <v>292</v>
      </c>
      <c r="F167" s="144" t="s">
        <v>293</v>
      </c>
      <c r="G167" s="145" t="s">
        <v>217</v>
      </c>
      <c r="H167" s="146">
        <v>1</v>
      </c>
      <c r="I167" s="147"/>
      <c r="J167" s="148">
        <f>ROUND(I167*H167,2)</f>
        <v>0</v>
      </c>
      <c r="K167" s="149"/>
      <c r="L167" s="30"/>
      <c r="M167" s="150" t="s">
        <v>1</v>
      </c>
      <c r="N167" s="151" t="s">
        <v>42</v>
      </c>
      <c r="O167" s="55"/>
      <c r="P167" s="152">
        <f>O167*H167</f>
        <v>0</v>
      </c>
      <c r="Q167" s="152">
        <v>0</v>
      </c>
      <c r="R167" s="152">
        <f>Q167*H167</f>
        <v>0</v>
      </c>
      <c r="S167" s="152">
        <v>0</v>
      </c>
      <c r="T167" s="153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4" t="s">
        <v>287</v>
      </c>
      <c r="AT167" s="154" t="s">
        <v>151</v>
      </c>
      <c r="AU167" s="154" t="s">
        <v>87</v>
      </c>
      <c r="AY167" s="14" t="s">
        <v>149</v>
      </c>
      <c r="BE167" s="155">
        <f>IF(N167="základní",J167,0)</f>
        <v>0</v>
      </c>
      <c r="BF167" s="155">
        <f>IF(N167="snížená",J167,0)</f>
        <v>0</v>
      </c>
      <c r="BG167" s="155">
        <f>IF(N167="zákl. přenesená",J167,0)</f>
        <v>0</v>
      </c>
      <c r="BH167" s="155">
        <f>IF(N167="sníž. přenesená",J167,0)</f>
        <v>0</v>
      </c>
      <c r="BI167" s="155">
        <f>IF(N167="nulová",J167,0)</f>
        <v>0</v>
      </c>
      <c r="BJ167" s="14" t="s">
        <v>85</v>
      </c>
      <c r="BK167" s="155">
        <f>ROUND(I167*H167,2)</f>
        <v>0</v>
      </c>
      <c r="BL167" s="14" t="s">
        <v>287</v>
      </c>
      <c r="BM167" s="154" t="s">
        <v>616</v>
      </c>
    </row>
    <row r="168" spans="1:65" s="2" customFormat="1" ht="24.2" customHeight="1">
      <c r="A168" s="29"/>
      <c r="B168" s="141"/>
      <c r="C168" s="142" t="s">
        <v>275</v>
      </c>
      <c r="D168" s="142" t="s">
        <v>151</v>
      </c>
      <c r="E168" s="143" t="s">
        <v>617</v>
      </c>
      <c r="F168" s="144" t="s">
        <v>618</v>
      </c>
      <c r="G168" s="145" t="s">
        <v>286</v>
      </c>
      <c r="H168" s="146">
        <v>1</v>
      </c>
      <c r="I168" s="147"/>
      <c r="J168" s="148">
        <f>ROUND(I168*H168,2)</f>
        <v>0</v>
      </c>
      <c r="K168" s="149"/>
      <c r="L168" s="30"/>
      <c r="M168" s="150" t="s">
        <v>1</v>
      </c>
      <c r="N168" s="151" t="s">
        <v>42</v>
      </c>
      <c r="O168" s="55"/>
      <c r="P168" s="152">
        <f>O168*H168</f>
        <v>0</v>
      </c>
      <c r="Q168" s="152">
        <v>0</v>
      </c>
      <c r="R168" s="152">
        <f>Q168*H168</f>
        <v>0</v>
      </c>
      <c r="S168" s="152">
        <v>0</v>
      </c>
      <c r="T168" s="153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4" t="s">
        <v>287</v>
      </c>
      <c r="AT168" s="154" t="s">
        <v>151</v>
      </c>
      <c r="AU168" s="154" t="s">
        <v>87</v>
      </c>
      <c r="AY168" s="14" t="s">
        <v>149</v>
      </c>
      <c r="BE168" s="155">
        <f>IF(N168="základní",J168,0)</f>
        <v>0</v>
      </c>
      <c r="BF168" s="155">
        <f>IF(N168="snížená",J168,0)</f>
        <v>0</v>
      </c>
      <c r="BG168" s="155">
        <f>IF(N168="zákl. přenesená",J168,0)</f>
        <v>0</v>
      </c>
      <c r="BH168" s="155">
        <f>IF(N168="sníž. přenesená",J168,0)</f>
        <v>0</v>
      </c>
      <c r="BI168" s="155">
        <f>IF(N168="nulová",J168,0)</f>
        <v>0</v>
      </c>
      <c r="BJ168" s="14" t="s">
        <v>85</v>
      </c>
      <c r="BK168" s="155">
        <f>ROUND(I168*H168,2)</f>
        <v>0</v>
      </c>
      <c r="BL168" s="14" t="s">
        <v>287</v>
      </c>
      <c r="BM168" s="154" t="s">
        <v>619</v>
      </c>
    </row>
    <row r="169" spans="1:65" s="12" customFormat="1" ht="22.9" customHeight="1">
      <c r="B169" s="128"/>
      <c r="D169" s="129" t="s">
        <v>76</v>
      </c>
      <c r="E169" s="139" t="s">
        <v>371</v>
      </c>
      <c r="F169" s="139" t="s">
        <v>372</v>
      </c>
      <c r="I169" s="131"/>
      <c r="J169" s="140">
        <f>BK169</f>
        <v>0</v>
      </c>
      <c r="L169" s="128"/>
      <c r="M169" s="133"/>
      <c r="N169" s="134"/>
      <c r="O169" s="134"/>
      <c r="P169" s="135">
        <f>SUM(P170:P173)</f>
        <v>0</v>
      </c>
      <c r="Q169" s="134"/>
      <c r="R169" s="135">
        <f>SUM(R170:R173)</f>
        <v>0</v>
      </c>
      <c r="S169" s="134"/>
      <c r="T169" s="136">
        <f>SUM(T170:T173)</f>
        <v>0</v>
      </c>
      <c r="AR169" s="129" t="s">
        <v>169</v>
      </c>
      <c r="AT169" s="137" t="s">
        <v>76</v>
      </c>
      <c r="AU169" s="137" t="s">
        <v>85</v>
      </c>
      <c r="AY169" s="129" t="s">
        <v>149</v>
      </c>
      <c r="BK169" s="138">
        <f>SUM(BK170:BK173)</f>
        <v>0</v>
      </c>
    </row>
    <row r="170" spans="1:65" s="2" customFormat="1" ht="62.65" customHeight="1">
      <c r="A170" s="29"/>
      <c r="B170" s="141"/>
      <c r="C170" s="142" t="s">
        <v>283</v>
      </c>
      <c r="D170" s="142" t="s">
        <v>151</v>
      </c>
      <c r="E170" s="143" t="s">
        <v>620</v>
      </c>
      <c r="F170" s="144" t="s">
        <v>621</v>
      </c>
      <c r="G170" s="145" t="s">
        <v>286</v>
      </c>
      <c r="H170" s="146">
        <v>1</v>
      </c>
      <c r="I170" s="147"/>
      <c r="J170" s="148">
        <f>ROUND(I170*H170,2)</f>
        <v>0</v>
      </c>
      <c r="K170" s="149"/>
      <c r="L170" s="30"/>
      <c r="M170" s="150" t="s">
        <v>1</v>
      </c>
      <c r="N170" s="151" t="s">
        <v>42</v>
      </c>
      <c r="O170" s="55"/>
      <c r="P170" s="152">
        <f>O170*H170</f>
        <v>0</v>
      </c>
      <c r="Q170" s="152">
        <v>0</v>
      </c>
      <c r="R170" s="152">
        <f>Q170*H170</f>
        <v>0</v>
      </c>
      <c r="S170" s="152">
        <v>0</v>
      </c>
      <c r="T170" s="153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4" t="s">
        <v>287</v>
      </c>
      <c r="AT170" s="154" t="s">
        <v>151</v>
      </c>
      <c r="AU170" s="154" t="s">
        <v>87</v>
      </c>
      <c r="AY170" s="14" t="s">
        <v>149</v>
      </c>
      <c r="BE170" s="155">
        <f>IF(N170="základní",J170,0)</f>
        <v>0</v>
      </c>
      <c r="BF170" s="155">
        <f>IF(N170="snížená",J170,0)</f>
        <v>0</v>
      </c>
      <c r="BG170" s="155">
        <f>IF(N170="zákl. přenesená",J170,0)</f>
        <v>0</v>
      </c>
      <c r="BH170" s="155">
        <f>IF(N170="sníž. přenesená",J170,0)</f>
        <v>0</v>
      </c>
      <c r="BI170" s="155">
        <f>IF(N170="nulová",J170,0)</f>
        <v>0</v>
      </c>
      <c r="BJ170" s="14" t="s">
        <v>85</v>
      </c>
      <c r="BK170" s="155">
        <f>ROUND(I170*H170,2)</f>
        <v>0</v>
      </c>
      <c r="BL170" s="14" t="s">
        <v>287</v>
      </c>
      <c r="BM170" s="154" t="s">
        <v>622</v>
      </c>
    </row>
    <row r="171" spans="1:65" s="2" customFormat="1" ht="14.45" customHeight="1">
      <c r="A171" s="29"/>
      <c r="B171" s="141"/>
      <c r="C171" s="142" t="s">
        <v>291</v>
      </c>
      <c r="D171" s="142" t="s">
        <v>151</v>
      </c>
      <c r="E171" s="143" t="s">
        <v>623</v>
      </c>
      <c r="F171" s="144" t="s">
        <v>624</v>
      </c>
      <c r="G171" s="145" t="s">
        <v>286</v>
      </c>
      <c r="H171" s="146">
        <v>1</v>
      </c>
      <c r="I171" s="147"/>
      <c r="J171" s="148">
        <f>ROUND(I171*H171,2)</f>
        <v>0</v>
      </c>
      <c r="K171" s="149"/>
      <c r="L171" s="30"/>
      <c r="M171" s="150" t="s">
        <v>1</v>
      </c>
      <c r="N171" s="151" t="s">
        <v>42</v>
      </c>
      <c r="O171" s="55"/>
      <c r="P171" s="152">
        <f>O171*H171</f>
        <v>0</v>
      </c>
      <c r="Q171" s="152">
        <v>0</v>
      </c>
      <c r="R171" s="152">
        <f>Q171*H171</f>
        <v>0</v>
      </c>
      <c r="S171" s="152">
        <v>0</v>
      </c>
      <c r="T171" s="153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4" t="s">
        <v>287</v>
      </c>
      <c r="AT171" s="154" t="s">
        <v>151</v>
      </c>
      <c r="AU171" s="154" t="s">
        <v>87</v>
      </c>
      <c r="AY171" s="14" t="s">
        <v>149</v>
      </c>
      <c r="BE171" s="155">
        <f>IF(N171="základní",J171,0)</f>
        <v>0</v>
      </c>
      <c r="BF171" s="155">
        <f>IF(N171="snížená",J171,0)</f>
        <v>0</v>
      </c>
      <c r="BG171" s="155">
        <f>IF(N171="zákl. přenesená",J171,0)</f>
        <v>0</v>
      </c>
      <c r="BH171" s="155">
        <f>IF(N171="sníž. přenesená",J171,0)</f>
        <v>0</v>
      </c>
      <c r="BI171" s="155">
        <f>IF(N171="nulová",J171,0)</f>
        <v>0</v>
      </c>
      <c r="BJ171" s="14" t="s">
        <v>85</v>
      </c>
      <c r="BK171" s="155">
        <f>ROUND(I171*H171,2)</f>
        <v>0</v>
      </c>
      <c r="BL171" s="14" t="s">
        <v>287</v>
      </c>
      <c r="BM171" s="154" t="s">
        <v>625</v>
      </c>
    </row>
    <row r="172" spans="1:65" s="2" customFormat="1" ht="24.2" customHeight="1">
      <c r="A172" s="29"/>
      <c r="B172" s="141"/>
      <c r="C172" s="142" t="s">
        <v>441</v>
      </c>
      <c r="D172" s="142" t="s">
        <v>151</v>
      </c>
      <c r="E172" s="143" t="s">
        <v>626</v>
      </c>
      <c r="F172" s="144" t="s">
        <v>627</v>
      </c>
      <c r="G172" s="145" t="s">
        <v>286</v>
      </c>
      <c r="H172" s="146">
        <v>1</v>
      </c>
      <c r="I172" s="147"/>
      <c r="J172" s="148">
        <f>ROUND(I172*H172,2)</f>
        <v>0</v>
      </c>
      <c r="K172" s="149"/>
      <c r="L172" s="30"/>
      <c r="M172" s="150" t="s">
        <v>1</v>
      </c>
      <c r="N172" s="151" t="s">
        <v>42</v>
      </c>
      <c r="O172" s="55"/>
      <c r="P172" s="152">
        <f>O172*H172</f>
        <v>0</v>
      </c>
      <c r="Q172" s="152">
        <v>0</v>
      </c>
      <c r="R172" s="152">
        <f>Q172*H172</f>
        <v>0</v>
      </c>
      <c r="S172" s="152">
        <v>0</v>
      </c>
      <c r="T172" s="153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4" t="s">
        <v>287</v>
      </c>
      <c r="AT172" s="154" t="s">
        <v>151</v>
      </c>
      <c r="AU172" s="154" t="s">
        <v>87</v>
      </c>
      <c r="AY172" s="14" t="s">
        <v>149</v>
      </c>
      <c r="BE172" s="155">
        <f>IF(N172="základní",J172,0)</f>
        <v>0</v>
      </c>
      <c r="BF172" s="155">
        <f>IF(N172="snížená",J172,0)</f>
        <v>0</v>
      </c>
      <c r="BG172" s="155">
        <f>IF(N172="zákl. přenesená",J172,0)</f>
        <v>0</v>
      </c>
      <c r="BH172" s="155">
        <f>IF(N172="sníž. přenesená",J172,0)</f>
        <v>0</v>
      </c>
      <c r="BI172" s="155">
        <f>IF(N172="nulová",J172,0)</f>
        <v>0</v>
      </c>
      <c r="BJ172" s="14" t="s">
        <v>85</v>
      </c>
      <c r="BK172" s="155">
        <f>ROUND(I172*H172,2)</f>
        <v>0</v>
      </c>
      <c r="BL172" s="14" t="s">
        <v>287</v>
      </c>
      <c r="BM172" s="154" t="s">
        <v>628</v>
      </c>
    </row>
    <row r="173" spans="1:65" s="2" customFormat="1" ht="14.45" customHeight="1">
      <c r="A173" s="29"/>
      <c r="B173" s="141"/>
      <c r="C173" s="142" t="s">
        <v>445</v>
      </c>
      <c r="D173" s="142" t="s">
        <v>151</v>
      </c>
      <c r="E173" s="143" t="s">
        <v>629</v>
      </c>
      <c r="F173" s="144" t="s">
        <v>630</v>
      </c>
      <c r="G173" s="145" t="s">
        <v>286</v>
      </c>
      <c r="H173" s="146">
        <v>1</v>
      </c>
      <c r="I173" s="147"/>
      <c r="J173" s="148">
        <f>ROUND(I173*H173,2)</f>
        <v>0</v>
      </c>
      <c r="K173" s="149"/>
      <c r="L173" s="30"/>
      <c r="M173" s="167" t="s">
        <v>1</v>
      </c>
      <c r="N173" s="168" t="s">
        <v>42</v>
      </c>
      <c r="O173" s="169"/>
      <c r="P173" s="170">
        <f>O173*H173</f>
        <v>0</v>
      </c>
      <c r="Q173" s="170">
        <v>0</v>
      </c>
      <c r="R173" s="170">
        <f>Q173*H173</f>
        <v>0</v>
      </c>
      <c r="S173" s="170">
        <v>0</v>
      </c>
      <c r="T173" s="171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4" t="s">
        <v>287</v>
      </c>
      <c r="AT173" s="154" t="s">
        <v>151</v>
      </c>
      <c r="AU173" s="154" t="s">
        <v>87</v>
      </c>
      <c r="AY173" s="14" t="s">
        <v>149</v>
      </c>
      <c r="BE173" s="155">
        <f>IF(N173="základní",J173,0)</f>
        <v>0</v>
      </c>
      <c r="BF173" s="155">
        <f>IF(N173="snížená",J173,0)</f>
        <v>0</v>
      </c>
      <c r="BG173" s="155">
        <f>IF(N173="zákl. přenesená",J173,0)</f>
        <v>0</v>
      </c>
      <c r="BH173" s="155">
        <f>IF(N173="sníž. přenesená",J173,0)</f>
        <v>0</v>
      </c>
      <c r="BI173" s="155">
        <f>IF(N173="nulová",J173,0)</f>
        <v>0</v>
      </c>
      <c r="BJ173" s="14" t="s">
        <v>85</v>
      </c>
      <c r="BK173" s="155">
        <f>ROUND(I173*H173,2)</f>
        <v>0</v>
      </c>
      <c r="BL173" s="14" t="s">
        <v>287</v>
      </c>
      <c r="BM173" s="154" t="s">
        <v>631</v>
      </c>
    </row>
    <row r="174" spans="1:65" s="2" customFormat="1" ht="6.95" customHeight="1">
      <c r="A174" s="29"/>
      <c r="B174" s="44"/>
      <c r="C174" s="45"/>
      <c r="D174" s="45"/>
      <c r="E174" s="45"/>
      <c r="F174" s="45"/>
      <c r="G174" s="45"/>
      <c r="H174" s="45"/>
      <c r="I174" s="45"/>
      <c r="J174" s="45"/>
      <c r="K174" s="45"/>
      <c r="L174" s="30"/>
      <c r="M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</row>
  </sheetData>
  <sheetProtection algorithmName="SHA-512" hashValue="PpkqvBLizwEGqRxsXqpy/yC9DoNnOyMhf3UjIQc6JOx8tzyFHK/pAoymZJ9VgfNwIRKSe8gxTZW9qtvv95O7kw==" saltValue="EBEyJlTPlYPFoca7W+n6vA==" spinCount="100000" sheet="1" objects="1" scenarios="1"/>
  <autoFilter ref="C126:K173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2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4" t="s">
        <v>108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87</v>
      </c>
    </row>
    <row r="4" spans="1:46" s="1" customFormat="1" ht="24.95" customHeight="1">
      <c r="B4" s="17"/>
      <c r="D4" s="18" t="s">
        <v>118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37.5" customHeight="1">
      <c r="B7" s="17"/>
      <c r="E7" s="215" t="str">
        <f>'Rekapitulace stavby'!K6</f>
        <v>Odstraňování postradatelných objektů SŽ-demolice (obvod OŘ PHA) trať č.090-Kralupy n.V.; Bubny, 070-Měšice, 061-Oskořínek, 011 Pečky,126-Chrášťany, 161-Oráčov, 174-Hýskov, 210-Čisovice, 212-Ledečko</v>
      </c>
      <c r="F7" s="216"/>
      <c r="G7" s="216"/>
      <c r="H7" s="216"/>
      <c r="L7" s="17"/>
    </row>
    <row r="8" spans="1:46" s="2" customFormat="1" ht="12" customHeight="1">
      <c r="A8" s="29"/>
      <c r="B8" s="30"/>
      <c r="C8" s="29"/>
      <c r="D8" s="24" t="s">
        <v>119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81" t="s">
        <v>632</v>
      </c>
      <c r="F9" s="217"/>
      <c r="G9" s="217"/>
      <c r="H9" s="217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633</v>
      </c>
      <c r="G12" s="29"/>
      <c r="H12" s="29"/>
      <c r="I12" s="24" t="s">
        <v>21</v>
      </c>
      <c r="J12" s="52" t="str">
        <f>'Rekapitulace stavby'!AN8</f>
        <v>14. 9. 2020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25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26</v>
      </c>
      <c r="F15" s="29"/>
      <c r="G15" s="29"/>
      <c r="H15" s="29"/>
      <c r="I15" s="24" t="s">
        <v>27</v>
      </c>
      <c r="J15" s="22" t="s">
        <v>28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29</v>
      </c>
      <c r="E17" s="29"/>
      <c r="F17" s="29"/>
      <c r="G17" s="29"/>
      <c r="H17" s="29"/>
      <c r="I17" s="2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8" t="str">
        <f>'Rekapitulace stavby'!E14</f>
        <v>Vyplň údaj</v>
      </c>
      <c r="F18" s="187"/>
      <c r="G18" s="187"/>
      <c r="H18" s="187"/>
      <c r="I18" s="24" t="s">
        <v>27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31</v>
      </c>
      <c r="E20" s="29"/>
      <c r="F20" s="29"/>
      <c r="G20" s="29"/>
      <c r="H20" s="29"/>
      <c r="I20" s="2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27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34</v>
      </c>
      <c r="E23" s="29"/>
      <c r="F23" s="29"/>
      <c r="G23" s="29"/>
      <c r="H23" s="29"/>
      <c r="I23" s="24" t="s">
        <v>24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35</v>
      </c>
      <c r="F24" s="29"/>
      <c r="G24" s="29"/>
      <c r="H24" s="29"/>
      <c r="I24" s="24" t="s">
        <v>27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36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191" t="s">
        <v>1</v>
      </c>
      <c r="F27" s="191"/>
      <c r="G27" s="191"/>
      <c r="H27" s="191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37</v>
      </c>
      <c r="E30" s="29"/>
      <c r="F30" s="29"/>
      <c r="G30" s="29"/>
      <c r="H30" s="29"/>
      <c r="I30" s="29"/>
      <c r="J30" s="68">
        <f>ROUND(J127,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39</v>
      </c>
      <c r="G32" s="29"/>
      <c r="H32" s="29"/>
      <c r="I32" s="33" t="s">
        <v>38</v>
      </c>
      <c r="J32" s="33" t="s">
        <v>40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41</v>
      </c>
      <c r="E33" s="24" t="s">
        <v>42</v>
      </c>
      <c r="F33" s="96">
        <f>ROUND((SUM(BE127:BE163)),  2)</f>
        <v>0</v>
      </c>
      <c r="G33" s="29"/>
      <c r="H33" s="29"/>
      <c r="I33" s="97">
        <v>0.21</v>
      </c>
      <c r="J33" s="96">
        <f>ROUND(((SUM(BE127:BE163))*I33),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43</v>
      </c>
      <c r="F34" s="96">
        <f>ROUND((SUM(BF127:BF163)),  2)</f>
        <v>0</v>
      </c>
      <c r="G34" s="29"/>
      <c r="H34" s="29"/>
      <c r="I34" s="97">
        <v>0.15</v>
      </c>
      <c r="J34" s="96">
        <f>ROUND(((SUM(BF127:BF163))*I34),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44</v>
      </c>
      <c r="F35" s="96">
        <f>ROUND((SUM(BG127:BG163)),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45</v>
      </c>
      <c r="F36" s="96">
        <f>ROUND((SUM(BH127:BH163)),  2)</f>
        <v>0</v>
      </c>
      <c r="G36" s="29"/>
      <c r="H36" s="29"/>
      <c r="I36" s="97">
        <v>0.15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46</v>
      </c>
      <c r="F37" s="96">
        <f>ROUND((SUM(BI127:BI163)),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47</v>
      </c>
      <c r="E39" s="57"/>
      <c r="F39" s="57"/>
      <c r="G39" s="100" t="s">
        <v>48</v>
      </c>
      <c r="H39" s="101" t="s">
        <v>49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29"/>
      <c r="B61" s="30"/>
      <c r="C61" s="29"/>
      <c r="D61" s="42" t="s">
        <v>52</v>
      </c>
      <c r="E61" s="32"/>
      <c r="F61" s="104" t="s">
        <v>53</v>
      </c>
      <c r="G61" s="42" t="s">
        <v>52</v>
      </c>
      <c r="H61" s="32"/>
      <c r="I61" s="32"/>
      <c r="J61" s="105" t="s">
        <v>53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29"/>
      <c r="B65" s="30"/>
      <c r="C65" s="29"/>
      <c r="D65" s="40" t="s">
        <v>54</v>
      </c>
      <c r="E65" s="43"/>
      <c r="F65" s="43"/>
      <c r="G65" s="40" t="s">
        <v>55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29"/>
      <c r="B76" s="30"/>
      <c r="C76" s="29"/>
      <c r="D76" s="42" t="s">
        <v>52</v>
      </c>
      <c r="E76" s="32"/>
      <c r="F76" s="104" t="s">
        <v>53</v>
      </c>
      <c r="G76" s="42" t="s">
        <v>52</v>
      </c>
      <c r="H76" s="32"/>
      <c r="I76" s="32"/>
      <c r="J76" s="105" t="s">
        <v>53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122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15" t="str">
        <f>E7</f>
        <v>Odstraňování postradatelných objektů SŽ-demolice (obvod OŘ PHA) trať č.090-Kralupy n.V.; Bubny, 070-Měšice, 061-Oskořínek, 011 Pečky,126-Chrášťany, 161-Oráčov, 174-Hýskov, 210-Čisovice, 212-Ledečko</v>
      </c>
      <c r="F85" s="216"/>
      <c r="G85" s="216"/>
      <c r="H85" s="216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119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81" t="str">
        <f>E9</f>
        <v>SO.08 - Čisovice - WC pro veřejnost (6000385945)</v>
      </c>
      <c r="F87" s="217"/>
      <c r="G87" s="217"/>
      <c r="H87" s="217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>Čisovice</v>
      </c>
      <c r="G89" s="29"/>
      <c r="H89" s="29"/>
      <c r="I89" s="24" t="s">
        <v>21</v>
      </c>
      <c r="J89" s="52" t="str">
        <f>IF(J12="","",J12)</f>
        <v>14. 9. 2020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>Správa železnic, státní organizace</v>
      </c>
      <c r="G91" s="29"/>
      <c r="H91" s="29"/>
      <c r="I91" s="24" t="s">
        <v>31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29</v>
      </c>
      <c r="D92" s="29"/>
      <c r="E92" s="29"/>
      <c r="F92" s="22" t="str">
        <f>IF(E18="","",E18)</f>
        <v>Vyplň údaj</v>
      </c>
      <c r="G92" s="29"/>
      <c r="H92" s="29"/>
      <c r="I92" s="24" t="s">
        <v>34</v>
      </c>
      <c r="J92" s="27" t="str">
        <f>E24</f>
        <v>L. Malý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123</v>
      </c>
      <c r="D94" s="98"/>
      <c r="E94" s="98"/>
      <c r="F94" s="98"/>
      <c r="G94" s="98"/>
      <c r="H94" s="98"/>
      <c r="I94" s="98"/>
      <c r="J94" s="107" t="s">
        <v>124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08" t="s">
        <v>125</v>
      </c>
      <c r="D96" s="29"/>
      <c r="E96" s="29"/>
      <c r="F96" s="29"/>
      <c r="G96" s="29"/>
      <c r="H96" s="29"/>
      <c r="I96" s="29"/>
      <c r="J96" s="68">
        <f>J127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126</v>
      </c>
    </row>
    <row r="97" spans="1:31" s="9" customFormat="1" ht="24.95" customHeight="1">
      <c r="B97" s="109"/>
      <c r="D97" s="110" t="s">
        <v>127</v>
      </c>
      <c r="E97" s="111"/>
      <c r="F97" s="111"/>
      <c r="G97" s="111"/>
      <c r="H97" s="111"/>
      <c r="I97" s="111"/>
      <c r="J97" s="112">
        <f>J128</f>
        <v>0</v>
      </c>
      <c r="L97" s="109"/>
    </row>
    <row r="98" spans="1:31" s="10" customFormat="1" ht="19.899999999999999" customHeight="1">
      <c r="B98" s="113"/>
      <c r="D98" s="114" t="s">
        <v>128</v>
      </c>
      <c r="E98" s="115"/>
      <c r="F98" s="115"/>
      <c r="G98" s="115"/>
      <c r="H98" s="115"/>
      <c r="I98" s="115"/>
      <c r="J98" s="116">
        <f>J129</f>
        <v>0</v>
      </c>
      <c r="L98" s="113"/>
    </row>
    <row r="99" spans="1:31" s="10" customFormat="1" ht="19.899999999999999" customHeight="1">
      <c r="B99" s="113"/>
      <c r="D99" s="114" t="s">
        <v>129</v>
      </c>
      <c r="E99" s="115"/>
      <c r="F99" s="115"/>
      <c r="G99" s="115"/>
      <c r="H99" s="115"/>
      <c r="I99" s="115"/>
      <c r="J99" s="116">
        <f>J137</f>
        <v>0</v>
      </c>
      <c r="L99" s="113"/>
    </row>
    <row r="100" spans="1:31" s="10" customFormat="1" ht="19.899999999999999" customHeight="1">
      <c r="B100" s="113"/>
      <c r="D100" s="114" t="s">
        <v>130</v>
      </c>
      <c r="E100" s="115"/>
      <c r="F100" s="115"/>
      <c r="G100" s="115"/>
      <c r="H100" s="115"/>
      <c r="I100" s="115"/>
      <c r="J100" s="116">
        <f>J142</f>
        <v>0</v>
      </c>
      <c r="L100" s="113"/>
    </row>
    <row r="101" spans="1:31" s="9" customFormat="1" ht="24.95" customHeight="1">
      <c r="B101" s="109"/>
      <c r="D101" s="110" t="s">
        <v>327</v>
      </c>
      <c r="E101" s="111"/>
      <c r="F101" s="111"/>
      <c r="G101" s="111"/>
      <c r="H101" s="111"/>
      <c r="I101" s="111"/>
      <c r="J101" s="112">
        <f>J152</f>
        <v>0</v>
      </c>
      <c r="L101" s="109"/>
    </row>
    <row r="102" spans="1:31" s="10" customFormat="1" ht="19.899999999999999" customHeight="1">
      <c r="B102" s="113"/>
      <c r="D102" s="114" t="s">
        <v>328</v>
      </c>
      <c r="E102" s="115"/>
      <c r="F102" s="115"/>
      <c r="G102" s="115"/>
      <c r="H102" s="115"/>
      <c r="I102" s="115"/>
      <c r="J102" s="116">
        <f>J153</f>
        <v>0</v>
      </c>
      <c r="L102" s="113"/>
    </row>
    <row r="103" spans="1:31" s="9" customFormat="1" ht="24.95" customHeight="1">
      <c r="B103" s="109"/>
      <c r="D103" s="110" t="s">
        <v>131</v>
      </c>
      <c r="E103" s="111"/>
      <c r="F103" s="111"/>
      <c r="G103" s="111"/>
      <c r="H103" s="111"/>
      <c r="I103" s="111"/>
      <c r="J103" s="112">
        <f>J155</f>
        <v>0</v>
      </c>
      <c r="L103" s="109"/>
    </row>
    <row r="104" spans="1:31" s="10" customFormat="1" ht="19.899999999999999" customHeight="1">
      <c r="B104" s="113"/>
      <c r="D104" s="114" t="s">
        <v>569</v>
      </c>
      <c r="E104" s="115"/>
      <c r="F104" s="115"/>
      <c r="G104" s="115"/>
      <c r="H104" s="115"/>
      <c r="I104" s="115"/>
      <c r="J104" s="116">
        <f>J156</f>
        <v>0</v>
      </c>
      <c r="L104" s="113"/>
    </row>
    <row r="105" spans="1:31" s="10" customFormat="1" ht="19.899999999999999" customHeight="1">
      <c r="B105" s="113"/>
      <c r="D105" s="114" t="s">
        <v>476</v>
      </c>
      <c r="E105" s="115"/>
      <c r="F105" s="115"/>
      <c r="G105" s="115"/>
      <c r="H105" s="115"/>
      <c r="I105" s="115"/>
      <c r="J105" s="116">
        <f>J158</f>
        <v>0</v>
      </c>
      <c r="L105" s="113"/>
    </row>
    <row r="106" spans="1:31" s="10" customFormat="1" ht="19.899999999999999" customHeight="1">
      <c r="B106" s="113"/>
      <c r="D106" s="114" t="s">
        <v>133</v>
      </c>
      <c r="E106" s="115"/>
      <c r="F106" s="115"/>
      <c r="G106" s="115"/>
      <c r="H106" s="115"/>
      <c r="I106" s="115"/>
      <c r="J106" s="116">
        <f>J160</f>
        <v>0</v>
      </c>
      <c r="L106" s="113"/>
    </row>
    <row r="107" spans="1:31" s="10" customFormat="1" ht="19.899999999999999" customHeight="1">
      <c r="B107" s="113"/>
      <c r="D107" s="114" t="s">
        <v>329</v>
      </c>
      <c r="E107" s="115"/>
      <c r="F107" s="115"/>
      <c r="G107" s="115"/>
      <c r="H107" s="115"/>
      <c r="I107" s="115"/>
      <c r="J107" s="116">
        <f>J162</f>
        <v>0</v>
      </c>
      <c r="L107" s="113"/>
    </row>
    <row r="108" spans="1:31" s="2" customFormat="1" ht="21.7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5" customHeight="1">
      <c r="A109" s="29"/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3" spans="1:63" s="2" customFormat="1" ht="6.95" customHeight="1">
      <c r="A113" s="29"/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24.95" customHeight="1">
      <c r="A114" s="29"/>
      <c r="B114" s="30"/>
      <c r="C114" s="18" t="s">
        <v>134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2" customHeight="1">
      <c r="A116" s="29"/>
      <c r="B116" s="30"/>
      <c r="C116" s="24" t="s">
        <v>16</v>
      </c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6.5" customHeight="1">
      <c r="A117" s="29"/>
      <c r="B117" s="30"/>
      <c r="C117" s="29"/>
      <c r="D117" s="29"/>
      <c r="E117" s="215" t="str">
        <f>E7</f>
        <v>Odstraňování postradatelných objektů SŽ-demolice (obvod OŘ PHA) trať č.090-Kralupy n.V.; Bubny, 070-Měšice, 061-Oskořínek, 011 Pečky,126-Chrášťany, 161-Oráčov, 174-Hýskov, 210-Čisovice, 212-Ledečko</v>
      </c>
      <c r="F117" s="216"/>
      <c r="G117" s="216"/>
      <c r="H117" s="216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2" customHeight="1">
      <c r="A118" s="29"/>
      <c r="B118" s="30"/>
      <c r="C118" s="24" t="s">
        <v>119</v>
      </c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6.5" customHeight="1">
      <c r="A119" s="29"/>
      <c r="B119" s="30"/>
      <c r="C119" s="29"/>
      <c r="D119" s="29"/>
      <c r="E119" s="181" t="str">
        <f>E9</f>
        <v>SO.08 - Čisovice - WC pro veřejnost (6000385945)</v>
      </c>
      <c r="F119" s="217"/>
      <c r="G119" s="217"/>
      <c r="H119" s="217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6.9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12" customHeight="1">
      <c r="A121" s="29"/>
      <c r="B121" s="30"/>
      <c r="C121" s="24" t="s">
        <v>19</v>
      </c>
      <c r="D121" s="29"/>
      <c r="E121" s="29"/>
      <c r="F121" s="22" t="str">
        <f>F12</f>
        <v>Čisovice</v>
      </c>
      <c r="G121" s="29"/>
      <c r="H121" s="29"/>
      <c r="I121" s="24" t="s">
        <v>21</v>
      </c>
      <c r="J121" s="52" t="str">
        <f>IF(J12="","",J12)</f>
        <v>14. 9. 2020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6.9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2" customHeight="1">
      <c r="A123" s="29"/>
      <c r="B123" s="30"/>
      <c r="C123" s="24" t="s">
        <v>23</v>
      </c>
      <c r="D123" s="29"/>
      <c r="E123" s="29"/>
      <c r="F123" s="22" t="str">
        <f>E15</f>
        <v>Správa železnic, státní organizace</v>
      </c>
      <c r="G123" s="29"/>
      <c r="H123" s="29"/>
      <c r="I123" s="24" t="s">
        <v>31</v>
      </c>
      <c r="J123" s="27" t="str">
        <f>E21</f>
        <v xml:space="preserve"> 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5.2" customHeight="1">
      <c r="A124" s="29"/>
      <c r="B124" s="30"/>
      <c r="C124" s="24" t="s">
        <v>29</v>
      </c>
      <c r="D124" s="29"/>
      <c r="E124" s="29"/>
      <c r="F124" s="22" t="str">
        <f>IF(E18="","",E18)</f>
        <v>Vyplň údaj</v>
      </c>
      <c r="G124" s="29"/>
      <c r="H124" s="29"/>
      <c r="I124" s="24" t="s">
        <v>34</v>
      </c>
      <c r="J124" s="27" t="str">
        <f>E24</f>
        <v>L. Malý</v>
      </c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0.3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11" customFormat="1" ht="29.25" customHeight="1">
      <c r="A126" s="117"/>
      <c r="B126" s="118"/>
      <c r="C126" s="119" t="s">
        <v>135</v>
      </c>
      <c r="D126" s="120" t="s">
        <v>62</v>
      </c>
      <c r="E126" s="120" t="s">
        <v>58</v>
      </c>
      <c r="F126" s="120" t="s">
        <v>59</v>
      </c>
      <c r="G126" s="120" t="s">
        <v>136</v>
      </c>
      <c r="H126" s="120" t="s">
        <v>137</v>
      </c>
      <c r="I126" s="120" t="s">
        <v>138</v>
      </c>
      <c r="J126" s="121" t="s">
        <v>124</v>
      </c>
      <c r="K126" s="122" t="s">
        <v>139</v>
      </c>
      <c r="L126" s="123"/>
      <c r="M126" s="59" t="s">
        <v>1</v>
      </c>
      <c r="N126" s="60" t="s">
        <v>41</v>
      </c>
      <c r="O126" s="60" t="s">
        <v>140</v>
      </c>
      <c r="P126" s="60" t="s">
        <v>141</v>
      </c>
      <c r="Q126" s="60" t="s">
        <v>142</v>
      </c>
      <c r="R126" s="60" t="s">
        <v>143</v>
      </c>
      <c r="S126" s="60" t="s">
        <v>144</v>
      </c>
      <c r="T126" s="61" t="s">
        <v>145</v>
      </c>
      <c r="U126" s="117"/>
      <c r="V126" s="117"/>
      <c r="W126" s="117"/>
      <c r="X126" s="117"/>
      <c r="Y126" s="117"/>
      <c r="Z126" s="117"/>
      <c r="AA126" s="117"/>
      <c r="AB126" s="117"/>
      <c r="AC126" s="117"/>
      <c r="AD126" s="117"/>
      <c r="AE126" s="117"/>
    </row>
    <row r="127" spans="1:63" s="2" customFormat="1" ht="22.9" customHeight="1">
      <c r="A127" s="29"/>
      <c r="B127" s="30"/>
      <c r="C127" s="66" t="s">
        <v>146</v>
      </c>
      <c r="D127" s="29"/>
      <c r="E127" s="29"/>
      <c r="F127" s="29"/>
      <c r="G127" s="29"/>
      <c r="H127" s="29"/>
      <c r="I127" s="29"/>
      <c r="J127" s="124">
        <f>BK127</f>
        <v>0</v>
      </c>
      <c r="K127" s="29"/>
      <c r="L127" s="30"/>
      <c r="M127" s="62"/>
      <c r="N127" s="53"/>
      <c r="O127" s="63"/>
      <c r="P127" s="125">
        <f>P128+P152+P155</f>
        <v>0</v>
      </c>
      <c r="Q127" s="63"/>
      <c r="R127" s="125">
        <f>R128+R152+R155</f>
        <v>0</v>
      </c>
      <c r="S127" s="63"/>
      <c r="T127" s="126">
        <f>T128+T152+T155</f>
        <v>34.986199999999997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76</v>
      </c>
      <c r="AU127" s="14" t="s">
        <v>126</v>
      </c>
      <c r="BK127" s="127">
        <f>BK128+BK152+BK155</f>
        <v>0</v>
      </c>
    </row>
    <row r="128" spans="1:63" s="12" customFormat="1" ht="25.9" customHeight="1">
      <c r="B128" s="128"/>
      <c r="D128" s="129" t="s">
        <v>76</v>
      </c>
      <c r="E128" s="130" t="s">
        <v>147</v>
      </c>
      <c r="F128" s="130" t="s">
        <v>148</v>
      </c>
      <c r="I128" s="131"/>
      <c r="J128" s="132">
        <f>BK128</f>
        <v>0</v>
      </c>
      <c r="L128" s="128"/>
      <c r="M128" s="133"/>
      <c r="N128" s="134"/>
      <c r="O128" s="134"/>
      <c r="P128" s="135">
        <f>P129+P137+P142</f>
        <v>0</v>
      </c>
      <c r="Q128" s="134"/>
      <c r="R128" s="135">
        <f>R129+R137+R142</f>
        <v>0</v>
      </c>
      <c r="S128" s="134"/>
      <c r="T128" s="136">
        <f>T129+T137+T142</f>
        <v>34.7562</v>
      </c>
      <c r="AR128" s="129" t="s">
        <v>85</v>
      </c>
      <c r="AT128" s="137" t="s">
        <v>76</v>
      </c>
      <c r="AU128" s="137" t="s">
        <v>77</v>
      </c>
      <c r="AY128" s="129" t="s">
        <v>149</v>
      </c>
      <c r="BK128" s="138">
        <f>BK129+BK137+BK142</f>
        <v>0</v>
      </c>
    </row>
    <row r="129" spans="1:65" s="12" customFormat="1" ht="22.9" customHeight="1">
      <c r="B129" s="128"/>
      <c r="D129" s="129" t="s">
        <v>76</v>
      </c>
      <c r="E129" s="139" t="s">
        <v>85</v>
      </c>
      <c r="F129" s="139" t="s">
        <v>150</v>
      </c>
      <c r="I129" s="131"/>
      <c r="J129" s="140">
        <f>BK129</f>
        <v>0</v>
      </c>
      <c r="L129" s="128"/>
      <c r="M129" s="133"/>
      <c r="N129" s="134"/>
      <c r="O129" s="134"/>
      <c r="P129" s="135">
        <f>SUM(P130:P136)</f>
        <v>0</v>
      </c>
      <c r="Q129" s="134"/>
      <c r="R129" s="135">
        <f>SUM(R130:R136)</f>
        <v>0</v>
      </c>
      <c r="S129" s="134"/>
      <c r="T129" s="136">
        <f>SUM(T130:T136)</f>
        <v>0</v>
      </c>
      <c r="AR129" s="129" t="s">
        <v>85</v>
      </c>
      <c r="AT129" s="137" t="s">
        <v>76</v>
      </c>
      <c r="AU129" s="137" t="s">
        <v>85</v>
      </c>
      <c r="AY129" s="129" t="s">
        <v>149</v>
      </c>
      <c r="BK129" s="138">
        <f>SUM(BK130:BK136)</f>
        <v>0</v>
      </c>
    </row>
    <row r="130" spans="1:65" s="2" customFormat="1" ht="24.2" customHeight="1">
      <c r="A130" s="29"/>
      <c r="B130" s="141"/>
      <c r="C130" s="142" t="s">
        <v>85</v>
      </c>
      <c r="D130" s="142" t="s">
        <v>151</v>
      </c>
      <c r="E130" s="143" t="s">
        <v>184</v>
      </c>
      <c r="F130" s="144" t="s">
        <v>185</v>
      </c>
      <c r="G130" s="145" t="s">
        <v>186</v>
      </c>
      <c r="H130" s="146">
        <v>5.1479999999999997</v>
      </c>
      <c r="I130" s="147"/>
      <c r="J130" s="148">
        <f t="shared" ref="J130:J136" si="0">ROUND(I130*H130,2)</f>
        <v>0</v>
      </c>
      <c r="K130" s="149"/>
      <c r="L130" s="30"/>
      <c r="M130" s="150" t="s">
        <v>1</v>
      </c>
      <c r="N130" s="151" t="s">
        <v>42</v>
      </c>
      <c r="O130" s="55"/>
      <c r="P130" s="152">
        <f t="shared" ref="P130:P136" si="1">O130*H130</f>
        <v>0</v>
      </c>
      <c r="Q130" s="152">
        <v>0</v>
      </c>
      <c r="R130" s="152">
        <f t="shared" ref="R130:R136" si="2">Q130*H130</f>
        <v>0</v>
      </c>
      <c r="S130" s="152">
        <v>0</v>
      </c>
      <c r="T130" s="153">
        <f t="shared" ref="T130:T136" si="3"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4" t="s">
        <v>155</v>
      </c>
      <c r="AT130" s="154" t="s">
        <v>151</v>
      </c>
      <c r="AU130" s="154" t="s">
        <v>87</v>
      </c>
      <c r="AY130" s="14" t="s">
        <v>149</v>
      </c>
      <c r="BE130" s="155">
        <f t="shared" ref="BE130:BE136" si="4">IF(N130="základní",J130,0)</f>
        <v>0</v>
      </c>
      <c r="BF130" s="155">
        <f t="shared" ref="BF130:BF136" si="5">IF(N130="snížená",J130,0)</f>
        <v>0</v>
      </c>
      <c r="BG130" s="155">
        <f t="shared" ref="BG130:BG136" si="6">IF(N130="zákl. přenesená",J130,0)</f>
        <v>0</v>
      </c>
      <c r="BH130" s="155">
        <f t="shared" ref="BH130:BH136" si="7">IF(N130="sníž. přenesená",J130,0)</f>
        <v>0</v>
      </c>
      <c r="BI130" s="155">
        <f t="shared" ref="BI130:BI136" si="8">IF(N130="nulová",J130,0)</f>
        <v>0</v>
      </c>
      <c r="BJ130" s="14" t="s">
        <v>85</v>
      </c>
      <c r="BK130" s="155">
        <f t="shared" ref="BK130:BK136" si="9">ROUND(I130*H130,2)</f>
        <v>0</v>
      </c>
      <c r="BL130" s="14" t="s">
        <v>155</v>
      </c>
      <c r="BM130" s="154" t="s">
        <v>634</v>
      </c>
    </row>
    <row r="131" spans="1:65" s="2" customFormat="1" ht="24.2" customHeight="1">
      <c r="A131" s="29"/>
      <c r="B131" s="141"/>
      <c r="C131" s="142" t="s">
        <v>87</v>
      </c>
      <c r="D131" s="142" t="s">
        <v>151</v>
      </c>
      <c r="E131" s="143" t="s">
        <v>189</v>
      </c>
      <c r="F131" s="144" t="s">
        <v>190</v>
      </c>
      <c r="G131" s="145" t="s">
        <v>186</v>
      </c>
      <c r="H131" s="146">
        <v>5.1479999999999997</v>
      </c>
      <c r="I131" s="147"/>
      <c r="J131" s="148">
        <f t="shared" si="0"/>
        <v>0</v>
      </c>
      <c r="K131" s="149"/>
      <c r="L131" s="30"/>
      <c r="M131" s="150" t="s">
        <v>1</v>
      </c>
      <c r="N131" s="151" t="s">
        <v>42</v>
      </c>
      <c r="O131" s="55"/>
      <c r="P131" s="152">
        <f t="shared" si="1"/>
        <v>0</v>
      </c>
      <c r="Q131" s="152">
        <v>0</v>
      </c>
      <c r="R131" s="152">
        <f t="shared" si="2"/>
        <v>0</v>
      </c>
      <c r="S131" s="152">
        <v>0</v>
      </c>
      <c r="T131" s="153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4" t="s">
        <v>155</v>
      </c>
      <c r="AT131" s="154" t="s">
        <v>151</v>
      </c>
      <c r="AU131" s="154" t="s">
        <v>87</v>
      </c>
      <c r="AY131" s="14" t="s">
        <v>149</v>
      </c>
      <c r="BE131" s="155">
        <f t="shared" si="4"/>
        <v>0</v>
      </c>
      <c r="BF131" s="155">
        <f t="shared" si="5"/>
        <v>0</v>
      </c>
      <c r="BG131" s="155">
        <f t="shared" si="6"/>
        <v>0</v>
      </c>
      <c r="BH131" s="155">
        <f t="shared" si="7"/>
        <v>0</v>
      </c>
      <c r="BI131" s="155">
        <f t="shared" si="8"/>
        <v>0</v>
      </c>
      <c r="BJ131" s="14" t="s">
        <v>85</v>
      </c>
      <c r="BK131" s="155">
        <f t="shared" si="9"/>
        <v>0</v>
      </c>
      <c r="BL131" s="14" t="s">
        <v>155</v>
      </c>
      <c r="BM131" s="154" t="s">
        <v>635</v>
      </c>
    </row>
    <row r="132" spans="1:65" s="2" customFormat="1" ht="37.9" customHeight="1">
      <c r="A132" s="29"/>
      <c r="B132" s="141"/>
      <c r="C132" s="142" t="s">
        <v>160</v>
      </c>
      <c r="D132" s="142" t="s">
        <v>151</v>
      </c>
      <c r="E132" s="143" t="s">
        <v>193</v>
      </c>
      <c r="F132" s="144" t="s">
        <v>194</v>
      </c>
      <c r="G132" s="145" t="s">
        <v>186</v>
      </c>
      <c r="H132" s="146">
        <v>51.48</v>
      </c>
      <c r="I132" s="147"/>
      <c r="J132" s="148">
        <f t="shared" si="0"/>
        <v>0</v>
      </c>
      <c r="K132" s="149"/>
      <c r="L132" s="30"/>
      <c r="M132" s="150" t="s">
        <v>1</v>
      </c>
      <c r="N132" s="151" t="s">
        <v>42</v>
      </c>
      <c r="O132" s="55"/>
      <c r="P132" s="152">
        <f t="shared" si="1"/>
        <v>0</v>
      </c>
      <c r="Q132" s="152">
        <v>0</v>
      </c>
      <c r="R132" s="152">
        <f t="shared" si="2"/>
        <v>0</v>
      </c>
      <c r="S132" s="152">
        <v>0</v>
      </c>
      <c r="T132" s="153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4" t="s">
        <v>155</v>
      </c>
      <c r="AT132" s="154" t="s">
        <v>151</v>
      </c>
      <c r="AU132" s="154" t="s">
        <v>87</v>
      </c>
      <c r="AY132" s="14" t="s">
        <v>149</v>
      </c>
      <c r="BE132" s="155">
        <f t="shared" si="4"/>
        <v>0</v>
      </c>
      <c r="BF132" s="155">
        <f t="shared" si="5"/>
        <v>0</v>
      </c>
      <c r="BG132" s="155">
        <f t="shared" si="6"/>
        <v>0</v>
      </c>
      <c r="BH132" s="155">
        <f t="shared" si="7"/>
        <v>0</v>
      </c>
      <c r="BI132" s="155">
        <f t="shared" si="8"/>
        <v>0</v>
      </c>
      <c r="BJ132" s="14" t="s">
        <v>85</v>
      </c>
      <c r="BK132" s="155">
        <f t="shared" si="9"/>
        <v>0</v>
      </c>
      <c r="BL132" s="14" t="s">
        <v>155</v>
      </c>
      <c r="BM132" s="154" t="s">
        <v>636</v>
      </c>
    </row>
    <row r="133" spans="1:65" s="2" customFormat="1" ht="24.2" customHeight="1">
      <c r="A133" s="29"/>
      <c r="B133" s="141"/>
      <c r="C133" s="142" t="s">
        <v>155</v>
      </c>
      <c r="D133" s="142" t="s">
        <v>151</v>
      </c>
      <c r="E133" s="143" t="s">
        <v>197</v>
      </c>
      <c r="F133" s="144" t="s">
        <v>198</v>
      </c>
      <c r="G133" s="145" t="s">
        <v>186</v>
      </c>
      <c r="H133" s="146">
        <v>5.1479999999999997</v>
      </c>
      <c r="I133" s="147"/>
      <c r="J133" s="148">
        <f t="shared" si="0"/>
        <v>0</v>
      </c>
      <c r="K133" s="149"/>
      <c r="L133" s="30"/>
      <c r="M133" s="150" t="s">
        <v>1</v>
      </c>
      <c r="N133" s="151" t="s">
        <v>42</v>
      </c>
      <c r="O133" s="55"/>
      <c r="P133" s="152">
        <f t="shared" si="1"/>
        <v>0</v>
      </c>
      <c r="Q133" s="152">
        <v>0</v>
      </c>
      <c r="R133" s="152">
        <f t="shared" si="2"/>
        <v>0</v>
      </c>
      <c r="S133" s="152">
        <v>0</v>
      </c>
      <c r="T133" s="153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4" t="s">
        <v>155</v>
      </c>
      <c r="AT133" s="154" t="s">
        <v>151</v>
      </c>
      <c r="AU133" s="154" t="s">
        <v>87</v>
      </c>
      <c r="AY133" s="14" t="s">
        <v>149</v>
      </c>
      <c r="BE133" s="155">
        <f t="shared" si="4"/>
        <v>0</v>
      </c>
      <c r="BF133" s="155">
        <f t="shared" si="5"/>
        <v>0</v>
      </c>
      <c r="BG133" s="155">
        <f t="shared" si="6"/>
        <v>0</v>
      </c>
      <c r="BH133" s="155">
        <f t="shared" si="7"/>
        <v>0</v>
      </c>
      <c r="BI133" s="155">
        <f t="shared" si="8"/>
        <v>0</v>
      </c>
      <c r="BJ133" s="14" t="s">
        <v>85</v>
      </c>
      <c r="BK133" s="155">
        <f t="shared" si="9"/>
        <v>0</v>
      </c>
      <c r="BL133" s="14" t="s">
        <v>155</v>
      </c>
      <c r="BM133" s="154" t="s">
        <v>637</v>
      </c>
    </row>
    <row r="134" spans="1:65" s="2" customFormat="1" ht="24.2" customHeight="1">
      <c r="A134" s="29"/>
      <c r="B134" s="141"/>
      <c r="C134" s="142" t="s">
        <v>169</v>
      </c>
      <c r="D134" s="142" t="s">
        <v>151</v>
      </c>
      <c r="E134" s="143" t="s">
        <v>201</v>
      </c>
      <c r="F134" s="144" t="s">
        <v>202</v>
      </c>
      <c r="G134" s="145" t="s">
        <v>186</v>
      </c>
      <c r="H134" s="146">
        <v>5.1479999999999997</v>
      </c>
      <c r="I134" s="147"/>
      <c r="J134" s="148">
        <f t="shared" si="0"/>
        <v>0</v>
      </c>
      <c r="K134" s="149"/>
      <c r="L134" s="30"/>
      <c r="M134" s="150" t="s">
        <v>1</v>
      </c>
      <c r="N134" s="151" t="s">
        <v>42</v>
      </c>
      <c r="O134" s="55"/>
      <c r="P134" s="152">
        <f t="shared" si="1"/>
        <v>0</v>
      </c>
      <c r="Q134" s="152">
        <v>0</v>
      </c>
      <c r="R134" s="152">
        <f t="shared" si="2"/>
        <v>0</v>
      </c>
      <c r="S134" s="152">
        <v>0</v>
      </c>
      <c r="T134" s="153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4" t="s">
        <v>155</v>
      </c>
      <c r="AT134" s="154" t="s">
        <v>151</v>
      </c>
      <c r="AU134" s="154" t="s">
        <v>87</v>
      </c>
      <c r="AY134" s="14" t="s">
        <v>149</v>
      </c>
      <c r="BE134" s="155">
        <f t="shared" si="4"/>
        <v>0</v>
      </c>
      <c r="BF134" s="155">
        <f t="shared" si="5"/>
        <v>0</v>
      </c>
      <c r="BG134" s="155">
        <f t="shared" si="6"/>
        <v>0</v>
      </c>
      <c r="BH134" s="155">
        <f t="shared" si="7"/>
        <v>0</v>
      </c>
      <c r="BI134" s="155">
        <f t="shared" si="8"/>
        <v>0</v>
      </c>
      <c r="BJ134" s="14" t="s">
        <v>85</v>
      </c>
      <c r="BK134" s="155">
        <f t="shared" si="9"/>
        <v>0</v>
      </c>
      <c r="BL134" s="14" t="s">
        <v>155</v>
      </c>
      <c r="BM134" s="154" t="s">
        <v>638</v>
      </c>
    </row>
    <row r="135" spans="1:65" s="2" customFormat="1" ht="14.45" customHeight="1">
      <c r="A135" s="29"/>
      <c r="B135" s="141"/>
      <c r="C135" s="156" t="s">
        <v>173</v>
      </c>
      <c r="D135" s="156" t="s">
        <v>205</v>
      </c>
      <c r="E135" s="157" t="s">
        <v>206</v>
      </c>
      <c r="F135" s="158" t="s">
        <v>207</v>
      </c>
      <c r="G135" s="159" t="s">
        <v>208</v>
      </c>
      <c r="H135" s="160">
        <v>9.266</v>
      </c>
      <c r="I135" s="161"/>
      <c r="J135" s="162">
        <f t="shared" si="0"/>
        <v>0</v>
      </c>
      <c r="K135" s="163"/>
      <c r="L135" s="164"/>
      <c r="M135" s="165" t="s">
        <v>1</v>
      </c>
      <c r="N135" s="166" t="s">
        <v>42</v>
      </c>
      <c r="O135" s="55"/>
      <c r="P135" s="152">
        <f t="shared" si="1"/>
        <v>0</v>
      </c>
      <c r="Q135" s="152">
        <v>0</v>
      </c>
      <c r="R135" s="152">
        <f t="shared" si="2"/>
        <v>0</v>
      </c>
      <c r="S135" s="152">
        <v>0</v>
      </c>
      <c r="T135" s="153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4" t="s">
        <v>183</v>
      </c>
      <c r="AT135" s="154" t="s">
        <v>205</v>
      </c>
      <c r="AU135" s="154" t="s">
        <v>87</v>
      </c>
      <c r="AY135" s="14" t="s">
        <v>149</v>
      </c>
      <c r="BE135" s="155">
        <f t="shared" si="4"/>
        <v>0</v>
      </c>
      <c r="BF135" s="155">
        <f t="shared" si="5"/>
        <v>0</v>
      </c>
      <c r="BG135" s="155">
        <f t="shared" si="6"/>
        <v>0</v>
      </c>
      <c r="BH135" s="155">
        <f t="shared" si="7"/>
        <v>0</v>
      </c>
      <c r="BI135" s="155">
        <f t="shared" si="8"/>
        <v>0</v>
      </c>
      <c r="BJ135" s="14" t="s">
        <v>85</v>
      </c>
      <c r="BK135" s="155">
        <f t="shared" si="9"/>
        <v>0</v>
      </c>
      <c r="BL135" s="14" t="s">
        <v>155</v>
      </c>
      <c r="BM135" s="154" t="s">
        <v>639</v>
      </c>
    </row>
    <row r="136" spans="1:65" s="2" customFormat="1" ht="24.2" customHeight="1">
      <c r="A136" s="29"/>
      <c r="B136" s="141"/>
      <c r="C136" s="142" t="s">
        <v>178</v>
      </c>
      <c r="D136" s="142" t="s">
        <v>151</v>
      </c>
      <c r="E136" s="143" t="s">
        <v>211</v>
      </c>
      <c r="F136" s="144" t="s">
        <v>212</v>
      </c>
      <c r="G136" s="145" t="s">
        <v>154</v>
      </c>
      <c r="H136" s="146">
        <v>50</v>
      </c>
      <c r="I136" s="147"/>
      <c r="J136" s="148">
        <f t="shared" si="0"/>
        <v>0</v>
      </c>
      <c r="K136" s="149"/>
      <c r="L136" s="30"/>
      <c r="M136" s="150" t="s">
        <v>1</v>
      </c>
      <c r="N136" s="151" t="s">
        <v>42</v>
      </c>
      <c r="O136" s="55"/>
      <c r="P136" s="152">
        <f t="shared" si="1"/>
        <v>0</v>
      </c>
      <c r="Q136" s="152">
        <v>0</v>
      </c>
      <c r="R136" s="152">
        <f t="shared" si="2"/>
        <v>0</v>
      </c>
      <c r="S136" s="152">
        <v>0</v>
      </c>
      <c r="T136" s="153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4" t="s">
        <v>155</v>
      </c>
      <c r="AT136" s="154" t="s">
        <v>151</v>
      </c>
      <c r="AU136" s="154" t="s">
        <v>87</v>
      </c>
      <c r="AY136" s="14" t="s">
        <v>149</v>
      </c>
      <c r="BE136" s="155">
        <f t="shared" si="4"/>
        <v>0</v>
      </c>
      <c r="BF136" s="155">
        <f t="shared" si="5"/>
        <v>0</v>
      </c>
      <c r="BG136" s="155">
        <f t="shared" si="6"/>
        <v>0</v>
      </c>
      <c r="BH136" s="155">
        <f t="shared" si="7"/>
        <v>0</v>
      </c>
      <c r="BI136" s="155">
        <f t="shared" si="8"/>
        <v>0</v>
      </c>
      <c r="BJ136" s="14" t="s">
        <v>85</v>
      </c>
      <c r="BK136" s="155">
        <f t="shared" si="9"/>
        <v>0</v>
      </c>
      <c r="BL136" s="14" t="s">
        <v>155</v>
      </c>
      <c r="BM136" s="154" t="s">
        <v>640</v>
      </c>
    </row>
    <row r="137" spans="1:65" s="12" customFormat="1" ht="22.9" customHeight="1">
      <c r="B137" s="128"/>
      <c r="D137" s="129" t="s">
        <v>76</v>
      </c>
      <c r="E137" s="139" t="s">
        <v>188</v>
      </c>
      <c r="F137" s="139" t="s">
        <v>214</v>
      </c>
      <c r="I137" s="131"/>
      <c r="J137" s="140">
        <f>BK137</f>
        <v>0</v>
      </c>
      <c r="L137" s="128"/>
      <c r="M137" s="133"/>
      <c r="N137" s="134"/>
      <c r="O137" s="134"/>
      <c r="P137" s="135">
        <f>SUM(P138:P141)</f>
        <v>0</v>
      </c>
      <c r="Q137" s="134"/>
      <c r="R137" s="135">
        <f>SUM(R138:R141)</f>
        <v>0</v>
      </c>
      <c r="S137" s="134"/>
      <c r="T137" s="136">
        <f>SUM(T138:T141)</f>
        <v>34.7562</v>
      </c>
      <c r="AR137" s="129" t="s">
        <v>85</v>
      </c>
      <c r="AT137" s="137" t="s">
        <v>76</v>
      </c>
      <c r="AU137" s="137" t="s">
        <v>85</v>
      </c>
      <c r="AY137" s="129" t="s">
        <v>149</v>
      </c>
      <c r="BK137" s="138">
        <f>SUM(BK138:BK141)</f>
        <v>0</v>
      </c>
    </row>
    <row r="138" spans="1:65" s="2" customFormat="1" ht="14.45" customHeight="1">
      <c r="A138" s="29"/>
      <c r="B138" s="141"/>
      <c r="C138" s="142" t="s">
        <v>183</v>
      </c>
      <c r="D138" s="142" t="s">
        <v>151</v>
      </c>
      <c r="E138" s="143" t="s">
        <v>338</v>
      </c>
      <c r="F138" s="144" t="s">
        <v>339</v>
      </c>
      <c r="G138" s="145" t="s">
        <v>217</v>
      </c>
      <c r="H138" s="146">
        <v>1</v>
      </c>
      <c r="I138" s="147"/>
      <c r="J138" s="148">
        <f>ROUND(I138*H138,2)</f>
        <v>0</v>
      </c>
      <c r="K138" s="149"/>
      <c r="L138" s="30"/>
      <c r="M138" s="150" t="s">
        <v>1</v>
      </c>
      <c r="N138" s="151" t="s">
        <v>42</v>
      </c>
      <c r="O138" s="55"/>
      <c r="P138" s="152">
        <f>O138*H138</f>
        <v>0</v>
      </c>
      <c r="Q138" s="152">
        <v>0</v>
      </c>
      <c r="R138" s="152">
        <f>Q138*H138</f>
        <v>0</v>
      </c>
      <c r="S138" s="152">
        <v>0</v>
      </c>
      <c r="T138" s="153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4" t="s">
        <v>155</v>
      </c>
      <c r="AT138" s="154" t="s">
        <v>151</v>
      </c>
      <c r="AU138" s="154" t="s">
        <v>87</v>
      </c>
      <c r="AY138" s="14" t="s">
        <v>149</v>
      </c>
      <c r="BE138" s="155">
        <f>IF(N138="základní",J138,0)</f>
        <v>0</v>
      </c>
      <c r="BF138" s="155">
        <f>IF(N138="snížená",J138,0)</f>
        <v>0</v>
      </c>
      <c r="BG138" s="155">
        <f>IF(N138="zákl. přenesená",J138,0)</f>
        <v>0</v>
      </c>
      <c r="BH138" s="155">
        <f>IF(N138="sníž. přenesená",J138,0)</f>
        <v>0</v>
      </c>
      <c r="BI138" s="155">
        <f>IF(N138="nulová",J138,0)</f>
        <v>0</v>
      </c>
      <c r="BJ138" s="14" t="s">
        <v>85</v>
      </c>
      <c r="BK138" s="155">
        <f>ROUND(I138*H138,2)</f>
        <v>0</v>
      </c>
      <c r="BL138" s="14" t="s">
        <v>155</v>
      </c>
      <c r="BM138" s="154" t="s">
        <v>641</v>
      </c>
    </row>
    <row r="139" spans="1:65" s="2" customFormat="1" ht="24.2" customHeight="1">
      <c r="A139" s="29"/>
      <c r="B139" s="141"/>
      <c r="C139" s="142" t="s">
        <v>188</v>
      </c>
      <c r="D139" s="142" t="s">
        <v>151</v>
      </c>
      <c r="E139" s="143" t="s">
        <v>228</v>
      </c>
      <c r="F139" s="144" t="s">
        <v>229</v>
      </c>
      <c r="G139" s="145" t="s">
        <v>208</v>
      </c>
      <c r="H139" s="146">
        <v>0.5</v>
      </c>
      <c r="I139" s="147"/>
      <c r="J139" s="148">
        <f>ROUND(I139*H139,2)</f>
        <v>0</v>
      </c>
      <c r="K139" s="149"/>
      <c r="L139" s="30"/>
      <c r="M139" s="150" t="s">
        <v>1</v>
      </c>
      <c r="N139" s="151" t="s">
        <v>42</v>
      </c>
      <c r="O139" s="55"/>
      <c r="P139" s="152">
        <f>O139*H139</f>
        <v>0</v>
      </c>
      <c r="Q139" s="152">
        <v>0</v>
      </c>
      <c r="R139" s="152">
        <f>Q139*H139</f>
        <v>0</v>
      </c>
      <c r="S139" s="152">
        <v>1</v>
      </c>
      <c r="T139" s="153">
        <f>S139*H139</f>
        <v>0.5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4" t="s">
        <v>155</v>
      </c>
      <c r="AT139" s="154" t="s">
        <v>151</v>
      </c>
      <c r="AU139" s="154" t="s">
        <v>87</v>
      </c>
      <c r="AY139" s="14" t="s">
        <v>149</v>
      </c>
      <c r="BE139" s="155">
        <f>IF(N139="základní",J139,0)</f>
        <v>0</v>
      </c>
      <c r="BF139" s="155">
        <f>IF(N139="snížená",J139,0)</f>
        <v>0</v>
      </c>
      <c r="BG139" s="155">
        <f>IF(N139="zákl. přenesená",J139,0)</f>
        <v>0</v>
      </c>
      <c r="BH139" s="155">
        <f>IF(N139="sníž. přenesená",J139,0)</f>
        <v>0</v>
      </c>
      <c r="BI139" s="155">
        <f>IF(N139="nulová",J139,0)</f>
        <v>0</v>
      </c>
      <c r="BJ139" s="14" t="s">
        <v>85</v>
      </c>
      <c r="BK139" s="155">
        <f>ROUND(I139*H139,2)</f>
        <v>0</v>
      </c>
      <c r="BL139" s="14" t="s">
        <v>155</v>
      </c>
      <c r="BM139" s="154" t="s">
        <v>642</v>
      </c>
    </row>
    <row r="140" spans="1:65" s="2" customFormat="1" ht="24.2" customHeight="1">
      <c r="A140" s="29"/>
      <c r="B140" s="141"/>
      <c r="C140" s="142" t="s">
        <v>192</v>
      </c>
      <c r="D140" s="142" t="s">
        <v>151</v>
      </c>
      <c r="E140" s="143" t="s">
        <v>232</v>
      </c>
      <c r="F140" s="144" t="s">
        <v>233</v>
      </c>
      <c r="G140" s="145" t="s">
        <v>186</v>
      </c>
      <c r="H140" s="146">
        <v>46.332000000000001</v>
      </c>
      <c r="I140" s="147"/>
      <c r="J140" s="148">
        <f>ROUND(I140*H140,2)</f>
        <v>0</v>
      </c>
      <c r="K140" s="149"/>
      <c r="L140" s="30"/>
      <c r="M140" s="150" t="s">
        <v>1</v>
      </c>
      <c r="N140" s="151" t="s">
        <v>42</v>
      </c>
      <c r="O140" s="55"/>
      <c r="P140" s="152">
        <f>O140*H140</f>
        <v>0</v>
      </c>
      <c r="Q140" s="152">
        <v>0</v>
      </c>
      <c r="R140" s="152">
        <f>Q140*H140</f>
        <v>0</v>
      </c>
      <c r="S140" s="152">
        <v>0.55000000000000004</v>
      </c>
      <c r="T140" s="153">
        <f>S140*H140</f>
        <v>25.482600000000001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4" t="s">
        <v>155</v>
      </c>
      <c r="AT140" s="154" t="s">
        <v>151</v>
      </c>
      <c r="AU140" s="154" t="s">
        <v>87</v>
      </c>
      <c r="AY140" s="14" t="s">
        <v>149</v>
      </c>
      <c r="BE140" s="155">
        <f>IF(N140="základní",J140,0)</f>
        <v>0</v>
      </c>
      <c r="BF140" s="155">
        <f>IF(N140="snížená",J140,0)</f>
        <v>0</v>
      </c>
      <c r="BG140" s="155">
        <f>IF(N140="zákl. přenesená",J140,0)</f>
        <v>0</v>
      </c>
      <c r="BH140" s="155">
        <f>IF(N140="sníž. přenesená",J140,0)</f>
        <v>0</v>
      </c>
      <c r="BI140" s="155">
        <f>IF(N140="nulová",J140,0)</f>
        <v>0</v>
      </c>
      <c r="BJ140" s="14" t="s">
        <v>85</v>
      </c>
      <c r="BK140" s="155">
        <f>ROUND(I140*H140,2)</f>
        <v>0</v>
      </c>
      <c r="BL140" s="14" t="s">
        <v>155</v>
      </c>
      <c r="BM140" s="154" t="s">
        <v>643</v>
      </c>
    </row>
    <row r="141" spans="1:65" s="2" customFormat="1" ht="24.2" customHeight="1">
      <c r="A141" s="29"/>
      <c r="B141" s="141"/>
      <c r="C141" s="142" t="s">
        <v>196</v>
      </c>
      <c r="D141" s="142" t="s">
        <v>151</v>
      </c>
      <c r="E141" s="143" t="s">
        <v>235</v>
      </c>
      <c r="F141" s="144" t="s">
        <v>236</v>
      </c>
      <c r="G141" s="145" t="s">
        <v>186</v>
      </c>
      <c r="H141" s="146">
        <v>3.988</v>
      </c>
      <c r="I141" s="147"/>
      <c r="J141" s="148">
        <f>ROUND(I141*H141,2)</f>
        <v>0</v>
      </c>
      <c r="K141" s="149"/>
      <c r="L141" s="30"/>
      <c r="M141" s="150" t="s">
        <v>1</v>
      </c>
      <c r="N141" s="151" t="s">
        <v>42</v>
      </c>
      <c r="O141" s="55"/>
      <c r="P141" s="152">
        <f>O141*H141</f>
        <v>0</v>
      </c>
      <c r="Q141" s="152">
        <v>0</v>
      </c>
      <c r="R141" s="152">
        <f>Q141*H141</f>
        <v>0</v>
      </c>
      <c r="S141" s="152">
        <v>2.2000000000000002</v>
      </c>
      <c r="T141" s="153">
        <f>S141*H141</f>
        <v>8.7736000000000001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4" t="s">
        <v>155</v>
      </c>
      <c r="AT141" s="154" t="s">
        <v>151</v>
      </c>
      <c r="AU141" s="154" t="s">
        <v>87</v>
      </c>
      <c r="AY141" s="14" t="s">
        <v>149</v>
      </c>
      <c r="BE141" s="155">
        <f>IF(N141="základní",J141,0)</f>
        <v>0</v>
      </c>
      <c r="BF141" s="155">
        <f>IF(N141="snížená",J141,0)</f>
        <v>0</v>
      </c>
      <c r="BG141" s="155">
        <f>IF(N141="zákl. přenesená",J141,0)</f>
        <v>0</v>
      </c>
      <c r="BH141" s="155">
        <f>IF(N141="sníž. přenesená",J141,0)</f>
        <v>0</v>
      </c>
      <c r="BI141" s="155">
        <f>IF(N141="nulová",J141,0)</f>
        <v>0</v>
      </c>
      <c r="BJ141" s="14" t="s">
        <v>85</v>
      </c>
      <c r="BK141" s="155">
        <f>ROUND(I141*H141,2)</f>
        <v>0</v>
      </c>
      <c r="BL141" s="14" t="s">
        <v>155</v>
      </c>
      <c r="BM141" s="154" t="s">
        <v>644</v>
      </c>
    </row>
    <row r="142" spans="1:65" s="12" customFormat="1" ht="22.9" customHeight="1">
      <c r="B142" s="128"/>
      <c r="D142" s="129" t="s">
        <v>76</v>
      </c>
      <c r="E142" s="139" t="s">
        <v>238</v>
      </c>
      <c r="F142" s="139" t="s">
        <v>239</v>
      </c>
      <c r="I142" s="131"/>
      <c r="J142" s="140">
        <f>BK142</f>
        <v>0</v>
      </c>
      <c r="L142" s="128"/>
      <c r="M142" s="133"/>
      <c r="N142" s="134"/>
      <c r="O142" s="134"/>
      <c r="P142" s="135">
        <f>SUM(P143:P151)</f>
        <v>0</v>
      </c>
      <c r="Q142" s="134"/>
      <c r="R142" s="135">
        <f>SUM(R143:R151)</f>
        <v>0</v>
      </c>
      <c r="S142" s="134"/>
      <c r="T142" s="136">
        <f>SUM(T143:T151)</f>
        <v>0</v>
      </c>
      <c r="AR142" s="129" t="s">
        <v>85</v>
      </c>
      <c r="AT142" s="137" t="s">
        <v>76</v>
      </c>
      <c r="AU142" s="137" t="s">
        <v>85</v>
      </c>
      <c r="AY142" s="129" t="s">
        <v>149</v>
      </c>
      <c r="BK142" s="138">
        <f>SUM(BK143:BK151)</f>
        <v>0</v>
      </c>
    </row>
    <row r="143" spans="1:65" s="2" customFormat="1" ht="24.2" customHeight="1">
      <c r="A143" s="29"/>
      <c r="B143" s="141"/>
      <c r="C143" s="142" t="s">
        <v>200</v>
      </c>
      <c r="D143" s="142" t="s">
        <v>151</v>
      </c>
      <c r="E143" s="143" t="s">
        <v>240</v>
      </c>
      <c r="F143" s="144" t="s">
        <v>241</v>
      </c>
      <c r="G143" s="145" t="s">
        <v>208</v>
      </c>
      <c r="H143" s="146">
        <v>34.985999999999997</v>
      </c>
      <c r="I143" s="147"/>
      <c r="J143" s="148">
        <f t="shared" ref="J143:J151" si="10">ROUND(I143*H143,2)</f>
        <v>0</v>
      </c>
      <c r="K143" s="149"/>
      <c r="L143" s="30"/>
      <c r="M143" s="150" t="s">
        <v>1</v>
      </c>
      <c r="N143" s="151" t="s">
        <v>42</v>
      </c>
      <c r="O143" s="55"/>
      <c r="P143" s="152">
        <f t="shared" ref="P143:P151" si="11">O143*H143</f>
        <v>0</v>
      </c>
      <c r="Q143" s="152">
        <v>0</v>
      </c>
      <c r="R143" s="152">
        <f t="shared" ref="R143:R151" si="12">Q143*H143</f>
        <v>0</v>
      </c>
      <c r="S143" s="152">
        <v>0</v>
      </c>
      <c r="T143" s="153">
        <f t="shared" ref="T143:T151" si="13"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4" t="s">
        <v>155</v>
      </c>
      <c r="AT143" s="154" t="s">
        <v>151</v>
      </c>
      <c r="AU143" s="154" t="s">
        <v>87</v>
      </c>
      <c r="AY143" s="14" t="s">
        <v>149</v>
      </c>
      <c r="BE143" s="155">
        <f t="shared" ref="BE143:BE151" si="14">IF(N143="základní",J143,0)</f>
        <v>0</v>
      </c>
      <c r="BF143" s="155">
        <f t="shared" ref="BF143:BF151" si="15">IF(N143="snížená",J143,0)</f>
        <v>0</v>
      </c>
      <c r="BG143" s="155">
        <f t="shared" ref="BG143:BG151" si="16">IF(N143="zákl. přenesená",J143,0)</f>
        <v>0</v>
      </c>
      <c r="BH143" s="155">
        <f t="shared" ref="BH143:BH151" si="17">IF(N143="sníž. přenesená",J143,0)</f>
        <v>0</v>
      </c>
      <c r="BI143" s="155">
        <f t="shared" ref="BI143:BI151" si="18">IF(N143="nulová",J143,0)</f>
        <v>0</v>
      </c>
      <c r="BJ143" s="14" t="s">
        <v>85</v>
      </c>
      <c r="BK143" s="155">
        <f t="shared" ref="BK143:BK151" si="19">ROUND(I143*H143,2)</f>
        <v>0</v>
      </c>
      <c r="BL143" s="14" t="s">
        <v>155</v>
      </c>
      <c r="BM143" s="154" t="s">
        <v>645</v>
      </c>
    </row>
    <row r="144" spans="1:65" s="2" customFormat="1" ht="24.2" customHeight="1">
      <c r="A144" s="29"/>
      <c r="B144" s="141"/>
      <c r="C144" s="142" t="s">
        <v>204</v>
      </c>
      <c r="D144" s="142" t="s">
        <v>151</v>
      </c>
      <c r="E144" s="143" t="s">
        <v>244</v>
      </c>
      <c r="F144" s="144" t="s">
        <v>245</v>
      </c>
      <c r="G144" s="145" t="s">
        <v>208</v>
      </c>
      <c r="H144" s="146">
        <v>664.73400000000004</v>
      </c>
      <c r="I144" s="147"/>
      <c r="J144" s="148">
        <f t="shared" si="10"/>
        <v>0</v>
      </c>
      <c r="K144" s="149"/>
      <c r="L144" s="30"/>
      <c r="M144" s="150" t="s">
        <v>1</v>
      </c>
      <c r="N144" s="151" t="s">
        <v>42</v>
      </c>
      <c r="O144" s="55"/>
      <c r="P144" s="152">
        <f t="shared" si="11"/>
        <v>0</v>
      </c>
      <c r="Q144" s="152">
        <v>0</v>
      </c>
      <c r="R144" s="152">
        <f t="shared" si="12"/>
        <v>0</v>
      </c>
      <c r="S144" s="152">
        <v>0</v>
      </c>
      <c r="T144" s="153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4" t="s">
        <v>155</v>
      </c>
      <c r="AT144" s="154" t="s">
        <v>151</v>
      </c>
      <c r="AU144" s="154" t="s">
        <v>87</v>
      </c>
      <c r="AY144" s="14" t="s">
        <v>149</v>
      </c>
      <c r="BE144" s="155">
        <f t="shared" si="14"/>
        <v>0</v>
      </c>
      <c r="BF144" s="155">
        <f t="shared" si="15"/>
        <v>0</v>
      </c>
      <c r="BG144" s="155">
        <f t="shared" si="16"/>
        <v>0</v>
      </c>
      <c r="BH144" s="155">
        <f t="shared" si="17"/>
        <v>0</v>
      </c>
      <c r="BI144" s="155">
        <f t="shared" si="18"/>
        <v>0</v>
      </c>
      <c r="BJ144" s="14" t="s">
        <v>85</v>
      </c>
      <c r="BK144" s="155">
        <f t="shared" si="19"/>
        <v>0</v>
      </c>
      <c r="BL144" s="14" t="s">
        <v>155</v>
      </c>
      <c r="BM144" s="154" t="s">
        <v>646</v>
      </c>
    </row>
    <row r="145" spans="1:65" s="2" customFormat="1" ht="14.45" customHeight="1">
      <c r="A145" s="29"/>
      <c r="B145" s="141"/>
      <c r="C145" s="142" t="s">
        <v>210</v>
      </c>
      <c r="D145" s="142" t="s">
        <v>151</v>
      </c>
      <c r="E145" s="143" t="s">
        <v>248</v>
      </c>
      <c r="F145" s="144" t="s">
        <v>249</v>
      </c>
      <c r="G145" s="145" t="s">
        <v>208</v>
      </c>
      <c r="H145" s="146">
        <v>34.985999999999997</v>
      </c>
      <c r="I145" s="147"/>
      <c r="J145" s="148">
        <f t="shared" si="10"/>
        <v>0</v>
      </c>
      <c r="K145" s="149"/>
      <c r="L145" s="30"/>
      <c r="M145" s="150" t="s">
        <v>1</v>
      </c>
      <c r="N145" s="151" t="s">
        <v>42</v>
      </c>
      <c r="O145" s="55"/>
      <c r="P145" s="152">
        <f t="shared" si="11"/>
        <v>0</v>
      </c>
      <c r="Q145" s="152">
        <v>0</v>
      </c>
      <c r="R145" s="152">
        <f t="shared" si="12"/>
        <v>0</v>
      </c>
      <c r="S145" s="152">
        <v>0</v>
      </c>
      <c r="T145" s="153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4" t="s">
        <v>155</v>
      </c>
      <c r="AT145" s="154" t="s">
        <v>151</v>
      </c>
      <c r="AU145" s="154" t="s">
        <v>87</v>
      </c>
      <c r="AY145" s="14" t="s">
        <v>149</v>
      </c>
      <c r="BE145" s="155">
        <f t="shared" si="14"/>
        <v>0</v>
      </c>
      <c r="BF145" s="155">
        <f t="shared" si="15"/>
        <v>0</v>
      </c>
      <c r="BG145" s="155">
        <f t="shared" si="16"/>
        <v>0</v>
      </c>
      <c r="BH145" s="155">
        <f t="shared" si="17"/>
        <v>0</v>
      </c>
      <c r="BI145" s="155">
        <f t="shared" si="18"/>
        <v>0</v>
      </c>
      <c r="BJ145" s="14" t="s">
        <v>85</v>
      </c>
      <c r="BK145" s="155">
        <f t="shared" si="19"/>
        <v>0</v>
      </c>
      <c r="BL145" s="14" t="s">
        <v>155</v>
      </c>
      <c r="BM145" s="154" t="s">
        <v>647</v>
      </c>
    </row>
    <row r="146" spans="1:65" s="2" customFormat="1" ht="24.2" customHeight="1">
      <c r="A146" s="29"/>
      <c r="B146" s="141"/>
      <c r="C146" s="142" t="s">
        <v>8</v>
      </c>
      <c r="D146" s="142" t="s">
        <v>151</v>
      </c>
      <c r="E146" s="143" t="s">
        <v>252</v>
      </c>
      <c r="F146" s="144" t="s">
        <v>253</v>
      </c>
      <c r="G146" s="145" t="s">
        <v>208</v>
      </c>
      <c r="H146" s="146">
        <v>6.12</v>
      </c>
      <c r="I146" s="147"/>
      <c r="J146" s="148">
        <f t="shared" si="10"/>
        <v>0</v>
      </c>
      <c r="K146" s="149"/>
      <c r="L146" s="30"/>
      <c r="M146" s="150" t="s">
        <v>1</v>
      </c>
      <c r="N146" s="151" t="s">
        <v>42</v>
      </c>
      <c r="O146" s="55"/>
      <c r="P146" s="152">
        <f t="shared" si="11"/>
        <v>0</v>
      </c>
      <c r="Q146" s="152">
        <v>0</v>
      </c>
      <c r="R146" s="152">
        <f t="shared" si="12"/>
        <v>0</v>
      </c>
      <c r="S146" s="152">
        <v>0</v>
      </c>
      <c r="T146" s="153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4" t="s">
        <v>155</v>
      </c>
      <c r="AT146" s="154" t="s">
        <v>151</v>
      </c>
      <c r="AU146" s="154" t="s">
        <v>87</v>
      </c>
      <c r="AY146" s="14" t="s">
        <v>149</v>
      </c>
      <c r="BE146" s="155">
        <f t="shared" si="14"/>
        <v>0</v>
      </c>
      <c r="BF146" s="155">
        <f t="shared" si="15"/>
        <v>0</v>
      </c>
      <c r="BG146" s="155">
        <f t="shared" si="16"/>
        <v>0</v>
      </c>
      <c r="BH146" s="155">
        <f t="shared" si="17"/>
        <v>0</v>
      </c>
      <c r="BI146" s="155">
        <f t="shared" si="18"/>
        <v>0</v>
      </c>
      <c r="BJ146" s="14" t="s">
        <v>85</v>
      </c>
      <c r="BK146" s="155">
        <f t="shared" si="19"/>
        <v>0</v>
      </c>
      <c r="BL146" s="14" t="s">
        <v>155</v>
      </c>
      <c r="BM146" s="154" t="s">
        <v>648</v>
      </c>
    </row>
    <row r="147" spans="1:65" s="2" customFormat="1" ht="24.2" customHeight="1">
      <c r="A147" s="29"/>
      <c r="B147" s="141"/>
      <c r="C147" s="142" t="s">
        <v>219</v>
      </c>
      <c r="D147" s="142" t="s">
        <v>151</v>
      </c>
      <c r="E147" s="143" t="s">
        <v>256</v>
      </c>
      <c r="F147" s="144" t="s">
        <v>257</v>
      </c>
      <c r="G147" s="145" t="s">
        <v>208</v>
      </c>
      <c r="H147" s="146">
        <v>1.86</v>
      </c>
      <c r="I147" s="147"/>
      <c r="J147" s="148">
        <f t="shared" si="10"/>
        <v>0</v>
      </c>
      <c r="K147" s="149"/>
      <c r="L147" s="30"/>
      <c r="M147" s="150" t="s">
        <v>1</v>
      </c>
      <c r="N147" s="151" t="s">
        <v>42</v>
      </c>
      <c r="O147" s="55"/>
      <c r="P147" s="152">
        <f t="shared" si="11"/>
        <v>0</v>
      </c>
      <c r="Q147" s="152">
        <v>0</v>
      </c>
      <c r="R147" s="152">
        <f t="shared" si="12"/>
        <v>0</v>
      </c>
      <c r="S147" s="152">
        <v>0</v>
      </c>
      <c r="T147" s="153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4" t="s">
        <v>155</v>
      </c>
      <c r="AT147" s="154" t="s">
        <v>151</v>
      </c>
      <c r="AU147" s="154" t="s">
        <v>87</v>
      </c>
      <c r="AY147" s="14" t="s">
        <v>149</v>
      </c>
      <c r="BE147" s="155">
        <f t="shared" si="14"/>
        <v>0</v>
      </c>
      <c r="BF147" s="155">
        <f t="shared" si="15"/>
        <v>0</v>
      </c>
      <c r="BG147" s="155">
        <f t="shared" si="16"/>
        <v>0</v>
      </c>
      <c r="BH147" s="155">
        <f t="shared" si="17"/>
        <v>0</v>
      </c>
      <c r="BI147" s="155">
        <f t="shared" si="18"/>
        <v>0</v>
      </c>
      <c r="BJ147" s="14" t="s">
        <v>85</v>
      </c>
      <c r="BK147" s="155">
        <f t="shared" si="19"/>
        <v>0</v>
      </c>
      <c r="BL147" s="14" t="s">
        <v>155</v>
      </c>
      <c r="BM147" s="154" t="s">
        <v>649</v>
      </c>
    </row>
    <row r="148" spans="1:65" s="2" customFormat="1" ht="24.2" customHeight="1">
      <c r="A148" s="29"/>
      <c r="B148" s="141"/>
      <c r="C148" s="142" t="s">
        <v>223</v>
      </c>
      <c r="D148" s="142" t="s">
        <v>151</v>
      </c>
      <c r="E148" s="143" t="s">
        <v>260</v>
      </c>
      <c r="F148" s="144" t="s">
        <v>261</v>
      </c>
      <c r="G148" s="145" t="s">
        <v>208</v>
      </c>
      <c r="H148" s="146">
        <v>0.23</v>
      </c>
      <c r="I148" s="147"/>
      <c r="J148" s="148">
        <f t="shared" si="10"/>
        <v>0</v>
      </c>
      <c r="K148" s="149"/>
      <c r="L148" s="30"/>
      <c r="M148" s="150" t="s">
        <v>1</v>
      </c>
      <c r="N148" s="151" t="s">
        <v>42</v>
      </c>
      <c r="O148" s="55"/>
      <c r="P148" s="152">
        <f t="shared" si="11"/>
        <v>0</v>
      </c>
      <c r="Q148" s="152">
        <v>0</v>
      </c>
      <c r="R148" s="152">
        <f t="shared" si="12"/>
        <v>0</v>
      </c>
      <c r="S148" s="152">
        <v>0</v>
      </c>
      <c r="T148" s="153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4" t="s">
        <v>155</v>
      </c>
      <c r="AT148" s="154" t="s">
        <v>151</v>
      </c>
      <c r="AU148" s="154" t="s">
        <v>87</v>
      </c>
      <c r="AY148" s="14" t="s">
        <v>149</v>
      </c>
      <c r="BE148" s="155">
        <f t="shared" si="14"/>
        <v>0</v>
      </c>
      <c r="BF148" s="155">
        <f t="shared" si="15"/>
        <v>0</v>
      </c>
      <c r="BG148" s="155">
        <f t="shared" si="16"/>
        <v>0</v>
      </c>
      <c r="BH148" s="155">
        <f t="shared" si="17"/>
        <v>0</v>
      </c>
      <c r="BI148" s="155">
        <f t="shared" si="18"/>
        <v>0</v>
      </c>
      <c r="BJ148" s="14" t="s">
        <v>85</v>
      </c>
      <c r="BK148" s="155">
        <f t="shared" si="19"/>
        <v>0</v>
      </c>
      <c r="BL148" s="14" t="s">
        <v>155</v>
      </c>
      <c r="BM148" s="154" t="s">
        <v>650</v>
      </c>
    </row>
    <row r="149" spans="1:65" s="2" customFormat="1" ht="37.9" customHeight="1">
      <c r="A149" s="29"/>
      <c r="B149" s="141"/>
      <c r="C149" s="142" t="s">
        <v>227</v>
      </c>
      <c r="D149" s="142" t="s">
        <v>151</v>
      </c>
      <c r="E149" s="143" t="s">
        <v>264</v>
      </c>
      <c r="F149" s="144" t="s">
        <v>265</v>
      </c>
      <c r="G149" s="145" t="s">
        <v>208</v>
      </c>
      <c r="H149" s="146">
        <v>0.5</v>
      </c>
      <c r="I149" s="147"/>
      <c r="J149" s="148">
        <f t="shared" si="10"/>
        <v>0</v>
      </c>
      <c r="K149" s="149"/>
      <c r="L149" s="30"/>
      <c r="M149" s="150" t="s">
        <v>1</v>
      </c>
      <c r="N149" s="151" t="s">
        <v>42</v>
      </c>
      <c r="O149" s="55"/>
      <c r="P149" s="152">
        <f t="shared" si="11"/>
        <v>0</v>
      </c>
      <c r="Q149" s="152">
        <v>0</v>
      </c>
      <c r="R149" s="152">
        <f t="shared" si="12"/>
        <v>0</v>
      </c>
      <c r="S149" s="152">
        <v>0</v>
      </c>
      <c r="T149" s="153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4" t="s">
        <v>155</v>
      </c>
      <c r="AT149" s="154" t="s">
        <v>151</v>
      </c>
      <c r="AU149" s="154" t="s">
        <v>87</v>
      </c>
      <c r="AY149" s="14" t="s">
        <v>149</v>
      </c>
      <c r="BE149" s="155">
        <f t="shared" si="14"/>
        <v>0</v>
      </c>
      <c r="BF149" s="155">
        <f t="shared" si="15"/>
        <v>0</v>
      </c>
      <c r="BG149" s="155">
        <f t="shared" si="16"/>
        <v>0</v>
      </c>
      <c r="BH149" s="155">
        <f t="shared" si="17"/>
        <v>0</v>
      </c>
      <c r="BI149" s="155">
        <f t="shared" si="18"/>
        <v>0</v>
      </c>
      <c r="BJ149" s="14" t="s">
        <v>85</v>
      </c>
      <c r="BK149" s="155">
        <f t="shared" si="19"/>
        <v>0</v>
      </c>
      <c r="BL149" s="14" t="s">
        <v>155</v>
      </c>
      <c r="BM149" s="154" t="s">
        <v>651</v>
      </c>
    </row>
    <row r="150" spans="1:65" s="2" customFormat="1" ht="37.9" customHeight="1">
      <c r="A150" s="29"/>
      <c r="B150" s="141"/>
      <c r="C150" s="142" t="s">
        <v>231</v>
      </c>
      <c r="D150" s="142" t="s">
        <v>151</v>
      </c>
      <c r="E150" s="143" t="s">
        <v>272</v>
      </c>
      <c r="F150" s="144" t="s">
        <v>273</v>
      </c>
      <c r="G150" s="145" t="s">
        <v>208</v>
      </c>
      <c r="H150" s="146">
        <v>13.726000000000001</v>
      </c>
      <c r="I150" s="147"/>
      <c r="J150" s="148">
        <f t="shared" si="10"/>
        <v>0</v>
      </c>
      <c r="K150" s="149"/>
      <c r="L150" s="30"/>
      <c r="M150" s="150" t="s">
        <v>1</v>
      </c>
      <c r="N150" s="151" t="s">
        <v>42</v>
      </c>
      <c r="O150" s="55"/>
      <c r="P150" s="152">
        <f t="shared" si="11"/>
        <v>0</v>
      </c>
      <c r="Q150" s="152">
        <v>0</v>
      </c>
      <c r="R150" s="152">
        <f t="shared" si="12"/>
        <v>0</v>
      </c>
      <c r="S150" s="152">
        <v>0</v>
      </c>
      <c r="T150" s="153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4" t="s">
        <v>155</v>
      </c>
      <c r="AT150" s="154" t="s">
        <v>151</v>
      </c>
      <c r="AU150" s="154" t="s">
        <v>87</v>
      </c>
      <c r="AY150" s="14" t="s">
        <v>149</v>
      </c>
      <c r="BE150" s="155">
        <f t="shared" si="14"/>
        <v>0</v>
      </c>
      <c r="BF150" s="155">
        <f t="shared" si="15"/>
        <v>0</v>
      </c>
      <c r="BG150" s="155">
        <f t="shared" si="16"/>
        <v>0</v>
      </c>
      <c r="BH150" s="155">
        <f t="shared" si="17"/>
        <v>0</v>
      </c>
      <c r="BI150" s="155">
        <f t="shared" si="18"/>
        <v>0</v>
      </c>
      <c r="BJ150" s="14" t="s">
        <v>85</v>
      </c>
      <c r="BK150" s="155">
        <f t="shared" si="19"/>
        <v>0</v>
      </c>
      <c r="BL150" s="14" t="s">
        <v>155</v>
      </c>
      <c r="BM150" s="154" t="s">
        <v>652</v>
      </c>
    </row>
    <row r="151" spans="1:65" s="2" customFormat="1" ht="37.9" customHeight="1">
      <c r="A151" s="29"/>
      <c r="B151" s="141"/>
      <c r="C151" s="142" t="s">
        <v>14</v>
      </c>
      <c r="D151" s="142" t="s">
        <v>151</v>
      </c>
      <c r="E151" s="143" t="s">
        <v>276</v>
      </c>
      <c r="F151" s="144" t="s">
        <v>277</v>
      </c>
      <c r="G151" s="145" t="s">
        <v>208</v>
      </c>
      <c r="H151" s="146">
        <v>12.55</v>
      </c>
      <c r="I151" s="147"/>
      <c r="J151" s="148">
        <f t="shared" si="10"/>
        <v>0</v>
      </c>
      <c r="K151" s="149"/>
      <c r="L151" s="30"/>
      <c r="M151" s="150" t="s">
        <v>1</v>
      </c>
      <c r="N151" s="151" t="s">
        <v>42</v>
      </c>
      <c r="O151" s="55"/>
      <c r="P151" s="152">
        <f t="shared" si="11"/>
        <v>0</v>
      </c>
      <c r="Q151" s="152">
        <v>0</v>
      </c>
      <c r="R151" s="152">
        <f t="shared" si="12"/>
        <v>0</v>
      </c>
      <c r="S151" s="152">
        <v>0</v>
      </c>
      <c r="T151" s="153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4" t="s">
        <v>155</v>
      </c>
      <c r="AT151" s="154" t="s">
        <v>151</v>
      </c>
      <c r="AU151" s="154" t="s">
        <v>87</v>
      </c>
      <c r="AY151" s="14" t="s">
        <v>149</v>
      </c>
      <c r="BE151" s="155">
        <f t="shared" si="14"/>
        <v>0</v>
      </c>
      <c r="BF151" s="155">
        <f t="shared" si="15"/>
        <v>0</v>
      </c>
      <c r="BG151" s="155">
        <f t="shared" si="16"/>
        <v>0</v>
      </c>
      <c r="BH151" s="155">
        <f t="shared" si="17"/>
        <v>0</v>
      </c>
      <c r="BI151" s="155">
        <f t="shared" si="18"/>
        <v>0</v>
      </c>
      <c r="BJ151" s="14" t="s">
        <v>85</v>
      </c>
      <c r="BK151" s="155">
        <f t="shared" si="19"/>
        <v>0</v>
      </c>
      <c r="BL151" s="14" t="s">
        <v>155</v>
      </c>
      <c r="BM151" s="154" t="s">
        <v>653</v>
      </c>
    </row>
    <row r="152" spans="1:65" s="12" customFormat="1" ht="25.9" customHeight="1">
      <c r="B152" s="128"/>
      <c r="D152" s="129" t="s">
        <v>76</v>
      </c>
      <c r="E152" s="130" t="s">
        <v>363</v>
      </c>
      <c r="F152" s="130" t="s">
        <v>364</v>
      </c>
      <c r="I152" s="131"/>
      <c r="J152" s="132">
        <f>BK152</f>
        <v>0</v>
      </c>
      <c r="L152" s="128"/>
      <c r="M152" s="133"/>
      <c r="N152" s="134"/>
      <c r="O152" s="134"/>
      <c r="P152" s="135">
        <f>P153</f>
        <v>0</v>
      </c>
      <c r="Q152" s="134"/>
      <c r="R152" s="135">
        <f>R153</f>
        <v>0</v>
      </c>
      <c r="S152" s="134"/>
      <c r="T152" s="136">
        <f>T153</f>
        <v>0.23</v>
      </c>
      <c r="AR152" s="129" t="s">
        <v>87</v>
      </c>
      <c r="AT152" s="137" t="s">
        <v>76</v>
      </c>
      <c r="AU152" s="137" t="s">
        <v>77</v>
      </c>
      <c r="AY152" s="129" t="s">
        <v>149</v>
      </c>
      <c r="BK152" s="138">
        <f>BK153</f>
        <v>0</v>
      </c>
    </row>
    <row r="153" spans="1:65" s="12" customFormat="1" ht="22.9" customHeight="1">
      <c r="B153" s="128"/>
      <c r="D153" s="129" t="s">
        <v>76</v>
      </c>
      <c r="E153" s="139" t="s">
        <v>365</v>
      </c>
      <c r="F153" s="139" t="s">
        <v>366</v>
      </c>
      <c r="I153" s="131"/>
      <c r="J153" s="140">
        <f>BK153</f>
        <v>0</v>
      </c>
      <c r="L153" s="128"/>
      <c r="M153" s="133"/>
      <c r="N153" s="134"/>
      <c r="O153" s="134"/>
      <c r="P153" s="135">
        <f>P154</f>
        <v>0</v>
      </c>
      <c r="Q153" s="134"/>
      <c r="R153" s="135">
        <f>R154</f>
        <v>0</v>
      </c>
      <c r="S153" s="134"/>
      <c r="T153" s="136">
        <f>T154</f>
        <v>0.23</v>
      </c>
      <c r="AR153" s="129" t="s">
        <v>87</v>
      </c>
      <c r="AT153" s="137" t="s">
        <v>76</v>
      </c>
      <c r="AU153" s="137" t="s">
        <v>85</v>
      </c>
      <c r="AY153" s="129" t="s">
        <v>149</v>
      </c>
      <c r="BK153" s="138">
        <f>BK154</f>
        <v>0</v>
      </c>
    </row>
    <row r="154" spans="1:65" s="2" customFormat="1" ht="14.45" customHeight="1">
      <c r="A154" s="29"/>
      <c r="B154" s="141"/>
      <c r="C154" s="142" t="s">
        <v>7</v>
      </c>
      <c r="D154" s="142" t="s">
        <v>151</v>
      </c>
      <c r="E154" s="143" t="s">
        <v>367</v>
      </c>
      <c r="F154" s="144" t="s">
        <v>368</v>
      </c>
      <c r="G154" s="145" t="s">
        <v>154</v>
      </c>
      <c r="H154" s="146">
        <v>23</v>
      </c>
      <c r="I154" s="147"/>
      <c r="J154" s="148">
        <f>ROUND(I154*H154,2)</f>
        <v>0</v>
      </c>
      <c r="K154" s="149"/>
      <c r="L154" s="30"/>
      <c r="M154" s="150" t="s">
        <v>1</v>
      </c>
      <c r="N154" s="151" t="s">
        <v>42</v>
      </c>
      <c r="O154" s="55"/>
      <c r="P154" s="152">
        <f>O154*H154</f>
        <v>0</v>
      </c>
      <c r="Q154" s="152">
        <v>0</v>
      </c>
      <c r="R154" s="152">
        <f>Q154*H154</f>
        <v>0</v>
      </c>
      <c r="S154" s="152">
        <v>0.01</v>
      </c>
      <c r="T154" s="153">
        <f>S154*H154</f>
        <v>0.23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4" t="s">
        <v>219</v>
      </c>
      <c r="AT154" s="154" t="s">
        <v>151</v>
      </c>
      <c r="AU154" s="154" t="s">
        <v>87</v>
      </c>
      <c r="AY154" s="14" t="s">
        <v>149</v>
      </c>
      <c r="BE154" s="155">
        <f>IF(N154="základní",J154,0)</f>
        <v>0</v>
      </c>
      <c r="BF154" s="155">
        <f>IF(N154="snížená",J154,0)</f>
        <v>0</v>
      </c>
      <c r="BG154" s="155">
        <f>IF(N154="zákl. přenesená",J154,0)</f>
        <v>0</v>
      </c>
      <c r="BH154" s="155">
        <f>IF(N154="sníž. přenesená",J154,0)</f>
        <v>0</v>
      </c>
      <c r="BI154" s="155">
        <f>IF(N154="nulová",J154,0)</f>
        <v>0</v>
      </c>
      <c r="BJ154" s="14" t="s">
        <v>85</v>
      </c>
      <c r="BK154" s="155">
        <f>ROUND(I154*H154,2)</f>
        <v>0</v>
      </c>
      <c r="BL154" s="14" t="s">
        <v>219</v>
      </c>
      <c r="BM154" s="154" t="s">
        <v>654</v>
      </c>
    </row>
    <row r="155" spans="1:65" s="12" customFormat="1" ht="25.9" customHeight="1">
      <c r="B155" s="128"/>
      <c r="D155" s="129" t="s">
        <v>76</v>
      </c>
      <c r="E155" s="130" t="s">
        <v>279</v>
      </c>
      <c r="F155" s="130" t="s">
        <v>280</v>
      </c>
      <c r="I155" s="131"/>
      <c r="J155" s="132">
        <f>BK155</f>
        <v>0</v>
      </c>
      <c r="L155" s="128"/>
      <c r="M155" s="133"/>
      <c r="N155" s="134"/>
      <c r="O155" s="134"/>
      <c r="P155" s="135">
        <f>P156+P158+P160+P162</f>
        <v>0</v>
      </c>
      <c r="Q155" s="134"/>
      <c r="R155" s="135">
        <f>R156+R158+R160+R162</f>
        <v>0</v>
      </c>
      <c r="S155" s="134"/>
      <c r="T155" s="136">
        <f>T156+T158+T160+T162</f>
        <v>0</v>
      </c>
      <c r="AR155" s="129" t="s">
        <v>169</v>
      </c>
      <c r="AT155" s="137" t="s">
        <v>76</v>
      </c>
      <c r="AU155" s="137" t="s">
        <v>77</v>
      </c>
      <c r="AY155" s="129" t="s">
        <v>149</v>
      </c>
      <c r="BK155" s="138">
        <f>BK156+BK158+BK160+BK162</f>
        <v>0</v>
      </c>
    </row>
    <row r="156" spans="1:65" s="12" customFormat="1" ht="22.9" customHeight="1">
      <c r="B156" s="128"/>
      <c r="D156" s="129" t="s">
        <v>76</v>
      </c>
      <c r="E156" s="139" t="s">
        <v>605</v>
      </c>
      <c r="F156" s="139" t="s">
        <v>606</v>
      </c>
      <c r="I156" s="131"/>
      <c r="J156" s="140">
        <f>BK156</f>
        <v>0</v>
      </c>
      <c r="L156" s="128"/>
      <c r="M156" s="133"/>
      <c r="N156" s="134"/>
      <c r="O156" s="134"/>
      <c r="P156" s="135">
        <f>P157</f>
        <v>0</v>
      </c>
      <c r="Q156" s="134"/>
      <c r="R156" s="135">
        <f>R157</f>
        <v>0</v>
      </c>
      <c r="S156" s="134"/>
      <c r="T156" s="136">
        <f>T157</f>
        <v>0</v>
      </c>
      <c r="AR156" s="129" t="s">
        <v>169</v>
      </c>
      <c r="AT156" s="137" t="s">
        <v>76</v>
      </c>
      <c r="AU156" s="137" t="s">
        <v>85</v>
      </c>
      <c r="AY156" s="129" t="s">
        <v>149</v>
      </c>
      <c r="BK156" s="138">
        <f>BK157</f>
        <v>0</v>
      </c>
    </row>
    <row r="157" spans="1:65" s="2" customFormat="1" ht="24.2" customHeight="1">
      <c r="A157" s="29"/>
      <c r="B157" s="141"/>
      <c r="C157" s="142" t="s">
        <v>243</v>
      </c>
      <c r="D157" s="142" t="s">
        <v>151</v>
      </c>
      <c r="E157" s="143" t="s">
        <v>607</v>
      </c>
      <c r="F157" s="144" t="s">
        <v>655</v>
      </c>
      <c r="G157" s="145" t="s">
        <v>286</v>
      </c>
      <c r="H157" s="146">
        <v>1</v>
      </c>
      <c r="I157" s="147"/>
      <c r="J157" s="148">
        <f>ROUND(I157*H157,2)</f>
        <v>0</v>
      </c>
      <c r="K157" s="149"/>
      <c r="L157" s="30"/>
      <c r="M157" s="150" t="s">
        <v>1</v>
      </c>
      <c r="N157" s="151" t="s">
        <v>42</v>
      </c>
      <c r="O157" s="55"/>
      <c r="P157" s="152">
        <f>O157*H157</f>
        <v>0</v>
      </c>
      <c r="Q157" s="152">
        <v>0</v>
      </c>
      <c r="R157" s="152">
        <f>Q157*H157</f>
        <v>0</v>
      </c>
      <c r="S157" s="152">
        <v>0</v>
      </c>
      <c r="T157" s="153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4" t="s">
        <v>287</v>
      </c>
      <c r="AT157" s="154" t="s">
        <v>151</v>
      </c>
      <c r="AU157" s="154" t="s">
        <v>87</v>
      </c>
      <c r="AY157" s="14" t="s">
        <v>149</v>
      </c>
      <c r="BE157" s="155">
        <f>IF(N157="základní",J157,0)</f>
        <v>0</v>
      </c>
      <c r="BF157" s="155">
        <f>IF(N157="snížená",J157,0)</f>
        <v>0</v>
      </c>
      <c r="BG157" s="155">
        <f>IF(N157="zákl. přenesená",J157,0)</f>
        <v>0</v>
      </c>
      <c r="BH157" s="155">
        <f>IF(N157="sníž. přenesená",J157,0)</f>
        <v>0</v>
      </c>
      <c r="BI157" s="155">
        <f>IF(N157="nulová",J157,0)</f>
        <v>0</v>
      </c>
      <c r="BJ157" s="14" t="s">
        <v>85</v>
      </c>
      <c r="BK157" s="155">
        <f>ROUND(I157*H157,2)</f>
        <v>0</v>
      </c>
      <c r="BL157" s="14" t="s">
        <v>287</v>
      </c>
      <c r="BM157" s="154" t="s">
        <v>656</v>
      </c>
    </row>
    <row r="158" spans="1:65" s="12" customFormat="1" ht="22.9" customHeight="1">
      <c r="B158" s="128"/>
      <c r="D158" s="129" t="s">
        <v>76</v>
      </c>
      <c r="E158" s="139" t="s">
        <v>530</v>
      </c>
      <c r="F158" s="139" t="s">
        <v>531</v>
      </c>
      <c r="I158" s="131"/>
      <c r="J158" s="140">
        <f>BK158</f>
        <v>0</v>
      </c>
      <c r="L158" s="128"/>
      <c r="M158" s="133"/>
      <c r="N158" s="134"/>
      <c r="O158" s="134"/>
      <c r="P158" s="135">
        <f>P159</f>
        <v>0</v>
      </c>
      <c r="Q158" s="134"/>
      <c r="R158" s="135">
        <f>R159</f>
        <v>0</v>
      </c>
      <c r="S158" s="134"/>
      <c r="T158" s="136">
        <f>T159</f>
        <v>0</v>
      </c>
      <c r="AR158" s="129" t="s">
        <v>169</v>
      </c>
      <c r="AT158" s="137" t="s">
        <v>76</v>
      </c>
      <c r="AU158" s="137" t="s">
        <v>85</v>
      </c>
      <c r="AY158" s="129" t="s">
        <v>149</v>
      </c>
      <c r="BK158" s="138">
        <f>BK159</f>
        <v>0</v>
      </c>
    </row>
    <row r="159" spans="1:65" s="2" customFormat="1" ht="37.9" customHeight="1">
      <c r="A159" s="29"/>
      <c r="B159" s="141"/>
      <c r="C159" s="142" t="s">
        <v>247</v>
      </c>
      <c r="D159" s="142" t="s">
        <v>151</v>
      </c>
      <c r="E159" s="143" t="s">
        <v>532</v>
      </c>
      <c r="F159" s="144" t="s">
        <v>533</v>
      </c>
      <c r="G159" s="145" t="s">
        <v>286</v>
      </c>
      <c r="H159" s="146">
        <v>1</v>
      </c>
      <c r="I159" s="147"/>
      <c r="J159" s="148">
        <f>ROUND(I159*H159,2)</f>
        <v>0</v>
      </c>
      <c r="K159" s="149"/>
      <c r="L159" s="30"/>
      <c r="M159" s="150" t="s">
        <v>1</v>
      </c>
      <c r="N159" s="151" t="s">
        <v>42</v>
      </c>
      <c r="O159" s="55"/>
      <c r="P159" s="152">
        <f>O159*H159</f>
        <v>0</v>
      </c>
      <c r="Q159" s="152">
        <v>0</v>
      </c>
      <c r="R159" s="152">
        <f>Q159*H159</f>
        <v>0</v>
      </c>
      <c r="S159" s="152">
        <v>0</v>
      </c>
      <c r="T159" s="153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4" t="s">
        <v>287</v>
      </c>
      <c r="AT159" s="154" t="s">
        <v>151</v>
      </c>
      <c r="AU159" s="154" t="s">
        <v>87</v>
      </c>
      <c r="AY159" s="14" t="s">
        <v>149</v>
      </c>
      <c r="BE159" s="155">
        <f>IF(N159="základní",J159,0)</f>
        <v>0</v>
      </c>
      <c r="BF159" s="155">
        <f>IF(N159="snížená",J159,0)</f>
        <v>0</v>
      </c>
      <c r="BG159" s="155">
        <f>IF(N159="zákl. přenesená",J159,0)</f>
        <v>0</v>
      </c>
      <c r="BH159" s="155">
        <f>IF(N159="sníž. přenesená",J159,0)</f>
        <v>0</v>
      </c>
      <c r="BI159" s="155">
        <f>IF(N159="nulová",J159,0)</f>
        <v>0</v>
      </c>
      <c r="BJ159" s="14" t="s">
        <v>85</v>
      </c>
      <c r="BK159" s="155">
        <f>ROUND(I159*H159,2)</f>
        <v>0</v>
      </c>
      <c r="BL159" s="14" t="s">
        <v>287</v>
      </c>
      <c r="BM159" s="154" t="s">
        <v>657</v>
      </c>
    </row>
    <row r="160" spans="1:65" s="12" customFormat="1" ht="22.9" customHeight="1">
      <c r="B160" s="128"/>
      <c r="D160" s="129" t="s">
        <v>76</v>
      </c>
      <c r="E160" s="139" t="s">
        <v>289</v>
      </c>
      <c r="F160" s="139" t="s">
        <v>290</v>
      </c>
      <c r="I160" s="131"/>
      <c r="J160" s="140">
        <f>BK160</f>
        <v>0</v>
      </c>
      <c r="L160" s="128"/>
      <c r="M160" s="133"/>
      <c r="N160" s="134"/>
      <c r="O160" s="134"/>
      <c r="P160" s="135">
        <f>P161</f>
        <v>0</v>
      </c>
      <c r="Q160" s="134"/>
      <c r="R160" s="135">
        <f>R161</f>
        <v>0</v>
      </c>
      <c r="S160" s="134"/>
      <c r="T160" s="136">
        <f>T161</f>
        <v>0</v>
      </c>
      <c r="AR160" s="129" t="s">
        <v>169</v>
      </c>
      <c r="AT160" s="137" t="s">
        <v>76</v>
      </c>
      <c r="AU160" s="137" t="s">
        <v>85</v>
      </c>
      <c r="AY160" s="129" t="s">
        <v>149</v>
      </c>
      <c r="BK160" s="138">
        <f>BK161</f>
        <v>0</v>
      </c>
    </row>
    <row r="161" spans="1:65" s="2" customFormat="1" ht="37.9" customHeight="1">
      <c r="A161" s="29"/>
      <c r="B161" s="141"/>
      <c r="C161" s="142" t="s">
        <v>251</v>
      </c>
      <c r="D161" s="142" t="s">
        <v>151</v>
      </c>
      <c r="E161" s="143" t="s">
        <v>292</v>
      </c>
      <c r="F161" s="144" t="s">
        <v>293</v>
      </c>
      <c r="G161" s="145" t="s">
        <v>217</v>
      </c>
      <c r="H161" s="146">
        <v>1</v>
      </c>
      <c r="I161" s="147"/>
      <c r="J161" s="148">
        <f>ROUND(I161*H161,2)</f>
        <v>0</v>
      </c>
      <c r="K161" s="149"/>
      <c r="L161" s="30"/>
      <c r="M161" s="150" t="s">
        <v>1</v>
      </c>
      <c r="N161" s="151" t="s">
        <v>42</v>
      </c>
      <c r="O161" s="55"/>
      <c r="P161" s="152">
        <f>O161*H161</f>
        <v>0</v>
      </c>
      <c r="Q161" s="152">
        <v>0</v>
      </c>
      <c r="R161" s="152">
        <f>Q161*H161</f>
        <v>0</v>
      </c>
      <c r="S161" s="152">
        <v>0</v>
      </c>
      <c r="T161" s="153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4" t="s">
        <v>287</v>
      </c>
      <c r="AT161" s="154" t="s">
        <v>151</v>
      </c>
      <c r="AU161" s="154" t="s">
        <v>87</v>
      </c>
      <c r="AY161" s="14" t="s">
        <v>149</v>
      </c>
      <c r="BE161" s="155">
        <f>IF(N161="základní",J161,0)</f>
        <v>0</v>
      </c>
      <c r="BF161" s="155">
        <f>IF(N161="snížená",J161,0)</f>
        <v>0</v>
      </c>
      <c r="BG161" s="155">
        <f>IF(N161="zákl. přenesená",J161,0)</f>
        <v>0</v>
      </c>
      <c r="BH161" s="155">
        <f>IF(N161="sníž. přenesená",J161,0)</f>
        <v>0</v>
      </c>
      <c r="BI161" s="155">
        <f>IF(N161="nulová",J161,0)</f>
        <v>0</v>
      </c>
      <c r="BJ161" s="14" t="s">
        <v>85</v>
      </c>
      <c r="BK161" s="155">
        <f>ROUND(I161*H161,2)</f>
        <v>0</v>
      </c>
      <c r="BL161" s="14" t="s">
        <v>287</v>
      </c>
      <c r="BM161" s="154" t="s">
        <v>658</v>
      </c>
    </row>
    <row r="162" spans="1:65" s="12" customFormat="1" ht="22.9" customHeight="1">
      <c r="B162" s="128"/>
      <c r="D162" s="129" t="s">
        <v>76</v>
      </c>
      <c r="E162" s="139" t="s">
        <v>371</v>
      </c>
      <c r="F162" s="139" t="s">
        <v>372</v>
      </c>
      <c r="I162" s="131"/>
      <c r="J162" s="140">
        <f>BK162</f>
        <v>0</v>
      </c>
      <c r="L162" s="128"/>
      <c r="M162" s="133"/>
      <c r="N162" s="134"/>
      <c r="O162" s="134"/>
      <c r="P162" s="135">
        <f>P163</f>
        <v>0</v>
      </c>
      <c r="Q162" s="134"/>
      <c r="R162" s="135">
        <f>R163</f>
        <v>0</v>
      </c>
      <c r="S162" s="134"/>
      <c r="T162" s="136">
        <f>T163</f>
        <v>0</v>
      </c>
      <c r="AR162" s="129" t="s">
        <v>169</v>
      </c>
      <c r="AT162" s="137" t="s">
        <v>76</v>
      </c>
      <c r="AU162" s="137" t="s">
        <v>85</v>
      </c>
      <c r="AY162" s="129" t="s">
        <v>149</v>
      </c>
      <c r="BK162" s="138">
        <f>BK163</f>
        <v>0</v>
      </c>
    </row>
    <row r="163" spans="1:65" s="2" customFormat="1" ht="37.9" customHeight="1">
      <c r="A163" s="29"/>
      <c r="B163" s="141"/>
      <c r="C163" s="142" t="s">
        <v>255</v>
      </c>
      <c r="D163" s="142" t="s">
        <v>151</v>
      </c>
      <c r="E163" s="143" t="s">
        <v>373</v>
      </c>
      <c r="F163" s="144" t="s">
        <v>659</v>
      </c>
      <c r="G163" s="145" t="s">
        <v>286</v>
      </c>
      <c r="H163" s="146">
        <v>1</v>
      </c>
      <c r="I163" s="147"/>
      <c r="J163" s="148">
        <f>ROUND(I163*H163,2)</f>
        <v>0</v>
      </c>
      <c r="K163" s="149"/>
      <c r="L163" s="30"/>
      <c r="M163" s="167" t="s">
        <v>1</v>
      </c>
      <c r="N163" s="168" t="s">
        <v>42</v>
      </c>
      <c r="O163" s="169"/>
      <c r="P163" s="170">
        <f>O163*H163</f>
        <v>0</v>
      </c>
      <c r="Q163" s="170">
        <v>0</v>
      </c>
      <c r="R163" s="170">
        <f>Q163*H163</f>
        <v>0</v>
      </c>
      <c r="S163" s="170">
        <v>0</v>
      </c>
      <c r="T163" s="171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4" t="s">
        <v>287</v>
      </c>
      <c r="AT163" s="154" t="s">
        <v>151</v>
      </c>
      <c r="AU163" s="154" t="s">
        <v>87</v>
      </c>
      <c r="AY163" s="14" t="s">
        <v>149</v>
      </c>
      <c r="BE163" s="155">
        <f>IF(N163="základní",J163,0)</f>
        <v>0</v>
      </c>
      <c r="BF163" s="155">
        <f>IF(N163="snížená",J163,0)</f>
        <v>0</v>
      </c>
      <c r="BG163" s="155">
        <f>IF(N163="zákl. přenesená",J163,0)</f>
        <v>0</v>
      </c>
      <c r="BH163" s="155">
        <f>IF(N163="sníž. přenesená",J163,0)</f>
        <v>0</v>
      </c>
      <c r="BI163" s="155">
        <f>IF(N163="nulová",J163,0)</f>
        <v>0</v>
      </c>
      <c r="BJ163" s="14" t="s">
        <v>85</v>
      </c>
      <c r="BK163" s="155">
        <f>ROUND(I163*H163,2)</f>
        <v>0</v>
      </c>
      <c r="BL163" s="14" t="s">
        <v>287</v>
      </c>
      <c r="BM163" s="154" t="s">
        <v>660</v>
      </c>
    </row>
    <row r="164" spans="1:65" s="2" customFormat="1" ht="6.95" customHeight="1">
      <c r="A164" s="29"/>
      <c r="B164" s="44"/>
      <c r="C164" s="45"/>
      <c r="D164" s="45"/>
      <c r="E164" s="45"/>
      <c r="F164" s="45"/>
      <c r="G164" s="45"/>
      <c r="H164" s="45"/>
      <c r="I164" s="45"/>
      <c r="J164" s="45"/>
      <c r="K164" s="45"/>
      <c r="L164" s="30"/>
      <c r="M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</row>
  </sheetData>
  <sheetProtection algorithmName="SHA-512" hashValue="owAHgIEXPj8INJv8wu7OFwzkOWiK+yubnJcxmnYO0Vpw5aS+4H+Nke2PFF7AVR0S0yMstqXvSYdOjVWfpVVLBg==" saltValue="lDSmyyKbTf39Jh1EAKlRpg==" spinCount="100000" sheet="1" objects="1" scenarios="1"/>
  <autoFilter ref="C126:K163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24</vt:i4>
      </vt:variant>
    </vt:vector>
  </HeadingPairs>
  <TitlesOfParts>
    <vt:vector size="36" baseType="lpstr">
      <vt:lpstr>Rekapitulace stavby</vt:lpstr>
      <vt:lpstr>SO.01 - Kralupy nad Vltav...</vt:lpstr>
      <vt:lpstr>SO.02 - Kralupy nad Vltav...</vt:lpstr>
      <vt:lpstr>SO.03 - Měšice - veřejné WC</vt:lpstr>
      <vt:lpstr>SO.04 - Oskořínek - stráž...</vt:lpstr>
      <vt:lpstr>SO.05 - Hýskov - stavědlo...</vt:lpstr>
      <vt:lpstr>SO.06 - Oráčov – bývalé d...</vt:lpstr>
      <vt:lpstr>SO.07 - Praha Bubny - sta...</vt:lpstr>
      <vt:lpstr>SO.08 - Čisovice - WC pro...</vt:lpstr>
      <vt:lpstr>SO.09 - Ledečko – zděný s...</vt:lpstr>
      <vt:lpstr>SO.10 - Pečky – stavědlo ...</vt:lpstr>
      <vt:lpstr>SO.11 - Chrášťany – dřevě...</vt:lpstr>
      <vt:lpstr>'Rekapitulace stavby'!Názvy_tisku</vt:lpstr>
      <vt:lpstr>'SO.01 - Kralupy nad Vltav...'!Názvy_tisku</vt:lpstr>
      <vt:lpstr>'SO.02 - Kralupy nad Vltav...'!Názvy_tisku</vt:lpstr>
      <vt:lpstr>'SO.03 - Měšice - veřejné WC'!Názvy_tisku</vt:lpstr>
      <vt:lpstr>'SO.04 - Oskořínek - stráž...'!Názvy_tisku</vt:lpstr>
      <vt:lpstr>'SO.05 - Hýskov - stavědlo...'!Názvy_tisku</vt:lpstr>
      <vt:lpstr>'SO.06 - Oráčov – bývalé d...'!Názvy_tisku</vt:lpstr>
      <vt:lpstr>'SO.07 - Praha Bubny - sta...'!Názvy_tisku</vt:lpstr>
      <vt:lpstr>'SO.08 - Čisovice - WC pro...'!Názvy_tisku</vt:lpstr>
      <vt:lpstr>'SO.09 - Ledečko – zděný s...'!Názvy_tisku</vt:lpstr>
      <vt:lpstr>'SO.10 - Pečky – stavědlo ...'!Názvy_tisku</vt:lpstr>
      <vt:lpstr>'SO.11 - Chrášťany – dřevě...'!Názvy_tisku</vt:lpstr>
      <vt:lpstr>'Rekapitulace stavby'!Oblast_tisku</vt:lpstr>
      <vt:lpstr>'SO.01 - Kralupy nad Vltav...'!Oblast_tisku</vt:lpstr>
      <vt:lpstr>'SO.02 - Kralupy nad Vltav...'!Oblast_tisku</vt:lpstr>
      <vt:lpstr>'SO.03 - Měšice - veřejné WC'!Oblast_tisku</vt:lpstr>
      <vt:lpstr>'SO.04 - Oskořínek - stráž...'!Oblast_tisku</vt:lpstr>
      <vt:lpstr>'SO.05 - Hýskov - stavědlo...'!Oblast_tisku</vt:lpstr>
      <vt:lpstr>'SO.06 - Oráčov – bývalé d...'!Oblast_tisku</vt:lpstr>
      <vt:lpstr>'SO.07 - Praha Bubny - sta...'!Oblast_tisku</vt:lpstr>
      <vt:lpstr>'SO.08 - Čisovice - WC pro...'!Oblast_tisku</vt:lpstr>
      <vt:lpstr>'SO.09 - Ledečko – zděný s...'!Oblast_tisku</vt:lpstr>
      <vt:lpstr>'SO.10 - Pečky – stavědlo ...'!Oblast_tisku</vt:lpstr>
      <vt:lpstr>'SO.11 - Chrášťany – dřevě...'!Oblast_tisku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Malý Lukáš</dc:creator>
  <cp:lastModifiedBy>Malý Lukáš</cp:lastModifiedBy>
  <cp:lastPrinted>2020-10-07T12:55:49Z</cp:lastPrinted>
  <dcterms:created xsi:type="dcterms:W3CDTF">2020-10-07T12:13:27Z</dcterms:created>
  <dcterms:modified xsi:type="dcterms:W3CDTF">2020-10-07T13:00:20Z</dcterms:modified>
  <cp:contentStatus/>
</cp:coreProperties>
</file>