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DAN\Zakázky\SPS\Obvod OŘ Praha - oprava (výtahy, plošiny v obvodu OŘ Praha) - oprava kompresoru klimatizace CDP Praha\02_Ke zveřejnění na Ezaku\Zadávací dokumentace\"/>
    </mc:Choice>
  </mc:AlternateContent>
  <bookViews>
    <workbookView xWindow="0" yWindow="0" windowWidth="28800" windowHeight="12345"/>
  </bookViews>
  <sheets>
    <sheet name="Rekapitulace stavby" sheetId="1" r:id="rId1"/>
    <sheet name="Pha_Balabenka - Obvod OŘ ..." sheetId="2" r:id="rId2"/>
  </sheets>
  <definedNames>
    <definedName name="_xlnm._FilterDatabase" localSheetId="1" hidden="1">'Pha_Balabenka - Obvod OŘ ...'!$C$117:$K$140</definedName>
    <definedName name="_xlnm.Print_Titles" localSheetId="1">'Pha_Balabenka - Obvod OŘ ...'!$117:$117</definedName>
    <definedName name="_xlnm.Print_Titles" localSheetId="0">'Rekapitulace stavby'!$92:$92</definedName>
    <definedName name="_xlnm.Print_Area" localSheetId="1">'Pha_Balabenka - Obvod OŘ ...'!$C$4:$J$76,'Pha_Balabenka - Obvod OŘ ...'!$C$82:$J$101,'Pha_Balabenka - Obvod OŘ ...'!$C$107:$J$140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40" i="2"/>
  <c r="BH140" i="2"/>
  <c r="BG140" i="2"/>
  <c r="BF140" i="2"/>
  <c r="T140" i="2"/>
  <c r="T139" i="2"/>
  <c r="R140" i="2"/>
  <c r="R139" i="2" s="1"/>
  <c r="R132" i="2" s="1"/>
  <c r="P140" i="2"/>
  <c r="P139" i="2"/>
  <c r="BI137" i="2"/>
  <c r="BH137" i="2"/>
  <c r="BG137" i="2"/>
  <c r="BF137" i="2"/>
  <c r="T137" i="2"/>
  <c r="T136" i="2" s="1"/>
  <c r="R137" i="2"/>
  <c r="R136" i="2"/>
  <c r="P137" i="2"/>
  <c r="P136" i="2" s="1"/>
  <c r="BI134" i="2"/>
  <c r="BH134" i="2"/>
  <c r="BG134" i="2"/>
  <c r="BF134" i="2"/>
  <c r="T134" i="2"/>
  <c r="T133" i="2"/>
  <c r="T132" i="2" s="1"/>
  <c r="R134" i="2"/>
  <c r="R133" i="2"/>
  <c r="P134" i="2"/>
  <c r="P133" i="2" s="1"/>
  <c r="P132" i="2" s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R122" i="2" s="1"/>
  <c r="P123" i="2"/>
  <c r="BI120" i="2"/>
  <c r="BH120" i="2"/>
  <c r="BG120" i="2"/>
  <c r="BF120" i="2"/>
  <c r="T120" i="2"/>
  <c r="T119" i="2"/>
  <c r="R120" i="2"/>
  <c r="R119" i="2" s="1"/>
  <c r="R118" i="2" s="1"/>
  <c r="P120" i="2"/>
  <c r="P119" i="2" s="1"/>
  <c r="J115" i="2"/>
  <c r="F114" i="2"/>
  <c r="F112" i="2"/>
  <c r="E110" i="2"/>
  <c r="J90" i="2"/>
  <c r="F89" i="2"/>
  <c r="F87" i="2"/>
  <c r="E85" i="2"/>
  <c r="J19" i="2"/>
  <c r="E19" i="2"/>
  <c r="J114" i="2"/>
  <c r="J18" i="2"/>
  <c r="J16" i="2"/>
  <c r="E16" i="2"/>
  <c r="F115" i="2"/>
  <c r="J15" i="2"/>
  <c r="J10" i="2"/>
  <c r="J112" i="2"/>
  <c r="L90" i="1"/>
  <c r="AM90" i="1"/>
  <c r="AM89" i="1"/>
  <c r="L89" i="1"/>
  <c r="AM87" i="1"/>
  <c r="L87" i="1"/>
  <c r="L85" i="1"/>
  <c r="L84" i="1"/>
  <c r="BK140" i="2"/>
  <c r="J137" i="2"/>
  <c r="BK134" i="2"/>
  <c r="J131" i="2"/>
  <c r="J129" i="2"/>
  <c r="J127" i="2"/>
  <c r="BK125" i="2"/>
  <c r="J123" i="2"/>
  <c r="J120" i="2"/>
  <c r="AS94" i="1"/>
  <c r="J140" i="2"/>
  <c r="BK137" i="2"/>
  <c r="J134" i="2"/>
  <c r="BK131" i="2"/>
  <c r="BK129" i="2"/>
  <c r="BK127" i="2"/>
  <c r="J125" i="2"/>
  <c r="BK123" i="2"/>
  <c r="BK120" i="2"/>
  <c r="BK122" i="2" l="1"/>
  <c r="J122" i="2"/>
  <c r="J96" i="2"/>
  <c r="P122" i="2"/>
  <c r="P118" i="2" s="1"/>
  <c r="AU95" i="1" s="1"/>
  <c r="AU94" i="1" s="1"/>
  <c r="T122" i="2"/>
  <c r="T118" i="2"/>
  <c r="F90" i="2"/>
  <c r="BE120" i="2"/>
  <c r="BE125" i="2"/>
  <c r="BE127" i="2"/>
  <c r="BE129" i="2"/>
  <c r="BE140" i="2"/>
  <c r="BK119" i="2"/>
  <c r="J119" i="2"/>
  <c r="J95" i="2" s="1"/>
  <c r="BK133" i="2"/>
  <c r="J133" i="2"/>
  <c r="J98" i="2"/>
  <c r="BK136" i="2"/>
  <c r="J136" i="2"/>
  <c r="J99" i="2"/>
  <c r="J87" i="2"/>
  <c r="J89" i="2"/>
  <c r="BE123" i="2"/>
  <c r="BE131" i="2"/>
  <c r="BE134" i="2"/>
  <c r="BE137" i="2"/>
  <c r="BK139" i="2"/>
  <c r="J139" i="2"/>
  <c r="J100" i="2"/>
  <c r="J32" i="2"/>
  <c r="AW95" i="1" s="1"/>
  <c r="F35" i="2"/>
  <c r="BD95" i="1"/>
  <c r="BD94" i="1" s="1"/>
  <c r="W33" i="1" s="1"/>
  <c r="F32" i="2"/>
  <c r="BA95" i="1"/>
  <c r="BA94" i="1" s="1"/>
  <c r="W30" i="1" s="1"/>
  <c r="F33" i="2"/>
  <c r="BB95" i="1"/>
  <c r="BB94" i="1" s="1"/>
  <c r="W31" i="1" s="1"/>
  <c r="F34" i="2"/>
  <c r="BC95" i="1"/>
  <c r="BC94" i="1" s="1"/>
  <c r="W32" i="1" s="1"/>
  <c r="BK132" i="2" l="1"/>
  <c r="J132" i="2"/>
  <c r="J97" i="2"/>
  <c r="BK118" i="2"/>
  <c r="J118" i="2" s="1"/>
  <c r="J94" i="2" s="1"/>
  <c r="AW94" i="1"/>
  <c r="AK30" i="1"/>
  <c r="AY94" i="1"/>
  <c r="F31" i="2"/>
  <c r="AZ95" i="1"/>
  <c r="AZ94" i="1"/>
  <c r="W29" i="1" s="1"/>
  <c r="AX94" i="1"/>
  <c r="J31" i="2"/>
  <c r="AV95" i="1"/>
  <c r="AT95" i="1" s="1"/>
  <c r="AV94" i="1" l="1"/>
  <c r="AK29" i="1"/>
  <c r="J28" i="2"/>
  <c r="AG95" i="1"/>
  <c r="AG94" i="1" s="1"/>
  <c r="AK26" i="1" s="1"/>
  <c r="AN95" i="1" l="1"/>
  <c r="J37" i="2"/>
  <c r="AK35" i="1"/>
  <c r="AT94" i="1"/>
  <c r="AN94" i="1" l="1"/>
</calcChain>
</file>

<file path=xl/sharedStrings.xml><?xml version="1.0" encoding="utf-8"?>
<sst xmlns="http://schemas.openxmlformats.org/spreadsheetml/2006/main" count="441" uniqueCount="169">
  <si>
    <t>Export Komplet</t>
  </si>
  <si>
    <t/>
  </si>
  <si>
    <t>2.0</t>
  </si>
  <si>
    <t>ZAMOK</t>
  </si>
  <si>
    <t>False</t>
  </si>
  <si>
    <t>{967bd56e-98b0-43cf-8fad-21c125ebb0d3}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</si>
  <si>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</si>
  <si>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</si>
  <si>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</si>
  <si>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</si>
  <si>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</si>
  <si>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</si>
  <si>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</si>
  <si>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</si>
  <si>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Pha_Balabenka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</si>
  <si>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</si>
  <si>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</si>
  <si>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Obvod OŘ Praha - oprava (výtahy, plošiny v obvodu OŘ Praha) - oprava kompresoru klimatizace CDP Praha</t>
  </si>
  <si>
    <t>KSO:</t>
  </si>
  <si>
    <t>CC-CZ:</t>
  </si>
  <si>
    <t>Místo:</t>
  </si>
  <si>
    <t>CDP Praha</t>
  </si>
  <si>
    <t>Datum:</t>
  </si>
  <si>
    <t>1. 10. 2020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</si>
  <si>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</si>
  <si>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</si>
  <si>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</si>
  <si>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</si>
  <si>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</si>
  <si>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</si>
  <si>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</si>
  <si>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</si>
  <si>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</si>
  <si>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</si>
  <si>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</si>
  <si>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</si>
  <si>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</si>
  <si>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</si>
  <si>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</si>
  <si>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</si>
  <si>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</si>
  <si>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</si>
  <si>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</si>
  <si>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</si>
  <si>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</si>
  <si>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</si>
  <si>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</si>
  <si>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</si>
  <si>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</si>
  <si>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</si>
  <si>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</si>
  <si>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</si>
  <si>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</si>
  <si>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</si>
  <si>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</si>
  <si>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</si>
  <si>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</si>
  <si>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</si>
  <si>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</si>
  <si>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</si>
  <si>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</si>
  <si>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</si>
  <si>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</si>
  <si>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</si>
  <si>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</si>
  <si>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</si>
  <si>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</si>
  <si>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</si>
  <si>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</si>
  <si>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</si>
  <si>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</si>
  <si>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</si>
  <si>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</si>
  <si>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</si>
  <si>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</si>
  <si>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</si>
  <si>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</si>
  <si>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</si>
  <si>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</si>
  <si>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</si>
  <si>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</si>
  <si>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</si>
  <si>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</si>
  <si>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</si>
  <si>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</si>
  <si>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</si>
  <si>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</si>
  <si>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</si>
  <si>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</si>
  <si>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</si>
  <si>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</si>
  <si>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</si>
  <si>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</si>
  <si>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001 - Oprava zařízení klimatizace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</si>
  <si>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</si>
  <si>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</si>
  <si>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</si>
  <si>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</si>
  <si>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</si>
  <si>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</si>
  <si>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</si>
  <si>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</si>
  <si>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</si>
  <si>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</si>
  <si>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</si>
  <si>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</si>
  <si>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</si>
  <si>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</si>
  <si>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</si>
  <si>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</si>
  <si>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</si>
  <si>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</si>
  <si>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</si>
  <si>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</si>
  <si>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</si>
  <si>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</si>
  <si>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000000002.1</t>
  </si>
  <si>
    <t>512</t>
  </si>
  <si>
    <t>1673488922</t>
  </si>
  <si>
    <t>P</t>
  </si>
  <si>
    <t xml:space="preserve">Poznámka k položce:_x000D_
Výměna kompresorů:_x000D_
_x000D_
  Jedná se o výměnu vadného kompresoru na chladicí jednotce AWA PROZONE FC2440ZC GE-2107-GO na objektu CDP Praha. _x000D_
_x000D_
  Součástí zakázky je i dodání rezervního kompresoru pro možnost okamžité výměny v budoucnu. Kompresor bude zabezpečen a zakonzervován pro uskladnění a dopraven na vhodné místo dle určení místního správce._x000D_
_x000D_
  Součástí cenové nabídky je odsátí dotčených okruhů, demontážní práce, následně uložení rezervního kompresoru na vhodné místo a instalace nového kompresoru na místo určení._x000D_
_x000D_
  Následně budou vyměněna všechna nezbytná těsnění a o-kroužky, zkontrolována elektronika, vyměněny spínací pojistky, vyměněn olej a filtry včetně následné výměny v servisním intervalu po zaběhnutí (po týdnu). _x000D_
_x000D_
  V rámci výměny kompresorů bude provedena tlaková zkouška. Bude také zpětně naplněno chladivo a v případě nutnosti doplněno nové. Součástí výměny bude i výměna topení pro kompresory._x000D_
_x000D_
Součástí položek jsou veškeré s nimi spojené práce, které jsou zapotřebí pro provedení kompletní dodávky díla, a to i když nejsou zvlášť uvedeny ve výkazu výměr. Rozpočet je nutno ocenit tak, aby byla možná realizace kompletního díla "na klíč"_x000D_
_x000D_
Veškeré položky je třeba v nabídkové ceně doplnit a ocenit jako kompletně vykonané práce vč materiálu, nářadí a strojů nutných k práci, i když tyto nejsou ve výkazu výměr vypsány zvlášť. 
Pokud nejsou uvedeny montážní práce samostatně, je montáž součástí jednotkových cen!_x000D_
_x000D_
</t>
  </si>
  <si>
    <t>001</t>
  </si>
  <si>
    <t>Oprava zařízení klimatizace</t>
  </si>
  <si>
    <t>Servisní práce - demontáž vadného kompresoru včetně zabezpečení stávajícího zařízení a médií pro výměnu</t>
  </si>
  <si>
    <t>soubor</t>
  </si>
  <si>
    <t>-762871448</t>
  </si>
  <si>
    <t>Poznámka k položce:_x000D_
Součástí prací je i odsátí chladiva, demontáž kompresoru, oleje a olejových filtrů před výměnou a následně v servisním intervalu po zaběhnutí (po týdnu), spínacích pojistek, topení, stykačů aj.</t>
  </si>
  <si>
    <t>3</t>
  </si>
  <si>
    <t>2.2</t>
  </si>
  <si>
    <t xml:space="preserve">Dodávka + montáž - nový kompresor Danfoss SH485A4AABA případně ekvivalentní náhrada pro jednotku AWA PROZONE FC2440ZC GE-2107-GO </t>
  </si>
  <si>
    <t>kus</t>
  </si>
  <si>
    <t>279599844</t>
  </si>
  <si>
    <t>Poznámka k položce:_x000D_
Jedná se o výměnu stávajícího kompresoru</t>
  </si>
  <si>
    <t>2.3</t>
  </si>
  <si>
    <t xml:space="preserve">Dodávka - nový kompresor Danfoss SH485A4AABA případně ekvivalentní náhrada pro jednotku AWA PROZONE FC2440ZC GE-2107-GO </t>
  </si>
  <si>
    <t>-1850232549</t>
  </si>
  <si>
    <t>Poznámka k položce:_x000D_
Jedná se o dodání rezervního kompresoru pro možnost okamžité výměny do budoucna. Kompresor bude zakonzervován a zabezpečen pro uskladnění v objektu CDP, umístění dle vyjádření místního správce na místě.</t>
  </si>
  <si>
    <t>5</t>
  </si>
  <si>
    <t>2.4</t>
  </si>
  <si>
    <t>Zprovoznění systému po opětovném osazení kompresoru včetně funkční zkoušky, doplnění provozních kapalin, plynů, těsnění, filtrů a ostatního materiálu</t>
  </si>
  <si>
    <t>215302007</t>
  </si>
  <si>
    <t>Poznámka k položce:_x000D_
Součástí prací je i doplnění chladiva, výměna těsnění a o-kroužků, výměna oleje a olejových filtrů při výměně a následně v servisním intervalu po zaběhnutí (po týdnu), vložek do filtrdehydrátoru,  spínacích pojistek, topení, stykačů, tlaková zkouška a celkové uvedení do provozu</t>
  </si>
  <si>
    <t>6</t>
  </si>
  <si>
    <t>11</t>
  </si>
  <si>
    <t>Enviromentální poplatek - likvidace nádob chladiva a likvidace oleje</t>
  </si>
  <si>
    <t>541556323</t>
  </si>
  <si>
    <t>VRN</t>
  </si>
  <si>
    <t>Vedlejší rozpočtové náklady</t>
  </si>
  <si>
    <t>VRN3</t>
  </si>
  <si>
    <t>Zařízení staveniště</t>
  </si>
  <si>
    <t>7</t>
  </si>
  <si>
    <t>030001000</t>
  </si>
  <si>
    <t>Kč</t>
  </si>
  <si>
    <t>1024</t>
  </si>
  <si>
    <t>-1559740003</t>
  </si>
  <si>
    <t>Poznámka k položce:_x000D_
Zahrnuje i zábory vč. poplatků a ostatní konstrukce a práce na zařízení a zabezpečení staveniště, náhradní přístup, náhradní značení, DIR, DIO, případné omezení dopravy aj.</t>
  </si>
  <si>
    <t>VRN7</t>
  </si>
  <si>
    <t>Provozní vlivy</t>
  </si>
  <si>
    <t>8</t>
  </si>
  <si>
    <t>070001000</t>
  </si>
  <si>
    <t>Provozní vlivy, dozory aj.</t>
  </si>
  <si>
    <t>-1788435963</t>
  </si>
  <si>
    <t>Poznámka k položce:_x000D_
zahrnuje zabezpečení prací v blízkosti kolejiště a za plného provozu objektu, v případě nutnosti zabezpečení inž. sítí aj.</t>
  </si>
  <si>
    <t>VRN8</t>
  </si>
  <si>
    <t>Přesun stavebních kapacit</t>
  </si>
  <si>
    <t>9</t>
  </si>
  <si>
    <t>080001000</t>
  </si>
  <si>
    <t>Přesun stavebních kapacit, doprava zaměstnanců, práce související s umístěním zařízení na místo určení těžkou partou aj.</t>
  </si>
  <si>
    <t>-522343469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</si>
</sst>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 x14ac:dyDescent="0.2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19"/>
      <c r="AQ5" s="19"/>
      <c r="AR5" s="17"/>
      <c r="BE5" s="232" t="s">
        <v>15</v>
      </c>
      <c r="BS5" s="14" t="s">
        <v>6</v>
      </c>
    </row>
    <row r="6" spans="1:74" s="1" customFormat="1" ht="36.950000000000003" customHeight="1" x14ac:dyDescent="0.2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19"/>
      <c r="AQ6" s="19"/>
      <c r="AR6" s="17"/>
      <c r="BE6" s="233"/>
      <c r="BS6" s="14" t="s">
        <v>6</v>
      </c>
    </row>
    <row r="7" spans="1:74" s="1" customFormat="1" ht="12" customHeight="1" x14ac:dyDescent="0.2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3"/>
      <c r="BS7" s="14" t="s">
        <v>6</v>
      </c>
    </row>
    <row r="8" spans="1:74" s="1" customFormat="1" ht="12" customHeight="1" x14ac:dyDescent="0.2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3"/>
      <c r="BS8" s="14" t="s">
        <v>6</v>
      </c>
    </row>
    <row r="9" spans="1:74" s="1" customFormat="1" ht="14.45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3"/>
      <c r="BS9" s="14" t="s">
        <v>6</v>
      </c>
    </row>
    <row r="10" spans="1:74" s="1" customFormat="1" ht="12" customHeight="1" x14ac:dyDescent="0.2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3"/>
      <c r="BS10" s="14" t="s">
        <v>6</v>
      </c>
    </row>
    <row r="11" spans="1:74" s="1" customFormat="1" ht="18.399999999999999" customHeight="1" x14ac:dyDescent="0.2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3"/>
      <c r="BS11" s="14" t="s">
        <v>6</v>
      </c>
    </row>
    <row r="12" spans="1:74" s="1" customFormat="1" ht="6.95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3"/>
      <c r="BS12" s="14" t="s">
        <v>6</v>
      </c>
    </row>
    <row r="13" spans="1:74" s="1" customFormat="1" ht="12" customHeight="1" x14ac:dyDescent="0.2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3"/>
      <c r="BS13" s="14" t="s">
        <v>6</v>
      </c>
    </row>
    <row r="14" spans="1:74" ht="12.75" x14ac:dyDescent="0.2">
      <c r="B14" s="18"/>
      <c r="C14" s="19"/>
      <c r="D14" s="19"/>
      <c r="E14" s="238" t="s">
        <v>31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3"/>
      <c r="BS14" s="14" t="s">
        <v>6</v>
      </c>
    </row>
    <row r="15" spans="1:74" s="1" customFormat="1" ht="6.95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3"/>
      <c r="BS15" s="14" t="s">
        <v>4</v>
      </c>
    </row>
    <row r="16" spans="1:74" s="1" customFormat="1" ht="12" customHeight="1" x14ac:dyDescent="0.2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3"/>
      <c r="BS16" s="14" t="s">
        <v>4</v>
      </c>
    </row>
    <row r="17" spans="1:71" s="1" customFormat="1" ht="18.399999999999999" customHeight="1" x14ac:dyDescent="0.2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3"/>
      <c r="BS17" s="14" t="s">
        <v>34</v>
      </c>
    </row>
    <row r="18" spans="1:71" s="1" customFormat="1" ht="6.95" customHeight="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3"/>
      <c r="BS18" s="14" t="s">
        <v>6</v>
      </c>
    </row>
    <row r="19" spans="1:71" s="1" customFormat="1" ht="12" customHeight="1" x14ac:dyDescent="0.2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3"/>
      <c r="BS19" s="14" t="s">
        <v>6</v>
      </c>
    </row>
    <row r="20" spans="1:71" s="1" customFormat="1" ht="18.399999999999999" customHeight="1" x14ac:dyDescent="0.2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3"/>
      <c r="BS20" s="14" t="s">
        <v>34</v>
      </c>
    </row>
    <row r="21" spans="1:71" s="1" customFormat="1" ht="6.95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3"/>
    </row>
    <row r="22" spans="1:71" s="1" customFormat="1" ht="12" customHeight="1" x14ac:dyDescent="0.2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3"/>
    </row>
    <row r="23" spans="1:71" s="1" customFormat="1" ht="16.5" customHeight="1" x14ac:dyDescent="0.2">
      <c r="B23" s="18"/>
      <c r="C23" s="19"/>
      <c r="D23" s="19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19"/>
      <c r="AP23" s="19"/>
      <c r="AQ23" s="19"/>
      <c r="AR23" s="17"/>
      <c r="BE23" s="233"/>
    </row>
    <row r="24" spans="1:71" s="1" customFormat="1" ht="6.9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3"/>
    </row>
    <row r="25" spans="1:71" s="1" customFormat="1" ht="6.95" customHeight="1" x14ac:dyDescent="0.2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3"/>
    </row>
    <row r="26" spans="1:71" s="2" customFormat="1" ht="25.9" customHeight="1" x14ac:dyDescent="0.2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1">
        <f>ROUND(AG94,2)</f>
        <v>0</v>
      </c>
      <c r="AL26" s="242"/>
      <c r="AM26" s="242"/>
      <c r="AN26" s="242"/>
      <c r="AO26" s="242"/>
      <c r="AP26" s="33"/>
      <c r="AQ26" s="33"/>
      <c r="AR26" s="36"/>
      <c r="BE26" s="233"/>
    </row>
    <row r="27" spans="1:71" s="2" customFormat="1" ht="6.95" customHeight="1" x14ac:dyDescent="0.2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3"/>
    </row>
    <row r="28" spans="1:71" s="2" customFormat="1" ht="12.75" x14ac:dyDescent="0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3" t="s">
        <v>39</v>
      </c>
      <c r="M28" s="243"/>
      <c r="N28" s="243"/>
      <c r="O28" s="243"/>
      <c r="P28" s="243"/>
      <c r="Q28" s="33"/>
      <c r="R28" s="33"/>
      <c r="S28" s="33"/>
      <c r="T28" s="33"/>
      <c r="U28" s="33"/>
      <c r="V28" s="33"/>
      <c r="W28" s="243" t="s">
        <v>40</v>
      </c>
      <c r="X28" s="243"/>
      <c r="Y28" s="243"/>
      <c r="Z28" s="243"/>
      <c r="AA28" s="243"/>
      <c r="AB28" s="243"/>
      <c r="AC28" s="243"/>
      <c r="AD28" s="243"/>
      <c r="AE28" s="243"/>
      <c r="AF28" s="33"/>
      <c r="AG28" s="33"/>
      <c r="AH28" s="33"/>
      <c r="AI28" s="33"/>
      <c r="AJ28" s="33"/>
      <c r="AK28" s="243" t="s">
        <v>41</v>
      </c>
      <c r="AL28" s="243"/>
      <c r="AM28" s="243"/>
      <c r="AN28" s="243"/>
      <c r="AO28" s="243"/>
      <c r="AP28" s="33"/>
      <c r="AQ28" s="33"/>
      <c r="AR28" s="36"/>
      <c r="BE28" s="233"/>
    </row>
    <row r="29" spans="1:71" s="3" customFormat="1" ht="14.45" customHeight="1" x14ac:dyDescent="0.2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27">
        <v>0.21</v>
      </c>
      <c r="M29" s="226"/>
      <c r="N29" s="226"/>
      <c r="O29" s="226"/>
      <c r="P29" s="226"/>
      <c r="Q29" s="38"/>
      <c r="R29" s="38"/>
      <c r="S29" s="38"/>
      <c r="T29" s="38"/>
      <c r="U29" s="38"/>
      <c r="V29" s="38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F29" s="38"/>
      <c r="AG29" s="38"/>
      <c r="AH29" s="38"/>
      <c r="AI29" s="38"/>
      <c r="AJ29" s="38"/>
      <c r="AK29" s="225">
        <f>ROUND(AV94, 2)</f>
        <v>0</v>
      </c>
      <c r="AL29" s="226"/>
      <c r="AM29" s="226"/>
      <c r="AN29" s="226"/>
      <c r="AO29" s="226"/>
      <c r="AP29" s="38"/>
      <c r="AQ29" s="38"/>
      <c r="AR29" s="39"/>
      <c r="BE29" s="234"/>
    </row>
    <row r="30" spans="1:71" s="3" customFormat="1" ht="14.45" customHeight="1" x14ac:dyDescent="0.2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27">
        <v>0.15</v>
      </c>
      <c r="M30" s="226"/>
      <c r="N30" s="226"/>
      <c r="O30" s="226"/>
      <c r="P30" s="226"/>
      <c r="Q30" s="38"/>
      <c r="R30" s="38"/>
      <c r="S30" s="38"/>
      <c r="T30" s="38"/>
      <c r="U30" s="38"/>
      <c r="V30" s="38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F30" s="38"/>
      <c r="AG30" s="38"/>
      <c r="AH30" s="38"/>
      <c r="AI30" s="38"/>
      <c r="AJ30" s="38"/>
      <c r="AK30" s="225">
        <f>ROUND(AW94, 2)</f>
        <v>0</v>
      </c>
      <c r="AL30" s="226"/>
      <c r="AM30" s="226"/>
      <c r="AN30" s="226"/>
      <c r="AO30" s="226"/>
      <c r="AP30" s="38"/>
      <c r="AQ30" s="38"/>
      <c r="AR30" s="39"/>
      <c r="BE30" s="234"/>
    </row>
    <row r="31" spans="1:71" s="3" customFormat="1" ht="14.45" hidden="1" customHeight="1" x14ac:dyDescent="0.2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27">
        <v>0.21</v>
      </c>
      <c r="M31" s="226"/>
      <c r="N31" s="226"/>
      <c r="O31" s="226"/>
      <c r="P31" s="226"/>
      <c r="Q31" s="38"/>
      <c r="R31" s="38"/>
      <c r="S31" s="38"/>
      <c r="T31" s="38"/>
      <c r="U31" s="38"/>
      <c r="V31" s="38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F31" s="38"/>
      <c r="AG31" s="38"/>
      <c r="AH31" s="38"/>
      <c r="AI31" s="38"/>
      <c r="AJ31" s="38"/>
      <c r="AK31" s="225">
        <v>0</v>
      </c>
      <c r="AL31" s="226"/>
      <c r="AM31" s="226"/>
      <c r="AN31" s="226"/>
      <c r="AO31" s="226"/>
      <c r="AP31" s="38"/>
      <c r="AQ31" s="38"/>
      <c r="AR31" s="39"/>
      <c r="BE31" s="234"/>
    </row>
    <row r="32" spans="1:71" s="3" customFormat="1" ht="14.45" hidden="1" customHeight="1" x14ac:dyDescent="0.2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27">
        <v>0.15</v>
      </c>
      <c r="M32" s="226"/>
      <c r="N32" s="226"/>
      <c r="O32" s="226"/>
      <c r="P32" s="226"/>
      <c r="Q32" s="38"/>
      <c r="R32" s="38"/>
      <c r="S32" s="38"/>
      <c r="T32" s="38"/>
      <c r="U32" s="38"/>
      <c r="V32" s="38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F32" s="38"/>
      <c r="AG32" s="38"/>
      <c r="AH32" s="38"/>
      <c r="AI32" s="38"/>
      <c r="AJ32" s="38"/>
      <c r="AK32" s="225">
        <v>0</v>
      </c>
      <c r="AL32" s="226"/>
      <c r="AM32" s="226"/>
      <c r="AN32" s="226"/>
      <c r="AO32" s="226"/>
      <c r="AP32" s="38"/>
      <c r="AQ32" s="38"/>
      <c r="AR32" s="39"/>
      <c r="BE32" s="234"/>
    </row>
    <row r="33" spans="1:57" s="3" customFormat="1" ht="14.45" hidden="1" customHeight="1" x14ac:dyDescent="0.2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27">
        <v>0</v>
      </c>
      <c r="M33" s="226"/>
      <c r="N33" s="226"/>
      <c r="O33" s="226"/>
      <c r="P33" s="226"/>
      <c r="Q33" s="38"/>
      <c r="R33" s="38"/>
      <c r="S33" s="38"/>
      <c r="T33" s="38"/>
      <c r="U33" s="38"/>
      <c r="V33" s="38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F33" s="38"/>
      <c r="AG33" s="38"/>
      <c r="AH33" s="38"/>
      <c r="AI33" s="38"/>
      <c r="AJ33" s="38"/>
      <c r="AK33" s="225">
        <v>0</v>
      </c>
      <c r="AL33" s="226"/>
      <c r="AM33" s="226"/>
      <c r="AN33" s="226"/>
      <c r="AO33" s="226"/>
      <c r="AP33" s="38"/>
      <c r="AQ33" s="38"/>
      <c r="AR33" s="39"/>
      <c r="BE33" s="234"/>
    </row>
    <row r="34" spans="1:57" s="2" customFormat="1" ht="6.95" customHeight="1" x14ac:dyDescent="0.2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3"/>
    </row>
    <row r="35" spans="1:57" s="2" customFormat="1" ht="25.9" customHeight="1" x14ac:dyDescent="0.2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28" t="s">
        <v>50</v>
      </c>
      <c r="Y35" s="229"/>
      <c r="Z35" s="229"/>
      <c r="AA35" s="229"/>
      <c r="AB35" s="229"/>
      <c r="AC35" s="42"/>
      <c r="AD35" s="42"/>
      <c r="AE35" s="42"/>
      <c r="AF35" s="42"/>
      <c r="AG35" s="42"/>
      <c r="AH35" s="42"/>
      <c r="AI35" s="42"/>
      <c r="AJ35" s="42"/>
      <c r="AK35" s="230">
        <f>SUM(AK26:AK33)</f>
        <v>0</v>
      </c>
      <c r="AL35" s="229"/>
      <c r="AM35" s="229"/>
      <c r="AN35" s="229"/>
      <c r="AO35" s="231"/>
      <c r="AP35" s="40"/>
      <c r="AQ35" s="40"/>
      <c r="AR35" s="36"/>
      <c r="BE35" s="31"/>
    </row>
    <row r="36" spans="1:57" s="2" customFormat="1" ht="6.95" customHeight="1" x14ac:dyDescent="0.2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 x14ac:dyDescent="0.2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 x14ac:dyDescent="0.2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 x14ac:dyDescent="0.2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 x14ac:dyDescent="0.2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 x14ac:dyDescent="0.2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 x14ac:dyDescent="0.2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 x14ac:dyDescent="0.2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 x14ac:dyDescent="0.2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 x14ac:dyDescent="0.2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 x14ac:dyDescent="0.2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 x14ac:dyDescent="0.2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x14ac:dyDescent="0.2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x14ac:dyDescent="0.2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x14ac:dyDescent="0.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x14ac:dyDescent="0.2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x14ac:dyDescent="0.2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x14ac:dyDescent="0.2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x14ac:dyDescent="0.2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x14ac:dyDescent="0.2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x14ac:dyDescent="0.2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x14ac:dyDescent="0.2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 x14ac:dyDescent="0.2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x14ac:dyDescent="0.2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x14ac:dyDescent="0.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x14ac:dyDescent="0.2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 x14ac:dyDescent="0.2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x14ac:dyDescent="0.2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x14ac:dyDescent="0.2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x14ac:dyDescent="0.2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x14ac:dyDescent="0.2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x14ac:dyDescent="0.2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x14ac:dyDescent="0.2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x14ac:dyDescent="0.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x14ac:dyDescent="0.2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x14ac:dyDescent="0.2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 x14ac:dyDescent="0.2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x14ac:dyDescent="0.2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 x14ac:dyDescent="0.2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 x14ac:dyDescent="0.2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 x14ac:dyDescent="0.2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 x14ac:dyDescent="0.2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Pha_Balabenka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 x14ac:dyDescent="0.2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4" t="str">
        <f>K6</f>
        <v>Obvod OŘ Praha - oprava (výtahy, plošiny v obvodu OŘ Praha) - oprava kompresoru klimatizace CDP Praha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60"/>
      <c r="AQ85" s="60"/>
      <c r="AR85" s="61"/>
    </row>
    <row r="86" spans="1:90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 x14ac:dyDescent="0.2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CDP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6" t="str">
        <f>IF(AN8= "","",AN8)</f>
        <v>1. 10. 2020</v>
      </c>
      <c r="AN87" s="216"/>
      <c r="AO87" s="33"/>
      <c r="AP87" s="33"/>
      <c r="AQ87" s="33"/>
      <c r="AR87" s="36"/>
      <c r="BE87" s="31"/>
    </row>
    <row r="88" spans="1:90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 x14ac:dyDescent="0.2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17" t="str">
        <f>IF(E17="","",E17)</f>
        <v xml:space="preserve"> </v>
      </c>
      <c r="AN89" s="218"/>
      <c r="AO89" s="218"/>
      <c r="AP89" s="218"/>
      <c r="AQ89" s="33"/>
      <c r="AR89" s="36"/>
      <c r="AS89" s="219" t="s">
        <v>58</v>
      </c>
      <c r="AT89" s="22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 x14ac:dyDescent="0.2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17" t="str">
        <f>IF(E20="","",E20)</f>
        <v>L. Ulrich, DiS</v>
      </c>
      <c r="AN90" s="218"/>
      <c r="AO90" s="218"/>
      <c r="AP90" s="218"/>
      <c r="AQ90" s="33"/>
      <c r="AR90" s="36"/>
      <c r="AS90" s="221"/>
      <c r="AT90" s="22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3"/>
      <c r="AT91" s="22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 x14ac:dyDescent="0.2">
      <c r="A92" s="31"/>
      <c r="B92" s="32"/>
      <c r="C92" s="204" t="s">
        <v>59</v>
      </c>
      <c r="D92" s="205"/>
      <c r="E92" s="205"/>
      <c r="F92" s="205"/>
      <c r="G92" s="205"/>
      <c r="H92" s="70"/>
      <c r="I92" s="206" t="s">
        <v>60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61</v>
      </c>
      <c r="AH92" s="205"/>
      <c r="AI92" s="205"/>
      <c r="AJ92" s="205"/>
      <c r="AK92" s="205"/>
      <c r="AL92" s="205"/>
      <c r="AM92" s="205"/>
      <c r="AN92" s="206" t="s">
        <v>62</v>
      </c>
      <c r="AO92" s="205"/>
      <c r="AP92" s="208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 x14ac:dyDescent="0.2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12">
        <f>ROUND(AG95,2)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37.5" customHeight="1" x14ac:dyDescent="0.2">
      <c r="A95" s="89" t="s">
        <v>81</v>
      </c>
      <c r="B95" s="90"/>
      <c r="C95" s="91"/>
      <c r="D95" s="211" t="s">
        <v>14</v>
      </c>
      <c r="E95" s="211"/>
      <c r="F95" s="211"/>
      <c r="G95" s="211"/>
      <c r="H95" s="211"/>
      <c r="I95" s="92"/>
      <c r="J95" s="211" t="s">
        <v>17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'Pha_Balabenka - Obvod OŘ ...'!J28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93" t="s">
        <v>82</v>
      </c>
      <c r="AR95" s="94"/>
      <c r="AS95" s="95">
        <v>0</v>
      </c>
      <c r="AT95" s="96">
        <f>ROUND(SUM(AV95:AW95),2)</f>
        <v>0</v>
      </c>
      <c r="AU95" s="97">
        <f>'Pha_Balabenka - Obvod OŘ ...'!P118</f>
        <v>0</v>
      </c>
      <c r="AV95" s="96">
        <f>'Pha_Balabenka - Obvod OŘ ...'!J31</f>
        <v>0</v>
      </c>
      <c r="AW95" s="96">
        <f>'Pha_Balabenka - Obvod OŘ ...'!J32</f>
        <v>0</v>
      </c>
      <c r="AX95" s="96">
        <f>'Pha_Balabenka - Obvod OŘ ...'!J33</f>
        <v>0</v>
      </c>
      <c r="AY95" s="96">
        <f>'Pha_Balabenka - Obvod OŘ ...'!J34</f>
        <v>0</v>
      </c>
      <c r="AZ95" s="96">
        <f>'Pha_Balabenka - Obvod OŘ ...'!F31</f>
        <v>0</v>
      </c>
      <c r="BA95" s="96">
        <f>'Pha_Balabenka - Obvod OŘ ...'!F32</f>
        <v>0</v>
      </c>
      <c r="BB95" s="96">
        <f>'Pha_Balabenka - Obvod OŘ ...'!F33</f>
        <v>0</v>
      </c>
      <c r="BC95" s="96">
        <f>'Pha_Balabenka - Obvod OŘ ...'!F34</f>
        <v>0</v>
      </c>
      <c r="BD95" s="98">
        <f>'Pha_Balabenka - Obvod OŘ 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 x14ac:dyDescent="0.2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16DX1T+FJVvpLWsoaM6BYXus6bOFZUBtgshhBiZ0Ase+KYJP1okDKupk7VDF0KryWvgL90mfnlsDJNOLmDULrw==" saltValue="pta5Do1zjWOthUkxb8tQURQoBa5Ti76hI2UI6sq1HTK4zD3c6es67sHM0v2UhuRwLyI3E3Pa8svbY98D1eOsR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Pha_Balabenka - Obvod OŘ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5</v>
      </c>
    </row>
    <row r="3" spans="1:46" s="1" customFormat="1" ht="6.95" customHeight="1" x14ac:dyDescent="0.2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customHeight="1" x14ac:dyDescent="0.2">
      <c r="B4" s="17"/>
      <c r="D4" s="102" t="s">
        <v>86</v>
      </c>
      <c r="L4" s="17"/>
      <c r="M4" s="103" t="s">
        <v>10</v>
      </c>
      <c r="AT4" s="14" t="s">
        <v>4</v>
      </c>
    </row>
    <row r="5" spans="1:46" s="1" customFormat="1" ht="6.95" customHeight="1" x14ac:dyDescent="0.2">
      <c r="B5" s="17"/>
      <c r="L5" s="17"/>
    </row>
    <row r="6" spans="1:46" s="2" customFormat="1" ht="12" customHeight="1" x14ac:dyDescent="0.2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24.75" customHeight="1" x14ac:dyDescent="0.2">
      <c r="A7" s="31"/>
      <c r="B7" s="36"/>
      <c r="C7" s="31"/>
      <c r="D7" s="31"/>
      <c r="E7" s="244" t="s">
        <v>17</v>
      </c>
      <c r="F7" s="245"/>
      <c r="G7" s="245"/>
      <c r="H7" s="245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x14ac:dyDescent="0.2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 x14ac:dyDescent="0.2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1. 10. 2020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 x14ac:dyDescent="0.2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 x14ac:dyDescent="0.2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 x14ac:dyDescent="0.2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 x14ac:dyDescent="0.2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 x14ac:dyDescent="0.2">
      <c r="A16" s="31"/>
      <c r="B16" s="36"/>
      <c r="C16" s="31"/>
      <c r="D16" s="31"/>
      <c r="E16" s="246" t="str">
        <f>'Rekapitulace stavby'!E14</f>
        <v>Vyplň údaj</v>
      </c>
      <c r="F16" s="247"/>
      <c r="G16" s="247"/>
      <c r="H16" s="247"/>
      <c r="I16" s="104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 x14ac:dyDescent="0.2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 x14ac:dyDescent="0.2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 x14ac:dyDescent="0.2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28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 x14ac:dyDescent="0.2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 x14ac:dyDescent="0.2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 x14ac:dyDescent="0.2">
      <c r="A22" s="31"/>
      <c r="B22" s="36"/>
      <c r="C22" s="31"/>
      <c r="D22" s="31"/>
      <c r="E22" s="105" t="s">
        <v>36</v>
      </c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 x14ac:dyDescent="0.2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 x14ac:dyDescent="0.2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 x14ac:dyDescent="0.2">
      <c r="A25" s="107"/>
      <c r="B25" s="108"/>
      <c r="C25" s="107"/>
      <c r="D25" s="107"/>
      <c r="E25" s="248" t="s">
        <v>1</v>
      </c>
      <c r="F25" s="248"/>
      <c r="G25" s="248"/>
      <c r="H25" s="248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 x14ac:dyDescent="0.2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 x14ac:dyDescent="0.2">
      <c r="A28" s="31"/>
      <c r="B28" s="36"/>
      <c r="C28" s="31"/>
      <c r="D28" s="111" t="s">
        <v>38</v>
      </c>
      <c r="E28" s="31"/>
      <c r="F28" s="31"/>
      <c r="G28" s="31"/>
      <c r="H28" s="31"/>
      <c r="I28" s="31"/>
      <c r="J28" s="112">
        <f>ROUND(J118,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 x14ac:dyDescent="0.2">
      <c r="A30" s="31"/>
      <c r="B30" s="36"/>
      <c r="C30" s="31"/>
      <c r="D30" s="31"/>
      <c r="E30" s="31"/>
      <c r="F30" s="113" t="s">
        <v>40</v>
      </c>
      <c r="G30" s="31"/>
      <c r="H30" s="31"/>
      <c r="I30" s="113" t="s">
        <v>39</v>
      </c>
      <c r="J30" s="113" t="s">
        <v>41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 x14ac:dyDescent="0.2">
      <c r="A31" s="31"/>
      <c r="B31" s="36"/>
      <c r="C31" s="31"/>
      <c r="D31" s="114" t="s">
        <v>42</v>
      </c>
      <c r="E31" s="104" t="s">
        <v>43</v>
      </c>
      <c r="F31" s="115">
        <f>ROUND((SUM(BE118:BE140)),  2)</f>
        <v>0</v>
      </c>
      <c r="G31" s="31"/>
      <c r="H31" s="31"/>
      <c r="I31" s="116">
        <v>0.21</v>
      </c>
      <c r="J31" s="115">
        <f>ROUND(((SUM(BE118:BE140))*I31),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6"/>
      <c r="C32" s="31"/>
      <c r="D32" s="31"/>
      <c r="E32" s="104" t="s">
        <v>44</v>
      </c>
      <c r="F32" s="115">
        <f>ROUND((SUM(BF118:BF140)),  2)</f>
        <v>0</v>
      </c>
      <c r="G32" s="31"/>
      <c r="H32" s="31"/>
      <c r="I32" s="116">
        <v>0.15</v>
      </c>
      <c r="J32" s="115">
        <f>ROUND(((SUM(BF118:BF140))*I32),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 x14ac:dyDescent="0.2">
      <c r="A33" s="31"/>
      <c r="B33" s="36"/>
      <c r="C33" s="31"/>
      <c r="D33" s="31"/>
      <c r="E33" s="104" t="s">
        <v>45</v>
      </c>
      <c r="F33" s="115">
        <f>ROUND((SUM(BG118:BG140)),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 x14ac:dyDescent="0.2">
      <c r="A34" s="31"/>
      <c r="B34" s="36"/>
      <c r="C34" s="31"/>
      <c r="D34" s="31"/>
      <c r="E34" s="104" t="s">
        <v>46</v>
      </c>
      <c r="F34" s="115">
        <f>ROUND((SUM(BH118:BH140)),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 x14ac:dyDescent="0.2">
      <c r="A35" s="31"/>
      <c r="B35" s="36"/>
      <c r="C35" s="31"/>
      <c r="D35" s="31"/>
      <c r="E35" s="104" t="s">
        <v>47</v>
      </c>
      <c r="F35" s="115">
        <f>ROUND((SUM(BI118:BI140)),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 x14ac:dyDescent="0.2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 x14ac:dyDescent="0.2">
      <c r="A37" s="31"/>
      <c r="B37" s="36"/>
      <c r="C37" s="117"/>
      <c r="D37" s="118" t="s">
        <v>48</v>
      </c>
      <c r="E37" s="119"/>
      <c r="F37" s="119"/>
      <c r="G37" s="120" t="s">
        <v>49</v>
      </c>
      <c r="H37" s="121" t="s">
        <v>50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 x14ac:dyDescent="0.2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 x14ac:dyDescent="0.2">
      <c r="B39" s="17"/>
      <c r="L39" s="17"/>
    </row>
    <row r="40" spans="1:31" s="1" customFormat="1" ht="14.45" customHeight="1" x14ac:dyDescent="0.2">
      <c r="B40" s="17"/>
      <c r="L40" s="17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8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8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31"/>
      <c r="B61" s="36"/>
      <c r="C61" s="31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31"/>
      <c r="B65" s="36"/>
      <c r="C65" s="31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31"/>
      <c r="B76" s="36"/>
      <c r="C76" s="31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4.75" customHeight="1" x14ac:dyDescent="0.2">
      <c r="A85" s="31"/>
      <c r="B85" s="32"/>
      <c r="C85" s="33"/>
      <c r="D85" s="33"/>
      <c r="E85" s="214" t="str">
        <f>E7</f>
        <v>Obvod OŘ Praha - oprava (výtahy, plošiny v obvodu OŘ Praha) - oprava kompresoru klimatizace CDP Praha</v>
      </c>
      <c r="F85" s="249"/>
      <c r="G85" s="249"/>
      <c r="H85" s="24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 x14ac:dyDescent="0.2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 x14ac:dyDescent="0.2">
      <c r="A87" s="31"/>
      <c r="B87" s="32"/>
      <c r="C87" s="26" t="s">
        <v>20</v>
      </c>
      <c r="D87" s="33"/>
      <c r="E87" s="33"/>
      <c r="F87" s="24" t="str">
        <f>F10</f>
        <v>CDP Praha</v>
      </c>
      <c r="G87" s="33"/>
      <c r="H87" s="33"/>
      <c r="I87" s="26" t="s">
        <v>22</v>
      </c>
      <c r="J87" s="63" t="str">
        <f>IF(J10="","",J10)</f>
        <v>1. 10. 2020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 x14ac:dyDescent="0.2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 x14ac:dyDescent="0.2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 t="str">
        <f>E22</f>
        <v>L. Ulrich, DiS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 x14ac:dyDescent="0.2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 x14ac:dyDescent="0.2">
      <c r="A92" s="31"/>
      <c r="B92" s="32"/>
      <c r="C92" s="135" t="s">
        <v>88</v>
      </c>
      <c r="D92" s="136"/>
      <c r="E92" s="136"/>
      <c r="F92" s="136"/>
      <c r="G92" s="136"/>
      <c r="H92" s="136"/>
      <c r="I92" s="136"/>
      <c r="J92" s="137" t="s">
        <v>89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 x14ac:dyDescent="0.2">
      <c r="A94" s="31"/>
      <c r="B94" s="32"/>
      <c r="C94" s="138" t="s">
        <v>90</v>
      </c>
      <c r="D94" s="33"/>
      <c r="E94" s="33"/>
      <c r="F94" s="33"/>
      <c r="G94" s="33"/>
      <c r="H94" s="33"/>
      <c r="I94" s="33"/>
      <c r="J94" s="81">
        <f>J118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91</v>
      </c>
    </row>
    <row r="95" spans="1:47" s="9" customFormat="1" ht="24.95" customHeight="1" x14ac:dyDescent="0.2">
      <c r="B95" s="139"/>
      <c r="C95" s="140"/>
      <c r="D95" s="141" t="s">
        <v>92</v>
      </c>
      <c r="E95" s="142"/>
      <c r="F95" s="142"/>
      <c r="G95" s="142"/>
      <c r="H95" s="142"/>
      <c r="I95" s="142"/>
      <c r="J95" s="143">
        <f>J119</f>
        <v>0</v>
      </c>
      <c r="K95" s="140"/>
      <c r="L95" s="144"/>
    </row>
    <row r="96" spans="1:47" s="9" customFormat="1" ht="24.95" customHeight="1" x14ac:dyDescent="0.2">
      <c r="B96" s="139"/>
      <c r="C96" s="140"/>
      <c r="D96" s="141" t="s">
        <v>93</v>
      </c>
      <c r="E96" s="142"/>
      <c r="F96" s="142"/>
      <c r="G96" s="142"/>
      <c r="H96" s="142"/>
      <c r="I96" s="142"/>
      <c r="J96" s="143">
        <f>J122</f>
        <v>0</v>
      </c>
      <c r="K96" s="140"/>
      <c r="L96" s="144"/>
    </row>
    <row r="97" spans="1:31" s="9" customFormat="1" ht="24.95" customHeight="1" x14ac:dyDescent="0.2">
      <c r="B97" s="139"/>
      <c r="C97" s="140"/>
      <c r="D97" s="141" t="s">
        <v>94</v>
      </c>
      <c r="E97" s="142"/>
      <c r="F97" s="142"/>
      <c r="G97" s="142"/>
      <c r="H97" s="142"/>
      <c r="I97" s="142"/>
      <c r="J97" s="143">
        <f>J132</f>
        <v>0</v>
      </c>
      <c r="K97" s="140"/>
      <c r="L97" s="144"/>
    </row>
    <row r="98" spans="1:31" s="10" customFormat="1" ht="19.899999999999999" customHeight="1" x14ac:dyDescent="0.2">
      <c r="B98" s="145"/>
      <c r="C98" s="146"/>
      <c r="D98" s="147" t="s">
        <v>95</v>
      </c>
      <c r="E98" s="148"/>
      <c r="F98" s="148"/>
      <c r="G98" s="148"/>
      <c r="H98" s="148"/>
      <c r="I98" s="148"/>
      <c r="J98" s="149">
        <f>J133</f>
        <v>0</v>
      </c>
      <c r="K98" s="146"/>
      <c r="L98" s="150"/>
    </row>
    <row r="99" spans="1:31" s="10" customFormat="1" ht="19.899999999999999" customHeight="1" x14ac:dyDescent="0.2">
      <c r="B99" s="145"/>
      <c r="C99" s="146"/>
      <c r="D99" s="147" t="s">
        <v>96</v>
      </c>
      <c r="E99" s="148"/>
      <c r="F99" s="148"/>
      <c r="G99" s="148"/>
      <c r="H99" s="148"/>
      <c r="I99" s="148"/>
      <c r="J99" s="149">
        <f>J136</f>
        <v>0</v>
      </c>
      <c r="K99" s="146"/>
      <c r="L99" s="150"/>
    </row>
    <row r="100" spans="1:31" s="10" customFormat="1" ht="19.899999999999999" customHeight="1" x14ac:dyDescent="0.2">
      <c r="B100" s="145"/>
      <c r="C100" s="146"/>
      <c r="D100" s="147" t="s">
        <v>97</v>
      </c>
      <c r="E100" s="148"/>
      <c r="F100" s="148"/>
      <c r="G100" s="148"/>
      <c r="H100" s="148"/>
      <c r="I100" s="148"/>
      <c r="J100" s="149">
        <f>J139</f>
        <v>0</v>
      </c>
      <c r="K100" s="146"/>
      <c r="L100" s="150"/>
    </row>
    <row r="101" spans="1:31" s="2" customFormat="1" ht="21.75" customHeight="1" x14ac:dyDescent="0.2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 x14ac:dyDescent="0.2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 x14ac:dyDescent="0.2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 x14ac:dyDescent="0.2">
      <c r="A107" s="31"/>
      <c r="B107" s="32"/>
      <c r="C107" s="20" t="s">
        <v>98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 x14ac:dyDescent="0.2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 x14ac:dyDescent="0.2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75" customHeight="1" x14ac:dyDescent="0.2">
      <c r="A110" s="31"/>
      <c r="B110" s="32"/>
      <c r="C110" s="33"/>
      <c r="D110" s="33"/>
      <c r="E110" s="214" t="str">
        <f>E7</f>
        <v>Obvod OŘ Praha - oprava (výtahy, plošiny v obvodu OŘ Praha) - oprava kompresoru klimatizace CDP Praha</v>
      </c>
      <c r="F110" s="249"/>
      <c r="G110" s="249"/>
      <c r="H110" s="249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 x14ac:dyDescent="0.2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 x14ac:dyDescent="0.2">
      <c r="A112" s="31"/>
      <c r="B112" s="32"/>
      <c r="C112" s="26" t="s">
        <v>20</v>
      </c>
      <c r="D112" s="33"/>
      <c r="E112" s="33"/>
      <c r="F112" s="24" t="str">
        <f>F10</f>
        <v>CDP Praha</v>
      </c>
      <c r="G112" s="33"/>
      <c r="H112" s="33"/>
      <c r="I112" s="26" t="s">
        <v>22</v>
      </c>
      <c r="J112" s="63" t="str">
        <f>IF(J10="","",J10)</f>
        <v>1. 10. 2020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 x14ac:dyDescent="0.2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 x14ac:dyDescent="0.2">
      <c r="A114" s="31"/>
      <c r="B114" s="32"/>
      <c r="C114" s="26" t="s">
        <v>24</v>
      </c>
      <c r="D114" s="33"/>
      <c r="E114" s="33"/>
      <c r="F114" s="24" t="str">
        <f>E13</f>
        <v>Správa železnic, státní organizace</v>
      </c>
      <c r="G114" s="33"/>
      <c r="H114" s="33"/>
      <c r="I114" s="26" t="s">
        <v>32</v>
      </c>
      <c r="J114" s="29" t="str">
        <f>E19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 x14ac:dyDescent="0.2">
      <c r="A115" s="31"/>
      <c r="B115" s="32"/>
      <c r="C115" s="26" t="s">
        <v>30</v>
      </c>
      <c r="D115" s="33"/>
      <c r="E115" s="33"/>
      <c r="F115" s="24" t="str">
        <f>IF(E16="","",E16)</f>
        <v>Vyplň údaj</v>
      </c>
      <c r="G115" s="33"/>
      <c r="H115" s="33"/>
      <c r="I115" s="26" t="s">
        <v>35</v>
      </c>
      <c r="J115" s="29" t="str">
        <f>E22</f>
        <v>L. Ulrich, DiS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 x14ac:dyDescent="0.2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 x14ac:dyDescent="0.2">
      <c r="A117" s="151"/>
      <c r="B117" s="152"/>
      <c r="C117" s="153" t="s">
        <v>99</v>
      </c>
      <c r="D117" s="154" t="s">
        <v>63</v>
      </c>
      <c r="E117" s="154" t="s">
        <v>59</v>
      </c>
      <c r="F117" s="154" t="s">
        <v>60</v>
      </c>
      <c r="G117" s="154" t="s">
        <v>100</v>
      </c>
      <c r="H117" s="154" t="s">
        <v>101</v>
      </c>
      <c r="I117" s="154" t="s">
        <v>102</v>
      </c>
      <c r="J117" s="155" t="s">
        <v>89</v>
      </c>
      <c r="K117" s="156" t="s">
        <v>103</v>
      </c>
      <c r="L117" s="157"/>
      <c r="M117" s="72" t="s">
        <v>1</v>
      </c>
      <c r="N117" s="73" t="s">
        <v>42</v>
      </c>
      <c r="O117" s="73" t="s">
        <v>104</v>
      </c>
      <c r="P117" s="73" t="s">
        <v>105</v>
      </c>
      <c r="Q117" s="73" t="s">
        <v>106</v>
      </c>
      <c r="R117" s="73" t="s">
        <v>107</v>
      </c>
      <c r="S117" s="73" t="s">
        <v>108</v>
      </c>
      <c r="T117" s="74" t="s">
        <v>109</v>
      </c>
      <c r="U117" s="15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</row>
    <row r="118" spans="1:65" s="2" customFormat="1" ht="22.9" customHeight="1" x14ac:dyDescent="0.25">
      <c r="A118" s="31"/>
      <c r="B118" s="32"/>
      <c r="C118" s="79" t="s">
        <v>110</v>
      </c>
      <c r="D118" s="33"/>
      <c r="E118" s="33"/>
      <c r="F118" s="33"/>
      <c r="G118" s="33"/>
      <c r="H118" s="33"/>
      <c r="I118" s="33"/>
      <c r="J118" s="158">
        <f>BK118</f>
        <v>0</v>
      </c>
      <c r="K118" s="33"/>
      <c r="L118" s="36"/>
      <c r="M118" s="75"/>
      <c r="N118" s="159"/>
      <c r="O118" s="76"/>
      <c r="P118" s="160">
        <f>P119+P122+P132</f>
        <v>0</v>
      </c>
      <c r="Q118" s="76"/>
      <c r="R118" s="160">
        <f>R119+R122+R132</f>
        <v>0</v>
      </c>
      <c r="S118" s="76"/>
      <c r="T118" s="161">
        <f>T119+T122+T132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77</v>
      </c>
      <c r="AU118" s="14" t="s">
        <v>91</v>
      </c>
      <c r="BK118" s="162">
        <f>BK119+BK122+BK132</f>
        <v>0</v>
      </c>
    </row>
    <row r="119" spans="1:65" s="12" customFormat="1" ht="25.9" customHeight="1" x14ac:dyDescent="0.2">
      <c r="B119" s="163"/>
      <c r="C119" s="164"/>
      <c r="D119" s="165" t="s">
        <v>77</v>
      </c>
      <c r="E119" s="166" t="s">
        <v>111</v>
      </c>
      <c r="F119" s="166" t="s">
        <v>112</v>
      </c>
      <c r="G119" s="164"/>
      <c r="H119" s="164"/>
      <c r="I119" s="167"/>
      <c r="J119" s="168">
        <f>BK119</f>
        <v>0</v>
      </c>
      <c r="K119" s="164"/>
      <c r="L119" s="169"/>
      <c r="M119" s="170"/>
      <c r="N119" s="171"/>
      <c r="O119" s="171"/>
      <c r="P119" s="172">
        <f>SUM(P120:P121)</f>
        <v>0</v>
      </c>
      <c r="Q119" s="171"/>
      <c r="R119" s="172">
        <f>SUM(R120:R121)</f>
        <v>0</v>
      </c>
      <c r="S119" s="171"/>
      <c r="T119" s="173">
        <f>SUM(T120:T121)</f>
        <v>0</v>
      </c>
      <c r="AR119" s="174" t="s">
        <v>113</v>
      </c>
      <c r="AT119" s="175" t="s">
        <v>77</v>
      </c>
      <c r="AU119" s="175" t="s">
        <v>78</v>
      </c>
      <c r="AY119" s="174" t="s">
        <v>114</v>
      </c>
      <c r="BK119" s="176">
        <f>SUM(BK120:BK121)</f>
        <v>0</v>
      </c>
    </row>
    <row r="120" spans="1:65" s="2" customFormat="1" ht="14.45" customHeight="1" x14ac:dyDescent="0.2">
      <c r="A120" s="31"/>
      <c r="B120" s="32"/>
      <c r="C120" s="177" t="s">
        <v>83</v>
      </c>
      <c r="D120" s="177" t="s">
        <v>115</v>
      </c>
      <c r="E120" s="178" t="s">
        <v>116</v>
      </c>
      <c r="F120" s="179" t="s">
        <v>112</v>
      </c>
      <c r="G120" s="180" t="s">
        <v>1</v>
      </c>
      <c r="H120" s="181">
        <v>0</v>
      </c>
      <c r="I120" s="182"/>
      <c r="J120" s="183">
        <f>ROUND(I120*H120,2)</f>
        <v>0</v>
      </c>
      <c r="K120" s="184"/>
      <c r="L120" s="36"/>
      <c r="M120" s="185" t="s">
        <v>1</v>
      </c>
      <c r="N120" s="186" t="s">
        <v>43</v>
      </c>
      <c r="O120" s="68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9" t="s">
        <v>117</v>
      </c>
      <c r="AT120" s="189" t="s">
        <v>115</v>
      </c>
      <c r="AU120" s="189" t="s">
        <v>83</v>
      </c>
      <c r="AY120" s="14" t="s">
        <v>114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4" t="s">
        <v>83</v>
      </c>
      <c r="BK120" s="190">
        <f>ROUND(I120*H120,2)</f>
        <v>0</v>
      </c>
      <c r="BL120" s="14" t="s">
        <v>117</v>
      </c>
      <c r="BM120" s="189" t="s">
        <v>118</v>
      </c>
    </row>
    <row r="121" spans="1:65" s="2" customFormat="1" ht="370.5" x14ac:dyDescent="0.2">
      <c r="A121" s="31"/>
      <c r="B121" s="32"/>
      <c r="C121" s="33"/>
      <c r="D121" s="191" t="s">
        <v>119</v>
      </c>
      <c r="E121" s="33"/>
      <c r="F121" s="192" t="s">
        <v>120</v>
      </c>
      <c r="G121" s="33"/>
      <c r="H121" s="33"/>
      <c r="I121" s="193"/>
      <c r="J121" s="33"/>
      <c r="K121" s="33"/>
      <c r="L121" s="36"/>
      <c r="M121" s="194"/>
      <c r="N121" s="195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119</v>
      </c>
      <c r="AU121" s="14" t="s">
        <v>83</v>
      </c>
    </row>
    <row r="122" spans="1:65" s="12" customFormat="1" ht="25.9" customHeight="1" x14ac:dyDescent="0.2">
      <c r="B122" s="163"/>
      <c r="C122" s="164"/>
      <c r="D122" s="165" t="s">
        <v>77</v>
      </c>
      <c r="E122" s="166" t="s">
        <v>121</v>
      </c>
      <c r="F122" s="166" t="s">
        <v>122</v>
      </c>
      <c r="G122" s="164"/>
      <c r="H122" s="164"/>
      <c r="I122" s="167"/>
      <c r="J122" s="168">
        <f>BK122</f>
        <v>0</v>
      </c>
      <c r="K122" s="164"/>
      <c r="L122" s="169"/>
      <c r="M122" s="170"/>
      <c r="N122" s="171"/>
      <c r="O122" s="171"/>
      <c r="P122" s="172">
        <f>SUM(P123:P131)</f>
        <v>0</v>
      </c>
      <c r="Q122" s="171"/>
      <c r="R122" s="172">
        <f>SUM(R123:R131)</f>
        <v>0</v>
      </c>
      <c r="S122" s="171"/>
      <c r="T122" s="173">
        <f>SUM(T123:T131)</f>
        <v>0</v>
      </c>
      <c r="AR122" s="174" t="s">
        <v>83</v>
      </c>
      <c r="AT122" s="175" t="s">
        <v>77</v>
      </c>
      <c r="AU122" s="175" t="s">
        <v>78</v>
      </c>
      <c r="AY122" s="174" t="s">
        <v>114</v>
      </c>
      <c r="BK122" s="176">
        <f>SUM(BK123:BK131)</f>
        <v>0</v>
      </c>
    </row>
    <row r="123" spans="1:65" s="2" customFormat="1" ht="24.2" customHeight="1" x14ac:dyDescent="0.2">
      <c r="A123" s="31"/>
      <c r="B123" s="32"/>
      <c r="C123" s="177" t="s">
        <v>85</v>
      </c>
      <c r="D123" s="177" t="s">
        <v>115</v>
      </c>
      <c r="E123" s="178" t="s">
        <v>83</v>
      </c>
      <c r="F123" s="179" t="s">
        <v>123</v>
      </c>
      <c r="G123" s="180" t="s">
        <v>124</v>
      </c>
      <c r="H123" s="181">
        <v>1</v>
      </c>
      <c r="I123" s="182"/>
      <c r="J123" s="183">
        <f>ROUND(I123*H123,2)</f>
        <v>0</v>
      </c>
      <c r="K123" s="184"/>
      <c r="L123" s="36"/>
      <c r="M123" s="185" t="s">
        <v>1</v>
      </c>
      <c r="N123" s="186" t="s">
        <v>43</v>
      </c>
      <c r="O123" s="68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9" t="s">
        <v>113</v>
      </c>
      <c r="AT123" s="189" t="s">
        <v>115</v>
      </c>
      <c r="AU123" s="189" t="s">
        <v>83</v>
      </c>
      <c r="AY123" s="14" t="s">
        <v>114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4" t="s">
        <v>83</v>
      </c>
      <c r="BK123" s="190">
        <f>ROUND(I123*H123,2)</f>
        <v>0</v>
      </c>
      <c r="BL123" s="14" t="s">
        <v>113</v>
      </c>
      <c r="BM123" s="189" t="s">
        <v>125</v>
      </c>
    </row>
    <row r="124" spans="1:65" s="2" customFormat="1" ht="39" x14ac:dyDescent="0.2">
      <c r="A124" s="31"/>
      <c r="B124" s="32"/>
      <c r="C124" s="33"/>
      <c r="D124" s="191" t="s">
        <v>119</v>
      </c>
      <c r="E124" s="33"/>
      <c r="F124" s="192" t="s">
        <v>126</v>
      </c>
      <c r="G124" s="33"/>
      <c r="H124" s="33"/>
      <c r="I124" s="193"/>
      <c r="J124" s="33"/>
      <c r="K124" s="33"/>
      <c r="L124" s="36"/>
      <c r="M124" s="194"/>
      <c r="N124" s="195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119</v>
      </c>
      <c r="AU124" s="14" t="s">
        <v>83</v>
      </c>
    </row>
    <row r="125" spans="1:65" s="2" customFormat="1" ht="37.9" customHeight="1" x14ac:dyDescent="0.2">
      <c r="A125" s="31"/>
      <c r="B125" s="32"/>
      <c r="C125" s="177" t="s">
        <v>127</v>
      </c>
      <c r="D125" s="177" t="s">
        <v>115</v>
      </c>
      <c r="E125" s="178" t="s">
        <v>128</v>
      </c>
      <c r="F125" s="179" t="s">
        <v>129</v>
      </c>
      <c r="G125" s="180" t="s">
        <v>130</v>
      </c>
      <c r="H125" s="181">
        <v>1</v>
      </c>
      <c r="I125" s="182"/>
      <c r="J125" s="183">
        <f>ROUND(I125*H125,2)</f>
        <v>0</v>
      </c>
      <c r="K125" s="184"/>
      <c r="L125" s="36"/>
      <c r="M125" s="185" t="s">
        <v>1</v>
      </c>
      <c r="N125" s="186" t="s">
        <v>43</v>
      </c>
      <c r="O125" s="68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9" t="s">
        <v>113</v>
      </c>
      <c r="AT125" s="189" t="s">
        <v>115</v>
      </c>
      <c r="AU125" s="189" t="s">
        <v>83</v>
      </c>
      <c r="AY125" s="14" t="s">
        <v>114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4" t="s">
        <v>83</v>
      </c>
      <c r="BK125" s="190">
        <f>ROUND(I125*H125,2)</f>
        <v>0</v>
      </c>
      <c r="BL125" s="14" t="s">
        <v>113</v>
      </c>
      <c r="BM125" s="189" t="s">
        <v>131</v>
      </c>
    </row>
    <row r="126" spans="1:65" s="2" customFormat="1" ht="19.5" x14ac:dyDescent="0.2">
      <c r="A126" s="31"/>
      <c r="B126" s="32"/>
      <c r="C126" s="33"/>
      <c r="D126" s="191" t="s">
        <v>119</v>
      </c>
      <c r="E126" s="33"/>
      <c r="F126" s="192" t="s">
        <v>132</v>
      </c>
      <c r="G126" s="33"/>
      <c r="H126" s="33"/>
      <c r="I126" s="193"/>
      <c r="J126" s="33"/>
      <c r="K126" s="33"/>
      <c r="L126" s="36"/>
      <c r="M126" s="194"/>
      <c r="N126" s="195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119</v>
      </c>
      <c r="AU126" s="14" t="s">
        <v>83</v>
      </c>
    </row>
    <row r="127" spans="1:65" s="2" customFormat="1" ht="37.9" customHeight="1" x14ac:dyDescent="0.2">
      <c r="A127" s="31"/>
      <c r="B127" s="32"/>
      <c r="C127" s="177" t="s">
        <v>113</v>
      </c>
      <c r="D127" s="177" t="s">
        <v>115</v>
      </c>
      <c r="E127" s="178" t="s">
        <v>133</v>
      </c>
      <c r="F127" s="179" t="s">
        <v>134</v>
      </c>
      <c r="G127" s="180" t="s">
        <v>130</v>
      </c>
      <c r="H127" s="181">
        <v>1</v>
      </c>
      <c r="I127" s="182"/>
      <c r="J127" s="183">
        <f>ROUND(I127*H127,2)</f>
        <v>0</v>
      </c>
      <c r="K127" s="184"/>
      <c r="L127" s="36"/>
      <c r="M127" s="185" t="s">
        <v>1</v>
      </c>
      <c r="N127" s="186" t="s">
        <v>43</v>
      </c>
      <c r="O127" s="68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9" t="s">
        <v>113</v>
      </c>
      <c r="AT127" s="189" t="s">
        <v>115</v>
      </c>
      <c r="AU127" s="189" t="s">
        <v>83</v>
      </c>
      <c r="AY127" s="14" t="s">
        <v>114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83</v>
      </c>
      <c r="BK127" s="190">
        <f>ROUND(I127*H127,2)</f>
        <v>0</v>
      </c>
      <c r="BL127" s="14" t="s">
        <v>113</v>
      </c>
      <c r="BM127" s="189" t="s">
        <v>135</v>
      </c>
    </row>
    <row r="128" spans="1:65" s="2" customFormat="1" ht="48.75" x14ac:dyDescent="0.2">
      <c r="A128" s="31"/>
      <c r="B128" s="32"/>
      <c r="C128" s="33"/>
      <c r="D128" s="191" t="s">
        <v>119</v>
      </c>
      <c r="E128" s="33"/>
      <c r="F128" s="192" t="s">
        <v>136</v>
      </c>
      <c r="G128" s="33"/>
      <c r="H128" s="33"/>
      <c r="I128" s="193"/>
      <c r="J128" s="33"/>
      <c r="K128" s="33"/>
      <c r="L128" s="36"/>
      <c r="M128" s="194"/>
      <c r="N128" s="19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119</v>
      </c>
      <c r="AU128" s="14" t="s">
        <v>83</v>
      </c>
    </row>
    <row r="129" spans="1:65" s="2" customFormat="1" ht="49.15" customHeight="1" x14ac:dyDescent="0.2">
      <c r="A129" s="31"/>
      <c r="B129" s="32"/>
      <c r="C129" s="177" t="s">
        <v>137</v>
      </c>
      <c r="D129" s="177" t="s">
        <v>115</v>
      </c>
      <c r="E129" s="178" t="s">
        <v>138</v>
      </c>
      <c r="F129" s="179" t="s">
        <v>139</v>
      </c>
      <c r="G129" s="180" t="s">
        <v>124</v>
      </c>
      <c r="H129" s="181">
        <v>1</v>
      </c>
      <c r="I129" s="182"/>
      <c r="J129" s="183">
        <f>ROUND(I129*H129,2)</f>
        <v>0</v>
      </c>
      <c r="K129" s="184"/>
      <c r="L129" s="36"/>
      <c r="M129" s="185" t="s">
        <v>1</v>
      </c>
      <c r="N129" s="186" t="s">
        <v>43</v>
      </c>
      <c r="O129" s="68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9" t="s">
        <v>113</v>
      </c>
      <c r="AT129" s="189" t="s">
        <v>115</v>
      </c>
      <c r="AU129" s="189" t="s">
        <v>83</v>
      </c>
      <c r="AY129" s="14" t="s">
        <v>114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4" t="s">
        <v>83</v>
      </c>
      <c r="BK129" s="190">
        <f>ROUND(I129*H129,2)</f>
        <v>0</v>
      </c>
      <c r="BL129" s="14" t="s">
        <v>113</v>
      </c>
      <c r="BM129" s="189" t="s">
        <v>140</v>
      </c>
    </row>
    <row r="130" spans="1:65" s="2" customFormat="1" ht="58.5" x14ac:dyDescent="0.2">
      <c r="A130" s="31"/>
      <c r="B130" s="32"/>
      <c r="C130" s="33"/>
      <c r="D130" s="191" t="s">
        <v>119</v>
      </c>
      <c r="E130" s="33"/>
      <c r="F130" s="192" t="s">
        <v>141</v>
      </c>
      <c r="G130" s="33"/>
      <c r="H130" s="33"/>
      <c r="I130" s="193"/>
      <c r="J130" s="33"/>
      <c r="K130" s="33"/>
      <c r="L130" s="36"/>
      <c r="M130" s="194"/>
      <c r="N130" s="19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119</v>
      </c>
      <c r="AU130" s="14" t="s">
        <v>83</v>
      </c>
    </row>
    <row r="131" spans="1:65" s="2" customFormat="1" ht="24.2" customHeight="1" x14ac:dyDescent="0.2">
      <c r="A131" s="31"/>
      <c r="B131" s="32"/>
      <c r="C131" s="177" t="s">
        <v>142</v>
      </c>
      <c r="D131" s="177" t="s">
        <v>115</v>
      </c>
      <c r="E131" s="178" t="s">
        <v>143</v>
      </c>
      <c r="F131" s="179" t="s">
        <v>144</v>
      </c>
      <c r="G131" s="180" t="s">
        <v>124</v>
      </c>
      <c r="H131" s="181">
        <v>1</v>
      </c>
      <c r="I131" s="182"/>
      <c r="J131" s="183">
        <f>ROUND(I131*H131,2)</f>
        <v>0</v>
      </c>
      <c r="K131" s="184"/>
      <c r="L131" s="36"/>
      <c r="M131" s="185" t="s">
        <v>1</v>
      </c>
      <c r="N131" s="186" t="s">
        <v>43</v>
      </c>
      <c r="O131" s="68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9" t="s">
        <v>113</v>
      </c>
      <c r="AT131" s="189" t="s">
        <v>115</v>
      </c>
      <c r="AU131" s="189" t="s">
        <v>83</v>
      </c>
      <c r="AY131" s="14" t="s">
        <v>114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4" t="s">
        <v>83</v>
      </c>
      <c r="BK131" s="190">
        <f>ROUND(I131*H131,2)</f>
        <v>0</v>
      </c>
      <c r="BL131" s="14" t="s">
        <v>113</v>
      </c>
      <c r="BM131" s="189" t="s">
        <v>145</v>
      </c>
    </row>
    <row r="132" spans="1:65" s="12" customFormat="1" ht="25.9" customHeight="1" x14ac:dyDescent="0.2">
      <c r="B132" s="163"/>
      <c r="C132" s="164"/>
      <c r="D132" s="165" t="s">
        <v>77</v>
      </c>
      <c r="E132" s="166" t="s">
        <v>146</v>
      </c>
      <c r="F132" s="166" t="s">
        <v>147</v>
      </c>
      <c r="G132" s="164"/>
      <c r="H132" s="164"/>
      <c r="I132" s="167"/>
      <c r="J132" s="168">
        <f>BK132</f>
        <v>0</v>
      </c>
      <c r="K132" s="164"/>
      <c r="L132" s="169"/>
      <c r="M132" s="170"/>
      <c r="N132" s="171"/>
      <c r="O132" s="171"/>
      <c r="P132" s="172">
        <f>P133+P136+P139</f>
        <v>0</v>
      </c>
      <c r="Q132" s="171"/>
      <c r="R132" s="172">
        <f>R133+R136+R139</f>
        <v>0</v>
      </c>
      <c r="S132" s="171"/>
      <c r="T132" s="173">
        <f>T133+T136+T139</f>
        <v>0</v>
      </c>
      <c r="AR132" s="174" t="s">
        <v>137</v>
      </c>
      <c r="AT132" s="175" t="s">
        <v>77</v>
      </c>
      <c r="AU132" s="175" t="s">
        <v>78</v>
      </c>
      <c r="AY132" s="174" t="s">
        <v>114</v>
      </c>
      <c r="BK132" s="176">
        <f>BK133+BK136+BK139</f>
        <v>0</v>
      </c>
    </row>
    <row r="133" spans="1:65" s="12" customFormat="1" ht="22.9" customHeight="1" x14ac:dyDescent="0.2">
      <c r="B133" s="163"/>
      <c r="C133" s="164"/>
      <c r="D133" s="165" t="s">
        <v>77</v>
      </c>
      <c r="E133" s="196" t="s">
        <v>148</v>
      </c>
      <c r="F133" s="196" t="s">
        <v>149</v>
      </c>
      <c r="G133" s="164"/>
      <c r="H133" s="164"/>
      <c r="I133" s="167"/>
      <c r="J133" s="197">
        <f>BK133</f>
        <v>0</v>
      </c>
      <c r="K133" s="164"/>
      <c r="L133" s="169"/>
      <c r="M133" s="170"/>
      <c r="N133" s="171"/>
      <c r="O133" s="171"/>
      <c r="P133" s="172">
        <f>SUM(P134:P135)</f>
        <v>0</v>
      </c>
      <c r="Q133" s="171"/>
      <c r="R133" s="172">
        <f>SUM(R134:R135)</f>
        <v>0</v>
      </c>
      <c r="S133" s="171"/>
      <c r="T133" s="173">
        <f>SUM(T134:T135)</f>
        <v>0</v>
      </c>
      <c r="AR133" s="174" t="s">
        <v>137</v>
      </c>
      <c r="AT133" s="175" t="s">
        <v>77</v>
      </c>
      <c r="AU133" s="175" t="s">
        <v>83</v>
      </c>
      <c r="AY133" s="174" t="s">
        <v>114</v>
      </c>
      <c r="BK133" s="176">
        <f>SUM(BK134:BK135)</f>
        <v>0</v>
      </c>
    </row>
    <row r="134" spans="1:65" s="2" customFormat="1" ht="14.45" customHeight="1" x14ac:dyDescent="0.2">
      <c r="A134" s="31"/>
      <c r="B134" s="32"/>
      <c r="C134" s="177" t="s">
        <v>150</v>
      </c>
      <c r="D134" s="177" t="s">
        <v>115</v>
      </c>
      <c r="E134" s="178" t="s">
        <v>151</v>
      </c>
      <c r="F134" s="179" t="s">
        <v>149</v>
      </c>
      <c r="G134" s="180" t="s">
        <v>152</v>
      </c>
      <c r="H134" s="181">
        <v>1</v>
      </c>
      <c r="I134" s="182"/>
      <c r="J134" s="183">
        <f>ROUND(I134*H134,2)</f>
        <v>0</v>
      </c>
      <c r="K134" s="184"/>
      <c r="L134" s="36"/>
      <c r="M134" s="185" t="s">
        <v>1</v>
      </c>
      <c r="N134" s="186" t="s">
        <v>43</v>
      </c>
      <c r="O134" s="6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9" t="s">
        <v>153</v>
      </c>
      <c r="AT134" s="189" t="s">
        <v>115</v>
      </c>
      <c r="AU134" s="189" t="s">
        <v>85</v>
      </c>
      <c r="AY134" s="14" t="s">
        <v>114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83</v>
      </c>
      <c r="BK134" s="190">
        <f>ROUND(I134*H134,2)</f>
        <v>0</v>
      </c>
      <c r="BL134" s="14" t="s">
        <v>153</v>
      </c>
      <c r="BM134" s="189" t="s">
        <v>154</v>
      </c>
    </row>
    <row r="135" spans="1:65" s="2" customFormat="1" ht="39" x14ac:dyDescent="0.2">
      <c r="A135" s="31"/>
      <c r="B135" s="32"/>
      <c r="C135" s="33"/>
      <c r="D135" s="191" t="s">
        <v>119</v>
      </c>
      <c r="E135" s="33"/>
      <c r="F135" s="192" t="s">
        <v>155</v>
      </c>
      <c r="G135" s="33"/>
      <c r="H135" s="33"/>
      <c r="I135" s="193"/>
      <c r="J135" s="33"/>
      <c r="K135" s="33"/>
      <c r="L135" s="36"/>
      <c r="M135" s="194"/>
      <c r="N135" s="195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119</v>
      </c>
      <c r="AU135" s="14" t="s">
        <v>85</v>
      </c>
    </row>
    <row r="136" spans="1:65" s="12" customFormat="1" ht="22.9" customHeight="1" x14ac:dyDescent="0.2">
      <c r="B136" s="163"/>
      <c r="C136" s="164"/>
      <c r="D136" s="165" t="s">
        <v>77</v>
      </c>
      <c r="E136" s="196" t="s">
        <v>156</v>
      </c>
      <c r="F136" s="196" t="s">
        <v>157</v>
      </c>
      <c r="G136" s="164"/>
      <c r="H136" s="164"/>
      <c r="I136" s="167"/>
      <c r="J136" s="197">
        <f>BK136</f>
        <v>0</v>
      </c>
      <c r="K136" s="164"/>
      <c r="L136" s="169"/>
      <c r="M136" s="170"/>
      <c r="N136" s="171"/>
      <c r="O136" s="171"/>
      <c r="P136" s="172">
        <f>SUM(P137:P138)</f>
        <v>0</v>
      </c>
      <c r="Q136" s="171"/>
      <c r="R136" s="172">
        <f>SUM(R137:R138)</f>
        <v>0</v>
      </c>
      <c r="S136" s="171"/>
      <c r="T136" s="173">
        <f>SUM(T137:T138)</f>
        <v>0</v>
      </c>
      <c r="AR136" s="174" t="s">
        <v>137</v>
      </c>
      <c r="AT136" s="175" t="s">
        <v>77</v>
      </c>
      <c r="AU136" s="175" t="s">
        <v>83</v>
      </c>
      <c r="AY136" s="174" t="s">
        <v>114</v>
      </c>
      <c r="BK136" s="176">
        <f>SUM(BK137:BK138)</f>
        <v>0</v>
      </c>
    </row>
    <row r="137" spans="1:65" s="2" customFormat="1" ht="14.45" customHeight="1" x14ac:dyDescent="0.2">
      <c r="A137" s="31"/>
      <c r="B137" s="32"/>
      <c r="C137" s="177" t="s">
        <v>158</v>
      </c>
      <c r="D137" s="177" t="s">
        <v>115</v>
      </c>
      <c r="E137" s="178" t="s">
        <v>159</v>
      </c>
      <c r="F137" s="179" t="s">
        <v>160</v>
      </c>
      <c r="G137" s="180" t="s">
        <v>152</v>
      </c>
      <c r="H137" s="181">
        <v>1</v>
      </c>
      <c r="I137" s="182"/>
      <c r="J137" s="183">
        <f>ROUND(I137*H137,2)</f>
        <v>0</v>
      </c>
      <c r="K137" s="184"/>
      <c r="L137" s="36"/>
      <c r="M137" s="185" t="s">
        <v>1</v>
      </c>
      <c r="N137" s="186" t="s">
        <v>43</v>
      </c>
      <c r="O137" s="68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9" t="s">
        <v>153</v>
      </c>
      <c r="AT137" s="189" t="s">
        <v>115</v>
      </c>
      <c r="AU137" s="189" t="s">
        <v>85</v>
      </c>
      <c r="AY137" s="14" t="s">
        <v>114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4" t="s">
        <v>83</v>
      </c>
      <c r="BK137" s="190">
        <f>ROUND(I137*H137,2)</f>
        <v>0</v>
      </c>
      <c r="BL137" s="14" t="s">
        <v>153</v>
      </c>
      <c r="BM137" s="189" t="s">
        <v>161</v>
      </c>
    </row>
    <row r="138" spans="1:65" s="2" customFormat="1" ht="29.25" x14ac:dyDescent="0.2">
      <c r="A138" s="31"/>
      <c r="B138" s="32"/>
      <c r="C138" s="33"/>
      <c r="D138" s="191" t="s">
        <v>119</v>
      </c>
      <c r="E138" s="33"/>
      <c r="F138" s="192" t="s">
        <v>162</v>
      </c>
      <c r="G138" s="33"/>
      <c r="H138" s="33"/>
      <c r="I138" s="193"/>
      <c r="J138" s="33"/>
      <c r="K138" s="33"/>
      <c r="L138" s="36"/>
      <c r="M138" s="194"/>
      <c r="N138" s="19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119</v>
      </c>
      <c r="AU138" s="14" t="s">
        <v>85</v>
      </c>
    </row>
    <row r="139" spans="1:65" s="12" customFormat="1" ht="22.9" customHeight="1" x14ac:dyDescent="0.2">
      <c r="B139" s="163"/>
      <c r="C139" s="164"/>
      <c r="D139" s="165" t="s">
        <v>77</v>
      </c>
      <c r="E139" s="196" t="s">
        <v>163</v>
      </c>
      <c r="F139" s="196" t="s">
        <v>164</v>
      </c>
      <c r="G139" s="164"/>
      <c r="H139" s="164"/>
      <c r="I139" s="167"/>
      <c r="J139" s="197">
        <f>BK139</f>
        <v>0</v>
      </c>
      <c r="K139" s="164"/>
      <c r="L139" s="169"/>
      <c r="M139" s="170"/>
      <c r="N139" s="171"/>
      <c r="O139" s="171"/>
      <c r="P139" s="172">
        <f>P140</f>
        <v>0</v>
      </c>
      <c r="Q139" s="171"/>
      <c r="R139" s="172">
        <f>R140</f>
        <v>0</v>
      </c>
      <c r="S139" s="171"/>
      <c r="T139" s="173">
        <f>T140</f>
        <v>0</v>
      </c>
      <c r="AR139" s="174" t="s">
        <v>137</v>
      </c>
      <c r="AT139" s="175" t="s">
        <v>77</v>
      </c>
      <c r="AU139" s="175" t="s">
        <v>83</v>
      </c>
      <c r="AY139" s="174" t="s">
        <v>114</v>
      </c>
      <c r="BK139" s="176">
        <f>BK140</f>
        <v>0</v>
      </c>
    </row>
    <row r="140" spans="1:65" s="2" customFormat="1" ht="37.9" customHeight="1" x14ac:dyDescent="0.2">
      <c r="A140" s="31"/>
      <c r="B140" s="32"/>
      <c r="C140" s="177" t="s">
        <v>165</v>
      </c>
      <c r="D140" s="177" t="s">
        <v>115</v>
      </c>
      <c r="E140" s="178" t="s">
        <v>166</v>
      </c>
      <c r="F140" s="179" t="s">
        <v>167</v>
      </c>
      <c r="G140" s="180" t="s">
        <v>152</v>
      </c>
      <c r="H140" s="181">
        <v>1</v>
      </c>
      <c r="I140" s="182"/>
      <c r="J140" s="183">
        <f>ROUND(I140*H140,2)</f>
        <v>0</v>
      </c>
      <c r="K140" s="184"/>
      <c r="L140" s="36"/>
      <c r="M140" s="198" t="s">
        <v>1</v>
      </c>
      <c r="N140" s="199" t="s">
        <v>43</v>
      </c>
      <c r="O140" s="20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9" t="s">
        <v>153</v>
      </c>
      <c r="AT140" s="189" t="s">
        <v>115</v>
      </c>
      <c r="AU140" s="189" t="s">
        <v>85</v>
      </c>
      <c r="AY140" s="14" t="s">
        <v>114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83</v>
      </c>
      <c r="BK140" s="190">
        <f>ROUND(I140*H140,2)</f>
        <v>0</v>
      </c>
      <c r="BL140" s="14" t="s">
        <v>153</v>
      </c>
      <c r="BM140" s="189" t="s">
        <v>168</v>
      </c>
    </row>
    <row r="141" spans="1:65" s="2" customFormat="1" ht="6.95" customHeight="1" x14ac:dyDescent="0.2">
      <c r="A141" s="31"/>
      <c r="B141" s="51"/>
      <c r="C141" s="52"/>
      <c r="D141" s="52"/>
      <c r="E141" s="52"/>
      <c r="F141" s="52"/>
      <c r="G141" s="52"/>
      <c r="H141" s="52"/>
      <c r="I141" s="52"/>
      <c r="J141" s="52"/>
      <c r="K141" s="52"/>
      <c r="L141" s="36"/>
      <c r="M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</sheetData>
  <sheetProtection algorithmName="SHA-512" hashValue="eNKo8Pryz6VCjIVlqQdxg6NDGJHpMJ1vB9y8xbZR9f3BtytTqFI1Lv4AkPIvlp1XmiI5ctgXkn9WJqkgAInJvw==" saltValue="lcaPqz8nwnOhM87zlvKQGosQpQiEKobUJ3U5L14iUspXGvHRUa7P85znRuimW1l/1syhbNdINL9Y63QDywnBhA==" spinCount="100000" sheet="1" objects="1" scenarios="1" formatColumns="0" formatRows="0" autoFilter="0"/>
  <autoFilter ref="C117:K140"/>
  <mergeCells count="6">
    <mergeCell ref="E110:H11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Pha_Balabenka - Obvod OŘ ...</vt:lpstr>
      <vt:lpstr>'Pha_Balabenka - Obvod OŘ ...'!Názvy_tisku</vt:lpstr>
      <vt:lpstr>'Rekapitulace stavby'!Názvy_tisku</vt:lpstr>
      <vt:lpstr>'Pha_Balabenka - Obvod OŘ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Danielková Barbora</cp:lastModifiedBy>
  <cp:lastPrinted>2020-10-06T10:10:32Z</cp:lastPrinted>
  <dcterms:created xsi:type="dcterms:W3CDTF">2020-10-05T13:14:58Z</dcterms:created>
  <dcterms:modified xsi:type="dcterms:W3CDTF">2020-10-06T10:10:41Z</dcterms:modified>
</cp:coreProperties>
</file>