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PS\SPS (-...-) Odstranění objektů v obvodu OŘ Olomouc\ZD pro uchazeče\Díl 4 Soupis prací s výkazem výměr\"/>
    </mc:Choice>
  </mc:AlternateContent>
  <bookViews>
    <workbookView xWindow="0" yWindow="0" windowWidth="15705" windowHeight="9450"/>
  </bookViews>
  <sheets>
    <sheet name="Rekapitulace stavby" sheetId="1" r:id="rId1"/>
    <sheet name="SO 01 - výrobní budova" sheetId="2" r:id="rId2"/>
    <sheet name="SO 04 - VRN" sheetId="3" r:id="rId3"/>
  </sheets>
  <definedNames>
    <definedName name="_xlnm._FilterDatabase" localSheetId="1" hidden="1">'SO 01 - výrobní budova'!$C$120:$K$214</definedName>
    <definedName name="_xlnm._FilterDatabase" localSheetId="2" hidden="1">'SO 04 - VRN'!$C$121:$K$142</definedName>
    <definedName name="_xlnm.Print_Titles" localSheetId="0">'Rekapitulace stavby'!$92:$92</definedName>
    <definedName name="_xlnm.Print_Titles" localSheetId="1">'SO 01 - výrobní budova'!$120:$120</definedName>
    <definedName name="_xlnm.Print_Titles" localSheetId="2">'SO 04 - VRN'!$121:$121</definedName>
    <definedName name="_xlnm.Print_Area" localSheetId="0">'Rekapitulace stavby'!$D$4:$AO$76,'Rekapitulace stavby'!$C$82:$AQ$97</definedName>
    <definedName name="_xlnm.Print_Area" localSheetId="1">'SO 01 - výrobní budova'!$C$4:$J$76,'SO 01 - výrobní budova'!$C$82:$J$102,'SO 01 - výrobní budova'!$C$108:$K$214</definedName>
    <definedName name="_xlnm.Print_Area" localSheetId="2">'SO 04 - VRN'!$C$4:$J$76,'SO 04 - VRN'!$C$82:$J$103,'SO 04 - VRN'!$C$109:$K$142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1" i="3"/>
  <c r="BH141" i="3"/>
  <c r="BG141" i="3"/>
  <c r="BF141" i="3"/>
  <c r="T141" i="3"/>
  <c r="T140" i="3" s="1"/>
  <c r="R141" i="3"/>
  <c r="R140" i="3" s="1"/>
  <c r="P141" i="3"/>
  <c r="P140" i="3" s="1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T127" i="3" s="1"/>
  <c r="R128" i="3"/>
  <c r="R127" i="3" s="1"/>
  <c r="P128" i="3"/>
  <c r="P127" i="3" s="1"/>
  <c r="BI125" i="3"/>
  <c r="BH125" i="3"/>
  <c r="BG125" i="3"/>
  <c r="BF125" i="3"/>
  <c r="T125" i="3"/>
  <c r="T124" i="3" s="1"/>
  <c r="R125" i="3"/>
  <c r="R124" i="3" s="1"/>
  <c r="P125" i="3"/>
  <c r="P124" i="3" s="1"/>
  <c r="F116" i="3"/>
  <c r="E114" i="3"/>
  <c r="F89" i="3"/>
  <c r="E87" i="3"/>
  <c r="J24" i="3"/>
  <c r="E24" i="3"/>
  <c r="J119" i="3" s="1"/>
  <c r="J23" i="3"/>
  <c r="J21" i="3"/>
  <c r="E21" i="3"/>
  <c r="J118" i="3" s="1"/>
  <c r="J20" i="3"/>
  <c r="J18" i="3"/>
  <c r="E18" i="3"/>
  <c r="F119" i="3" s="1"/>
  <c r="J17" i="3"/>
  <c r="J15" i="3"/>
  <c r="E15" i="3"/>
  <c r="F91" i="3" s="1"/>
  <c r="J14" i="3"/>
  <c r="J12" i="3"/>
  <c r="J116" i="3" s="1"/>
  <c r="E7" i="3"/>
  <c r="E112" i="3"/>
  <c r="J37" i="2"/>
  <c r="J36" i="2"/>
  <c r="AY95" i="1" s="1"/>
  <c r="J35" i="2"/>
  <c r="AX95" i="1"/>
  <c r="BI208" i="2"/>
  <c r="BH208" i="2"/>
  <c r="BG208" i="2"/>
  <c r="BF208" i="2"/>
  <c r="T208" i="2"/>
  <c r="R208" i="2"/>
  <c r="P208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F115" i="2"/>
  <c r="E113" i="2"/>
  <c r="F89" i="2"/>
  <c r="E87" i="2"/>
  <c r="J24" i="2"/>
  <c r="E24" i="2"/>
  <c r="J118" i="2" s="1"/>
  <c r="J23" i="2"/>
  <c r="J21" i="2"/>
  <c r="E21" i="2"/>
  <c r="J91" i="2" s="1"/>
  <c r="J20" i="2"/>
  <c r="J18" i="2"/>
  <c r="E18" i="2"/>
  <c r="F118" i="2" s="1"/>
  <c r="J17" i="2"/>
  <c r="J15" i="2"/>
  <c r="E15" i="2"/>
  <c r="F117" i="2" s="1"/>
  <c r="J14" i="2"/>
  <c r="J12" i="2"/>
  <c r="J115" i="2"/>
  <c r="E7" i="2"/>
  <c r="E111" i="2"/>
  <c r="L90" i="1"/>
  <c r="AM90" i="1"/>
  <c r="AM89" i="1"/>
  <c r="L89" i="1"/>
  <c r="AM87" i="1"/>
  <c r="L87" i="1"/>
  <c r="L85" i="1"/>
  <c r="L84" i="1"/>
  <c r="BK141" i="3"/>
  <c r="J138" i="3"/>
  <c r="J136" i="3"/>
  <c r="J133" i="3"/>
  <c r="J131" i="3"/>
  <c r="BK128" i="3"/>
  <c r="J125" i="3"/>
  <c r="J201" i="2"/>
  <c r="J194" i="2"/>
  <c r="J190" i="2"/>
  <c r="J185" i="2"/>
  <c r="BK183" i="2"/>
  <c r="BK167" i="2"/>
  <c r="J165" i="2"/>
  <c r="J162" i="2"/>
  <c r="BK152" i="2"/>
  <c r="J150" i="2"/>
  <c r="BK147" i="2"/>
  <c r="BK142" i="2"/>
  <c r="BK135" i="2"/>
  <c r="J131" i="2"/>
  <c r="J124" i="2"/>
  <c r="J141" i="3"/>
  <c r="BK138" i="3"/>
  <c r="BK136" i="3"/>
  <c r="BK133" i="3"/>
  <c r="BK131" i="3"/>
  <c r="J128" i="3"/>
  <c r="BK125" i="3"/>
  <c r="J208" i="2"/>
  <c r="BK198" i="2"/>
  <c r="J196" i="2"/>
  <c r="BK194" i="2"/>
  <c r="BK188" i="2"/>
  <c r="J183" i="2"/>
  <c r="J177" i="2"/>
  <c r="BK162" i="2"/>
  <c r="J155" i="2"/>
  <c r="J147" i="2"/>
  <c r="J135" i="2"/>
  <c r="BK129" i="2"/>
  <c r="BK124" i="2"/>
  <c r="BK208" i="2"/>
  <c r="BK201" i="2"/>
  <c r="J198" i="2"/>
  <c r="BK196" i="2"/>
  <c r="BK190" i="2"/>
  <c r="J188" i="2"/>
  <c r="BK185" i="2"/>
  <c r="BK177" i="2"/>
  <c r="J167" i="2"/>
  <c r="BK165" i="2"/>
  <c r="BK155" i="2"/>
  <c r="J152" i="2"/>
  <c r="BK150" i="2"/>
  <c r="J142" i="2"/>
  <c r="BK131" i="2"/>
  <c r="J129" i="2"/>
  <c r="AS94" i="1"/>
  <c r="T154" i="2" l="1"/>
  <c r="T200" i="2"/>
  <c r="BK123" i="2"/>
  <c r="J123" i="2"/>
  <c r="J98" i="2" s="1"/>
  <c r="P123" i="2"/>
  <c r="R123" i="2"/>
  <c r="T123" i="2"/>
  <c r="BK154" i="2"/>
  <c r="J154" i="2"/>
  <c r="J99" i="2"/>
  <c r="P154" i="2"/>
  <c r="R154" i="2"/>
  <c r="BK182" i="2"/>
  <c r="J182" i="2" s="1"/>
  <c r="J100" i="2" s="1"/>
  <c r="P182" i="2"/>
  <c r="R182" i="2"/>
  <c r="T182" i="2"/>
  <c r="BK200" i="2"/>
  <c r="J200" i="2" s="1"/>
  <c r="J101" i="2" s="1"/>
  <c r="P200" i="2"/>
  <c r="R200" i="2"/>
  <c r="BK130" i="3"/>
  <c r="J130" i="3"/>
  <c r="J100" i="3"/>
  <c r="P130" i="3"/>
  <c r="P123" i="3" s="1"/>
  <c r="P122" i="3" s="1"/>
  <c r="AU96" i="1" s="1"/>
  <c r="R130" i="3"/>
  <c r="R123" i="3" s="1"/>
  <c r="R122" i="3" s="1"/>
  <c r="T130" i="3"/>
  <c r="BK135" i="3"/>
  <c r="J135" i="3"/>
  <c r="J101" i="3"/>
  <c r="P135" i="3"/>
  <c r="R135" i="3"/>
  <c r="T135" i="3"/>
  <c r="T123" i="3" s="1"/>
  <c r="T122" i="3" s="1"/>
  <c r="E85" i="2"/>
  <c r="J89" i="2"/>
  <c r="F92" i="2"/>
  <c r="BE162" i="2"/>
  <c r="BE165" i="2"/>
  <c r="BE167" i="2"/>
  <c r="BE183" i="2"/>
  <c r="BE201" i="2"/>
  <c r="F91" i="2"/>
  <c r="J92" i="2"/>
  <c r="J117" i="2"/>
  <c r="BE124" i="2"/>
  <c r="BE135" i="2"/>
  <c r="BE142" i="2"/>
  <c r="BE147" i="2"/>
  <c r="BE177" i="2"/>
  <c r="BE185" i="2"/>
  <c r="BE190" i="2"/>
  <c r="BE198" i="2"/>
  <c r="BE208" i="2"/>
  <c r="F92" i="3"/>
  <c r="J92" i="3"/>
  <c r="F118" i="3"/>
  <c r="BE131" i="3"/>
  <c r="BE133" i="3"/>
  <c r="BE136" i="3"/>
  <c r="BE138" i="3"/>
  <c r="BE141" i="3"/>
  <c r="BE129" i="2"/>
  <c r="BE131" i="2"/>
  <c r="BE150" i="2"/>
  <c r="BE152" i="2"/>
  <c r="BE155" i="2"/>
  <c r="BE188" i="2"/>
  <c r="BE194" i="2"/>
  <c r="BE196" i="2"/>
  <c r="E85" i="3"/>
  <c r="J89" i="3"/>
  <c r="J91" i="3"/>
  <c r="BE125" i="3"/>
  <c r="BE128" i="3"/>
  <c r="BK124" i="3"/>
  <c r="J124" i="3"/>
  <c r="J98" i="3"/>
  <c r="BK127" i="3"/>
  <c r="J127" i="3" s="1"/>
  <c r="J99" i="3" s="1"/>
  <c r="BK140" i="3"/>
  <c r="J140" i="3" s="1"/>
  <c r="J102" i="3" s="1"/>
  <c r="J34" i="2"/>
  <c r="AW95" i="1" s="1"/>
  <c r="F37" i="2"/>
  <c r="BD95" i="1" s="1"/>
  <c r="F35" i="3"/>
  <c r="BB96" i="1" s="1"/>
  <c r="F34" i="2"/>
  <c r="BA95" i="1" s="1"/>
  <c r="F37" i="3"/>
  <c r="BD96" i="1" s="1"/>
  <c r="F36" i="2"/>
  <c r="BC95" i="1" s="1"/>
  <c r="J34" i="3"/>
  <c r="AW96" i="1" s="1"/>
  <c r="F36" i="3"/>
  <c r="BC96" i="1" s="1"/>
  <c r="F35" i="2"/>
  <c r="BB95" i="1" s="1"/>
  <c r="F34" i="3"/>
  <c r="BA96" i="1" s="1"/>
  <c r="R122" i="2" l="1"/>
  <c r="R121" i="2"/>
  <c r="T122" i="2"/>
  <c r="T121" i="2"/>
  <c r="P122" i="2"/>
  <c r="P121" i="2"/>
  <c r="AU95" i="1"/>
  <c r="AU94" i="1" s="1"/>
  <c r="BK122" i="2"/>
  <c r="J122" i="2" s="1"/>
  <c r="J97" i="2" s="1"/>
  <c r="BK123" i="3"/>
  <c r="J123" i="3"/>
  <c r="J97" i="3" s="1"/>
  <c r="BB94" i="1"/>
  <c r="W31" i="1" s="1"/>
  <c r="J33" i="2"/>
  <c r="AV95" i="1" s="1"/>
  <c r="AT95" i="1" s="1"/>
  <c r="BC94" i="1"/>
  <c r="W32" i="1" s="1"/>
  <c r="J33" i="3"/>
  <c r="AV96" i="1"/>
  <c r="AT96" i="1"/>
  <c r="BD94" i="1"/>
  <c r="W33" i="1" s="1"/>
  <c r="F33" i="3"/>
  <c r="AZ96" i="1"/>
  <c r="BA94" i="1"/>
  <c r="AW94" i="1" s="1"/>
  <c r="AK30" i="1" s="1"/>
  <c r="F33" i="2"/>
  <c r="AZ95" i="1" s="1"/>
  <c r="BK121" i="2" l="1"/>
  <c r="J121" i="2"/>
  <c r="J96" i="2"/>
  <c r="BK122" i="3"/>
  <c r="J122" i="3" s="1"/>
  <c r="J96" i="3" s="1"/>
  <c r="AZ94" i="1"/>
  <c r="W29" i="1"/>
  <c r="AX94" i="1"/>
  <c r="AY94" i="1"/>
  <c r="W30" i="1"/>
  <c r="AV94" i="1" l="1"/>
  <c r="AK29" i="1" s="1"/>
  <c r="J30" i="2"/>
  <c r="AG95" i="1"/>
  <c r="AN95" i="1"/>
  <c r="J30" i="3"/>
  <c r="AG96" i="1"/>
  <c r="AN96" i="1"/>
  <c r="J39" i="2" l="1"/>
  <c r="J39" i="3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<sst xmlns="http://schemas.openxmlformats.org/spreadsheetml/2006/main" count="1385" uniqueCount="305">
  <si>
    <t>Export Komplet</t>
  </si>
  <si>
    <t/>
  </si>
  <si>
    <t>2.0</t>
  </si>
  <si>
    <t>ZAMOK</t>
  </si>
  <si>
    <t>False</t>
  </si>
  <si>
    <t>{0eacb488-acc5-4936-a4c2-9786bd198dde}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</si>
  <si>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</si>
  <si>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</si>
  <si>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</si>
  <si>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</si>
  <si>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</si>
  <si>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</si>
  <si>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</si>
  <si>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</si>
  <si>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as_036_2020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</si>
  <si>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</si>
  <si>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</si>
  <si>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Přerov - HZS, SO výrobní budova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</si>
  <si>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</si>
  <si>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</si>
  <si>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</si>
  <si>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</si>
  <si>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</si>
  <si>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</si>
  <si>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</si>
  <si>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</si>
  <si>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</si>
  <si>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</si>
  <si>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</si>
  <si>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</si>
  <si>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</si>
  <si>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</si>
  <si>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</si>
  <si>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</si>
  <si>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</si>
  <si>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</si>
  <si>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</si>
  <si>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</si>
  <si>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</si>
  <si>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</si>
  <si>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</si>
  <si>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</si>
  <si>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</si>
  <si>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</si>
  <si>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</si>
  <si>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</si>
  <si>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</si>
  <si>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</si>
  <si>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</si>
  <si>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</si>
  <si>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</si>
  <si>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</si>
  <si>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</si>
  <si>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</si>
  <si>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</si>
  <si>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</si>
  <si>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</si>
  <si>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</si>
  <si>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</si>
  <si>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</si>
  <si>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</si>
  <si>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</si>
  <si>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</si>
  <si>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</si>
  <si>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</si>
  <si>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</si>
  <si>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</si>
  <si>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</si>
  <si>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</si>
  <si>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</si>
  <si>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</si>
  <si>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</si>
  <si>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</si>
  <si>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</si>
  <si>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</si>
  <si>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</si>
  <si>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</si>
  <si>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</si>
  <si>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výrobní budova</t>
  </si>
  <si>
    <t>STA</t>
  </si>
  <si>
    <t>1</t>
  </si>
  <si>
    <t>{6f95c5c6-36c5-445b-9006-d8208bdd14fb}</t>
  </si>
  <si>
    <t>2</t>
  </si>
  <si>
    <t>SO 04</t>
  </si>
  <si>
    <t>VRN</t>
  </si>
  <si>
    <t>{0a90396d-0da8-45ea-924d-0adb515c130d}</t>
  </si>
  <si>
    <t>KRYCÍ LIST SOUPISU PRACÍ</t>
  </si>
  <si>
    <t>Objekt:</t>
  </si>
  <si>
    <t>SO 01 - výrobní budova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</si>
  <si>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</si>
  <si>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</si>
  <si>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</si>
  <si>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</si>
  <si>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</si>
  <si>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</si>
  <si>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</si>
  <si>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</si>
  <si>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</si>
  <si>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</si>
  <si>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</si>
  <si>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</si>
  <si>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</si>
  <si>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</si>
  <si>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</si>
  <si>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</si>
  <si>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</si>
  <si>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</si>
  <si>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</si>
  <si>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</si>
  <si>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</si>
  <si>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</si>
  <si>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</si>
  <si>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</si>
  <si>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</si>
  <si>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</si>
  <si>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</si>
  <si>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</si>
  <si>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122151101</t>
  </si>
  <si>
    <t>Odkopávky a prokopávky nezapažené v hornině třídy těžitelnosti I, skupiny 1 a 2 objem do 20 m3 strojně</t>
  </si>
  <si>
    <t>m3</t>
  </si>
  <si>
    <t>CS ÚRS 2020 01</t>
  </si>
  <si>
    <t>4</t>
  </si>
  <si>
    <t>1679223300</t>
  </si>
  <si>
    <t>PP</t>
  </si>
  <si>
    <t>Odkopávky a prokopávky nezapažené strojně v hornině třídy těžitelnosti I skupiny 1 a 2 do 20 m3</t>
  </si>
  <si>
    <t>VV</t>
  </si>
  <si>
    <t>dílny - podlahy(náspy)</t>
  </si>
  <si>
    <t>65,5*0,2+19,2*0,2+15,81*0,2+86,8*0,2+52,8*0,2</t>
  </si>
  <si>
    <t>Součet</t>
  </si>
  <si>
    <t>162751117</t>
  </si>
  <si>
    <t>Vodorovné přemístění do 10000 m výkopku/sypaniny z horniny třídy těžitelnosti I, skupiny 1 až 3</t>
  </si>
  <si>
    <t>1542939907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</si>
  <si>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</si>
  <si>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</t>
  </si>
  <si>
    <t>997013873</t>
  </si>
  <si>
    <t>Poplatek za uložení stavebního odpadu na recyklační skládce (skládkovné) zeminy a kamení zatříděného do Katalogu odpadů pod kódem 17 05 04</t>
  </si>
  <si>
    <t>t</t>
  </si>
  <si>
    <t>464616768</t>
  </si>
  <si>
    <t>48,022*1,6</t>
  </si>
  <si>
    <t>174111101</t>
  </si>
  <si>
    <t>Zásyp jam, šachet rýh nebo kolem objektů sypaninou se zhutněním ručně</t>
  </si>
  <si>
    <t>-1514914632</t>
  </si>
  <si>
    <t>Zásyp sypaninou z jakékoliv horniny ručně s uložením výkopku ve vrstvách se zhutněním jam, šachet, rýh nebo kolem objektů v těchto vykopávkách</t>
  </si>
  <si>
    <t>základy</t>
  </si>
  <si>
    <t>42,487</t>
  </si>
  <si>
    <t>podlahy</t>
  </si>
  <si>
    <t>48,546+48,022</t>
  </si>
  <si>
    <t>5</t>
  </si>
  <si>
    <t>M</t>
  </si>
  <si>
    <t>58333674</t>
  </si>
  <si>
    <t>kamenivo těžené hrubé frakce 16/32</t>
  </si>
  <si>
    <t>8</t>
  </si>
  <si>
    <t>2069510572</t>
  </si>
  <si>
    <t>139,055*1,6</t>
  </si>
  <si>
    <t>222,488*0,8 'Přepočtené koeficientem množství</t>
  </si>
  <si>
    <t>6</t>
  </si>
  <si>
    <t>58333625</t>
  </si>
  <si>
    <t>kamenivo těžené hrubé frakce 4/8</t>
  </si>
  <si>
    <t>-23610077</t>
  </si>
  <si>
    <t>222,488*0,2 'Přepočtené koeficientem množství</t>
  </si>
  <si>
    <t>998225194</t>
  </si>
  <si>
    <t>Příplatek k přesunu hmot pro pozemní komunikace s krytem z kamene, živičným, betonovým do 5000 m</t>
  </si>
  <si>
    <t>1725792398</t>
  </si>
  <si>
    <t>Přesun hmot pro komunikace s krytem z kameniva, monolitickým betonovým nebo živičným  Příplatek k ceně za zvětšený přesun přes vymezenou největší dopravní vzdálenost do 5000 m</t>
  </si>
  <si>
    <t>9</t>
  </si>
  <si>
    <t>998225195</t>
  </si>
  <si>
    <t>Příplatek k přesunu hmot pro pozemní komunikace s krytem z kamene, živičným, betonovým ZKD 5000 m</t>
  </si>
  <si>
    <t>1763877294</t>
  </si>
  <si>
    <t>Přesun hmot pro komunikace s krytem z kameniva, monolitickým betonovým nebo živičným  Příplatek k ceně za zvětšený přesun přes vymezenou největší dopravní vzdálenost za každých dalších 5000 m přes 5000 m</t>
  </si>
  <si>
    <t>Ostatní konstrukce a práce, bourání</t>
  </si>
  <si>
    <t>12</t>
  </si>
  <si>
    <t>941111111</t>
  </si>
  <si>
    <t>Montáž lešení řadového trubkového lehkého s podlahami zatížení do 200 kg/m2 š do 0,9 m v do 10 m</t>
  </si>
  <si>
    <t>m2</t>
  </si>
  <si>
    <t>-750283717</t>
  </si>
  <si>
    <t>Montáž lešení řadového trubkového lehkého pracovního s podlahami  s provozním zatížením tř. 3 do 200 kg/m2 šířky tř. W06 od 0,6 do 0,9 m, výšky do 10 m</t>
  </si>
  <si>
    <t>sklad</t>
  </si>
  <si>
    <t>20,4*7+8*7</t>
  </si>
  <si>
    <t>dílny</t>
  </si>
  <si>
    <t>24,29*4,45+25,25*4,45</t>
  </si>
  <si>
    <t>13</t>
  </si>
  <si>
    <t>941111211</t>
  </si>
  <si>
    <t>Příplatek k lešení řadovému trubkovému lehkému s podlahami š 0,9 m v 10 m za první a ZKD den použití</t>
  </si>
  <si>
    <t>262283006</t>
  </si>
  <si>
    <t>Montáž lešení řadového trubkového lehkého pracovního s podlahami  s provozním zatížením tř. 3 do 200 kg/m2 Příplatek za první a každý další den použití lešení k ceně -1111</t>
  </si>
  <si>
    <t>419,253*30 'Přepočtené koeficientem množství</t>
  </si>
  <si>
    <t>14</t>
  </si>
  <si>
    <t>941111811</t>
  </si>
  <si>
    <t>Demontáž lešení řadového trubkového lehkého s podlahami zatížení do 200 kg/m2 š do 0,9 m v do 10 m</t>
  </si>
  <si>
    <t>-1533237268</t>
  </si>
  <si>
    <t>Demontáž lešení řadového trubkového lehkého pracovního s podlahami  s provozním zatížením tř. 3 do 200 kg/m2 šířky tř. W06 od 0,6 do 0,9 m, výšky do 10 m</t>
  </si>
  <si>
    <t>961044111</t>
  </si>
  <si>
    <t>Bourání základů z betonu prostého</t>
  </si>
  <si>
    <t>-1345117363</t>
  </si>
  <si>
    <t>Bourání základů z betonu  prostého</t>
  </si>
  <si>
    <t>((25,26*0,35)*2+(6,5*0,2)*4+6,5*0,35)*0,5</t>
  </si>
  <si>
    <t>((24,29*0,5)*2+6,95*0,35+6,95*0,15+6,7*0,3)*0,5</t>
  </si>
  <si>
    <t>(20,4*0,5*0,5)*2+(7,95*0,4*0,5)*3</t>
  </si>
  <si>
    <t>Mezisoučet</t>
  </si>
  <si>
    <t>20,25*0,2+9*0,2+29*0,2+12,1*0,2+10,2*0,2+20,4*7,95*0,2</t>
  </si>
  <si>
    <t>18</t>
  </si>
  <si>
    <t>981011315</t>
  </si>
  <si>
    <t>Demolice budov zděných na MVC podíl konstrukcí do 30 % postupným rozebíráním</t>
  </si>
  <si>
    <t>-589725963</t>
  </si>
  <si>
    <t>Demolice budov  postupným rozebíráním z cihel, kamene, smíšeného nebo hrázděného zdiva, tvárnic na maltu vápennou nebo vápenocementovou s podílem konstrukcí přes 25 do 30 %</t>
  </si>
  <si>
    <t>dílny, sklad</t>
  </si>
  <si>
    <t>2474</t>
  </si>
  <si>
    <t>997</t>
  </si>
  <si>
    <t>Přesun sutě</t>
  </si>
  <si>
    <t>19</t>
  </si>
  <si>
    <t>997006512</t>
  </si>
  <si>
    <t>Vodorovné doprava suti s naložením a složením na skládku do 1 km</t>
  </si>
  <si>
    <t>-1895794674</t>
  </si>
  <si>
    <t>Vodorovná doprava suti na skládku s naložením na dopravní prostředek a složením přes 100 m do 1 km</t>
  </si>
  <si>
    <t>20</t>
  </si>
  <si>
    <t>997006519</t>
  </si>
  <si>
    <t>Příplatek k vodorovnému přemístění suti na skládku ZKD 1 km přes 1 km</t>
  </si>
  <si>
    <t>1739891900</t>
  </si>
  <si>
    <t>Vodorovná doprava suti na skládku s naložením na dopravní prostředek a složením Příplatek k ceně za každý další i započatý 1 km</t>
  </si>
  <si>
    <t>1553,604*20 'Přepočtené koeficientem množství</t>
  </si>
  <si>
    <t>997013601</t>
  </si>
  <si>
    <t>Poplatek za uložení na skládce (skládkovné) stavebního odpadu betonového kód odpadu 17 01 01</t>
  </si>
  <si>
    <t>-1902382986</t>
  </si>
  <si>
    <t>Poplatek za uložení stavebního odpadu na skládce (skládkovné) z prostého betonu zatříděného do Katalogu odpadů pod kódem 17 01 01</t>
  </si>
  <si>
    <t>22</t>
  </si>
  <si>
    <t>997013603</t>
  </si>
  <si>
    <t>Poplatek za uložení na skládce (skládkovné) stavebního odpadu cihelného kód odpadu 17 01 02</t>
  </si>
  <si>
    <t>2107032742</t>
  </si>
  <si>
    <t>Poplatek za uložení stavebního odpadu na skládce (skládkovné) cihelného zatříděného do Katalogu odpadů pod kódem 17 01 02</t>
  </si>
  <si>
    <t>1360,7-22,5</t>
  </si>
  <si>
    <t>23</t>
  </si>
  <si>
    <t>997013631</t>
  </si>
  <si>
    <t>Poplatek za uložení na skládce (skládkovné) stavebního odpadu směsného kód odpadu 17 09 04</t>
  </si>
  <si>
    <t>-496110388</t>
  </si>
  <si>
    <t>Poplatek za uložení stavebního odpadu na skládce (skládkovné) směsného stavebního a demoličního zatříděného do Katalogu odpadů pod kódem 17 09 04</t>
  </si>
  <si>
    <t>24</t>
  </si>
  <si>
    <t>997013811</t>
  </si>
  <si>
    <t>Poplatek za uložení na skládce (skládkovné) stavebního odpadu dřevěného kód odpadu 17 02 01</t>
  </si>
  <si>
    <t>-906467064</t>
  </si>
  <si>
    <t>Poplatek za uložení stavebního odpadu na skládce (skládkovné) dřevěného zatříděného do Katalogu odpadů pod kódem 17 02 01</t>
  </si>
  <si>
    <t>25</t>
  </si>
  <si>
    <t>997013821</t>
  </si>
  <si>
    <t>Poplatek za uložení na skládce (skládkovné) stavebního odpadu s obsahem azbestu kód odpadu 17 06 05</t>
  </si>
  <si>
    <t>-1007195986</t>
  </si>
  <si>
    <t>Poplatek za uložení stavebního odpadu na skládce (skládkovné) ze stavebních materiálů obsahujících azbest zatříděných do Katalogu odpadů pod kódem 17 06 05</t>
  </si>
  <si>
    <t>765</t>
  </si>
  <si>
    <t>Krytina skládaná</t>
  </si>
  <si>
    <t>57</t>
  </si>
  <si>
    <t>765131801</t>
  </si>
  <si>
    <t>Demontáž vláknocementové skládané krytiny sklonu do 30° do suti</t>
  </si>
  <si>
    <t>16</t>
  </si>
  <si>
    <t>-600794919</t>
  </si>
  <si>
    <t>Demontáž vláknocementové krytiny skládané  sklonu do 30° do suti</t>
  </si>
  <si>
    <t>(20,1*4,5)*2</t>
  </si>
  <si>
    <t>(4,2*25,25)*2+(4,2*20,59)*2+(4,2*3,7)*2</t>
  </si>
  <si>
    <t>58</t>
  </si>
  <si>
    <t>765131821</t>
  </si>
  <si>
    <t>Demontáž hřebene nebo nároží z hřebenáčů vláknocementové skládané krytiny sklonu do 30° do suti</t>
  </si>
  <si>
    <t>m</t>
  </si>
  <si>
    <t>236587621</t>
  </si>
  <si>
    <t>Demontáž vláknocementové krytiny skládané  sklonu do 30° hřebene nebo nároží z hřebenáčů do suti</t>
  </si>
  <si>
    <t>20,1</t>
  </si>
  <si>
    <t>25,25+20,59+3,7</t>
  </si>
  <si>
    <t>SO 04 - VRN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</si>
  <si>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</si>
  <si>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</si>
  <si>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</si>
  <si>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</si>
  <si>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</si>
  <si>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</si>
  <si>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</si>
  <si>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VRN2</t>
  </si>
  <si>
    <t>Příprava staveniště</t>
  </si>
  <si>
    <t>020001000</t>
  </si>
  <si>
    <t>soubor</t>
  </si>
  <si>
    <t>1024</t>
  </si>
  <si>
    <t>-1621198382</t>
  </si>
  <si>
    <t>Příprava staveniště
zabezpečení a zajištění staveniště</t>
  </si>
  <si>
    <t>VRN3</t>
  </si>
  <si>
    <t>Zařízení staveniště</t>
  </si>
  <si>
    <t>7</t>
  </si>
  <si>
    <t>030001000</t>
  </si>
  <si>
    <t>-729637676</t>
  </si>
  <si>
    <t>VRN4</t>
  </si>
  <si>
    <t>Inženýrská činnost</t>
  </si>
  <si>
    <t>043002000</t>
  </si>
  <si>
    <t>Zkoušky a ostatní měření</t>
  </si>
  <si>
    <t>2104313706</t>
  </si>
  <si>
    <t>045002000</t>
  </si>
  <si>
    <t>Kompletační a koordinační činnost</t>
  </si>
  <si>
    <t>-1376210279</t>
  </si>
  <si>
    <t>VRN7</t>
  </si>
  <si>
    <t>Provozní vlivy</t>
  </si>
  <si>
    <t>070001000</t>
  </si>
  <si>
    <t>1685369133</t>
  </si>
  <si>
    <t>Provozní vlivy
práce v ochranném pásmu 
areál HZS</t>
  </si>
  <si>
    <t>071002000</t>
  </si>
  <si>
    <t>Provoz investora, třetích osob</t>
  </si>
  <si>
    <t>oubor…</t>
  </si>
  <si>
    <t>141971331</t>
  </si>
  <si>
    <t>VRN9</t>
  </si>
  <si>
    <t>Ostatní náklady</t>
  </si>
  <si>
    <t>090001000</t>
  </si>
  <si>
    <t>-1980248941</t>
  </si>
  <si>
    <t xml:space="preserve">Ostatní náklady
vytýčení a přeložení a odpojení IS+revize,prohlídky, vystavení platnýchdokladů
přeložka venkovních osvětlovacích těles
likvidace nebezpečného odpadu
geodetické zaměření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</si>
</sst>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3"/>
      <c r="AQ5" s="23"/>
      <c r="AR5" s="21"/>
      <c r="BE5" s="26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3"/>
      <c r="AQ6" s="23"/>
      <c r="AR6" s="21"/>
      <c r="BE6" s="26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/>
      <c r="AO8" s="23"/>
      <c r="AP8" s="23"/>
      <c r="AQ8" s="23"/>
      <c r="AR8" s="21"/>
      <c r="BE8" s="26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6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26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8" t="s">
        <v>1</v>
      </c>
      <c r="AO11" s="23"/>
      <c r="AP11" s="23"/>
      <c r="AQ11" s="23"/>
      <c r="AR11" s="21"/>
      <c r="BE11" s="26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6"/>
      <c r="BS12" s="18" t="s">
        <v>6</v>
      </c>
    </row>
    <row r="13" spans="1:74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27</v>
      </c>
      <c r="AO13" s="23"/>
      <c r="AP13" s="23"/>
      <c r="AQ13" s="23"/>
      <c r="AR13" s="21"/>
      <c r="BE13" s="266"/>
      <c r="BS13" s="18" t="s">
        <v>6</v>
      </c>
    </row>
    <row r="14" spans="1:74">
      <c r="B14" s="22"/>
      <c r="C14" s="23"/>
      <c r="D14" s="23"/>
      <c r="E14" s="271" t="s">
        <v>27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30" t="s">
        <v>25</v>
      </c>
      <c r="AL14" s="23"/>
      <c r="AM14" s="23"/>
      <c r="AN14" s="32" t="s">
        <v>27</v>
      </c>
      <c r="AO14" s="23"/>
      <c r="AP14" s="23"/>
      <c r="AQ14" s="23"/>
      <c r="AR14" s="21"/>
      <c r="BE14" s="26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6"/>
      <c r="BS15" s="18" t="s">
        <v>4</v>
      </c>
    </row>
    <row r="16" spans="1:74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26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8" t="s">
        <v>1</v>
      </c>
      <c r="AO17" s="23"/>
      <c r="AP17" s="23"/>
      <c r="AQ17" s="23"/>
      <c r="AR17" s="21"/>
      <c r="BE17" s="266"/>
      <c r="BS17" s="18" t="s">
        <v>29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6"/>
      <c r="BS18" s="18" t="s">
        <v>6</v>
      </c>
    </row>
    <row r="19" spans="1:71" s="1" customFormat="1" ht="12" customHeight="1">
      <c r="B19" s="22"/>
      <c r="C19" s="23"/>
      <c r="D19" s="30" t="s">
        <v>30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26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8" t="s">
        <v>1</v>
      </c>
      <c r="AO20" s="23"/>
      <c r="AP20" s="23"/>
      <c r="AQ20" s="23"/>
      <c r="AR20" s="21"/>
      <c r="BE20" s="266"/>
      <c r="BS20" s="18" t="s">
        <v>29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6"/>
    </row>
    <row r="22" spans="1:71" s="1" customFormat="1" ht="12" customHeight="1">
      <c r="B22" s="22"/>
      <c r="C22" s="23"/>
      <c r="D22" s="30" t="s">
        <v>31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6"/>
    </row>
    <row r="23" spans="1:71" s="1" customFormat="1" ht="16.5" customHeight="1">
      <c r="B23" s="22"/>
      <c r="C23" s="23"/>
      <c r="D23" s="23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3"/>
      <c r="AP23" s="23"/>
      <c r="AQ23" s="23"/>
      <c r="AR23" s="21"/>
      <c r="BE23" s="26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6"/>
    </row>
    <row r="26" spans="1:71" s="2" customFormat="1" ht="25.9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4">
        <f>ROUND(AG94,2)</f>
        <v>0</v>
      </c>
      <c r="AL26" s="275"/>
      <c r="AM26" s="275"/>
      <c r="AN26" s="275"/>
      <c r="AO26" s="275"/>
      <c r="AP26" s="37"/>
      <c r="AQ26" s="37"/>
      <c r="AR26" s="40"/>
      <c r="BE26" s="26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6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6" t="s">
        <v>33</v>
      </c>
      <c r="M28" s="276"/>
      <c r="N28" s="276"/>
      <c r="O28" s="276"/>
      <c r="P28" s="276"/>
      <c r="Q28" s="37"/>
      <c r="R28" s="37"/>
      <c r="S28" s="37"/>
      <c r="T28" s="37"/>
      <c r="U28" s="37"/>
      <c r="V28" s="37"/>
      <c r="W28" s="276" t="s">
        <v>34</v>
      </c>
      <c r="X28" s="276"/>
      <c r="Y28" s="276"/>
      <c r="Z28" s="276"/>
      <c r="AA28" s="276"/>
      <c r="AB28" s="276"/>
      <c r="AC28" s="276"/>
      <c r="AD28" s="276"/>
      <c r="AE28" s="276"/>
      <c r="AF28" s="37"/>
      <c r="AG28" s="37"/>
      <c r="AH28" s="37"/>
      <c r="AI28" s="37"/>
      <c r="AJ28" s="37"/>
      <c r="AK28" s="276" t="s">
        <v>35</v>
      </c>
      <c r="AL28" s="276"/>
      <c r="AM28" s="276"/>
      <c r="AN28" s="276"/>
      <c r="AO28" s="276"/>
      <c r="AP28" s="37"/>
      <c r="AQ28" s="37"/>
      <c r="AR28" s="40"/>
      <c r="BE28" s="266"/>
    </row>
    <row r="29" spans="1:71" s="3" customFormat="1" ht="14.45" customHeight="1"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279">
        <v>0.21</v>
      </c>
      <c r="M29" s="278"/>
      <c r="N29" s="278"/>
      <c r="O29" s="278"/>
      <c r="P29" s="278"/>
      <c r="Q29" s="42"/>
      <c r="R29" s="42"/>
      <c r="S29" s="42"/>
      <c r="T29" s="42"/>
      <c r="U29" s="42"/>
      <c r="V29" s="42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2"/>
      <c r="AG29" s="42"/>
      <c r="AH29" s="42"/>
      <c r="AI29" s="42"/>
      <c r="AJ29" s="42"/>
      <c r="AK29" s="277">
        <f>ROUND(AV94, 2)</f>
        <v>0</v>
      </c>
      <c r="AL29" s="278"/>
      <c r="AM29" s="278"/>
      <c r="AN29" s="278"/>
      <c r="AO29" s="278"/>
      <c r="AP29" s="42"/>
      <c r="AQ29" s="42"/>
      <c r="AR29" s="43"/>
      <c r="BE29" s="267"/>
    </row>
    <row r="30" spans="1:71" s="3" customFormat="1" ht="14.45" customHeight="1"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279">
        <v>0.15</v>
      </c>
      <c r="M30" s="278"/>
      <c r="N30" s="278"/>
      <c r="O30" s="278"/>
      <c r="P30" s="278"/>
      <c r="Q30" s="42"/>
      <c r="R30" s="42"/>
      <c r="S30" s="42"/>
      <c r="T30" s="42"/>
      <c r="U30" s="42"/>
      <c r="V30" s="42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2"/>
      <c r="AG30" s="42"/>
      <c r="AH30" s="42"/>
      <c r="AI30" s="42"/>
      <c r="AJ30" s="42"/>
      <c r="AK30" s="277">
        <f>ROUND(AW94, 2)</f>
        <v>0</v>
      </c>
      <c r="AL30" s="278"/>
      <c r="AM30" s="278"/>
      <c r="AN30" s="278"/>
      <c r="AO30" s="278"/>
      <c r="AP30" s="42"/>
      <c r="AQ30" s="42"/>
      <c r="AR30" s="43"/>
      <c r="BE30" s="267"/>
    </row>
    <row r="31" spans="1:71" s="3" customFormat="1" ht="14.45" hidden="1" customHeight="1"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279">
        <v>0.21</v>
      </c>
      <c r="M31" s="278"/>
      <c r="N31" s="278"/>
      <c r="O31" s="278"/>
      <c r="P31" s="278"/>
      <c r="Q31" s="42"/>
      <c r="R31" s="42"/>
      <c r="S31" s="42"/>
      <c r="T31" s="42"/>
      <c r="U31" s="42"/>
      <c r="V31" s="42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2"/>
      <c r="AG31" s="42"/>
      <c r="AH31" s="42"/>
      <c r="AI31" s="42"/>
      <c r="AJ31" s="42"/>
      <c r="AK31" s="277">
        <v>0</v>
      </c>
      <c r="AL31" s="278"/>
      <c r="AM31" s="278"/>
      <c r="AN31" s="278"/>
      <c r="AO31" s="278"/>
      <c r="AP31" s="42"/>
      <c r="AQ31" s="42"/>
      <c r="AR31" s="43"/>
      <c r="BE31" s="267"/>
    </row>
    <row r="32" spans="1:71" s="3" customFormat="1" ht="14.45" hidden="1" customHeight="1"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279">
        <v>0.15</v>
      </c>
      <c r="M32" s="278"/>
      <c r="N32" s="278"/>
      <c r="O32" s="278"/>
      <c r="P32" s="278"/>
      <c r="Q32" s="42"/>
      <c r="R32" s="42"/>
      <c r="S32" s="42"/>
      <c r="T32" s="42"/>
      <c r="U32" s="42"/>
      <c r="V32" s="42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2"/>
      <c r="AG32" s="42"/>
      <c r="AH32" s="42"/>
      <c r="AI32" s="42"/>
      <c r="AJ32" s="42"/>
      <c r="AK32" s="277">
        <v>0</v>
      </c>
      <c r="AL32" s="278"/>
      <c r="AM32" s="278"/>
      <c r="AN32" s="278"/>
      <c r="AO32" s="278"/>
      <c r="AP32" s="42"/>
      <c r="AQ32" s="42"/>
      <c r="AR32" s="43"/>
      <c r="BE32" s="267"/>
    </row>
    <row r="33" spans="1:57" s="3" customFormat="1" ht="14.45" hidden="1" customHeight="1"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279">
        <v>0</v>
      </c>
      <c r="M33" s="278"/>
      <c r="N33" s="278"/>
      <c r="O33" s="278"/>
      <c r="P33" s="278"/>
      <c r="Q33" s="42"/>
      <c r="R33" s="42"/>
      <c r="S33" s="42"/>
      <c r="T33" s="42"/>
      <c r="U33" s="42"/>
      <c r="V33" s="42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2"/>
      <c r="AG33" s="42"/>
      <c r="AH33" s="42"/>
      <c r="AI33" s="42"/>
      <c r="AJ33" s="42"/>
      <c r="AK33" s="277">
        <v>0</v>
      </c>
      <c r="AL33" s="278"/>
      <c r="AM33" s="278"/>
      <c r="AN33" s="278"/>
      <c r="AO33" s="278"/>
      <c r="AP33" s="42"/>
      <c r="AQ33" s="42"/>
      <c r="AR33" s="43"/>
      <c r="BE33" s="26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6"/>
    </row>
    <row r="35" spans="1:57" s="2" customFormat="1" ht="25.9" customHeight="1">
      <c r="A35" s="35"/>
      <c r="B35" s="36"/>
      <c r="C35" s="44"/>
      <c r="D35" s="45" t="s">
        <v>42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43</v>
      </c>
      <c r="U35" s="46"/>
      <c r="V35" s="46"/>
      <c r="W35" s="46"/>
      <c r="X35" s="280" t="s">
        <v>44</v>
      </c>
      <c r="Y35" s="281"/>
      <c r="Z35" s="281"/>
      <c r="AA35" s="281"/>
      <c r="AB35" s="281"/>
      <c r="AC35" s="46"/>
      <c r="AD35" s="46"/>
      <c r="AE35" s="46"/>
      <c r="AF35" s="46"/>
      <c r="AG35" s="46"/>
      <c r="AH35" s="46"/>
      <c r="AI35" s="46"/>
      <c r="AJ35" s="46"/>
      <c r="AK35" s="282">
        <f>SUM(AK26:AK33)</f>
        <v>0</v>
      </c>
      <c r="AL35" s="281"/>
      <c r="AM35" s="281"/>
      <c r="AN35" s="281"/>
      <c r="AO35" s="28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47</v>
      </c>
      <c r="AI60" s="39"/>
      <c r="AJ60" s="39"/>
      <c r="AK60" s="39"/>
      <c r="AL60" s="39"/>
      <c r="AM60" s="53" t="s">
        <v>48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47</v>
      </c>
      <c r="AI75" s="39"/>
      <c r="AJ75" s="39"/>
      <c r="AK75" s="39"/>
      <c r="AL75" s="39"/>
      <c r="AM75" s="53" t="s">
        <v>48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as_036_2020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4" t="str">
        <f>K6</f>
        <v xml:space="preserve"> Přerov - HZS, SO výrobní budova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6" t="str">
        <f>IF(AN8= "","",AN8)</f>
        <v/>
      </c>
      <c r="AN87" s="286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28</v>
      </c>
      <c r="AJ89" s="37"/>
      <c r="AK89" s="37"/>
      <c r="AL89" s="37"/>
      <c r="AM89" s="287" t="str">
        <f>IF(E17="","",E17)</f>
        <v xml:space="preserve"> </v>
      </c>
      <c r="AN89" s="288"/>
      <c r="AO89" s="288"/>
      <c r="AP89" s="288"/>
      <c r="AQ89" s="37"/>
      <c r="AR89" s="40"/>
      <c r="AS89" s="289" t="s">
        <v>52</v>
      </c>
      <c r="AT89" s="29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26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30</v>
      </c>
      <c r="AJ90" s="37"/>
      <c r="AK90" s="37"/>
      <c r="AL90" s="37"/>
      <c r="AM90" s="287" t="str">
        <f>IF(E20="","",E20)</f>
        <v xml:space="preserve"> </v>
      </c>
      <c r="AN90" s="288"/>
      <c r="AO90" s="288"/>
      <c r="AP90" s="288"/>
      <c r="AQ90" s="37"/>
      <c r="AR90" s="40"/>
      <c r="AS90" s="291"/>
      <c r="AT90" s="29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3"/>
      <c r="AT91" s="29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5" t="s">
        <v>53</v>
      </c>
      <c r="D92" s="296"/>
      <c r="E92" s="296"/>
      <c r="F92" s="296"/>
      <c r="G92" s="296"/>
      <c r="H92" s="74"/>
      <c r="I92" s="297" t="s">
        <v>54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8" t="s">
        <v>55</v>
      </c>
      <c r="AH92" s="296"/>
      <c r="AI92" s="296"/>
      <c r="AJ92" s="296"/>
      <c r="AK92" s="296"/>
      <c r="AL92" s="296"/>
      <c r="AM92" s="296"/>
      <c r="AN92" s="297" t="s">
        <v>56</v>
      </c>
      <c r="AO92" s="296"/>
      <c r="AP92" s="299"/>
      <c r="AQ92" s="75" t="s">
        <v>57</v>
      </c>
      <c r="AR92" s="40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8" t="s">
        <v>69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3">
        <f>ROUND(SUM(AG95:AG96),2)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5</v>
      </c>
      <c r="BX94" s="92" t="s">
        <v>75</v>
      </c>
      <c r="CL94" s="92" t="s">
        <v>1</v>
      </c>
    </row>
    <row r="95" spans="1:91" s="7" customFormat="1" ht="16.5" customHeight="1">
      <c r="A95" s="94" t="s">
        <v>76</v>
      </c>
      <c r="B95" s="95"/>
      <c r="C95" s="96"/>
      <c r="D95" s="302" t="s">
        <v>77</v>
      </c>
      <c r="E95" s="302"/>
      <c r="F95" s="302"/>
      <c r="G95" s="302"/>
      <c r="H95" s="302"/>
      <c r="I95" s="97"/>
      <c r="J95" s="302" t="s">
        <v>78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300">
        <f>'SO 01 - výrobní budova'!J30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98" t="s">
        <v>79</v>
      </c>
      <c r="AR95" s="99"/>
      <c r="AS95" s="100">
        <v>0</v>
      </c>
      <c r="AT95" s="101">
        <f>ROUND(SUM(AV95:AW95),2)</f>
        <v>0</v>
      </c>
      <c r="AU95" s="102">
        <f>'SO 01 - výrobní budova'!P121</f>
        <v>0</v>
      </c>
      <c r="AV95" s="101">
        <f>'SO 01 - výrobní budova'!J33</f>
        <v>0</v>
      </c>
      <c r="AW95" s="101">
        <f>'SO 01 - výrobní budova'!J34</f>
        <v>0</v>
      </c>
      <c r="AX95" s="101">
        <f>'SO 01 - výrobní budova'!J35</f>
        <v>0</v>
      </c>
      <c r="AY95" s="101">
        <f>'SO 01 - výrobní budova'!J36</f>
        <v>0</v>
      </c>
      <c r="AZ95" s="101">
        <f>'SO 01 - výrobní budova'!F33</f>
        <v>0</v>
      </c>
      <c r="BA95" s="101">
        <f>'SO 01 - výrobní budova'!F34</f>
        <v>0</v>
      </c>
      <c r="BB95" s="101">
        <f>'SO 01 - výrobní budova'!F35</f>
        <v>0</v>
      </c>
      <c r="BC95" s="101">
        <f>'SO 01 - výrobní budova'!F36</f>
        <v>0</v>
      </c>
      <c r="BD95" s="103">
        <f>'SO 01 - výrobní budova'!F37</f>
        <v>0</v>
      </c>
      <c r="BT95" s="104" t="s">
        <v>80</v>
      </c>
      <c r="BV95" s="104" t="s">
        <v>74</v>
      </c>
      <c r="BW95" s="104" t="s">
        <v>81</v>
      </c>
      <c r="BX95" s="104" t="s">
        <v>5</v>
      </c>
      <c r="CL95" s="104" t="s">
        <v>1</v>
      </c>
      <c r="CM95" s="104" t="s">
        <v>82</v>
      </c>
    </row>
    <row r="96" spans="1:91" s="7" customFormat="1" ht="16.5" customHeight="1">
      <c r="A96" s="94" t="s">
        <v>76</v>
      </c>
      <c r="B96" s="95"/>
      <c r="C96" s="96"/>
      <c r="D96" s="302" t="s">
        <v>83</v>
      </c>
      <c r="E96" s="302"/>
      <c r="F96" s="302"/>
      <c r="G96" s="302"/>
      <c r="H96" s="302"/>
      <c r="I96" s="97"/>
      <c r="J96" s="302" t="s">
        <v>84</v>
      </c>
      <c r="K96" s="302"/>
      <c r="L96" s="302"/>
      <c r="M96" s="302"/>
      <c r="N96" s="302"/>
      <c r="O96" s="302"/>
      <c r="P96" s="302"/>
      <c r="Q96" s="302"/>
      <c r="R96" s="302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  <c r="AF96" s="302"/>
      <c r="AG96" s="300">
        <f>'SO 04 - VRN'!J30</f>
        <v>0</v>
      </c>
      <c r="AH96" s="301"/>
      <c r="AI96" s="301"/>
      <c r="AJ96" s="301"/>
      <c r="AK96" s="301"/>
      <c r="AL96" s="301"/>
      <c r="AM96" s="301"/>
      <c r="AN96" s="300">
        <f>SUM(AG96,AT96)</f>
        <v>0</v>
      </c>
      <c r="AO96" s="301"/>
      <c r="AP96" s="301"/>
      <c r="AQ96" s="98" t="s">
        <v>79</v>
      </c>
      <c r="AR96" s="99"/>
      <c r="AS96" s="105">
        <v>0</v>
      </c>
      <c r="AT96" s="106">
        <f>ROUND(SUM(AV96:AW96),2)</f>
        <v>0</v>
      </c>
      <c r="AU96" s="107">
        <f>'SO 04 - VRN'!P122</f>
        <v>0</v>
      </c>
      <c r="AV96" s="106">
        <f>'SO 04 - VRN'!J33</f>
        <v>0</v>
      </c>
      <c r="AW96" s="106">
        <f>'SO 04 - VRN'!J34</f>
        <v>0</v>
      </c>
      <c r="AX96" s="106">
        <f>'SO 04 - VRN'!J35</f>
        <v>0</v>
      </c>
      <c r="AY96" s="106">
        <f>'SO 04 - VRN'!J36</f>
        <v>0</v>
      </c>
      <c r="AZ96" s="106">
        <f>'SO 04 - VRN'!F33</f>
        <v>0</v>
      </c>
      <c r="BA96" s="106">
        <f>'SO 04 - VRN'!F34</f>
        <v>0</v>
      </c>
      <c r="BB96" s="106">
        <f>'SO 04 - VRN'!F35</f>
        <v>0</v>
      </c>
      <c r="BC96" s="106">
        <f>'SO 04 - VRN'!F36</f>
        <v>0</v>
      </c>
      <c r="BD96" s="108">
        <f>'SO 04 - VRN'!F37</f>
        <v>0</v>
      </c>
      <c r="BT96" s="104" t="s">
        <v>80</v>
      </c>
      <c r="BV96" s="104" t="s">
        <v>74</v>
      </c>
      <c r="BW96" s="104" t="s">
        <v>85</v>
      </c>
      <c r="BX96" s="104" t="s">
        <v>5</v>
      </c>
      <c r="CL96" s="104" t="s">
        <v>1</v>
      </c>
      <c r="CM96" s="104" t="s">
        <v>82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56qkkiu/pQvTi37yOwVuRtC2qukFZwJalcPOTnUiJB5K0KOlGWNsoYjs6MWoHyXG5H7OeP1OVtWLLH1bL3Cj+g==" saltValue="Ys6ElrqL7eUlbEu7CfJJNDPqOhGQzw3QEUd/tPz/x1HQpCE+vlxzEWgrIGPlWDz4bR85r2RtVvkyFI6oR0vUs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výrobní budova'!C2" display="/"/>
    <hyperlink ref="A96" location="'SO 04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81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86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6" t="str">
        <f>'Rekapitulace stavby'!K6</f>
        <v xml:space="preserve"> Přerov - HZS, SO výrobní budova</v>
      </c>
      <c r="F7" s="307"/>
      <c r="G7" s="307"/>
      <c r="H7" s="307"/>
      <c r="L7" s="21"/>
    </row>
    <row r="8" spans="1:46" s="2" customFormat="1" ht="12" customHeight="1">
      <c r="A8" s="35"/>
      <c r="B8" s="40"/>
      <c r="C8" s="35"/>
      <c r="D8" s="113" t="s">
        <v>87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8" t="s">
        <v>88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23</v>
      </c>
      <c r="E14" s="35"/>
      <c r="F14" s="35"/>
      <c r="G14" s="35"/>
      <c r="H14" s="35"/>
      <c r="I14" s="113" t="s">
        <v>24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25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26</v>
      </c>
      <c r="E17" s="35"/>
      <c r="F17" s="35"/>
      <c r="G17" s="35"/>
      <c r="H17" s="35"/>
      <c r="I17" s="113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0" t="str">
        <f>'Rekapitulace stavby'!E14</f>
        <v>Vyplň údaj</v>
      </c>
      <c r="F18" s="311"/>
      <c r="G18" s="311"/>
      <c r="H18" s="311"/>
      <c r="I18" s="113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28</v>
      </c>
      <c r="E20" s="35"/>
      <c r="F20" s="35"/>
      <c r="G20" s="35"/>
      <c r="H20" s="35"/>
      <c r="I20" s="113" t="s">
        <v>24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25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30</v>
      </c>
      <c r="E23" s="35"/>
      <c r="F23" s="35"/>
      <c r="G23" s="35"/>
      <c r="H23" s="35"/>
      <c r="I23" s="113" t="s">
        <v>24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25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2" t="s">
        <v>1</v>
      </c>
      <c r="F27" s="312"/>
      <c r="G27" s="312"/>
      <c r="H27" s="31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34</v>
      </c>
      <c r="G32" s="35"/>
      <c r="H32" s="35"/>
      <c r="I32" s="122" t="s">
        <v>33</v>
      </c>
      <c r="J32" s="122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36</v>
      </c>
      <c r="E33" s="113" t="s">
        <v>37</v>
      </c>
      <c r="F33" s="124">
        <f>ROUND((SUM(BE121:BE214)),  2)</f>
        <v>0</v>
      </c>
      <c r="G33" s="35"/>
      <c r="H33" s="35"/>
      <c r="I33" s="125">
        <v>0.21</v>
      </c>
      <c r="J33" s="124">
        <f>ROUND(((SUM(BE121:BE214))*I33),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38</v>
      </c>
      <c r="F34" s="124">
        <f>ROUND((SUM(BF121:BF214)),  2)</f>
        <v>0</v>
      </c>
      <c r="G34" s="35"/>
      <c r="H34" s="35"/>
      <c r="I34" s="125">
        <v>0.15</v>
      </c>
      <c r="J34" s="124">
        <f>ROUND(((SUM(BF121:BF214))*I34),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39</v>
      </c>
      <c r="F35" s="124">
        <f>ROUND((SUM(BG121:BG214)),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40</v>
      </c>
      <c r="F36" s="124">
        <f>ROUND((SUM(BH121:BH214)),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41</v>
      </c>
      <c r="F37" s="124">
        <f>ROUND((SUM(BI121:BI214)),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42</v>
      </c>
      <c r="E39" s="128"/>
      <c r="F39" s="128"/>
      <c r="G39" s="129" t="s">
        <v>43</v>
      </c>
      <c r="H39" s="130" t="s">
        <v>44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3" t="str">
        <f>E7</f>
        <v xml:space="preserve"> Přerov - HZS, SO výrobní budova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87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SO 01 - výrobní budova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 xml:space="preserve"> </v>
      </c>
      <c r="G91" s="37"/>
      <c r="H91" s="37"/>
      <c r="I91" s="30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30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90</v>
      </c>
      <c r="D94" s="145"/>
      <c r="E94" s="145"/>
      <c r="F94" s="145"/>
      <c r="G94" s="145"/>
      <c r="H94" s="145"/>
      <c r="I94" s="145"/>
      <c r="J94" s="146" t="s">
        <v>91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92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93</v>
      </c>
    </row>
    <row r="97" spans="1:31" s="9" customFormat="1" ht="24.95" customHeight="1">
      <c r="B97" s="148"/>
      <c r="C97" s="149"/>
      <c r="D97" s="150" t="s">
        <v>94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95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96</v>
      </c>
      <c r="E99" s="157"/>
      <c r="F99" s="157"/>
      <c r="G99" s="157"/>
      <c r="H99" s="157"/>
      <c r="I99" s="157"/>
      <c r="J99" s="158">
        <f>J154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97</v>
      </c>
      <c r="E100" s="157"/>
      <c r="F100" s="157"/>
      <c r="G100" s="157"/>
      <c r="H100" s="157"/>
      <c r="I100" s="157"/>
      <c r="J100" s="158">
        <f>J182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98</v>
      </c>
      <c r="E101" s="157"/>
      <c r="F101" s="157"/>
      <c r="G101" s="157"/>
      <c r="H101" s="157"/>
      <c r="I101" s="157"/>
      <c r="J101" s="158">
        <f>J200</f>
        <v>0</v>
      </c>
      <c r="K101" s="155"/>
      <c r="L101" s="15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99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13" t="str">
        <f>E7</f>
        <v xml:space="preserve"> Přerov - HZS, SO výrobní budova</v>
      </c>
      <c r="F111" s="314"/>
      <c r="G111" s="314"/>
      <c r="H111" s="314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87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84" t="str">
        <f>E9</f>
        <v>SO 01 - výrobní budova</v>
      </c>
      <c r="F113" s="315"/>
      <c r="G113" s="315"/>
      <c r="H113" s="315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 xml:space="preserve"> </v>
      </c>
      <c r="G115" s="37"/>
      <c r="H115" s="37"/>
      <c r="I115" s="30" t="s">
        <v>22</v>
      </c>
      <c r="J115" s="67">
        <f>IF(J12="","",J12)</f>
        <v>0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23</v>
      </c>
      <c r="D117" s="37"/>
      <c r="E117" s="37"/>
      <c r="F117" s="28" t="str">
        <f>E15</f>
        <v xml:space="preserve"> </v>
      </c>
      <c r="G117" s="37"/>
      <c r="H117" s="37"/>
      <c r="I117" s="30" t="s">
        <v>28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26</v>
      </c>
      <c r="D118" s="37"/>
      <c r="E118" s="37"/>
      <c r="F118" s="28" t="str">
        <f>IF(E18="","",E18)</f>
        <v>Vyplň údaj</v>
      </c>
      <c r="G118" s="37"/>
      <c r="H118" s="37"/>
      <c r="I118" s="30" t="s">
        <v>30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100</v>
      </c>
      <c r="D120" s="163" t="s">
        <v>57</v>
      </c>
      <c r="E120" s="163" t="s">
        <v>53</v>
      </c>
      <c r="F120" s="163" t="s">
        <v>54</v>
      </c>
      <c r="G120" s="163" t="s">
        <v>101</v>
      </c>
      <c r="H120" s="163" t="s">
        <v>102</v>
      </c>
      <c r="I120" s="163" t="s">
        <v>103</v>
      </c>
      <c r="J120" s="163" t="s">
        <v>91</v>
      </c>
      <c r="K120" s="164" t="s">
        <v>104</v>
      </c>
      <c r="L120" s="165"/>
      <c r="M120" s="76" t="s">
        <v>1</v>
      </c>
      <c r="N120" s="77" t="s">
        <v>36</v>
      </c>
      <c r="O120" s="77" t="s">
        <v>105</v>
      </c>
      <c r="P120" s="77" t="s">
        <v>106</v>
      </c>
      <c r="Q120" s="77" t="s">
        <v>107</v>
      </c>
      <c r="R120" s="77" t="s">
        <v>108</v>
      </c>
      <c r="S120" s="77" t="s">
        <v>109</v>
      </c>
      <c r="T120" s="78" t="s">
        <v>110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111</v>
      </c>
      <c r="D121" s="37"/>
      <c r="E121" s="37"/>
      <c r="F121" s="37"/>
      <c r="G121" s="37"/>
      <c r="H121" s="37"/>
      <c r="I121" s="37"/>
      <c r="J121" s="166">
        <f>BK121</f>
        <v>0</v>
      </c>
      <c r="K121" s="37"/>
      <c r="L121" s="40"/>
      <c r="M121" s="79"/>
      <c r="N121" s="167"/>
      <c r="O121" s="80"/>
      <c r="P121" s="168">
        <f>P122</f>
        <v>0</v>
      </c>
      <c r="Q121" s="80"/>
      <c r="R121" s="168">
        <f>R122</f>
        <v>222.488</v>
      </c>
      <c r="S121" s="80"/>
      <c r="T121" s="169">
        <f>T122</f>
        <v>1553.6037332800001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71</v>
      </c>
      <c r="AU121" s="18" t="s">
        <v>93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71</v>
      </c>
      <c r="E122" s="174" t="s">
        <v>112</v>
      </c>
      <c r="F122" s="174" t="s">
        <v>113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P123+P154+P182+P200</f>
        <v>0</v>
      </c>
      <c r="Q122" s="179"/>
      <c r="R122" s="180">
        <f>R123+R154+R182+R200</f>
        <v>222.488</v>
      </c>
      <c r="S122" s="179"/>
      <c r="T122" s="181">
        <f>T123+T154+T182+T200</f>
        <v>1553.6037332800001</v>
      </c>
      <c r="AR122" s="182" t="s">
        <v>80</v>
      </c>
      <c r="AT122" s="183" t="s">
        <v>71</v>
      </c>
      <c r="AU122" s="183" t="s">
        <v>72</v>
      </c>
      <c r="AY122" s="182" t="s">
        <v>114</v>
      </c>
      <c r="BK122" s="184">
        <f>BK123+BK154+BK182+BK200</f>
        <v>0</v>
      </c>
    </row>
    <row r="123" spans="1:65" s="12" customFormat="1" ht="22.9" customHeight="1">
      <c r="B123" s="171"/>
      <c r="C123" s="172"/>
      <c r="D123" s="173" t="s">
        <v>71</v>
      </c>
      <c r="E123" s="185" t="s">
        <v>80</v>
      </c>
      <c r="F123" s="185" t="s">
        <v>115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SUM(P124:P153)</f>
        <v>0</v>
      </c>
      <c r="Q123" s="179"/>
      <c r="R123" s="180">
        <f>SUM(R124:R153)</f>
        <v>222.488</v>
      </c>
      <c r="S123" s="179"/>
      <c r="T123" s="181">
        <f>SUM(T124:T153)</f>
        <v>0</v>
      </c>
      <c r="AR123" s="182" t="s">
        <v>80</v>
      </c>
      <c r="AT123" s="183" t="s">
        <v>71</v>
      </c>
      <c r="AU123" s="183" t="s">
        <v>80</v>
      </c>
      <c r="AY123" s="182" t="s">
        <v>114</v>
      </c>
      <c r="BK123" s="184">
        <f>SUM(BK124:BK153)</f>
        <v>0</v>
      </c>
    </row>
    <row r="124" spans="1:65" s="2" customFormat="1" ht="24.2" customHeight="1">
      <c r="A124" s="35"/>
      <c r="B124" s="36"/>
      <c r="C124" s="187" t="s">
        <v>80</v>
      </c>
      <c r="D124" s="187" t="s">
        <v>116</v>
      </c>
      <c r="E124" s="188" t="s">
        <v>117</v>
      </c>
      <c r="F124" s="189" t="s">
        <v>118</v>
      </c>
      <c r="G124" s="190" t="s">
        <v>119</v>
      </c>
      <c r="H124" s="191">
        <v>48.021999999999998</v>
      </c>
      <c r="I124" s="192"/>
      <c r="J124" s="193">
        <f>ROUND(I124*H124,2)</f>
        <v>0</v>
      </c>
      <c r="K124" s="189" t="s">
        <v>120</v>
      </c>
      <c r="L124" s="40"/>
      <c r="M124" s="194" t="s">
        <v>1</v>
      </c>
      <c r="N124" s="195" t="s">
        <v>37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121</v>
      </c>
      <c r="AT124" s="198" t="s">
        <v>116</v>
      </c>
      <c r="AU124" s="198" t="s">
        <v>82</v>
      </c>
      <c r="AY124" s="18" t="s">
        <v>114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80</v>
      </c>
      <c r="BK124" s="199">
        <f>ROUND(I124*H124,2)</f>
        <v>0</v>
      </c>
      <c r="BL124" s="18" t="s">
        <v>121</v>
      </c>
      <c r="BM124" s="198" t="s">
        <v>122</v>
      </c>
    </row>
    <row r="125" spans="1:65" s="2" customFormat="1" ht="19.5">
      <c r="A125" s="35"/>
      <c r="B125" s="36"/>
      <c r="C125" s="37"/>
      <c r="D125" s="200" t="s">
        <v>123</v>
      </c>
      <c r="E125" s="37"/>
      <c r="F125" s="201" t="s">
        <v>124</v>
      </c>
      <c r="G125" s="37"/>
      <c r="H125" s="37"/>
      <c r="I125" s="202"/>
      <c r="J125" s="37"/>
      <c r="K125" s="37"/>
      <c r="L125" s="40"/>
      <c r="M125" s="203"/>
      <c r="N125" s="204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123</v>
      </c>
      <c r="AU125" s="18" t="s">
        <v>82</v>
      </c>
    </row>
    <row r="126" spans="1:65" s="13" customFormat="1" ht="11.25">
      <c r="B126" s="205"/>
      <c r="C126" s="206"/>
      <c r="D126" s="200" t="s">
        <v>125</v>
      </c>
      <c r="E126" s="207" t="s">
        <v>1</v>
      </c>
      <c r="F126" s="208" t="s">
        <v>126</v>
      </c>
      <c r="G126" s="206"/>
      <c r="H126" s="207" t="s">
        <v>1</v>
      </c>
      <c r="I126" s="209"/>
      <c r="J126" s="206"/>
      <c r="K126" s="206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125</v>
      </c>
      <c r="AU126" s="214" t="s">
        <v>82</v>
      </c>
      <c r="AV126" s="13" t="s">
        <v>80</v>
      </c>
      <c r="AW126" s="13" t="s">
        <v>29</v>
      </c>
      <c r="AX126" s="13" t="s">
        <v>72</v>
      </c>
      <c r="AY126" s="214" t="s">
        <v>114</v>
      </c>
    </row>
    <row r="127" spans="1:65" s="14" customFormat="1" ht="11.25">
      <c r="B127" s="215"/>
      <c r="C127" s="216"/>
      <c r="D127" s="200" t="s">
        <v>125</v>
      </c>
      <c r="E127" s="217" t="s">
        <v>1</v>
      </c>
      <c r="F127" s="218" t="s">
        <v>127</v>
      </c>
      <c r="G127" s="216"/>
      <c r="H127" s="219">
        <v>48.021999999999998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125</v>
      </c>
      <c r="AU127" s="225" t="s">
        <v>82</v>
      </c>
      <c r="AV127" s="14" t="s">
        <v>82</v>
      </c>
      <c r="AW127" s="14" t="s">
        <v>29</v>
      </c>
      <c r="AX127" s="14" t="s">
        <v>72</v>
      </c>
      <c r="AY127" s="225" t="s">
        <v>114</v>
      </c>
    </row>
    <row r="128" spans="1:65" s="15" customFormat="1" ht="11.25">
      <c r="B128" s="226"/>
      <c r="C128" s="227"/>
      <c r="D128" s="200" t="s">
        <v>125</v>
      </c>
      <c r="E128" s="228" t="s">
        <v>1</v>
      </c>
      <c r="F128" s="229" t="s">
        <v>128</v>
      </c>
      <c r="G128" s="227"/>
      <c r="H128" s="230">
        <v>48.021999999999998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125</v>
      </c>
      <c r="AU128" s="236" t="s">
        <v>82</v>
      </c>
      <c r="AV128" s="15" t="s">
        <v>121</v>
      </c>
      <c r="AW128" s="15" t="s">
        <v>29</v>
      </c>
      <c r="AX128" s="15" t="s">
        <v>80</v>
      </c>
      <c r="AY128" s="236" t="s">
        <v>114</v>
      </c>
    </row>
    <row r="129" spans="1:65" s="2" customFormat="1" ht="24.2" customHeight="1">
      <c r="A129" s="35"/>
      <c r="B129" s="36"/>
      <c r="C129" s="187" t="s">
        <v>82</v>
      </c>
      <c r="D129" s="187" t="s">
        <v>116</v>
      </c>
      <c r="E129" s="188" t="s">
        <v>129</v>
      </c>
      <c r="F129" s="189" t="s">
        <v>130</v>
      </c>
      <c r="G129" s="190" t="s">
        <v>119</v>
      </c>
      <c r="H129" s="191">
        <v>48.021999999999998</v>
      </c>
      <c r="I129" s="192"/>
      <c r="J129" s="193">
        <f>ROUND(I129*H129,2)</f>
        <v>0</v>
      </c>
      <c r="K129" s="189" t="s">
        <v>120</v>
      </c>
      <c r="L129" s="40"/>
      <c r="M129" s="194" t="s">
        <v>1</v>
      </c>
      <c r="N129" s="195" t="s">
        <v>37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121</v>
      </c>
      <c r="AT129" s="198" t="s">
        <v>116</v>
      </c>
      <c r="AU129" s="198" t="s">
        <v>82</v>
      </c>
      <c r="AY129" s="18" t="s">
        <v>114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80</v>
      </c>
      <c r="BK129" s="199">
        <f>ROUND(I129*H129,2)</f>
        <v>0</v>
      </c>
      <c r="BL129" s="18" t="s">
        <v>121</v>
      </c>
      <c r="BM129" s="198" t="s">
        <v>131</v>
      </c>
    </row>
    <row r="130" spans="1:65" s="2" customFormat="1" ht="39">
      <c r="A130" s="35"/>
      <c r="B130" s="36"/>
      <c r="C130" s="37"/>
      <c r="D130" s="200" t="s">
        <v>123</v>
      </c>
      <c r="E130" s="37"/>
      <c r="F130" s="201" t="s">
        <v>132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123</v>
      </c>
      <c r="AU130" s="18" t="s">
        <v>82</v>
      </c>
    </row>
    <row r="131" spans="1:65" s="2" customFormat="1" ht="37.9" customHeight="1">
      <c r="A131" s="35"/>
      <c r="B131" s="36"/>
      <c r="C131" s="187" t="s">
        <v>133</v>
      </c>
      <c r="D131" s="187" t="s">
        <v>116</v>
      </c>
      <c r="E131" s="188" t="s">
        <v>134</v>
      </c>
      <c r="F131" s="189" t="s">
        <v>135</v>
      </c>
      <c r="G131" s="190" t="s">
        <v>136</v>
      </c>
      <c r="H131" s="191">
        <v>76.834999999999994</v>
      </c>
      <c r="I131" s="192"/>
      <c r="J131" s="193">
        <f>ROUND(I131*H131,2)</f>
        <v>0</v>
      </c>
      <c r="K131" s="189" t="s">
        <v>120</v>
      </c>
      <c r="L131" s="40"/>
      <c r="M131" s="194" t="s">
        <v>1</v>
      </c>
      <c r="N131" s="195" t="s">
        <v>37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121</v>
      </c>
      <c r="AT131" s="198" t="s">
        <v>116</v>
      </c>
      <c r="AU131" s="198" t="s">
        <v>82</v>
      </c>
      <c r="AY131" s="18" t="s">
        <v>114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80</v>
      </c>
      <c r="BK131" s="199">
        <f>ROUND(I131*H131,2)</f>
        <v>0</v>
      </c>
      <c r="BL131" s="18" t="s">
        <v>121</v>
      </c>
      <c r="BM131" s="198" t="s">
        <v>137</v>
      </c>
    </row>
    <row r="132" spans="1:65" s="2" customFormat="1" ht="29.25">
      <c r="A132" s="35"/>
      <c r="B132" s="36"/>
      <c r="C132" s="37"/>
      <c r="D132" s="200" t="s">
        <v>123</v>
      </c>
      <c r="E132" s="37"/>
      <c r="F132" s="201" t="s">
        <v>135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123</v>
      </c>
      <c r="AU132" s="18" t="s">
        <v>82</v>
      </c>
    </row>
    <row r="133" spans="1:65" s="14" customFormat="1" ht="11.25">
      <c r="B133" s="215"/>
      <c r="C133" s="216"/>
      <c r="D133" s="200" t="s">
        <v>125</v>
      </c>
      <c r="E133" s="217" t="s">
        <v>1</v>
      </c>
      <c r="F133" s="218" t="s">
        <v>138</v>
      </c>
      <c r="G133" s="216"/>
      <c r="H133" s="219">
        <v>76.834999999999994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125</v>
      </c>
      <c r="AU133" s="225" t="s">
        <v>82</v>
      </c>
      <c r="AV133" s="14" t="s">
        <v>82</v>
      </c>
      <c r="AW133" s="14" t="s">
        <v>29</v>
      </c>
      <c r="AX133" s="14" t="s">
        <v>72</v>
      </c>
      <c r="AY133" s="225" t="s">
        <v>114</v>
      </c>
    </row>
    <row r="134" spans="1:65" s="15" customFormat="1" ht="11.25">
      <c r="B134" s="226"/>
      <c r="C134" s="227"/>
      <c r="D134" s="200" t="s">
        <v>125</v>
      </c>
      <c r="E134" s="228" t="s">
        <v>1</v>
      </c>
      <c r="F134" s="229" t="s">
        <v>128</v>
      </c>
      <c r="G134" s="227"/>
      <c r="H134" s="230">
        <v>76.834999999999994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125</v>
      </c>
      <c r="AU134" s="236" t="s">
        <v>82</v>
      </c>
      <c r="AV134" s="15" t="s">
        <v>121</v>
      </c>
      <c r="AW134" s="15" t="s">
        <v>29</v>
      </c>
      <c r="AX134" s="15" t="s">
        <v>80</v>
      </c>
      <c r="AY134" s="236" t="s">
        <v>114</v>
      </c>
    </row>
    <row r="135" spans="1:65" s="2" customFormat="1" ht="24.2" customHeight="1">
      <c r="A135" s="35"/>
      <c r="B135" s="36"/>
      <c r="C135" s="187" t="s">
        <v>121</v>
      </c>
      <c r="D135" s="187" t="s">
        <v>116</v>
      </c>
      <c r="E135" s="188" t="s">
        <v>139</v>
      </c>
      <c r="F135" s="189" t="s">
        <v>140</v>
      </c>
      <c r="G135" s="190" t="s">
        <v>119</v>
      </c>
      <c r="H135" s="191">
        <v>139.05500000000001</v>
      </c>
      <c r="I135" s="192"/>
      <c r="J135" s="193">
        <f>ROUND(I135*H135,2)</f>
        <v>0</v>
      </c>
      <c r="K135" s="189" t="s">
        <v>120</v>
      </c>
      <c r="L135" s="40"/>
      <c r="M135" s="194" t="s">
        <v>1</v>
      </c>
      <c r="N135" s="195" t="s">
        <v>37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121</v>
      </c>
      <c r="AT135" s="198" t="s">
        <v>116</v>
      </c>
      <c r="AU135" s="198" t="s">
        <v>82</v>
      </c>
      <c r="AY135" s="18" t="s">
        <v>114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80</v>
      </c>
      <c r="BK135" s="199">
        <f>ROUND(I135*H135,2)</f>
        <v>0</v>
      </c>
      <c r="BL135" s="18" t="s">
        <v>121</v>
      </c>
      <c r="BM135" s="198" t="s">
        <v>141</v>
      </c>
    </row>
    <row r="136" spans="1:65" s="2" customFormat="1" ht="29.25">
      <c r="A136" s="35"/>
      <c r="B136" s="36"/>
      <c r="C136" s="37"/>
      <c r="D136" s="200" t="s">
        <v>123</v>
      </c>
      <c r="E136" s="37"/>
      <c r="F136" s="201" t="s">
        <v>142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123</v>
      </c>
      <c r="AU136" s="18" t="s">
        <v>82</v>
      </c>
    </row>
    <row r="137" spans="1:65" s="13" customFormat="1" ht="11.25">
      <c r="B137" s="205"/>
      <c r="C137" s="206"/>
      <c r="D137" s="200" t="s">
        <v>125</v>
      </c>
      <c r="E137" s="207" t="s">
        <v>1</v>
      </c>
      <c r="F137" s="208" t="s">
        <v>143</v>
      </c>
      <c r="G137" s="206"/>
      <c r="H137" s="207" t="s">
        <v>1</v>
      </c>
      <c r="I137" s="209"/>
      <c r="J137" s="206"/>
      <c r="K137" s="206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125</v>
      </c>
      <c r="AU137" s="214" t="s">
        <v>82</v>
      </c>
      <c r="AV137" s="13" t="s">
        <v>80</v>
      </c>
      <c r="AW137" s="13" t="s">
        <v>29</v>
      </c>
      <c r="AX137" s="13" t="s">
        <v>72</v>
      </c>
      <c r="AY137" s="214" t="s">
        <v>114</v>
      </c>
    </row>
    <row r="138" spans="1:65" s="14" customFormat="1" ht="11.25">
      <c r="B138" s="215"/>
      <c r="C138" s="216"/>
      <c r="D138" s="200" t="s">
        <v>125</v>
      </c>
      <c r="E138" s="217" t="s">
        <v>1</v>
      </c>
      <c r="F138" s="218" t="s">
        <v>144</v>
      </c>
      <c r="G138" s="216"/>
      <c r="H138" s="219">
        <v>42.487000000000002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125</v>
      </c>
      <c r="AU138" s="225" t="s">
        <v>82</v>
      </c>
      <c r="AV138" s="14" t="s">
        <v>82</v>
      </c>
      <c r="AW138" s="14" t="s">
        <v>29</v>
      </c>
      <c r="AX138" s="14" t="s">
        <v>72</v>
      </c>
      <c r="AY138" s="225" t="s">
        <v>114</v>
      </c>
    </row>
    <row r="139" spans="1:65" s="13" customFormat="1" ht="11.25">
      <c r="B139" s="205"/>
      <c r="C139" s="206"/>
      <c r="D139" s="200" t="s">
        <v>125</v>
      </c>
      <c r="E139" s="207" t="s">
        <v>1</v>
      </c>
      <c r="F139" s="208" t="s">
        <v>145</v>
      </c>
      <c r="G139" s="206"/>
      <c r="H139" s="207" t="s">
        <v>1</v>
      </c>
      <c r="I139" s="209"/>
      <c r="J139" s="206"/>
      <c r="K139" s="206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125</v>
      </c>
      <c r="AU139" s="214" t="s">
        <v>82</v>
      </c>
      <c r="AV139" s="13" t="s">
        <v>80</v>
      </c>
      <c r="AW139" s="13" t="s">
        <v>29</v>
      </c>
      <c r="AX139" s="13" t="s">
        <v>72</v>
      </c>
      <c r="AY139" s="214" t="s">
        <v>114</v>
      </c>
    </row>
    <row r="140" spans="1:65" s="14" customFormat="1" ht="11.25">
      <c r="B140" s="215"/>
      <c r="C140" s="216"/>
      <c r="D140" s="200" t="s">
        <v>125</v>
      </c>
      <c r="E140" s="217" t="s">
        <v>1</v>
      </c>
      <c r="F140" s="218" t="s">
        <v>146</v>
      </c>
      <c r="G140" s="216"/>
      <c r="H140" s="219">
        <v>96.567999999999998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125</v>
      </c>
      <c r="AU140" s="225" t="s">
        <v>82</v>
      </c>
      <c r="AV140" s="14" t="s">
        <v>82</v>
      </c>
      <c r="AW140" s="14" t="s">
        <v>29</v>
      </c>
      <c r="AX140" s="14" t="s">
        <v>72</v>
      </c>
      <c r="AY140" s="225" t="s">
        <v>114</v>
      </c>
    </row>
    <row r="141" spans="1:65" s="15" customFormat="1" ht="11.25">
      <c r="B141" s="226"/>
      <c r="C141" s="227"/>
      <c r="D141" s="200" t="s">
        <v>125</v>
      </c>
      <c r="E141" s="228" t="s">
        <v>1</v>
      </c>
      <c r="F141" s="229" t="s">
        <v>128</v>
      </c>
      <c r="G141" s="227"/>
      <c r="H141" s="230">
        <v>139.05500000000001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125</v>
      </c>
      <c r="AU141" s="236" t="s">
        <v>82</v>
      </c>
      <c r="AV141" s="15" t="s">
        <v>121</v>
      </c>
      <c r="AW141" s="15" t="s">
        <v>29</v>
      </c>
      <c r="AX141" s="15" t="s">
        <v>80</v>
      </c>
      <c r="AY141" s="236" t="s">
        <v>114</v>
      </c>
    </row>
    <row r="142" spans="1:65" s="2" customFormat="1" ht="14.45" customHeight="1">
      <c r="A142" s="35"/>
      <c r="B142" s="36"/>
      <c r="C142" s="237" t="s">
        <v>147</v>
      </c>
      <c r="D142" s="237" t="s">
        <v>148</v>
      </c>
      <c r="E142" s="238" t="s">
        <v>149</v>
      </c>
      <c r="F142" s="239" t="s">
        <v>150</v>
      </c>
      <c r="G142" s="240" t="s">
        <v>136</v>
      </c>
      <c r="H142" s="241">
        <v>177.99</v>
      </c>
      <c r="I142" s="242"/>
      <c r="J142" s="243">
        <f>ROUND(I142*H142,2)</f>
        <v>0</v>
      </c>
      <c r="K142" s="239" t="s">
        <v>120</v>
      </c>
      <c r="L142" s="244"/>
      <c r="M142" s="245" t="s">
        <v>1</v>
      </c>
      <c r="N142" s="246" t="s">
        <v>37</v>
      </c>
      <c r="O142" s="72"/>
      <c r="P142" s="196">
        <f>O142*H142</f>
        <v>0</v>
      </c>
      <c r="Q142" s="196">
        <v>1</v>
      </c>
      <c r="R142" s="196">
        <f>Q142*H142</f>
        <v>177.99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151</v>
      </c>
      <c r="AT142" s="198" t="s">
        <v>148</v>
      </c>
      <c r="AU142" s="198" t="s">
        <v>82</v>
      </c>
      <c r="AY142" s="18" t="s">
        <v>114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80</v>
      </c>
      <c r="BK142" s="199">
        <f>ROUND(I142*H142,2)</f>
        <v>0</v>
      </c>
      <c r="BL142" s="18" t="s">
        <v>121</v>
      </c>
      <c r="BM142" s="198" t="s">
        <v>152</v>
      </c>
    </row>
    <row r="143" spans="1:65" s="2" customFormat="1" ht="11.25">
      <c r="A143" s="35"/>
      <c r="B143" s="36"/>
      <c r="C143" s="37"/>
      <c r="D143" s="200" t="s">
        <v>123</v>
      </c>
      <c r="E143" s="37"/>
      <c r="F143" s="201" t="s">
        <v>150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123</v>
      </c>
      <c r="AU143" s="18" t="s">
        <v>82</v>
      </c>
    </row>
    <row r="144" spans="1:65" s="14" customFormat="1" ht="11.25">
      <c r="B144" s="215"/>
      <c r="C144" s="216"/>
      <c r="D144" s="200" t="s">
        <v>125</v>
      </c>
      <c r="E144" s="217" t="s">
        <v>1</v>
      </c>
      <c r="F144" s="218" t="s">
        <v>153</v>
      </c>
      <c r="G144" s="216"/>
      <c r="H144" s="219">
        <v>222.488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125</v>
      </c>
      <c r="AU144" s="225" t="s">
        <v>82</v>
      </c>
      <c r="AV144" s="14" t="s">
        <v>82</v>
      </c>
      <c r="AW144" s="14" t="s">
        <v>29</v>
      </c>
      <c r="AX144" s="14" t="s">
        <v>72</v>
      </c>
      <c r="AY144" s="225" t="s">
        <v>114</v>
      </c>
    </row>
    <row r="145" spans="1:65" s="15" customFormat="1" ht="11.25">
      <c r="B145" s="226"/>
      <c r="C145" s="227"/>
      <c r="D145" s="200" t="s">
        <v>125</v>
      </c>
      <c r="E145" s="228" t="s">
        <v>1</v>
      </c>
      <c r="F145" s="229" t="s">
        <v>128</v>
      </c>
      <c r="G145" s="227"/>
      <c r="H145" s="230">
        <v>222.488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125</v>
      </c>
      <c r="AU145" s="236" t="s">
        <v>82</v>
      </c>
      <c r="AV145" s="15" t="s">
        <v>121</v>
      </c>
      <c r="AW145" s="15" t="s">
        <v>29</v>
      </c>
      <c r="AX145" s="15" t="s">
        <v>80</v>
      </c>
      <c r="AY145" s="236" t="s">
        <v>114</v>
      </c>
    </row>
    <row r="146" spans="1:65" s="14" customFormat="1" ht="11.25">
      <c r="B146" s="215"/>
      <c r="C146" s="216"/>
      <c r="D146" s="200" t="s">
        <v>125</v>
      </c>
      <c r="E146" s="216"/>
      <c r="F146" s="218" t="s">
        <v>154</v>
      </c>
      <c r="G146" s="216"/>
      <c r="H146" s="219">
        <v>177.99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125</v>
      </c>
      <c r="AU146" s="225" t="s">
        <v>82</v>
      </c>
      <c r="AV146" s="14" t="s">
        <v>82</v>
      </c>
      <c r="AW146" s="14" t="s">
        <v>4</v>
      </c>
      <c r="AX146" s="14" t="s">
        <v>80</v>
      </c>
      <c r="AY146" s="225" t="s">
        <v>114</v>
      </c>
    </row>
    <row r="147" spans="1:65" s="2" customFormat="1" ht="14.45" customHeight="1">
      <c r="A147" s="35"/>
      <c r="B147" s="36"/>
      <c r="C147" s="237" t="s">
        <v>155</v>
      </c>
      <c r="D147" s="237" t="s">
        <v>148</v>
      </c>
      <c r="E147" s="238" t="s">
        <v>156</v>
      </c>
      <c r="F147" s="239" t="s">
        <v>157</v>
      </c>
      <c r="G147" s="240" t="s">
        <v>136</v>
      </c>
      <c r="H147" s="241">
        <v>44.497999999999998</v>
      </c>
      <c r="I147" s="242"/>
      <c r="J147" s="243">
        <f>ROUND(I147*H147,2)</f>
        <v>0</v>
      </c>
      <c r="K147" s="239" t="s">
        <v>120</v>
      </c>
      <c r="L147" s="244"/>
      <c r="M147" s="245" t="s">
        <v>1</v>
      </c>
      <c r="N147" s="246" t="s">
        <v>37</v>
      </c>
      <c r="O147" s="72"/>
      <c r="P147" s="196">
        <f>O147*H147</f>
        <v>0</v>
      </c>
      <c r="Q147" s="196">
        <v>1</v>
      </c>
      <c r="R147" s="196">
        <f>Q147*H147</f>
        <v>44.497999999999998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151</v>
      </c>
      <c r="AT147" s="198" t="s">
        <v>148</v>
      </c>
      <c r="AU147" s="198" t="s">
        <v>82</v>
      </c>
      <c r="AY147" s="18" t="s">
        <v>114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80</v>
      </c>
      <c r="BK147" s="199">
        <f>ROUND(I147*H147,2)</f>
        <v>0</v>
      </c>
      <c r="BL147" s="18" t="s">
        <v>121</v>
      </c>
      <c r="BM147" s="198" t="s">
        <v>158</v>
      </c>
    </row>
    <row r="148" spans="1:65" s="2" customFormat="1" ht="11.25">
      <c r="A148" s="35"/>
      <c r="B148" s="36"/>
      <c r="C148" s="37"/>
      <c r="D148" s="200" t="s">
        <v>123</v>
      </c>
      <c r="E148" s="37"/>
      <c r="F148" s="201" t="s">
        <v>157</v>
      </c>
      <c r="G148" s="37"/>
      <c r="H148" s="37"/>
      <c r="I148" s="202"/>
      <c r="J148" s="37"/>
      <c r="K148" s="37"/>
      <c r="L148" s="40"/>
      <c r="M148" s="203"/>
      <c r="N148" s="204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123</v>
      </c>
      <c r="AU148" s="18" t="s">
        <v>82</v>
      </c>
    </row>
    <row r="149" spans="1:65" s="14" customFormat="1" ht="11.25">
      <c r="B149" s="215"/>
      <c r="C149" s="216"/>
      <c r="D149" s="200" t="s">
        <v>125</v>
      </c>
      <c r="E149" s="216"/>
      <c r="F149" s="218" t="s">
        <v>159</v>
      </c>
      <c r="G149" s="216"/>
      <c r="H149" s="219">
        <v>44.497999999999998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125</v>
      </c>
      <c r="AU149" s="225" t="s">
        <v>82</v>
      </c>
      <c r="AV149" s="14" t="s">
        <v>82</v>
      </c>
      <c r="AW149" s="14" t="s">
        <v>4</v>
      </c>
      <c r="AX149" s="14" t="s">
        <v>80</v>
      </c>
      <c r="AY149" s="225" t="s">
        <v>114</v>
      </c>
    </row>
    <row r="150" spans="1:65" s="2" customFormat="1" ht="24.2" customHeight="1">
      <c r="A150" s="35"/>
      <c r="B150" s="36"/>
      <c r="C150" s="187" t="s">
        <v>151</v>
      </c>
      <c r="D150" s="187" t="s">
        <v>116</v>
      </c>
      <c r="E150" s="188" t="s">
        <v>160</v>
      </c>
      <c r="F150" s="189" t="s">
        <v>161</v>
      </c>
      <c r="G150" s="190" t="s">
        <v>136</v>
      </c>
      <c r="H150" s="191">
        <v>222.488</v>
      </c>
      <c r="I150" s="192"/>
      <c r="J150" s="193">
        <f>ROUND(I150*H150,2)</f>
        <v>0</v>
      </c>
      <c r="K150" s="189" t="s">
        <v>120</v>
      </c>
      <c r="L150" s="40"/>
      <c r="M150" s="194" t="s">
        <v>1</v>
      </c>
      <c r="N150" s="195" t="s">
        <v>37</v>
      </c>
      <c r="O150" s="7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121</v>
      </c>
      <c r="AT150" s="198" t="s">
        <v>116</v>
      </c>
      <c r="AU150" s="198" t="s">
        <v>82</v>
      </c>
      <c r="AY150" s="18" t="s">
        <v>114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80</v>
      </c>
      <c r="BK150" s="199">
        <f>ROUND(I150*H150,2)</f>
        <v>0</v>
      </c>
      <c r="BL150" s="18" t="s">
        <v>121</v>
      </c>
      <c r="BM150" s="198" t="s">
        <v>162</v>
      </c>
    </row>
    <row r="151" spans="1:65" s="2" customFormat="1" ht="29.25">
      <c r="A151" s="35"/>
      <c r="B151" s="36"/>
      <c r="C151" s="37"/>
      <c r="D151" s="200" t="s">
        <v>123</v>
      </c>
      <c r="E151" s="37"/>
      <c r="F151" s="201" t="s">
        <v>163</v>
      </c>
      <c r="G151" s="37"/>
      <c r="H151" s="37"/>
      <c r="I151" s="202"/>
      <c r="J151" s="37"/>
      <c r="K151" s="37"/>
      <c r="L151" s="40"/>
      <c r="M151" s="203"/>
      <c r="N151" s="204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123</v>
      </c>
      <c r="AU151" s="18" t="s">
        <v>82</v>
      </c>
    </row>
    <row r="152" spans="1:65" s="2" customFormat="1" ht="24.2" customHeight="1">
      <c r="A152" s="35"/>
      <c r="B152" s="36"/>
      <c r="C152" s="187" t="s">
        <v>164</v>
      </c>
      <c r="D152" s="187" t="s">
        <v>116</v>
      </c>
      <c r="E152" s="188" t="s">
        <v>165</v>
      </c>
      <c r="F152" s="189" t="s">
        <v>166</v>
      </c>
      <c r="G152" s="190" t="s">
        <v>136</v>
      </c>
      <c r="H152" s="191">
        <v>222.488</v>
      </c>
      <c r="I152" s="192"/>
      <c r="J152" s="193">
        <f>ROUND(I152*H152,2)</f>
        <v>0</v>
      </c>
      <c r="K152" s="189" t="s">
        <v>120</v>
      </c>
      <c r="L152" s="40"/>
      <c r="M152" s="194" t="s">
        <v>1</v>
      </c>
      <c r="N152" s="195" t="s">
        <v>37</v>
      </c>
      <c r="O152" s="7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121</v>
      </c>
      <c r="AT152" s="198" t="s">
        <v>116</v>
      </c>
      <c r="AU152" s="198" t="s">
        <v>82</v>
      </c>
      <c r="AY152" s="18" t="s">
        <v>114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80</v>
      </c>
      <c r="BK152" s="199">
        <f>ROUND(I152*H152,2)</f>
        <v>0</v>
      </c>
      <c r="BL152" s="18" t="s">
        <v>121</v>
      </c>
      <c r="BM152" s="198" t="s">
        <v>167</v>
      </c>
    </row>
    <row r="153" spans="1:65" s="2" customFormat="1" ht="39">
      <c r="A153" s="35"/>
      <c r="B153" s="36"/>
      <c r="C153" s="37"/>
      <c r="D153" s="200" t="s">
        <v>123</v>
      </c>
      <c r="E153" s="37"/>
      <c r="F153" s="201" t="s">
        <v>168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123</v>
      </c>
      <c r="AU153" s="18" t="s">
        <v>82</v>
      </c>
    </row>
    <row r="154" spans="1:65" s="12" customFormat="1" ht="22.9" customHeight="1">
      <c r="B154" s="171"/>
      <c r="C154" s="172"/>
      <c r="D154" s="173" t="s">
        <v>71</v>
      </c>
      <c r="E154" s="185" t="s">
        <v>164</v>
      </c>
      <c r="F154" s="185" t="s">
        <v>169</v>
      </c>
      <c r="G154" s="172"/>
      <c r="H154" s="172"/>
      <c r="I154" s="175"/>
      <c r="J154" s="186">
        <f>BK154</f>
        <v>0</v>
      </c>
      <c r="K154" s="172"/>
      <c r="L154" s="177"/>
      <c r="M154" s="178"/>
      <c r="N154" s="179"/>
      <c r="O154" s="179"/>
      <c r="P154" s="180">
        <f>SUM(P155:P181)</f>
        <v>0</v>
      </c>
      <c r="Q154" s="179"/>
      <c r="R154" s="180">
        <f>SUM(R155:R181)</f>
        <v>0</v>
      </c>
      <c r="S154" s="179"/>
      <c r="T154" s="181">
        <f>SUM(T155:T181)</f>
        <v>1542.6660000000002</v>
      </c>
      <c r="AR154" s="182" t="s">
        <v>80</v>
      </c>
      <c r="AT154" s="183" t="s">
        <v>71</v>
      </c>
      <c r="AU154" s="183" t="s">
        <v>80</v>
      </c>
      <c r="AY154" s="182" t="s">
        <v>114</v>
      </c>
      <c r="BK154" s="184">
        <f>SUM(BK155:BK181)</f>
        <v>0</v>
      </c>
    </row>
    <row r="155" spans="1:65" s="2" customFormat="1" ht="24.2" customHeight="1">
      <c r="A155" s="35"/>
      <c r="B155" s="36"/>
      <c r="C155" s="187" t="s">
        <v>170</v>
      </c>
      <c r="D155" s="187" t="s">
        <v>116</v>
      </c>
      <c r="E155" s="188" t="s">
        <v>171</v>
      </c>
      <c r="F155" s="189" t="s">
        <v>172</v>
      </c>
      <c r="G155" s="190" t="s">
        <v>173</v>
      </c>
      <c r="H155" s="191">
        <v>419.25299999999999</v>
      </c>
      <c r="I155" s="192"/>
      <c r="J155" s="193">
        <f>ROUND(I155*H155,2)</f>
        <v>0</v>
      </c>
      <c r="K155" s="189" t="s">
        <v>120</v>
      </c>
      <c r="L155" s="40"/>
      <c r="M155" s="194" t="s">
        <v>1</v>
      </c>
      <c r="N155" s="195" t="s">
        <v>37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121</v>
      </c>
      <c r="AT155" s="198" t="s">
        <v>116</v>
      </c>
      <c r="AU155" s="198" t="s">
        <v>82</v>
      </c>
      <c r="AY155" s="18" t="s">
        <v>114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80</v>
      </c>
      <c r="BK155" s="199">
        <f>ROUND(I155*H155,2)</f>
        <v>0</v>
      </c>
      <c r="BL155" s="18" t="s">
        <v>121</v>
      </c>
      <c r="BM155" s="198" t="s">
        <v>174</v>
      </c>
    </row>
    <row r="156" spans="1:65" s="2" customFormat="1" ht="29.25">
      <c r="A156" s="35"/>
      <c r="B156" s="36"/>
      <c r="C156" s="37"/>
      <c r="D156" s="200" t="s">
        <v>123</v>
      </c>
      <c r="E156" s="37"/>
      <c r="F156" s="201" t="s">
        <v>175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123</v>
      </c>
      <c r="AU156" s="18" t="s">
        <v>82</v>
      </c>
    </row>
    <row r="157" spans="1:65" s="13" customFormat="1" ht="11.25">
      <c r="B157" s="205"/>
      <c r="C157" s="206"/>
      <c r="D157" s="200" t="s">
        <v>125</v>
      </c>
      <c r="E157" s="207" t="s">
        <v>1</v>
      </c>
      <c r="F157" s="208" t="s">
        <v>176</v>
      </c>
      <c r="G157" s="206"/>
      <c r="H157" s="207" t="s">
        <v>1</v>
      </c>
      <c r="I157" s="209"/>
      <c r="J157" s="206"/>
      <c r="K157" s="206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125</v>
      </c>
      <c r="AU157" s="214" t="s">
        <v>82</v>
      </c>
      <c r="AV157" s="13" t="s">
        <v>80</v>
      </c>
      <c r="AW157" s="13" t="s">
        <v>29</v>
      </c>
      <c r="AX157" s="13" t="s">
        <v>72</v>
      </c>
      <c r="AY157" s="214" t="s">
        <v>114</v>
      </c>
    </row>
    <row r="158" spans="1:65" s="14" customFormat="1" ht="11.25">
      <c r="B158" s="215"/>
      <c r="C158" s="216"/>
      <c r="D158" s="200" t="s">
        <v>125</v>
      </c>
      <c r="E158" s="217" t="s">
        <v>1</v>
      </c>
      <c r="F158" s="218" t="s">
        <v>177</v>
      </c>
      <c r="G158" s="216"/>
      <c r="H158" s="219">
        <v>198.8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125</v>
      </c>
      <c r="AU158" s="225" t="s">
        <v>82</v>
      </c>
      <c r="AV158" s="14" t="s">
        <v>82</v>
      </c>
      <c r="AW158" s="14" t="s">
        <v>29</v>
      </c>
      <c r="AX158" s="14" t="s">
        <v>72</v>
      </c>
      <c r="AY158" s="225" t="s">
        <v>114</v>
      </c>
    </row>
    <row r="159" spans="1:65" s="13" customFormat="1" ht="11.25">
      <c r="B159" s="205"/>
      <c r="C159" s="206"/>
      <c r="D159" s="200" t="s">
        <v>125</v>
      </c>
      <c r="E159" s="207" t="s">
        <v>1</v>
      </c>
      <c r="F159" s="208" t="s">
        <v>178</v>
      </c>
      <c r="G159" s="206"/>
      <c r="H159" s="207" t="s">
        <v>1</v>
      </c>
      <c r="I159" s="209"/>
      <c r="J159" s="206"/>
      <c r="K159" s="206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125</v>
      </c>
      <c r="AU159" s="214" t="s">
        <v>82</v>
      </c>
      <c r="AV159" s="13" t="s">
        <v>80</v>
      </c>
      <c r="AW159" s="13" t="s">
        <v>29</v>
      </c>
      <c r="AX159" s="13" t="s">
        <v>72</v>
      </c>
      <c r="AY159" s="214" t="s">
        <v>114</v>
      </c>
    </row>
    <row r="160" spans="1:65" s="14" customFormat="1" ht="11.25">
      <c r="B160" s="215"/>
      <c r="C160" s="216"/>
      <c r="D160" s="200" t="s">
        <v>125</v>
      </c>
      <c r="E160" s="217" t="s">
        <v>1</v>
      </c>
      <c r="F160" s="218" t="s">
        <v>179</v>
      </c>
      <c r="G160" s="216"/>
      <c r="H160" s="219">
        <v>220.453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125</v>
      </c>
      <c r="AU160" s="225" t="s">
        <v>82</v>
      </c>
      <c r="AV160" s="14" t="s">
        <v>82</v>
      </c>
      <c r="AW160" s="14" t="s">
        <v>29</v>
      </c>
      <c r="AX160" s="14" t="s">
        <v>72</v>
      </c>
      <c r="AY160" s="225" t="s">
        <v>114</v>
      </c>
    </row>
    <row r="161" spans="1:65" s="15" customFormat="1" ht="11.25">
      <c r="B161" s="226"/>
      <c r="C161" s="227"/>
      <c r="D161" s="200" t="s">
        <v>125</v>
      </c>
      <c r="E161" s="228" t="s">
        <v>1</v>
      </c>
      <c r="F161" s="229" t="s">
        <v>128</v>
      </c>
      <c r="G161" s="227"/>
      <c r="H161" s="230">
        <v>419.25300000000004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AT161" s="236" t="s">
        <v>125</v>
      </c>
      <c r="AU161" s="236" t="s">
        <v>82</v>
      </c>
      <c r="AV161" s="15" t="s">
        <v>121</v>
      </c>
      <c r="AW161" s="15" t="s">
        <v>29</v>
      </c>
      <c r="AX161" s="15" t="s">
        <v>80</v>
      </c>
      <c r="AY161" s="236" t="s">
        <v>114</v>
      </c>
    </row>
    <row r="162" spans="1:65" s="2" customFormat="1" ht="24.2" customHeight="1">
      <c r="A162" s="35"/>
      <c r="B162" s="36"/>
      <c r="C162" s="187" t="s">
        <v>180</v>
      </c>
      <c r="D162" s="187" t="s">
        <v>116</v>
      </c>
      <c r="E162" s="188" t="s">
        <v>181</v>
      </c>
      <c r="F162" s="189" t="s">
        <v>182</v>
      </c>
      <c r="G162" s="190" t="s">
        <v>173</v>
      </c>
      <c r="H162" s="191">
        <v>12577.59</v>
      </c>
      <c r="I162" s="192"/>
      <c r="J162" s="193">
        <f>ROUND(I162*H162,2)</f>
        <v>0</v>
      </c>
      <c r="K162" s="189" t="s">
        <v>120</v>
      </c>
      <c r="L162" s="40"/>
      <c r="M162" s="194" t="s">
        <v>1</v>
      </c>
      <c r="N162" s="195" t="s">
        <v>37</v>
      </c>
      <c r="O162" s="7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121</v>
      </c>
      <c r="AT162" s="198" t="s">
        <v>116</v>
      </c>
      <c r="AU162" s="198" t="s">
        <v>82</v>
      </c>
      <c r="AY162" s="18" t="s">
        <v>114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80</v>
      </c>
      <c r="BK162" s="199">
        <f>ROUND(I162*H162,2)</f>
        <v>0</v>
      </c>
      <c r="BL162" s="18" t="s">
        <v>121</v>
      </c>
      <c r="BM162" s="198" t="s">
        <v>183</v>
      </c>
    </row>
    <row r="163" spans="1:65" s="2" customFormat="1" ht="29.25">
      <c r="A163" s="35"/>
      <c r="B163" s="36"/>
      <c r="C163" s="37"/>
      <c r="D163" s="200" t="s">
        <v>123</v>
      </c>
      <c r="E163" s="37"/>
      <c r="F163" s="201" t="s">
        <v>184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123</v>
      </c>
      <c r="AU163" s="18" t="s">
        <v>82</v>
      </c>
    </row>
    <row r="164" spans="1:65" s="14" customFormat="1" ht="11.25">
      <c r="B164" s="215"/>
      <c r="C164" s="216"/>
      <c r="D164" s="200" t="s">
        <v>125</v>
      </c>
      <c r="E164" s="216"/>
      <c r="F164" s="218" t="s">
        <v>185</v>
      </c>
      <c r="G164" s="216"/>
      <c r="H164" s="219">
        <v>12577.59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125</v>
      </c>
      <c r="AU164" s="225" t="s">
        <v>82</v>
      </c>
      <c r="AV164" s="14" t="s">
        <v>82</v>
      </c>
      <c r="AW164" s="14" t="s">
        <v>4</v>
      </c>
      <c r="AX164" s="14" t="s">
        <v>80</v>
      </c>
      <c r="AY164" s="225" t="s">
        <v>114</v>
      </c>
    </row>
    <row r="165" spans="1:65" s="2" customFormat="1" ht="24.2" customHeight="1">
      <c r="A165" s="35"/>
      <c r="B165" s="36"/>
      <c r="C165" s="187" t="s">
        <v>186</v>
      </c>
      <c r="D165" s="187" t="s">
        <v>116</v>
      </c>
      <c r="E165" s="188" t="s">
        <v>187</v>
      </c>
      <c r="F165" s="189" t="s">
        <v>188</v>
      </c>
      <c r="G165" s="190" t="s">
        <v>173</v>
      </c>
      <c r="H165" s="191">
        <v>419.25299999999999</v>
      </c>
      <c r="I165" s="192"/>
      <c r="J165" s="193">
        <f>ROUND(I165*H165,2)</f>
        <v>0</v>
      </c>
      <c r="K165" s="189" t="s">
        <v>120</v>
      </c>
      <c r="L165" s="40"/>
      <c r="M165" s="194" t="s">
        <v>1</v>
      </c>
      <c r="N165" s="195" t="s">
        <v>37</v>
      </c>
      <c r="O165" s="72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8" t="s">
        <v>121</v>
      </c>
      <c r="AT165" s="198" t="s">
        <v>116</v>
      </c>
      <c r="AU165" s="198" t="s">
        <v>82</v>
      </c>
      <c r="AY165" s="18" t="s">
        <v>114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8" t="s">
        <v>80</v>
      </c>
      <c r="BK165" s="199">
        <f>ROUND(I165*H165,2)</f>
        <v>0</v>
      </c>
      <c r="BL165" s="18" t="s">
        <v>121</v>
      </c>
      <c r="BM165" s="198" t="s">
        <v>189</v>
      </c>
    </row>
    <row r="166" spans="1:65" s="2" customFormat="1" ht="29.25">
      <c r="A166" s="35"/>
      <c r="B166" s="36"/>
      <c r="C166" s="37"/>
      <c r="D166" s="200" t="s">
        <v>123</v>
      </c>
      <c r="E166" s="37"/>
      <c r="F166" s="201" t="s">
        <v>190</v>
      </c>
      <c r="G166" s="37"/>
      <c r="H166" s="37"/>
      <c r="I166" s="202"/>
      <c r="J166" s="37"/>
      <c r="K166" s="37"/>
      <c r="L166" s="40"/>
      <c r="M166" s="203"/>
      <c r="N166" s="204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123</v>
      </c>
      <c r="AU166" s="18" t="s">
        <v>82</v>
      </c>
    </row>
    <row r="167" spans="1:65" s="2" customFormat="1" ht="14.45" customHeight="1">
      <c r="A167" s="35"/>
      <c r="B167" s="36"/>
      <c r="C167" s="187" t="s">
        <v>8</v>
      </c>
      <c r="D167" s="187" t="s">
        <v>116</v>
      </c>
      <c r="E167" s="188" t="s">
        <v>191</v>
      </c>
      <c r="F167" s="189" t="s">
        <v>192</v>
      </c>
      <c r="G167" s="190" t="s">
        <v>119</v>
      </c>
      <c r="H167" s="191">
        <v>90.983000000000004</v>
      </c>
      <c r="I167" s="192"/>
      <c r="J167" s="193">
        <f>ROUND(I167*H167,2)</f>
        <v>0</v>
      </c>
      <c r="K167" s="189" t="s">
        <v>120</v>
      </c>
      <c r="L167" s="40"/>
      <c r="M167" s="194" t="s">
        <v>1</v>
      </c>
      <c r="N167" s="195" t="s">
        <v>37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2</v>
      </c>
      <c r="T167" s="197">
        <f>S167*H167</f>
        <v>181.96600000000001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121</v>
      </c>
      <c r="AT167" s="198" t="s">
        <v>116</v>
      </c>
      <c r="AU167" s="198" t="s">
        <v>82</v>
      </c>
      <c r="AY167" s="18" t="s">
        <v>114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80</v>
      </c>
      <c r="BK167" s="199">
        <f>ROUND(I167*H167,2)</f>
        <v>0</v>
      </c>
      <c r="BL167" s="18" t="s">
        <v>121</v>
      </c>
      <c r="BM167" s="198" t="s">
        <v>193</v>
      </c>
    </row>
    <row r="168" spans="1:65" s="2" customFormat="1" ht="11.25">
      <c r="A168" s="35"/>
      <c r="B168" s="36"/>
      <c r="C168" s="37"/>
      <c r="D168" s="200" t="s">
        <v>123</v>
      </c>
      <c r="E168" s="37"/>
      <c r="F168" s="201" t="s">
        <v>194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123</v>
      </c>
      <c r="AU168" s="18" t="s">
        <v>82</v>
      </c>
    </row>
    <row r="169" spans="1:65" s="13" customFormat="1" ht="11.25">
      <c r="B169" s="205"/>
      <c r="C169" s="206"/>
      <c r="D169" s="200" t="s">
        <v>125</v>
      </c>
      <c r="E169" s="207" t="s">
        <v>1</v>
      </c>
      <c r="F169" s="208" t="s">
        <v>178</v>
      </c>
      <c r="G169" s="206"/>
      <c r="H169" s="207" t="s">
        <v>1</v>
      </c>
      <c r="I169" s="209"/>
      <c r="J169" s="206"/>
      <c r="K169" s="206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125</v>
      </c>
      <c r="AU169" s="214" t="s">
        <v>82</v>
      </c>
      <c r="AV169" s="13" t="s">
        <v>80</v>
      </c>
      <c r="AW169" s="13" t="s">
        <v>29</v>
      </c>
      <c r="AX169" s="13" t="s">
        <v>72</v>
      </c>
      <c r="AY169" s="214" t="s">
        <v>114</v>
      </c>
    </row>
    <row r="170" spans="1:65" s="14" customFormat="1" ht="11.25">
      <c r="B170" s="215"/>
      <c r="C170" s="216"/>
      <c r="D170" s="200" t="s">
        <v>125</v>
      </c>
      <c r="E170" s="217" t="s">
        <v>1</v>
      </c>
      <c r="F170" s="218" t="s">
        <v>195</v>
      </c>
      <c r="G170" s="216"/>
      <c r="H170" s="219">
        <v>12.579000000000001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125</v>
      </c>
      <c r="AU170" s="225" t="s">
        <v>82</v>
      </c>
      <c r="AV170" s="14" t="s">
        <v>82</v>
      </c>
      <c r="AW170" s="14" t="s">
        <v>29</v>
      </c>
      <c r="AX170" s="14" t="s">
        <v>72</v>
      </c>
      <c r="AY170" s="225" t="s">
        <v>114</v>
      </c>
    </row>
    <row r="171" spans="1:65" s="14" customFormat="1" ht="11.25">
      <c r="B171" s="215"/>
      <c r="C171" s="216"/>
      <c r="D171" s="200" t="s">
        <v>125</v>
      </c>
      <c r="E171" s="217" t="s">
        <v>1</v>
      </c>
      <c r="F171" s="218" t="s">
        <v>196</v>
      </c>
      <c r="G171" s="216"/>
      <c r="H171" s="219">
        <v>14.888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125</v>
      </c>
      <c r="AU171" s="225" t="s">
        <v>82</v>
      </c>
      <c r="AV171" s="14" t="s">
        <v>82</v>
      </c>
      <c r="AW171" s="14" t="s">
        <v>29</v>
      </c>
      <c r="AX171" s="14" t="s">
        <v>72</v>
      </c>
      <c r="AY171" s="225" t="s">
        <v>114</v>
      </c>
    </row>
    <row r="172" spans="1:65" s="14" customFormat="1" ht="11.25">
      <c r="B172" s="215"/>
      <c r="C172" s="216"/>
      <c r="D172" s="200" t="s">
        <v>125</v>
      </c>
      <c r="E172" s="217" t="s">
        <v>1</v>
      </c>
      <c r="F172" s="218" t="s">
        <v>197</v>
      </c>
      <c r="G172" s="216"/>
      <c r="H172" s="219">
        <v>14.97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125</v>
      </c>
      <c r="AU172" s="225" t="s">
        <v>82</v>
      </c>
      <c r="AV172" s="14" t="s">
        <v>82</v>
      </c>
      <c r="AW172" s="14" t="s">
        <v>29</v>
      </c>
      <c r="AX172" s="14" t="s">
        <v>72</v>
      </c>
      <c r="AY172" s="225" t="s">
        <v>114</v>
      </c>
    </row>
    <row r="173" spans="1:65" s="16" customFormat="1" ht="11.25">
      <c r="B173" s="247"/>
      <c r="C173" s="248"/>
      <c r="D173" s="200" t="s">
        <v>125</v>
      </c>
      <c r="E173" s="249" t="s">
        <v>1</v>
      </c>
      <c r="F173" s="250" t="s">
        <v>198</v>
      </c>
      <c r="G173" s="248"/>
      <c r="H173" s="251">
        <v>42.436999999999998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AT173" s="257" t="s">
        <v>125</v>
      </c>
      <c r="AU173" s="257" t="s">
        <v>82</v>
      </c>
      <c r="AV173" s="16" t="s">
        <v>133</v>
      </c>
      <c r="AW173" s="16" t="s">
        <v>29</v>
      </c>
      <c r="AX173" s="16" t="s">
        <v>72</v>
      </c>
      <c r="AY173" s="257" t="s">
        <v>114</v>
      </c>
    </row>
    <row r="174" spans="1:65" s="13" customFormat="1" ht="11.25">
      <c r="B174" s="205"/>
      <c r="C174" s="206"/>
      <c r="D174" s="200" t="s">
        <v>125</v>
      </c>
      <c r="E174" s="207" t="s">
        <v>1</v>
      </c>
      <c r="F174" s="208" t="s">
        <v>145</v>
      </c>
      <c r="G174" s="206"/>
      <c r="H174" s="207" t="s">
        <v>1</v>
      </c>
      <c r="I174" s="209"/>
      <c r="J174" s="206"/>
      <c r="K174" s="206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125</v>
      </c>
      <c r="AU174" s="214" t="s">
        <v>82</v>
      </c>
      <c r="AV174" s="13" t="s">
        <v>80</v>
      </c>
      <c r="AW174" s="13" t="s">
        <v>29</v>
      </c>
      <c r="AX174" s="13" t="s">
        <v>72</v>
      </c>
      <c r="AY174" s="214" t="s">
        <v>114</v>
      </c>
    </row>
    <row r="175" spans="1:65" s="14" customFormat="1" ht="11.25">
      <c r="B175" s="215"/>
      <c r="C175" s="216"/>
      <c r="D175" s="200" t="s">
        <v>125</v>
      </c>
      <c r="E175" s="217" t="s">
        <v>1</v>
      </c>
      <c r="F175" s="218" t="s">
        <v>199</v>
      </c>
      <c r="G175" s="216"/>
      <c r="H175" s="219">
        <v>48.545999999999999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125</v>
      </c>
      <c r="AU175" s="225" t="s">
        <v>82</v>
      </c>
      <c r="AV175" s="14" t="s">
        <v>82</v>
      </c>
      <c r="AW175" s="14" t="s">
        <v>29</v>
      </c>
      <c r="AX175" s="14" t="s">
        <v>72</v>
      </c>
      <c r="AY175" s="225" t="s">
        <v>114</v>
      </c>
    </row>
    <row r="176" spans="1:65" s="15" customFormat="1" ht="11.25">
      <c r="B176" s="226"/>
      <c r="C176" s="227"/>
      <c r="D176" s="200" t="s">
        <v>125</v>
      </c>
      <c r="E176" s="228" t="s">
        <v>1</v>
      </c>
      <c r="F176" s="229" t="s">
        <v>128</v>
      </c>
      <c r="G176" s="227"/>
      <c r="H176" s="230">
        <v>90.983000000000004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AT176" s="236" t="s">
        <v>125</v>
      </c>
      <c r="AU176" s="236" t="s">
        <v>82</v>
      </c>
      <c r="AV176" s="15" t="s">
        <v>121</v>
      </c>
      <c r="AW176" s="15" t="s">
        <v>29</v>
      </c>
      <c r="AX176" s="15" t="s">
        <v>80</v>
      </c>
      <c r="AY176" s="236" t="s">
        <v>114</v>
      </c>
    </row>
    <row r="177" spans="1:65" s="2" customFormat="1" ht="24.2" customHeight="1">
      <c r="A177" s="35"/>
      <c r="B177" s="36"/>
      <c r="C177" s="187" t="s">
        <v>200</v>
      </c>
      <c r="D177" s="187" t="s">
        <v>116</v>
      </c>
      <c r="E177" s="188" t="s">
        <v>201</v>
      </c>
      <c r="F177" s="189" t="s">
        <v>202</v>
      </c>
      <c r="G177" s="190" t="s">
        <v>119</v>
      </c>
      <c r="H177" s="191">
        <v>2474</v>
      </c>
      <c r="I177" s="192"/>
      <c r="J177" s="193">
        <f>ROUND(I177*H177,2)</f>
        <v>0</v>
      </c>
      <c r="K177" s="189" t="s">
        <v>120</v>
      </c>
      <c r="L177" s="40"/>
      <c r="M177" s="194" t="s">
        <v>1</v>
      </c>
      <c r="N177" s="195" t="s">
        <v>37</v>
      </c>
      <c r="O177" s="72"/>
      <c r="P177" s="196">
        <f>O177*H177</f>
        <v>0</v>
      </c>
      <c r="Q177" s="196">
        <v>0</v>
      </c>
      <c r="R177" s="196">
        <f>Q177*H177</f>
        <v>0</v>
      </c>
      <c r="S177" s="196">
        <v>0.55000000000000004</v>
      </c>
      <c r="T177" s="197">
        <f>S177*H177</f>
        <v>1360.7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121</v>
      </c>
      <c r="AT177" s="198" t="s">
        <v>116</v>
      </c>
      <c r="AU177" s="198" t="s">
        <v>82</v>
      </c>
      <c r="AY177" s="18" t="s">
        <v>114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80</v>
      </c>
      <c r="BK177" s="199">
        <f>ROUND(I177*H177,2)</f>
        <v>0</v>
      </c>
      <c r="BL177" s="18" t="s">
        <v>121</v>
      </c>
      <c r="BM177" s="198" t="s">
        <v>203</v>
      </c>
    </row>
    <row r="178" spans="1:65" s="2" customFormat="1" ht="29.25">
      <c r="A178" s="35"/>
      <c r="B178" s="36"/>
      <c r="C178" s="37"/>
      <c r="D178" s="200" t="s">
        <v>123</v>
      </c>
      <c r="E178" s="37"/>
      <c r="F178" s="201" t="s">
        <v>204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123</v>
      </c>
      <c r="AU178" s="18" t="s">
        <v>82</v>
      </c>
    </row>
    <row r="179" spans="1:65" s="13" customFormat="1" ht="11.25">
      <c r="B179" s="205"/>
      <c r="C179" s="206"/>
      <c r="D179" s="200" t="s">
        <v>125</v>
      </c>
      <c r="E179" s="207" t="s">
        <v>1</v>
      </c>
      <c r="F179" s="208" t="s">
        <v>205</v>
      </c>
      <c r="G179" s="206"/>
      <c r="H179" s="207" t="s">
        <v>1</v>
      </c>
      <c r="I179" s="209"/>
      <c r="J179" s="206"/>
      <c r="K179" s="206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125</v>
      </c>
      <c r="AU179" s="214" t="s">
        <v>82</v>
      </c>
      <c r="AV179" s="13" t="s">
        <v>80</v>
      </c>
      <c r="AW179" s="13" t="s">
        <v>29</v>
      </c>
      <c r="AX179" s="13" t="s">
        <v>72</v>
      </c>
      <c r="AY179" s="214" t="s">
        <v>114</v>
      </c>
    </row>
    <row r="180" spans="1:65" s="14" customFormat="1" ht="11.25">
      <c r="B180" s="215"/>
      <c r="C180" s="216"/>
      <c r="D180" s="200" t="s">
        <v>125</v>
      </c>
      <c r="E180" s="217" t="s">
        <v>1</v>
      </c>
      <c r="F180" s="218" t="s">
        <v>206</v>
      </c>
      <c r="G180" s="216"/>
      <c r="H180" s="219">
        <v>2474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125</v>
      </c>
      <c r="AU180" s="225" t="s">
        <v>82</v>
      </c>
      <c r="AV180" s="14" t="s">
        <v>82</v>
      </c>
      <c r="AW180" s="14" t="s">
        <v>29</v>
      </c>
      <c r="AX180" s="14" t="s">
        <v>72</v>
      </c>
      <c r="AY180" s="225" t="s">
        <v>114</v>
      </c>
    </row>
    <row r="181" spans="1:65" s="15" customFormat="1" ht="11.25">
      <c r="B181" s="226"/>
      <c r="C181" s="227"/>
      <c r="D181" s="200" t="s">
        <v>125</v>
      </c>
      <c r="E181" s="228" t="s">
        <v>1</v>
      </c>
      <c r="F181" s="229" t="s">
        <v>128</v>
      </c>
      <c r="G181" s="227"/>
      <c r="H181" s="230">
        <v>2474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125</v>
      </c>
      <c r="AU181" s="236" t="s">
        <v>82</v>
      </c>
      <c r="AV181" s="15" t="s">
        <v>121</v>
      </c>
      <c r="AW181" s="15" t="s">
        <v>29</v>
      </c>
      <c r="AX181" s="15" t="s">
        <v>80</v>
      </c>
      <c r="AY181" s="236" t="s">
        <v>114</v>
      </c>
    </row>
    <row r="182" spans="1:65" s="12" customFormat="1" ht="22.9" customHeight="1">
      <c r="B182" s="171"/>
      <c r="C182" s="172"/>
      <c r="D182" s="173" t="s">
        <v>71</v>
      </c>
      <c r="E182" s="185" t="s">
        <v>207</v>
      </c>
      <c r="F182" s="185" t="s">
        <v>208</v>
      </c>
      <c r="G182" s="172"/>
      <c r="H182" s="172"/>
      <c r="I182" s="175"/>
      <c r="J182" s="186">
        <f>BK182</f>
        <v>0</v>
      </c>
      <c r="K182" s="172"/>
      <c r="L182" s="177"/>
      <c r="M182" s="178"/>
      <c r="N182" s="179"/>
      <c r="O182" s="179"/>
      <c r="P182" s="180">
        <f>SUM(P183:P199)</f>
        <v>0</v>
      </c>
      <c r="Q182" s="179"/>
      <c r="R182" s="180">
        <f>SUM(R183:R199)</f>
        <v>0</v>
      </c>
      <c r="S182" s="179"/>
      <c r="T182" s="181">
        <f>SUM(T183:T199)</f>
        <v>0</v>
      </c>
      <c r="AR182" s="182" t="s">
        <v>80</v>
      </c>
      <c r="AT182" s="183" t="s">
        <v>71</v>
      </c>
      <c r="AU182" s="183" t="s">
        <v>80</v>
      </c>
      <c r="AY182" s="182" t="s">
        <v>114</v>
      </c>
      <c r="BK182" s="184">
        <f>SUM(BK183:BK199)</f>
        <v>0</v>
      </c>
    </row>
    <row r="183" spans="1:65" s="2" customFormat="1" ht="24.2" customHeight="1">
      <c r="A183" s="35"/>
      <c r="B183" s="36"/>
      <c r="C183" s="187" t="s">
        <v>209</v>
      </c>
      <c r="D183" s="187" t="s">
        <v>116</v>
      </c>
      <c r="E183" s="188" t="s">
        <v>210</v>
      </c>
      <c r="F183" s="189" t="s">
        <v>211</v>
      </c>
      <c r="G183" s="190" t="s">
        <v>136</v>
      </c>
      <c r="H183" s="191">
        <v>1553.604</v>
      </c>
      <c r="I183" s="192"/>
      <c r="J183" s="193">
        <f>ROUND(I183*H183,2)</f>
        <v>0</v>
      </c>
      <c r="K183" s="189" t="s">
        <v>120</v>
      </c>
      <c r="L183" s="40"/>
      <c r="M183" s="194" t="s">
        <v>1</v>
      </c>
      <c r="N183" s="195" t="s">
        <v>37</v>
      </c>
      <c r="O183" s="7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121</v>
      </c>
      <c r="AT183" s="198" t="s">
        <v>116</v>
      </c>
      <c r="AU183" s="198" t="s">
        <v>82</v>
      </c>
      <c r="AY183" s="18" t="s">
        <v>114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80</v>
      </c>
      <c r="BK183" s="199">
        <f>ROUND(I183*H183,2)</f>
        <v>0</v>
      </c>
      <c r="BL183" s="18" t="s">
        <v>121</v>
      </c>
      <c r="BM183" s="198" t="s">
        <v>212</v>
      </c>
    </row>
    <row r="184" spans="1:65" s="2" customFormat="1" ht="19.5">
      <c r="A184" s="35"/>
      <c r="B184" s="36"/>
      <c r="C184" s="37"/>
      <c r="D184" s="200" t="s">
        <v>123</v>
      </c>
      <c r="E184" s="37"/>
      <c r="F184" s="201" t="s">
        <v>213</v>
      </c>
      <c r="G184" s="37"/>
      <c r="H184" s="37"/>
      <c r="I184" s="202"/>
      <c r="J184" s="37"/>
      <c r="K184" s="37"/>
      <c r="L184" s="40"/>
      <c r="M184" s="203"/>
      <c r="N184" s="204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123</v>
      </c>
      <c r="AU184" s="18" t="s">
        <v>82</v>
      </c>
    </row>
    <row r="185" spans="1:65" s="2" customFormat="1" ht="24.2" customHeight="1">
      <c r="A185" s="35"/>
      <c r="B185" s="36"/>
      <c r="C185" s="187" t="s">
        <v>214</v>
      </c>
      <c r="D185" s="187" t="s">
        <v>116</v>
      </c>
      <c r="E185" s="188" t="s">
        <v>215</v>
      </c>
      <c r="F185" s="189" t="s">
        <v>216</v>
      </c>
      <c r="G185" s="190" t="s">
        <v>136</v>
      </c>
      <c r="H185" s="191">
        <v>31072.080000000002</v>
      </c>
      <c r="I185" s="192"/>
      <c r="J185" s="193">
        <f>ROUND(I185*H185,2)</f>
        <v>0</v>
      </c>
      <c r="K185" s="189" t="s">
        <v>120</v>
      </c>
      <c r="L185" s="40"/>
      <c r="M185" s="194" t="s">
        <v>1</v>
      </c>
      <c r="N185" s="195" t="s">
        <v>37</v>
      </c>
      <c r="O185" s="7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121</v>
      </c>
      <c r="AT185" s="198" t="s">
        <v>116</v>
      </c>
      <c r="AU185" s="198" t="s">
        <v>82</v>
      </c>
      <c r="AY185" s="18" t="s">
        <v>114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80</v>
      </c>
      <c r="BK185" s="199">
        <f>ROUND(I185*H185,2)</f>
        <v>0</v>
      </c>
      <c r="BL185" s="18" t="s">
        <v>121</v>
      </c>
      <c r="BM185" s="198" t="s">
        <v>217</v>
      </c>
    </row>
    <row r="186" spans="1:65" s="2" customFormat="1" ht="29.25">
      <c r="A186" s="35"/>
      <c r="B186" s="36"/>
      <c r="C186" s="37"/>
      <c r="D186" s="200" t="s">
        <v>123</v>
      </c>
      <c r="E186" s="37"/>
      <c r="F186" s="201" t="s">
        <v>218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123</v>
      </c>
      <c r="AU186" s="18" t="s">
        <v>82</v>
      </c>
    </row>
    <row r="187" spans="1:65" s="14" customFormat="1" ht="11.25">
      <c r="B187" s="215"/>
      <c r="C187" s="216"/>
      <c r="D187" s="200" t="s">
        <v>125</v>
      </c>
      <c r="E187" s="216"/>
      <c r="F187" s="218" t="s">
        <v>219</v>
      </c>
      <c r="G187" s="216"/>
      <c r="H187" s="219">
        <v>31072.080000000002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125</v>
      </c>
      <c r="AU187" s="225" t="s">
        <v>82</v>
      </c>
      <c r="AV187" s="14" t="s">
        <v>82</v>
      </c>
      <c r="AW187" s="14" t="s">
        <v>4</v>
      </c>
      <c r="AX187" s="14" t="s">
        <v>80</v>
      </c>
      <c r="AY187" s="225" t="s">
        <v>114</v>
      </c>
    </row>
    <row r="188" spans="1:65" s="2" customFormat="1" ht="24.2" customHeight="1">
      <c r="A188" s="35"/>
      <c r="B188" s="36"/>
      <c r="C188" s="187" t="s">
        <v>7</v>
      </c>
      <c r="D188" s="187" t="s">
        <v>116</v>
      </c>
      <c r="E188" s="188" t="s">
        <v>220</v>
      </c>
      <c r="F188" s="189" t="s">
        <v>221</v>
      </c>
      <c r="G188" s="190" t="s">
        <v>136</v>
      </c>
      <c r="H188" s="191">
        <v>181.96600000000001</v>
      </c>
      <c r="I188" s="192"/>
      <c r="J188" s="193">
        <f>ROUND(I188*H188,2)</f>
        <v>0</v>
      </c>
      <c r="K188" s="189" t="s">
        <v>120</v>
      </c>
      <c r="L188" s="40"/>
      <c r="M188" s="194" t="s">
        <v>1</v>
      </c>
      <c r="N188" s="195" t="s">
        <v>37</v>
      </c>
      <c r="O188" s="72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121</v>
      </c>
      <c r="AT188" s="198" t="s">
        <v>116</v>
      </c>
      <c r="AU188" s="198" t="s">
        <v>82</v>
      </c>
      <c r="AY188" s="18" t="s">
        <v>114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80</v>
      </c>
      <c r="BK188" s="199">
        <f>ROUND(I188*H188,2)</f>
        <v>0</v>
      </c>
      <c r="BL188" s="18" t="s">
        <v>121</v>
      </c>
      <c r="BM188" s="198" t="s">
        <v>222</v>
      </c>
    </row>
    <row r="189" spans="1:65" s="2" customFormat="1" ht="29.25">
      <c r="A189" s="35"/>
      <c r="B189" s="36"/>
      <c r="C189" s="37"/>
      <c r="D189" s="200" t="s">
        <v>123</v>
      </c>
      <c r="E189" s="37"/>
      <c r="F189" s="201" t="s">
        <v>223</v>
      </c>
      <c r="G189" s="37"/>
      <c r="H189" s="37"/>
      <c r="I189" s="202"/>
      <c r="J189" s="37"/>
      <c r="K189" s="37"/>
      <c r="L189" s="40"/>
      <c r="M189" s="203"/>
      <c r="N189" s="204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123</v>
      </c>
      <c r="AU189" s="18" t="s">
        <v>82</v>
      </c>
    </row>
    <row r="190" spans="1:65" s="2" customFormat="1" ht="24.2" customHeight="1">
      <c r="A190" s="35"/>
      <c r="B190" s="36"/>
      <c r="C190" s="187" t="s">
        <v>224</v>
      </c>
      <c r="D190" s="187" t="s">
        <v>116</v>
      </c>
      <c r="E190" s="188" t="s">
        <v>225</v>
      </c>
      <c r="F190" s="189" t="s">
        <v>226</v>
      </c>
      <c r="G190" s="190" t="s">
        <v>136</v>
      </c>
      <c r="H190" s="191">
        <v>1338.2</v>
      </c>
      <c r="I190" s="192"/>
      <c r="J190" s="193">
        <f>ROUND(I190*H190,2)</f>
        <v>0</v>
      </c>
      <c r="K190" s="189" t="s">
        <v>120</v>
      </c>
      <c r="L190" s="40"/>
      <c r="M190" s="194" t="s">
        <v>1</v>
      </c>
      <c r="N190" s="195" t="s">
        <v>37</v>
      </c>
      <c r="O190" s="72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121</v>
      </c>
      <c r="AT190" s="198" t="s">
        <v>116</v>
      </c>
      <c r="AU190" s="198" t="s">
        <v>82</v>
      </c>
      <c r="AY190" s="18" t="s">
        <v>114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80</v>
      </c>
      <c r="BK190" s="199">
        <f>ROUND(I190*H190,2)</f>
        <v>0</v>
      </c>
      <c r="BL190" s="18" t="s">
        <v>121</v>
      </c>
      <c r="BM190" s="198" t="s">
        <v>227</v>
      </c>
    </row>
    <row r="191" spans="1:65" s="2" customFormat="1" ht="19.5">
      <c r="A191" s="35"/>
      <c r="B191" s="36"/>
      <c r="C191" s="37"/>
      <c r="D191" s="200" t="s">
        <v>123</v>
      </c>
      <c r="E191" s="37"/>
      <c r="F191" s="201" t="s">
        <v>228</v>
      </c>
      <c r="G191" s="37"/>
      <c r="H191" s="37"/>
      <c r="I191" s="202"/>
      <c r="J191" s="37"/>
      <c r="K191" s="37"/>
      <c r="L191" s="40"/>
      <c r="M191" s="203"/>
      <c r="N191" s="204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123</v>
      </c>
      <c r="AU191" s="18" t="s">
        <v>82</v>
      </c>
    </row>
    <row r="192" spans="1:65" s="14" customFormat="1" ht="11.25">
      <c r="B192" s="215"/>
      <c r="C192" s="216"/>
      <c r="D192" s="200" t="s">
        <v>125</v>
      </c>
      <c r="E192" s="217" t="s">
        <v>1</v>
      </c>
      <c r="F192" s="218" t="s">
        <v>229</v>
      </c>
      <c r="G192" s="216"/>
      <c r="H192" s="219">
        <v>1338.2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125</v>
      </c>
      <c r="AU192" s="225" t="s">
        <v>82</v>
      </c>
      <c r="AV192" s="14" t="s">
        <v>82</v>
      </c>
      <c r="AW192" s="14" t="s">
        <v>29</v>
      </c>
      <c r="AX192" s="14" t="s">
        <v>72</v>
      </c>
      <c r="AY192" s="225" t="s">
        <v>114</v>
      </c>
    </row>
    <row r="193" spans="1:65" s="15" customFormat="1" ht="11.25">
      <c r="B193" s="226"/>
      <c r="C193" s="227"/>
      <c r="D193" s="200" t="s">
        <v>125</v>
      </c>
      <c r="E193" s="228" t="s">
        <v>1</v>
      </c>
      <c r="F193" s="229" t="s">
        <v>128</v>
      </c>
      <c r="G193" s="227"/>
      <c r="H193" s="230">
        <v>1338.2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125</v>
      </c>
      <c r="AU193" s="236" t="s">
        <v>82</v>
      </c>
      <c r="AV193" s="15" t="s">
        <v>121</v>
      </c>
      <c r="AW193" s="15" t="s">
        <v>29</v>
      </c>
      <c r="AX193" s="15" t="s">
        <v>80</v>
      </c>
      <c r="AY193" s="236" t="s">
        <v>114</v>
      </c>
    </row>
    <row r="194" spans="1:65" s="2" customFormat="1" ht="24.2" customHeight="1">
      <c r="A194" s="35"/>
      <c r="B194" s="36"/>
      <c r="C194" s="187" t="s">
        <v>230</v>
      </c>
      <c r="D194" s="187" t="s">
        <v>116</v>
      </c>
      <c r="E194" s="188" t="s">
        <v>231</v>
      </c>
      <c r="F194" s="189" t="s">
        <v>232</v>
      </c>
      <c r="G194" s="190" t="s">
        <v>136</v>
      </c>
      <c r="H194" s="191">
        <v>15</v>
      </c>
      <c r="I194" s="192"/>
      <c r="J194" s="193">
        <f>ROUND(I194*H194,2)</f>
        <v>0</v>
      </c>
      <c r="K194" s="189" t="s">
        <v>120</v>
      </c>
      <c r="L194" s="40"/>
      <c r="M194" s="194" t="s">
        <v>1</v>
      </c>
      <c r="N194" s="195" t="s">
        <v>37</v>
      </c>
      <c r="O194" s="7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121</v>
      </c>
      <c r="AT194" s="198" t="s">
        <v>116</v>
      </c>
      <c r="AU194" s="198" t="s">
        <v>82</v>
      </c>
      <c r="AY194" s="18" t="s">
        <v>114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80</v>
      </c>
      <c r="BK194" s="199">
        <f>ROUND(I194*H194,2)</f>
        <v>0</v>
      </c>
      <c r="BL194" s="18" t="s">
        <v>121</v>
      </c>
      <c r="BM194" s="198" t="s">
        <v>233</v>
      </c>
    </row>
    <row r="195" spans="1:65" s="2" customFormat="1" ht="29.25">
      <c r="A195" s="35"/>
      <c r="B195" s="36"/>
      <c r="C195" s="37"/>
      <c r="D195" s="200" t="s">
        <v>123</v>
      </c>
      <c r="E195" s="37"/>
      <c r="F195" s="201" t="s">
        <v>234</v>
      </c>
      <c r="G195" s="37"/>
      <c r="H195" s="37"/>
      <c r="I195" s="202"/>
      <c r="J195" s="37"/>
      <c r="K195" s="37"/>
      <c r="L195" s="40"/>
      <c r="M195" s="203"/>
      <c r="N195" s="204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123</v>
      </c>
      <c r="AU195" s="18" t="s">
        <v>82</v>
      </c>
    </row>
    <row r="196" spans="1:65" s="2" customFormat="1" ht="24.2" customHeight="1">
      <c r="A196" s="35"/>
      <c r="B196" s="36"/>
      <c r="C196" s="187" t="s">
        <v>235</v>
      </c>
      <c r="D196" s="187" t="s">
        <v>116</v>
      </c>
      <c r="E196" s="188" t="s">
        <v>236</v>
      </c>
      <c r="F196" s="189" t="s">
        <v>237</v>
      </c>
      <c r="G196" s="190" t="s">
        <v>136</v>
      </c>
      <c r="H196" s="191">
        <v>22.5</v>
      </c>
      <c r="I196" s="192"/>
      <c r="J196" s="193">
        <f>ROUND(I196*H196,2)</f>
        <v>0</v>
      </c>
      <c r="K196" s="189" t="s">
        <v>120</v>
      </c>
      <c r="L196" s="40"/>
      <c r="M196" s="194" t="s">
        <v>1</v>
      </c>
      <c r="N196" s="195" t="s">
        <v>37</v>
      </c>
      <c r="O196" s="72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121</v>
      </c>
      <c r="AT196" s="198" t="s">
        <v>116</v>
      </c>
      <c r="AU196" s="198" t="s">
        <v>82</v>
      </c>
      <c r="AY196" s="18" t="s">
        <v>114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80</v>
      </c>
      <c r="BK196" s="199">
        <f>ROUND(I196*H196,2)</f>
        <v>0</v>
      </c>
      <c r="BL196" s="18" t="s">
        <v>121</v>
      </c>
      <c r="BM196" s="198" t="s">
        <v>238</v>
      </c>
    </row>
    <row r="197" spans="1:65" s="2" customFormat="1" ht="19.5">
      <c r="A197" s="35"/>
      <c r="B197" s="36"/>
      <c r="C197" s="37"/>
      <c r="D197" s="200" t="s">
        <v>123</v>
      </c>
      <c r="E197" s="37"/>
      <c r="F197" s="201" t="s">
        <v>239</v>
      </c>
      <c r="G197" s="37"/>
      <c r="H197" s="37"/>
      <c r="I197" s="202"/>
      <c r="J197" s="37"/>
      <c r="K197" s="37"/>
      <c r="L197" s="40"/>
      <c r="M197" s="203"/>
      <c r="N197" s="204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123</v>
      </c>
      <c r="AU197" s="18" t="s">
        <v>82</v>
      </c>
    </row>
    <row r="198" spans="1:65" s="2" customFormat="1" ht="37.9" customHeight="1">
      <c r="A198" s="35"/>
      <c r="B198" s="36"/>
      <c r="C198" s="187" t="s">
        <v>240</v>
      </c>
      <c r="D198" s="187" t="s">
        <v>116</v>
      </c>
      <c r="E198" s="188" t="s">
        <v>241</v>
      </c>
      <c r="F198" s="189" t="s">
        <v>242</v>
      </c>
      <c r="G198" s="190" t="s">
        <v>136</v>
      </c>
      <c r="H198" s="191">
        <v>10.938000000000001</v>
      </c>
      <c r="I198" s="192"/>
      <c r="J198" s="193">
        <f>ROUND(I198*H198,2)</f>
        <v>0</v>
      </c>
      <c r="K198" s="189" t="s">
        <v>120</v>
      </c>
      <c r="L198" s="40"/>
      <c r="M198" s="194" t="s">
        <v>1</v>
      </c>
      <c r="N198" s="195" t="s">
        <v>37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121</v>
      </c>
      <c r="AT198" s="198" t="s">
        <v>116</v>
      </c>
      <c r="AU198" s="198" t="s">
        <v>82</v>
      </c>
      <c r="AY198" s="18" t="s">
        <v>114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80</v>
      </c>
      <c r="BK198" s="199">
        <f>ROUND(I198*H198,2)</f>
        <v>0</v>
      </c>
      <c r="BL198" s="18" t="s">
        <v>121</v>
      </c>
      <c r="BM198" s="198" t="s">
        <v>243</v>
      </c>
    </row>
    <row r="199" spans="1:65" s="2" customFormat="1" ht="29.25">
      <c r="A199" s="35"/>
      <c r="B199" s="36"/>
      <c r="C199" s="37"/>
      <c r="D199" s="200" t="s">
        <v>123</v>
      </c>
      <c r="E199" s="37"/>
      <c r="F199" s="201" t="s">
        <v>244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123</v>
      </c>
      <c r="AU199" s="18" t="s">
        <v>82</v>
      </c>
    </row>
    <row r="200" spans="1:65" s="12" customFormat="1" ht="22.9" customHeight="1">
      <c r="B200" s="171"/>
      <c r="C200" s="172"/>
      <c r="D200" s="173" t="s">
        <v>71</v>
      </c>
      <c r="E200" s="185" t="s">
        <v>245</v>
      </c>
      <c r="F200" s="185" t="s">
        <v>246</v>
      </c>
      <c r="G200" s="172"/>
      <c r="H200" s="172"/>
      <c r="I200" s="175"/>
      <c r="J200" s="186">
        <f>BK200</f>
        <v>0</v>
      </c>
      <c r="K200" s="172"/>
      <c r="L200" s="177"/>
      <c r="M200" s="178"/>
      <c r="N200" s="179"/>
      <c r="O200" s="179"/>
      <c r="P200" s="180">
        <f>SUM(P201:P214)</f>
        <v>0</v>
      </c>
      <c r="Q200" s="179"/>
      <c r="R200" s="180">
        <f>SUM(R201:R214)</f>
        <v>0</v>
      </c>
      <c r="S200" s="179"/>
      <c r="T200" s="181">
        <f>SUM(T201:T214)</f>
        <v>10.93773328</v>
      </c>
      <c r="AR200" s="182" t="s">
        <v>82</v>
      </c>
      <c r="AT200" s="183" t="s">
        <v>71</v>
      </c>
      <c r="AU200" s="183" t="s">
        <v>80</v>
      </c>
      <c r="AY200" s="182" t="s">
        <v>114</v>
      </c>
      <c r="BK200" s="184">
        <f>SUM(BK201:BK214)</f>
        <v>0</v>
      </c>
    </row>
    <row r="201" spans="1:65" s="2" customFormat="1" ht="24.2" customHeight="1">
      <c r="A201" s="35"/>
      <c r="B201" s="36"/>
      <c r="C201" s="187" t="s">
        <v>247</v>
      </c>
      <c r="D201" s="187" t="s">
        <v>116</v>
      </c>
      <c r="E201" s="188" t="s">
        <v>248</v>
      </c>
      <c r="F201" s="189" t="s">
        <v>249</v>
      </c>
      <c r="G201" s="190" t="s">
        <v>173</v>
      </c>
      <c r="H201" s="191">
        <v>597.03599999999994</v>
      </c>
      <c r="I201" s="192"/>
      <c r="J201" s="193">
        <f>ROUND(I201*H201,2)</f>
        <v>0</v>
      </c>
      <c r="K201" s="189" t="s">
        <v>120</v>
      </c>
      <c r="L201" s="40"/>
      <c r="M201" s="194" t="s">
        <v>1</v>
      </c>
      <c r="N201" s="195" t="s">
        <v>37</v>
      </c>
      <c r="O201" s="72"/>
      <c r="P201" s="196">
        <f>O201*H201</f>
        <v>0</v>
      </c>
      <c r="Q201" s="196">
        <v>0</v>
      </c>
      <c r="R201" s="196">
        <f>Q201*H201</f>
        <v>0</v>
      </c>
      <c r="S201" s="196">
        <v>1.7780000000000001E-2</v>
      </c>
      <c r="T201" s="197">
        <f>S201*H201</f>
        <v>10.615300079999999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250</v>
      </c>
      <c r="AT201" s="198" t="s">
        <v>116</v>
      </c>
      <c r="AU201" s="198" t="s">
        <v>82</v>
      </c>
      <c r="AY201" s="18" t="s">
        <v>114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80</v>
      </c>
      <c r="BK201" s="199">
        <f>ROUND(I201*H201,2)</f>
        <v>0</v>
      </c>
      <c r="BL201" s="18" t="s">
        <v>250</v>
      </c>
      <c r="BM201" s="198" t="s">
        <v>251</v>
      </c>
    </row>
    <row r="202" spans="1:65" s="2" customFormat="1" ht="11.25">
      <c r="A202" s="35"/>
      <c r="B202" s="36"/>
      <c r="C202" s="37"/>
      <c r="D202" s="200" t="s">
        <v>123</v>
      </c>
      <c r="E202" s="37"/>
      <c r="F202" s="201" t="s">
        <v>252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123</v>
      </c>
      <c r="AU202" s="18" t="s">
        <v>82</v>
      </c>
    </row>
    <row r="203" spans="1:65" s="13" customFormat="1" ht="11.25">
      <c r="B203" s="205"/>
      <c r="C203" s="206"/>
      <c r="D203" s="200" t="s">
        <v>125</v>
      </c>
      <c r="E203" s="207" t="s">
        <v>1</v>
      </c>
      <c r="F203" s="208" t="s">
        <v>176</v>
      </c>
      <c r="G203" s="206"/>
      <c r="H203" s="207" t="s">
        <v>1</v>
      </c>
      <c r="I203" s="209"/>
      <c r="J203" s="206"/>
      <c r="K203" s="206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125</v>
      </c>
      <c r="AU203" s="214" t="s">
        <v>82</v>
      </c>
      <c r="AV203" s="13" t="s">
        <v>80</v>
      </c>
      <c r="AW203" s="13" t="s">
        <v>29</v>
      </c>
      <c r="AX203" s="13" t="s">
        <v>72</v>
      </c>
      <c r="AY203" s="214" t="s">
        <v>114</v>
      </c>
    </row>
    <row r="204" spans="1:65" s="14" customFormat="1" ht="11.25">
      <c r="B204" s="215"/>
      <c r="C204" s="216"/>
      <c r="D204" s="200" t="s">
        <v>125</v>
      </c>
      <c r="E204" s="217" t="s">
        <v>1</v>
      </c>
      <c r="F204" s="218" t="s">
        <v>253</v>
      </c>
      <c r="G204" s="216"/>
      <c r="H204" s="219">
        <v>180.9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125</v>
      </c>
      <c r="AU204" s="225" t="s">
        <v>82</v>
      </c>
      <c r="AV204" s="14" t="s">
        <v>82</v>
      </c>
      <c r="AW204" s="14" t="s">
        <v>29</v>
      </c>
      <c r="AX204" s="14" t="s">
        <v>72</v>
      </c>
      <c r="AY204" s="225" t="s">
        <v>114</v>
      </c>
    </row>
    <row r="205" spans="1:65" s="13" customFormat="1" ht="11.25">
      <c r="B205" s="205"/>
      <c r="C205" s="206"/>
      <c r="D205" s="200" t="s">
        <v>125</v>
      </c>
      <c r="E205" s="207" t="s">
        <v>1</v>
      </c>
      <c r="F205" s="208" t="s">
        <v>178</v>
      </c>
      <c r="G205" s="206"/>
      <c r="H205" s="207" t="s">
        <v>1</v>
      </c>
      <c r="I205" s="209"/>
      <c r="J205" s="206"/>
      <c r="K205" s="206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125</v>
      </c>
      <c r="AU205" s="214" t="s">
        <v>82</v>
      </c>
      <c r="AV205" s="13" t="s">
        <v>80</v>
      </c>
      <c r="AW205" s="13" t="s">
        <v>29</v>
      </c>
      <c r="AX205" s="13" t="s">
        <v>72</v>
      </c>
      <c r="AY205" s="214" t="s">
        <v>114</v>
      </c>
    </row>
    <row r="206" spans="1:65" s="14" customFormat="1" ht="11.25">
      <c r="B206" s="215"/>
      <c r="C206" s="216"/>
      <c r="D206" s="200" t="s">
        <v>125</v>
      </c>
      <c r="E206" s="217" t="s">
        <v>1</v>
      </c>
      <c r="F206" s="218" t="s">
        <v>254</v>
      </c>
      <c r="G206" s="216"/>
      <c r="H206" s="219">
        <v>416.13600000000002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125</v>
      </c>
      <c r="AU206" s="225" t="s">
        <v>82</v>
      </c>
      <c r="AV206" s="14" t="s">
        <v>82</v>
      </c>
      <c r="AW206" s="14" t="s">
        <v>29</v>
      </c>
      <c r="AX206" s="14" t="s">
        <v>72</v>
      </c>
      <c r="AY206" s="225" t="s">
        <v>114</v>
      </c>
    </row>
    <row r="207" spans="1:65" s="15" customFormat="1" ht="11.25">
      <c r="B207" s="226"/>
      <c r="C207" s="227"/>
      <c r="D207" s="200" t="s">
        <v>125</v>
      </c>
      <c r="E207" s="228" t="s">
        <v>1</v>
      </c>
      <c r="F207" s="229" t="s">
        <v>128</v>
      </c>
      <c r="G207" s="227"/>
      <c r="H207" s="230">
        <v>597.03600000000006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125</v>
      </c>
      <c r="AU207" s="236" t="s">
        <v>82</v>
      </c>
      <c r="AV207" s="15" t="s">
        <v>121</v>
      </c>
      <c r="AW207" s="15" t="s">
        <v>29</v>
      </c>
      <c r="AX207" s="15" t="s">
        <v>80</v>
      </c>
      <c r="AY207" s="236" t="s">
        <v>114</v>
      </c>
    </row>
    <row r="208" spans="1:65" s="2" customFormat="1" ht="37.9" customHeight="1">
      <c r="A208" s="35"/>
      <c r="B208" s="36"/>
      <c r="C208" s="187" t="s">
        <v>255</v>
      </c>
      <c r="D208" s="187" t="s">
        <v>116</v>
      </c>
      <c r="E208" s="188" t="s">
        <v>256</v>
      </c>
      <c r="F208" s="189" t="s">
        <v>257</v>
      </c>
      <c r="G208" s="190" t="s">
        <v>258</v>
      </c>
      <c r="H208" s="191">
        <v>69.64</v>
      </c>
      <c r="I208" s="192"/>
      <c r="J208" s="193">
        <f>ROUND(I208*H208,2)</f>
        <v>0</v>
      </c>
      <c r="K208" s="189" t="s">
        <v>120</v>
      </c>
      <c r="L208" s="40"/>
      <c r="M208" s="194" t="s">
        <v>1</v>
      </c>
      <c r="N208" s="195" t="s">
        <v>37</v>
      </c>
      <c r="O208" s="72"/>
      <c r="P208" s="196">
        <f>O208*H208</f>
        <v>0</v>
      </c>
      <c r="Q208" s="196">
        <v>0</v>
      </c>
      <c r="R208" s="196">
        <f>Q208*H208</f>
        <v>0</v>
      </c>
      <c r="S208" s="196">
        <v>4.6299999999999996E-3</v>
      </c>
      <c r="T208" s="197">
        <f>S208*H208</f>
        <v>0.32243319999999998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8" t="s">
        <v>250</v>
      </c>
      <c r="AT208" s="198" t="s">
        <v>116</v>
      </c>
      <c r="AU208" s="198" t="s">
        <v>82</v>
      </c>
      <c r="AY208" s="18" t="s">
        <v>114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8" t="s">
        <v>80</v>
      </c>
      <c r="BK208" s="199">
        <f>ROUND(I208*H208,2)</f>
        <v>0</v>
      </c>
      <c r="BL208" s="18" t="s">
        <v>250</v>
      </c>
      <c r="BM208" s="198" t="s">
        <v>259</v>
      </c>
    </row>
    <row r="209" spans="1:51" s="2" customFormat="1" ht="19.5">
      <c r="A209" s="35"/>
      <c r="B209" s="36"/>
      <c r="C209" s="37"/>
      <c r="D209" s="200" t="s">
        <v>123</v>
      </c>
      <c r="E209" s="37"/>
      <c r="F209" s="201" t="s">
        <v>260</v>
      </c>
      <c r="G209" s="37"/>
      <c r="H209" s="37"/>
      <c r="I209" s="202"/>
      <c r="J209" s="37"/>
      <c r="K209" s="37"/>
      <c r="L209" s="40"/>
      <c r="M209" s="203"/>
      <c r="N209" s="204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123</v>
      </c>
      <c r="AU209" s="18" t="s">
        <v>82</v>
      </c>
    </row>
    <row r="210" spans="1:51" s="13" customFormat="1" ht="11.25">
      <c r="B210" s="205"/>
      <c r="C210" s="206"/>
      <c r="D210" s="200" t="s">
        <v>125</v>
      </c>
      <c r="E210" s="207" t="s">
        <v>1</v>
      </c>
      <c r="F210" s="208" t="s">
        <v>176</v>
      </c>
      <c r="G210" s="206"/>
      <c r="H210" s="207" t="s">
        <v>1</v>
      </c>
      <c r="I210" s="209"/>
      <c r="J210" s="206"/>
      <c r="K210" s="206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125</v>
      </c>
      <c r="AU210" s="214" t="s">
        <v>82</v>
      </c>
      <c r="AV210" s="13" t="s">
        <v>80</v>
      </c>
      <c r="AW210" s="13" t="s">
        <v>29</v>
      </c>
      <c r="AX210" s="13" t="s">
        <v>72</v>
      </c>
      <c r="AY210" s="214" t="s">
        <v>114</v>
      </c>
    </row>
    <row r="211" spans="1:51" s="14" customFormat="1" ht="11.25">
      <c r="B211" s="215"/>
      <c r="C211" s="216"/>
      <c r="D211" s="200" t="s">
        <v>125</v>
      </c>
      <c r="E211" s="217" t="s">
        <v>1</v>
      </c>
      <c r="F211" s="218" t="s">
        <v>261</v>
      </c>
      <c r="G211" s="216"/>
      <c r="H211" s="219">
        <v>20.100000000000001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125</v>
      </c>
      <c r="AU211" s="225" t="s">
        <v>82</v>
      </c>
      <c r="AV211" s="14" t="s">
        <v>82</v>
      </c>
      <c r="AW211" s="14" t="s">
        <v>29</v>
      </c>
      <c r="AX211" s="14" t="s">
        <v>72</v>
      </c>
      <c r="AY211" s="225" t="s">
        <v>114</v>
      </c>
    </row>
    <row r="212" spans="1:51" s="13" customFormat="1" ht="11.25">
      <c r="B212" s="205"/>
      <c r="C212" s="206"/>
      <c r="D212" s="200" t="s">
        <v>125</v>
      </c>
      <c r="E212" s="207" t="s">
        <v>1</v>
      </c>
      <c r="F212" s="208" t="s">
        <v>178</v>
      </c>
      <c r="G212" s="206"/>
      <c r="H212" s="207" t="s">
        <v>1</v>
      </c>
      <c r="I212" s="209"/>
      <c r="J212" s="206"/>
      <c r="K212" s="206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125</v>
      </c>
      <c r="AU212" s="214" t="s">
        <v>82</v>
      </c>
      <c r="AV212" s="13" t="s">
        <v>80</v>
      </c>
      <c r="AW212" s="13" t="s">
        <v>29</v>
      </c>
      <c r="AX212" s="13" t="s">
        <v>72</v>
      </c>
      <c r="AY212" s="214" t="s">
        <v>114</v>
      </c>
    </row>
    <row r="213" spans="1:51" s="14" customFormat="1" ht="11.25">
      <c r="B213" s="215"/>
      <c r="C213" s="216"/>
      <c r="D213" s="200" t="s">
        <v>125</v>
      </c>
      <c r="E213" s="217" t="s">
        <v>1</v>
      </c>
      <c r="F213" s="218" t="s">
        <v>262</v>
      </c>
      <c r="G213" s="216"/>
      <c r="H213" s="219">
        <v>49.54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125</v>
      </c>
      <c r="AU213" s="225" t="s">
        <v>82</v>
      </c>
      <c r="AV213" s="14" t="s">
        <v>82</v>
      </c>
      <c r="AW213" s="14" t="s">
        <v>29</v>
      </c>
      <c r="AX213" s="14" t="s">
        <v>72</v>
      </c>
      <c r="AY213" s="225" t="s">
        <v>114</v>
      </c>
    </row>
    <row r="214" spans="1:51" s="15" customFormat="1" ht="11.25">
      <c r="B214" s="226"/>
      <c r="C214" s="227"/>
      <c r="D214" s="200" t="s">
        <v>125</v>
      </c>
      <c r="E214" s="228" t="s">
        <v>1</v>
      </c>
      <c r="F214" s="229" t="s">
        <v>128</v>
      </c>
      <c r="G214" s="227"/>
      <c r="H214" s="230">
        <v>69.64</v>
      </c>
      <c r="I214" s="231"/>
      <c r="J214" s="227"/>
      <c r="K214" s="227"/>
      <c r="L214" s="232"/>
      <c r="M214" s="258"/>
      <c r="N214" s="259"/>
      <c r="O214" s="259"/>
      <c r="P214" s="259"/>
      <c r="Q214" s="259"/>
      <c r="R214" s="259"/>
      <c r="S214" s="259"/>
      <c r="T214" s="260"/>
      <c r="AT214" s="236" t="s">
        <v>125</v>
      </c>
      <c r="AU214" s="236" t="s">
        <v>82</v>
      </c>
      <c r="AV214" s="15" t="s">
        <v>121</v>
      </c>
      <c r="AW214" s="15" t="s">
        <v>29</v>
      </c>
      <c r="AX214" s="15" t="s">
        <v>80</v>
      </c>
      <c r="AY214" s="236" t="s">
        <v>114</v>
      </c>
    </row>
    <row r="215" spans="1:51" s="2" customFormat="1" ht="6.95" customHeight="1">
      <c r="A215" s="35"/>
      <c r="B215" s="55"/>
      <c r="C215" s="56"/>
      <c r="D215" s="56"/>
      <c r="E215" s="56"/>
      <c r="F215" s="56"/>
      <c r="G215" s="56"/>
      <c r="H215" s="56"/>
      <c r="I215" s="56"/>
      <c r="J215" s="56"/>
      <c r="K215" s="56"/>
      <c r="L215" s="40"/>
      <c r="M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</row>
  </sheetData>
  <sheetProtection algorithmName="SHA-512" hashValue="Wr6LGSevHcV6pieZGPVBTHJ1SSW3JPHbuy/kaq2O70aE+mgoefsv5NTzW/MGQidI1An1pNOJraeIirsPHozhMw==" saltValue="+SFzkLyrFdJ+uY89SOFc90jY4An2HyEeDf2iHrqMnKfaweq/W5So07+4Km6MLIVlTTcVGKAC6jhLo5Oxo2B9xw==" spinCount="100000" sheet="1" objects="1" scenarios="1" formatColumns="0" formatRows="0" autoFilter="0"/>
  <autoFilter ref="C120:K21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86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6" t="str">
        <f>'Rekapitulace stavby'!K6</f>
        <v xml:space="preserve"> Přerov - HZS, SO výrobní budova</v>
      </c>
      <c r="F7" s="307"/>
      <c r="G7" s="307"/>
      <c r="H7" s="307"/>
      <c r="L7" s="21"/>
    </row>
    <row r="8" spans="1:46" s="2" customFormat="1" ht="12" customHeight="1">
      <c r="A8" s="35"/>
      <c r="B8" s="40"/>
      <c r="C8" s="35"/>
      <c r="D8" s="113" t="s">
        <v>87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8" t="s">
        <v>263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23</v>
      </c>
      <c r="E14" s="35"/>
      <c r="F14" s="35"/>
      <c r="G14" s="35"/>
      <c r="H14" s="35"/>
      <c r="I14" s="113" t="s">
        <v>24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25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26</v>
      </c>
      <c r="E17" s="35"/>
      <c r="F17" s="35"/>
      <c r="G17" s="35"/>
      <c r="H17" s="35"/>
      <c r="I17" s="113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0" t="str">
        <f>'Rekapitulace stavby'!E14</f>
        <v>Vyplň údaj</v>
      </c>
      <c r="F18" s="311"/>
      <c r="G18" s="311"/>
      <c r="H18" s="311"/>
      <c r="I18" s="113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28</v>
      </c>
      <c r="E20" s="35"/>
      <c r="F20" s="35"/>
      <c r="G20" s="35"/>
      <c r="H20" s="35"/>
      <c r="I20" s="113" t="s">
        <v>24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25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30</v>
      </c>
      <c r="E23" s="35"/>
      <c r="F23" s="35"/>
      <c r="G23" s="35"/>
      <c r="H23" s="35"/>
      <c r="I23" s="113" t="s">
        <v>24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25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2" t="s">
        <v>1</v>
      </c>
      <c r="F27" s="312"/>
      <c r="G27" s="312"/>
      <c r="H27" s="31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34</v>
      </c>
      <c r="G32" s="35"/>
      <c r="H32" s="35"/>
      <c r="I32" s="122" t="s">
        <v>33</v>
      </c>
      <c r="J32" s="122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36</v>
      </c>
      <c r="E33" s="113" t="s">
        <v>37</v>
      </c>
      <c r="F33" s="124">
        <f>ROUND((SUM(BE122:BE142)),  2)</f>
        <v>0</v>
      </c>
      <c r="G33" s="35"/>
      <c r="H33" s="35"/>
      <c r="I33" s="125">
        <v>0.21</v>
      </c>
      <c r="J33" s="124">
        <f>ROUND(((SUM(BE122:BE142))*I33),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38</v>
      </c>
      <c r="F34" s="124">
        <f>ROUND((SUM(BF122:BF142)),  2)</f>
        <v>0</v>
      </c>
      <c r="G34" s="35"/>
      <c r="H34" s="35"/>
      <c r="I34" s="125">
        <v>0.15</v>
      </c>
      <c r="J34" s="124">
        <f>ROUND(((SUM(BF122:BF142))*I34),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39</v>
      </c>
      <c r="F35" s="124">
        <f>ROUND((SUM(BG122:BG142)),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40</v>
      </c>
      <c r="F36" s="124">
        <f>ROUND((SUM(BH122:BH142)),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41</v>
      </c>
      <c r="F37" s="124">
        <f>ROUND((SUM(BI122:BI142)),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42</v>
      </c>
      <c r="E39" s="128"/>
      <c r="F39" s="128"/>
      <c r="G39" s="129" t="s">
        <v>43</v>
      </c>
      <c r="H39" s="130" t="s">
        <v>44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3" t="str">
        <f>E7</f>
        <v xml:space="preserve"> Přerov - HZS, SO výrobní budova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87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SO 04 - VRN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 xml:space="preserve"> </v>
      </c>
      <c r="G91" s="37"/>
      <c r="H91" s="37"/>
      <c r="I91" s="30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30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90</v>
      </c>
      <c r="D94" s="145"/>
      <c r="E94" s="145"/>
      <c r="F94" s="145"/>
      <c r="G94" s="145"/>
      <c r="H94" s="145"/>
      <c r="I94" s="145"/>
      <c r="J94" s="146" t="s">
        <v>91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92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93</v>
      </c>
    </row>
    <row r="97" spans="1:31" s="9" customFormat="1" ht="24.95" customHeight="1">
      <c r="B97" s="148"/>
      <c r="C97" s="149"/>
      <c r="D97" s="150" t="s">
        <v>264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265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266</v>
      </c>
      <c r="E99" s="157"/>
      <c r="F99" s="157"/>
      <c r="G99" s="157"/>
      <c r="H99" s="157"/>
      <c r="I99" s="157"/>
      <c r="J99" s="158">
        <f>J127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267</v>
      </c>
      <c r="E100" s="157"/>
      <c r="F100" s="157"/>
      <c r="G100" s="157"/>
      <c r="H100" s="157"/>
      <c r="I100" s="157"/>
      <c r="J100" s="158">
        <f>J130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268</v>
      </c>
      <c r="E101" s="157"/>
      <c r="F101" s="157"/>
      <c r="G101" s="157"/>
      <c r="H101" s="157"/>
      <c r="I101" s="157"/>
      <c r="J101" s="158">
        <f>J135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269</v>
      </c>
      <c r="E102" s="157"/>
      <c r="F102" s="157"/>
      <c r="G102" s="157"/>
      <c r="H102" s="157"/>
      <c r="I102" s="157"/>
      <c r="J102" s="158">
        <f>J140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99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3" t="str">
        <f>E7</f>
        <v xml:space="preserve"> Přerov - HZS, SO výrobní budova</v>
      </c>
      <c r="F112" s="314"/>
      <c r="G112" s="314"/>
      <c r="H112" s="314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87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84" t="str">
        <f>E9</f>
        <v>SO 04 - VRN</v>
      </c>
      <c r="F114" s="315"/>
      <c r="G114" s="315"/>
      <c r="H114" s="31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30" t="s">
        <v>22</v>
      </c>
      <c r="J116" s="67">
        <f>IF(J12="","",J12)</f>
        <v>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23</v>
      </c>
      <c r="D118" s="37"/>
      <c r="E118" s="37"/>
      <c r="F118" s="28" t="str">
        <f>E15</f>
        <v xml:space="preserve"> </v>
      </c>
      <c r="G118" s="37"/>
      <c r="H118" s="37"/>
      <c r="I118" s="30" t="s">
        <v>28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26</v>
      </c>
      <c r="D119" s="37"/>
      <c r="E119" s="37"/>
      <c r="F119" s="28" t="str">
        <f>IF(E18="","",E18)</f>
        <v>Vyplň údaj</v>
      </c>
      <c r="G119" s="37"/>
      <c r="H119" s="37"/>
      <c r="I119" s="30" t="s">
        <v>30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100</v>
      </c>
      <c r="D121" s="163" t="s">
        <v>57</v>
      </c>
      <c r="E121" s="163" t="s">
        <v>53</v>
      </c>
      <c r="F121" s="163" t="s">
        <v>54</v>
      </c>
      <c r="G121" s="163" t="s">
        <v>101</v>
      </c>
      <c r="H121" s="163" t="s">
        <v>102</v>
      </c>
      <c r="I121" s="163" t="s">
        <v>103</v>
      </c>
      <c r="J121" s="163" t="s">
        <v>91</v>
      </c>
      <c r="K121" s="164" t="s">
        <v>104</v>
      </c>
      <c r="L121" s="165"/>
      <c r="M121" s="76" t="s">
        <v>1</v>
      </c>
      <c r="N121" s="77" t="s">
        <v>36</v>
      </c>
      <c r="O121" s="77" t="s">
        <v>105</v>
      </c>
      <c r="P121" s="77" t="s">
        <v>106</v>
      </c>
      <c r="Q121" s="77" t="s">
        <v>107</v>
      </c>
      <c r="R121" s="77" t="s">
        <v>108</v>
      </c>
      <c r="S121" s="77" t="s">
        <v>109</v>
      </c>
      <c r="T121" s="78" t="s">
        <v>110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111</v>
      </c>
      <c r="D122" s="37"/>
      <c r="E122" s="37"/>
      <c r="F122" s="37"/>
      <c r="G122" s="37"/>
      <c r="H122" s="37"/>
      <c r="I122" s="37"/>
      <c r="J122" s="166">
        <f>BK122</f>
        <v>0</v>
      </c>
      <c r="K122" s="37"/>
      <c r="L122" s="40"/>
      <c r="M122" s="79"/>
      <c r="N122" s="167"/>
      <c r="O122" s="80"/>
      <c r="P122" s="168">
        <f>P123</f>
        <v>0</v>
      </c>
      <c r="Q122" s="80"/>
      <c r="R122" s="168">
        <f>R123</f>
        <v>0</v>
      </c>
      <c r="S122" s="80"/>
      <c r="T122" s="169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71</v>
      </c>
      <c r="AU122" s="18" t="s">
        <v>93</v>
      </c>
      <c r="BK122" s="170">
        <f>BK123</f>
        <v>0</v>
      </c>
    </row>
    <row r="123" spans="1:65" s="12" customFormat="1" ht="25.9" customHeight="1">
      <c r="B123" s="171"/>
      <c r="C123" s="172"/>
      <c r="D123" s="173" t="s">
        <v>71</v>
      </c>
      <c r="E123" s="174" t="s">
        <v>84</v>
      </c>
      <c r="F123" s="174" t="s">
        <v>270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P124+P127+P130+P135+P140</f>
        <v>0</v>
      </c>
      <c r="Q123" s="179"/>
      <c r="R123" s="180">
        <f>R124+R127+R130+R135+R140</f>
        <v>0</v>
      </c>
      <c r="S123" s="179"/>
      <c r="T123" s="181">
        <f>T124+T127+T130+T135+T140</f>
        <v>0</v>
      </c>
      <c r="AR123" s="182" t="s">
        <v>147</v>
      </c>
      <c r="AT123" s="183" t="s">
        <v>71</v>
      </c>
      <c r="AU123" s="183" t="s">
        <v>72</v>
      </c>
      <c r="AY123" s="182" t="s">
        <v>114</v>
      </c>
      <c r="BK123" s="184">
        <f>BK124+BK127+BK130+BK135+BK140</f>
        <v>0</v>
      </c>
    </row>
    <row r="124" spans="1:65" s="12" customFormat="1" ht="22.9" customHeight="1">
      <c r="B124" s="171"/>
      <c r="C124" s="172"/>
      <c r="D124" s="173" t="s">
        <v>71</v>
      </c>
      <c r="E124" s="185" t="s">
        <v>271</v>
      </c>
      <c r="F124" s="185" t="s">
        <v>272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SUM(P125:P126)</f>
        <v>0</v>
      </c>
      <c r="Q124" s="179"/>
      <c r="R124" s="180">
        <f>SUM(R125:R126)</f>
        <v>0</v>
      </c>
      <c r="S124" s="179"/>
      <c r="T124" s="181">
        <f>SUM(T125:T126)</f>
        <v>0</v>
      </c>
      <c r="AR124" s="182" t="s">
        <v>147</v>
      </c>
      <c r="AT124" s="183" t="s">
        <v>71</v>
      </c>
      <c r="AU124" s="183" t="s">
        <v>80</v>
      </c>
      <c r="AY124" s="182" t="s">
        <v>114</v>
      </c>
      <c r="BK124" s="184">
        <f>SUM(BK125:BK126)</f>
        <v>0</v>
      </c>
    </row>
    <row r="125" spans="1:65" s="2" customFormat="1" ht="14.45" customHeight="1">
      <c r="A125" s="35"/>
      <c r="B125" s="36"/>
      <c r="C125" s="187" t="s">
        <v>80</v>
      </c>
      <c r="D125" s="187" t="s">
        <v>116</v>
      </c>
      <c r="E125" s="188" t="s">
        <v>273</v>
      </c>
      <c r="F125" s="189" t="s">
        <v>272</v>
      </c>
      <c r="G125" s="190" t="s">
        <v>274</v>
      </c>
      <c r="H125" s="191">
        <v>1</v>
      </c>
      <c r="I125" s="192"/>
      <c r="J125" s="193">
        <f>ROUND(I125*H125,2)</f>
        <v>0</v>
      </c>
      <c r="K125" s="189" t="s">
        <v>120</v>
      </c>
      <c r="L125" s="40"/>
      <c r="M125" s="194" t="s">
        <v>1</v>
      </c>
      <c r="N125" s="195" t="s">
        <v>37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275</v>
      </c>
      <c r="AT125" s="198" t="s">
        <v>116</v>
      </c>
      <c r="AU125" s="198" t="s">
        <v>82</v>
      </c>
      <c r="AY125" s="18" t="s">
        <v>114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80</v>
      </c>
      <c r="BK125" s="199">
        <f>ROUND(I125*H125,2)</f>
        <v>0</v>
      </c>
      <c r="BL125" s="18" t="s">
        <v>275</v>
      </c>
      <c r="BM125" s="198" t="s">
        <v>276</v>
      </c>
    </row>
    <row r="126" spans="1:65" s="2" customFormat="1" ht="19.5">
      <c r="A126" s="35"/>
      <c r="B126" s="36"/>
      <c r="C126" s="37"/>
      <c r="D126" s="200" t="s">
        <v>123</v>
      </c>
      <c r="E126" s="37"/>
      <c r="F126" s="201" t="s">
        <v>277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123</v>
      </c>
      <c r="AU126" s="18" t="s">
        <v>82</v>
      </c>
    </row>
    <row r="127" spans="1:65" s="12" customFormat="1" ht="22.9" customHeight="1">
      <c r="B127" s="171"/>
      <c r="C127" s="172"/>
      <c r="D127" s="173" t="s">
        <v>71</v>
      </c>
      <c r="E127" s="185" t="s">
        <v>278</v>
      </c>
      <c r="F127" s="185" t="s">
        <v>279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SUM(P128:P129)</f>
        <v>0</v>
      </c>
      <c r="Q127" s="179"/>
      <c r="R127" s="180">
        <f>SUM(R128:R129)</f>
        <v>0</v>
      </c>
      <c r="S127" s="179"/>
      <c r="T127" s="181">
        <f>SUM(T128:T129)</f>
        <v>0</v>
      </c>
      <c r="AR127" s="182" t="s">
        <v>147</v>
      </c>
      <c r="AT127" s="183" t="s">
        <v>71</v>
      </c>
      <c r="AU127" s="183" t="s">
        <v>80</v>
      </c>
      <c r="AY127" s="182" t="s">
        <v>114</v>
      </c>
      <c r="BK127" s="184">
        <f>SUM(BK128:BK129)</f>
        <v>0</v>
      </c>
    </row>
    <row r="128" spans="1:65" s="2" customFormat="1" ht="14.45" customHeight="1">
      <c r="A128" s="35"/>
      <c r="B128" s="36"/>
      <c r="C128" s="187" t="s">
        <v>280</v>
      </c>
      <c r="D128" s="187" t="s">
        <v>116</v>
      </c>
      <c r="E128" s="188" t="s">
        <v>281</v>
      </c>
      <c r="F128" s="189" t="s">
        <v>279</v>
      </c>
      <c r="G128" s="190" t="s">
        <v>274</v>
      </c>
      <c r="H128" s="191">
        <v>1</v>
      </c>
      <c r="I128" s="192"/>
      <c r="J128" s="193">
        <f>ROUND(I128*H128,2)</f>
        <v>0</v>
      </c>
      <c r="K128" s="189" t="s">
        <v>120</v>
      </c>
      <c r="L128" s="40"/>
      <c r="M128" s="194" t="s">
        <v>1</v>
      </c>
      <c r="N128" s="195" t="s">
        <v>37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275</v>
      </c>
      <c r="AT128" s="198" t="s">
        <v>116</v>
      </c>
      <c r="AU128" s="198" t="s">
        <v>82</v>
      </c>
      <c r="AY128" s="18" t="s">
        <v>114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80</v>
      </c>
      <c r="BK128" s="199">
        <f>ROUND(I128*H128,2)</f>
        <v>0</v>
      </c>
      <c r="BL128" s="18" t="s">
        <v>275</v>
      </c>
      <c r="BM128" s="198" t="s">
        <v>282</v>
      </c>
    </row>
    <row r="129" spans="1:65" s="2" customFormat="1" ht="11.25">
      <c r="A129" s="35"/>
      <c r="B129" s="36"/>
      <c r="C129" s="37"/>
      <c r="D129" s="200" t="s">
        <v>123</v>
      </c>
      <c r="E129" s="37"/>
      <c r="F129" s="201" t="s">
        <v>279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123</v>
      </c>
      <c r="AU129" s="18" t="s">
        <v>82</v>
      </c>
    </row>
    <row r="130" spans="1:65" s="12" customFormat="1" ht="22.9" customHeight="1">
      <c r="B130" s="171"/>
      <c r="C130" s="172"/>
      <c r="D130" s="173" t="s">
        <v>71</v>
      </c>
      <c r="E130" s="185" t="s">
        <v>283</v>
      </c>
      <c r="F130" s="185" t="s">
        <v>284</v>
      </c>
      <c r="G130" s="172"/>
      <c r="H130" s="172"/>
      <c r="I130" s="175"/>
      <c r="J130" s="186">
        <f>BK130</f>
        <v>0</v>
      </c>
      <c r="K130" s="172"/>
      <c r="L130" s="177"/>
      <c r="M130" s="178"/>
      <c r="N130" s="179"/>
      <c r="O130" s="179"/>
      <c r="P130" s="180">
        <f>SUM(P131:P134)</f>
        <v>0</v>
      </c>
      <c r="Q130" s="179"/>
      <c r="R130" s="180">
        <f>SUM(R131:R134)</f>
        <v>0</v>
      </c>
      <c r="S130" s="179"/>
      <c r="T130" s="181">
        <f>SUM(T131:T134)</f>
        <v>0</v>
      </c>
      <c r="AR130" s="182" t="s">
        <v>147</v>
      </c>
      <c r="AT130" s="183" t="s">
        <v>71</v>
      </c>
      <c r="AU130" s="183" t="s">
        <v>80</v>
      </c>
      <c r="AY130" s="182" t="s">
        <v>114</v>
      </c>
      <c r="BK130" s="184">
        <f>SUM(BK131:BK134)</f>
        <v>0</v>
      </c>
    </row>
    <row r="131" spans="1:65" s="2" customFormat="1" ht="14.45" customHeight="1">
      <c r="A131" s="35"/>
      <c r="B131" s="36"/>
      <c r="C131" s="187" t="s">
        <v>147</v>
      </c>
      <c r="D131" s="187" t="s">
        <v>116</v>
      </c>
      <c r="E131" s="188" t="s">
        <v>285</v>
      </c>
      <c r="F131" s="189" t="s">
        <v>286</v>
      </c>
      <c r="G131" s="190" t="s">
        <v>274</v>
      </c>
      <c r="H131" s="191">
        <v>1</v>
      </c>
      <c r="I131" s="192"/>
      <c r="J131" s="193">
        <f>ROUND(I131*H131,2)</f>
        <v>0</v>
      </c>
      <c r="K131" s="189" t="s">
        <v>120</v>
      </c>
      <c r="L131" s="40"/>
      <c r="M131" s="194" t="s">
        <v>1</v>
      </c>
      <c r="N131" s="195" t="s">
        <v>37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275</v>
      </c>
      <c r="AT131" s="198" t="s">
        <v>116</v>
      </c>
      <c r="AU131" s="198" t="s">
        <v>82</v>
      </c>
      <c r="AY131" s="18" t="s">
        <v>114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80</v>
      </c>
      <c r="BK131" s="199">
        <f>ROUND(I131*H131,2)</f>
        <v>0</v>
      </c>
      <c r="BL131" s="18" t="s">
        <v>275</v>
      </c>
      <c r="BM131" s="198" t="s">
        <v>287</v>
      </c>
    </row>
    <row r="132" spans="1:65" s="2" customFormat="1" ht="11.25">
      <c r="A132" s="35"/>
      <c r="B132" s="36"/>
      <c r="C132" s="37"/>
      <c r="D132" s="200" t="s">
        <v>123</v>
      </c>
      <c r="E132" s="37"/>
      <c r="F132" s="201" t="s">
        <v>286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123</v>
      </c>
      <c r="AU132" s="18" t="s">
        <v>82</v>
      </c>
    </row>
    <row r="133" spans="1:65" s="2" customFormat="1" ht="14.45" customHeight="1">
      <c r="A133" s="35"/>
      <c r="B133" s="36"/>
      <c r="C133" s="187" t="s">
        <v>155</v>
      </c>
      <c r="D133" s="187" t="s">
        <v>116</v>
      </c>
      <c r="E133" s="188" t="s">
        <v>288</v>
      </c>
      <c r="F133" s="189" t="s">
        <v>289</v>
      </c>
      <c r="G133" s="190" t="s">
        <v>274</v>
      </c>
      <c r="H133" s="191">
        <v>1</v>
      </c>
      <c r="I133" s="192"/>
      <c r="J133" s="193">
        <f>ROUND(I133*H133,2)</f>
        <v>0</v>
      </c>
      <c r="K133" s="189" t="s">
        <v>120</v>
      </c>
      <c r="L133" s="40"/>
      <c r="M133" s="194" t="s">
        <v>1</v>
      </c>
      <c r="N133" s="195" t="s">
        <v>37</v>
      </c>
      <c r="O133" s="7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275</v>
      </c>
      <c r="AT133" s="198" t="s">
        <v>116</v>
      </c>
      <c r="AU133" s="198" t="s">
        <v>82</v>
      </c>
      <c r="AY133" s="18" t="s">
        <v>114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80</v>
      </c>
      <c r="BK133" s="199">
        <f>ROUND(I133*H133,2)</f>
        <v>0</v>
      </c>
      <c r="BL133" s="18" t="s">
        <v>275</v>
      </c>
      <c r="BM133" s="198" t="s">
        <v>290</v>
      </c>
    </row>
    <row r="134" spans="1:65" s="2" customFormat="1" ht="11.25">
      <c r="A134" s="35"/>
      <c r="B134" s="36"/>
      <c r="C134" s="37"/>
      <c r="D134" s="200" t="s">
        <v>123</v>
      </c>
      <c r="E134" s="37"/>
      <c r="F134" s="201" t="s">
        <v>289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123</v>
      </c>
      <c r="AU134" s="18" t="s">
        <v>82</v>
      </c>
    </row>
    <row r="135" spans="1:65" s="12" customFormat="1" ht="22.9" customHeight="1">
      <c r="B135" s="171"/>
      <c r="C135" s="172"/>
      <c r="D135" s="173" t="s">
        <v>71</v>
      </c>
      <c r="E135" s="185" t="s">
        <v>291</v>
      </c>
      <c r="F135" s="185" t="s">
        <v>292</v>
      </c>
      <c r="G135" s="172"/>
      <c r="H135" s="172"/>
      <c r="I135" s="175"/>
      <c r="J135" s="186">
        <f>BK135</f>
        <v>0</v>
      </c>
      <c r="K135" s="172"/>
      <c r="L135" s="177"/>
      <c r="M135" s="178"/>
      <c r="N135" s="179"/>
      <c r="O135" s="179"/>
      <c r="P135" s="180">
        <f>SUM(P136:P139)</f>
        <v>0</v>
      </c>
      <c r="Q135" s="179"/>
      <c r="R135" s="180">
        <f>SUM(R136:R139)</f>
        <v>0</v>
      </c>
      <c r="S135" s="179"/>
      <c r="T135" s="181">
        <f>SUM(T136:T139)</f>
        <v>0</v>
      </c>
      <c r="AR135" s="182" t="s">
        <v>147</v>
      </c>
      <c r="AT135" s="183" t="s">
        <v>71</v>
      </c>
      <c r="AU135" s="183" t="s">
        <v>80</v>
      </c>
      <c r="AY135" s="182" t="s">
        <v>114</v>
      </c>
      <c r="BK135" s="184">
        <f>SUM(BK136:BK139)</f>
        <v>0</v>
      </c>
    </row>
    <row r="136" spans="1:65" s="2" customFormat="1" ht="14.45" customHeight="1">
      <c r="A136" s="35"/>
      <c r="B136" s="36"/>
      <c r="C136" s="187" t="s">
        <v>82</v>
      </c>
      <c r="D136" s="187" t="s">
        <v>116</v>
      </c>
      <c r="E136" s="188" t="s">
        <v>293</v>
      </c>
      <c r="F136" s="189" t="s">
        <v>292</v>
      </c>
      <c r="G136" s="190" t="s">
        <v>274</v>
      </c>
      <c r="H136" s="191">
        <v>1</v>
      </c>
      <c r="I136" s="192"/>
      <c r="J136" s="193">
        <f>ROUND(I136*H136,2)</f>
        <v>0</v>
      </c>
      <c r="K136" s="189" t="s">
        <v>120</v>
      </c>
      <c r="L136" s="40"/>
      <c r="M136" s="194" t="s">
        <v>1</v>
      </c>
      <c r="N136" s="195" t="s">
        <v>37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275</v>
      </c>
      <c r="AT136" s="198" t="s">
        <v>116</v>
      </c>
      <c r="AU136" s="198" t="s">
        <v>82</v>
      </c>
      <c r="AY136" s="18" t="s">
        <v>114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80</v>
      </c>
      <c r="BK136" s="199">
        <f>ROUND(I136*H136,2)</f>
        <v>0</v>
      </c>
      <c r="BL136" s="18" t="s">
        <v>275</v>
      </c>
      <c r="BM136" s="198" t="s">
        <v>294</v>
      </c>
    </row>
    <row r="137" spans="1:65" s="2" customFormat="1" ht="29.25">
      <c r="A137" s="35"/>
      <c r="B137" s="36"/>
      <c r="C137" s="37"/>
      <c r="D137" s="200" t="s">
        <v>123</v>
      </c>
      <c r="E137" s="37"/>
      <c r="F137" s="201" t="s">
        <v>295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123</v>
      </c>
      <c r="AU137" s="18" t="s">
        <v>82</v>
      </c>
    </row>
    <row r="138" spans="1:65" s="2" customFormat="1" ht="24.2" customHeight="1">
      <c r="A138" s="35"/>
      <c r="B138" s="36"/>
      <c r="C138" s="187" t="s">
        <v>133</v>
      </c>
      <c r="D138" s="187" t="s">
        <v>116</v>
      </c>
      <c r="E138" s="188" t="s">
        <v>296</v>
      </c>
      <c r="F138" s="189" t="s">
        <v>297</v>
      </c>
      <c r="G138" s="190" t="s">
        <v>298</v>
      </c>
      <c r="H138" s="191">
        <v>1</v>
      </c>
      <c r="I138" s="192"/>
      <c r="J138" s="193">
        <f>ROUND(I138*H138,2)</f>
        <v>0</v>
      </c>
      <c r="K138" s="189" t="s">
        <v>120</v>
      </c>
      <c r="L138" s="40"/>
      <c r="M138" s="194" t="s">
        <v>1</v>
      </c>
      <c r="N138" s="195" t="s">
        <v>37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275</v>
      </c>
      <c r="AT138" s="198" t="s">
        <v>116</v>
      </c>
      <c r="AU138" s="198" t="s">
        <v>82</v>
      </c>
      <c r="AY138" s="18" t="s">
        <v>114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80</v>
      </c>
      <c r="BK138" s="199">
        <f>ROUND(I138*H138,2)</f>
        <v>0</v>
      </c>
      <c r="BL138" s="18" t="s">
        <v>275</v>
      </c>
      <c r="BM138" s="198" t="s">
        <v>299</v>
      </c>
    </row>
    <row r="139" spans="1:65" s="2" customFormat="1" ht="11.25">
      <c r="A139" s="35"/>
      <c r="B139" s="36"/>
      <c r="C139" s="37"/>
      <c r="D139" s="200" t="s">
        <v>123</v>
      </c>
      <c r="E139" s="37"/>
      <c r="F139" s="201" t="s">
        <v>297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123</v>
      </c>
      <c r="AU139" s="18" t="s">
        <v>82</v>
      </c>
    </row>
    <row r="140" spans="1:65" s="12" customFormat="1" ht="22.9" customHeight="1">
      <c r="B140" s="171"/>
      <c r="C140" s="172"/>
      <c r="D140" s="173" t="s">
        <v>71</v>
      </c>
      <c r="E140" s="185" t="s">
        <v>300</v>
      </c>
      <c r="F140" s="185" t="s">
        <v>301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SUM(P141:P142)</f>
        <v>0</v>
      </c>
      <c r="Q140" s="179"/>
      <c r="R140" s="180">
        <f>SUM(R141:R142)</f>
        <v>0</v>
      </c>
      <c r="S140" s="179"/>
      <c r="T140" s="181">
        <f>SUM(T141:T142)</f>
        <v>0</v>
      </c>
      <c r="AR140" s="182" t="s">
        <v>147</v>
      </c>
      <c r="AT140" s="183" t="s">
        <v>71</v>
      </c>
      <c r="AU140" s="183" t="s">
        <v>80</v>
      </c>
      <c r="AY140" s="182" t="s">
        <v>114</v>
      </c>
      <c r="BK140" s="184">
        <f>SUM(BK141:BK142)</f>
        <v>0</v>
      </c>
    </row>
    <row r="141" spans="1:65" s="2" customFormat="1" ht="14.45" customHeight="1">
      <c r="A141" s="35"/>
      <c r="B141" s="36"/>
      <c r="C141" s="187" t="s">
        <v>121</v>
      </c>
      <c r="D141" s="187" t="s">
        <v>116</v>
      </c>
      <c r="E141" s="188" t="s">
        <v>302</v>
      </c>
      <c r="F141" s="189" t="s">
        <v>301</v>
      </c>
      <c r="G141" s="190" t="s">
        <v>274</v>
      </c>
      <c r="H141" s="191">
        <v>1</v>
      </c>
      <c r="I141" s="192"/>
      <c r="J141" s="193">
        <f>ROUND(I141*H141,2)</f>
        <v>0</v>
      </c>
      <c r="K141" s="189" t="s">
        <v>120</v>
      </c>
      <c r="L141" s="40"/>
      <c r="M141" s="194" t="s">
        <v>1</v>
      </c>
      <c r="N141" s="195" t="s">
        <v>37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275</v>
      </c>
      <c r="AT141" s="198" t="s">
        <v>116</v>
      </c>
      <c r="AU141" s="198" t="s">
        <v>82</v>
      </c>
      <c r="AY141" s="18" t="s">
        <v>114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80</v>
      </c>
      <c r="BK141" s="199">
        <f>ROUND(I141*H141,2)</f>
        <v>0</v>
      </c>
      <c r="BL141" s="18" t="s">
        <v>275</v>
      </c>
      <c r="BM141" s="198" t="s">
        <v>303</v>
      </c>
    </row>
    <row r="142" spans="1:65" s="2" customFormat="1" ht="68.25">
      <c r="A142" s="35"/>
      <c r="B142" s="36"/>
      <c r="C142" s="37"/>
      <c r="D142" s="200" t="s">
        <v>123</v>
      </c>
      <c r="E142" s="37"/>
      <c r="F142" s="201" t="s">
        <v>304</v>
      </c>
      <c r="G142" s="37"/>
      <c r="H142" s="37"/>
      <c r="I142" s="202"/>
      <c r="J142" s="37"/>
      <c r="K142" s="37"/>
      <c r="L142" s="40"/>
      <c r="M142" s="261"/>
      <c r="N142" s="262"/>
      <c r="O142" s="263"/>
      <c r="P142" s="263"/>
      <c r="Q142" s="263"/>
      <c r="R142" s="263"/>
      <c r="S142" s="263"/>
      <c r="T142" s="264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123</v>
      </c>
      <c r="AU142" s="18" t="s">
        <v>82</v>
      </c>
    </row>
    <row r="143" spans="1:65" s="2" customFormat="1" ht="6.95" customHeight="1">
      <c r="A143" s="35"/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40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algorithmName="SHA-512" hashValue="a9lF/IJ78i8e83PwaajThxredHjz0+pOBr58Ip6oVnIeayJlwrwjYH0dOhTL/TshVvcLMwO7+aA0v8xCU06hxw==" saltValue="vcfmPKNEhBYUDdowQIJFpu5vwd3k7vtoZS3CB6cBJfpHpKCVVfy7XuIqYckW16C9wgezbR/+3MB9r1XA9zcwhg==" spinCount="100000" sheet="1" objects="1" scenarios="1" formatColumns="0" formatRows="0" autoFilter="0"/>
  <autoFilter ref="C121:K14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výrobní budova</vt:lpstr>
      <vt:lpstr>SO 04 - VRN</vt:lpstr>
      <vt:lpstr>'Rekapitulace stavby'!Názvy_tisku</vt:lpstr>
      <vt:lpstr>'SO 01 - výrobní budova'!Názvy_tisku</vt:lpstr>
      <vt:lpstr>'SO 04 - VRN'!Názvy_tisku</vt:lpstr>
      <vt:lpstr>'Rekapitulace stavby'!Oblast_tisku</vt:lpstr>
      <vt:lpstr>'SO 01 - výrobní budova'!Oblast_tisku</vt:lpstr>
      <vt:lpstr>'SO 04 -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2020-09-30T12:17:44Z</dcterms:created>
  <dcterms:modified xsi:type="dcterms:W3CDTF">2020-10-06T11:22:21Z</dcterms:modified>
</cp:coreProperties>
</file>