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...-) Odstranění objektů v obvodu OŘ Olomouc\ZD pro uchazeče\Díl 4 Soupis prací s výkazem výměr\"/>
    </mc:Choice>
  </mc:AlternateContent>
  <bookViews>
    <workbookView xWindow="0" yWindow="0" windowWidth="15705" windowHeight="9450"/>
  </bookViews>
  <sheets>
    <sheet name="Rekapitulace stavby" sheetId="1" r:id="rId1"/>
    <sheet name="SO 01 - budova přečerp.st..." sheetId="2" r:id="rId2"/>
    <sheet name="SO 02 - usazovací nádrže" sheetId="3" r:id="rId3"/>
    <sheet name="SO 03 - VRN" sheetId="4" r:id="rId4"/>
  </sheets>
  <definedNames>
    <definedName name="_xlnm._FilterDatabase" localSheetId="1" hidden="1">'SO 01 - budova přečerp.st...'!$C$122:$K$227</definedName>
    <definedName name="_xlnm._FilterDatabase" localSheetId="2" hidden="1">'SO 02 - usazovací nádrže'!$C$122:$K$206</definedName>
    <definedName name="_xlnm._FilterDatabase" localSheetId="3" hidden="1">'SO 03 - VRN'!$C$120:$K$134</definedName>
    <definedName name="_xlnm.Print_Titles" localSheetId="0">'Rekapitulace stavby'!$92:$92</definedName>
    <definedName name="_xlnm.Print_Titles" localSheetId="1">'SO 01 - budova přečerp.st...'!$122:$122</definedName>
    <definedName name="_xlnm.Print_Titles" localSheetId="2">'SO 02 - usazovací nádrže'!$122:$122</definedName>
    <definedName name="_xlnm.Print_Titles" localSheetId="3">'SO 03 - VRN'!$120:$120</definedName>
    <definedName name="_xlnm.Print_Area" localSheetId="0">'Rekapitulace stavby'!$D$4:$AO$76,'Rekapitulace stavby'!$C$82:$AQ$98</definedName>
    <definedName name="_xlnm.Print_Area" localSheetId="1">'SO 01 - budova přečerp.st...'!$C$4:$J$76,'SO 01 - budova přečerp.st...'!$C$82:$J$104,'SO 01 - budova přečerp.st...'!$C$110:$K$227</definedName>
    <definedName name="_xlnm.Print_Area" localSheetId="2">'SO 02 - usazovací nádrže'!$C$4:$J$76,'SO 02 - usazovací nádrže'!$C$82:$J$104,'SO 02 - usazovací nádrže'!$C$110:$K$206</definedName>
    <definedName name="_xlnm.Print_Area" localSheetId="3">'SO 03 - VRN'!$C$4:$J$76,'SO 03 - VRN'!$C$82:$J$102,'SO 03 - VRN'!$C$108:$K$134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3" i="4"/>
  <c r="BH133" i="4"/>
  <c r="BG133" i="4"/>
  <c r="BF133" i="4"/>
  <c r="T133" i="4"/>
  <c r="T132" i="4"/>
  <c r="R133" i="4"/>
  <c r="R132" i="4" s="1"/>
  <c r="P133" i="4"/>
  <c r="P132" i="4"/>
  <c r="BI130" i="4"/>
  <c r="BH130" i="4"/>
  <c r="BG130" i="4"/>
  <c r="BF130" i="4"/>
  <c r="T130" i="4"/>
  <c r="T129" i="4" s="1"/>
  <c r="R130" i="4"/>
  <c r="R129" i="4" s="1"/>
  <c r="P130" i="4"/>
  <c r="P129" i="4" s="1"/>
  <c r="BI127" i="4"/>
  <c r="BH127" i="4"/>
  <c r="BG127" i="4"/>
  <c r="BF127" i="4"/>
  <c r="T127" i="4"/>
  <c r="T126" i="4" s="1"/>
  <c r="R127" i="4"/>
  <c r="R126" i="4" s="1"/>
  <c r="P127" i="4"/>
  <c r="P126" i="4" s="1"/>
  <c r="BI124" i="4"/>
  <c r="BH124" i="4"/>
  <c r="BG124" i="4"/>
  <c r="BF124" i="4"/>
  <c r="T124" i="4"/>
  <c r="T123" i="4" s="1"/>
  <c r="T122" i="4" s="1"/>
  <c r="T121" i="4" s="1"/>
  <c r="R124" i="4"/>
  <c r="R123" i="4" s="1"/>
  <c r="P124" i="4"/>
  <c r="P123" i="4" s="1"/>
  <c r="F115" i="4"/>
  <c r="E113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8" i="4" s="1"/>
  <c r="J17" i="4"/>
  <c r="J15" i="4"/>
  <c r="E15" i="4"/>
  <c r="F91" i="4" s="1"/>
  <c r="J14" i="4"/>
  <c r="J12" i="4"/>
  <c r="J115" i="4"/>
  <c r="E7" i="4"/>
  <c r="E111" i="4"/>
  <c r="J37" i="3"/>
  <c r="J36" i="3"/>
  <c r="AY96" i="1" s="1"/>
  <c r="J35" i="3"/>
  <c r="AX96" i="1" s="1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6" i="3"/>
  <c r="BH186" i="3"/>
  <c r="BG186" i="3"/>
  <c r="BF186" i="3"/>
  <c r="T186" i="3"/>
  <c r="T185" i="3" s="1"/>
  <c r="R186" i="3"/>
  <c r="R185" i="3" s="1"/>
  <c r="P186" i="3"/>
  <c r="P185" i="3" s="1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0" i="3"/>
  <c r="BH160" i="3"/>
  <c r="BG160" i="3"/>
  <c r="BF160" i="3"/>
  <c r="T160" i="3"/>
  <c r="R160" i="3"/>
  <c r="P160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35" i="3"/>
  <c r="BH135" i="3"/>
  <c r="BG135" i="3"/>
  <c r="BF135" i="3"/>
  <c r="T135" i="3"/>
  <c r="R135" i="3"/>
  <c r="P135" i="3"/>
  <c r="BI126" i="3"/>
  <c r="BH126" i="3"/>
  <c r="BG126" i="3"/>
  <c r="BF126" i="3"/>
  <c r="T126" i="3"/>
  <c r="T125" i="3" s="1"/>
  <c r="R126" i="3"/>
  <c r="R125" i="3" s="1"/>
  <c r="P126" i="3"/>
  <c r="P125" i="3" s="1"/>
  <c r="F117" i="3"/>
  <c r="E115" i="3"/>
  <c r="F89" i="3"/>
  <c r="E87" i="3"/>
  <c r="J24" i="3"/>
  <c r="E24" i="3"/>
  <c r="J120" i="3" s="1"/>
  <c r="J23" i="3"/>
  <c r="J21" i="3"/>
  <c r="E21" i="3"/>
  <c r="J119" i="3" s="1"/>
  <c r="J20" i="3"/>
  <c r="J18" i="3"/>
  <c r="E18" i="3"/>
  <c r="F120" i="3" s="1"/>
  <c r="J17" i="3"/>
  <c r="J15" i="3"/>
  <c r="E15" i="3"/>
  <c r="F91" i="3" s="1"/>
  <c r="J14" i="3"/>
  <c r="J12" i="3"/>
  <c r="J89" i="3" s="1"/>
  <c r="E7" i="3"/>
  <c r="E85" i="3"/>
  <c r="J37" i="2"/>
  <c r="J36" i="2"/>
  <c r="AY95" i="1" s="1"/>
  <c r="J35" i="2"/>
  <c r="AX95" i="1" s="1"/>
  <c r="BI226" i="2"/>
  <c r="BH226" i="2"/>
  <c r="BG226" i="2"/>
  <c r="BF226" i="2"/>
  <c r="T226" i="2"/>
  <c r="T225" i="2" s="1"/>
  <c r="R226" i="2"/>
  <c r="R225" i="2" s="1"/>
  <c r="P226" i="2"/>
  <c r="P225" i="2" s="1"/>
  <c r="BI219" i="2"/>
  <c r="BH219" i="2"/>
  <c r="BG219" i="2"/>
  <c r="BF219" i="2"/>
  <c r="T219" i="2"/>
  <c r="T218" i="2" s="1"/>
  <c r="R219" i="2"/>
  <c r="R218" i="2"/>
  <c r="R217" i="2" s="1"/>
  <c r="P219" i="2"/>
  <c r="P218" i="2" s="1"/>
  <c r="P217" i="2" s="1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20" i="2" s="1"/>
  <c r="J17" i="2"/>
  <c r="J15" i="2"/>
  <c r="E15" i="2"/>
  <c r="F119" i="2" s="1"/>
  <c r="J14" i="2"/>
  <c r="J12" i="2"/>
  <c r="J89" i="2"/>
  <c r="E7" i="2"/>
  <c r="E113" i="2"/>
  <c r="L90" i="1"/>
  <c r="AM90" i="1"/>
  <c r="AM89" i="1"/>
  <c r="L89" i="1"/>
  <c r="AM87" i="1"/>
  <c r="L87" i="1"/>
  <c r="L85" i="1"/>
  <c r="L84" i="1"/>
  <c r="J130" i="4"/>
  <c r="BK124" i="4"/>
  <c r="BK180" i="3"/>
  <c r="BK176" i="3"/>
  <c r="J169" i="3"/>
  <c r="J160" i="3"/>
  <c r="BK151" i="3"/>
  <c r="BK145" i="3"/>
  <c r="BK205" i="2"/>
  <c r="J198" i="2"/>
  <c r="BK196" i="2"/>
  <c r="J190" i="2"/>
  <c r="J184" i="2"/>
  <c r="J172" i="2"/>
  <c r="J159" i="2"/>
  <c r="J153" i="2"/>
  <c r="BK149" i="2"/>
  <c r="BK144" i="2"/>
  <c r="J142" i="2"/>
  <c r="J138" i="2"/>
  <c r="BK133" i="2"/>
  <c r="BK128" i="2"/>
  <c r="BK126" i="2"/>
  <c r="BK133" i="4"/>
  <c r="J180" i="3"/>
  <c r="J176" i="3"/>
  <c r="BK160" i="3"/>
  <c r="J219" i="2"/>
  <c r="BK213" i="2"/>
  <c r="J209" i="2"/>
  <c r="BK201" i="2"/>
  <c r="J201" i="2"/>
  <c r="BK198" i="2"/>
  <c r="J196" i="2"/>
  <c r="BK190" i="2"/>
  <c r="BK184" i="2"/>
  <c r="BK172" i="2"/>
  <c r="BK165" i="2"/>
  <c r="BK159" i="2"/>
  <c r="BK153" i="2"/>
  <c r="J149" i="2"/>
  <c r="J144" i="2"/>
  <c r="BK142" i="2"/>
  <c r="BK138" i="2"/>
  <c r="J133" i="2"/>
  <c r="J128" i="2"/>
  <c r="J126" i="2"/>
  <c r="AS94" i="1"/>
  <c r="J133" i="4"/>
  <c r="BK127" i="4"/>
  <c r="J124" i="4"/>
  <c r="BK198" i="3"/>
  <c r="BK193" i="3"/>
  <c r="BK186" i="3"/>
  <c r="BK172" i="3"/>
  <c r="J167" i="3"/>
  <c r="J151" i="3"/>
  <c r="J145" i="3"/>
  <c r="BK135" i="3"/>
  <c r="BK126" i="3"/>
  <c r="BK226" i="2"/>
  <c r="J226" i="2"/>
  <c r="BK219" i="2"/>
  <c r="J213" i="2"/>
  <c r="J205" i="2"/>
  <c r="J165" i="2"/>
  <c r="BK155" i="2"/>
  <c r="J155" i="2"/>
  <c r="BK130" i="4"/>
  <c r="J127" i="4"/>
  <c r="J198" i="3"/>
  <c r="J193" i="3"/>
  <c r="J186" i="3"/>
  <c r="J172" i="3"/>
  <c r="BK169" i="3"/>
  <c r="BK167" i="3"/>
  <c r="J135" i="3"/>
  <c r="J126" i="3"/>
  <c r="BK209" i="2"/>
  <c r="T217" i="2" l="1"/>
  <c r="P122" i="4"/>
  <c r="P121" i="4" s="1"/>
  <c r="AU97" i="1" s="1"/>
  <c r="R122" i="4"/>
  <c r="R121" i="4" s="1"/>
  <c r="R125" i="2"/>
  <c r="T158" i="2"/>
  <c r="BK195" i="2"/>
  <c r="J195" i="2"/>
  <c r="J100" i="2"/>
  <c r="R144" i="3"/>
  <c r="T166" i="3"/>
  <c r="BK192" i="3"/>
  <c r="J192" i="3" s="1"/>
  <c r="J103" i="3" s="1"/>
  <c r="BK125" i="2"/>
  <c r="R158" i="2"/>
  <c r="P195" i="2"/>
  <c r="BK144" i="3"/>
  <c r="J144" i="3"/>
  <c r="J99" i="3"/>
  <c r="BK166" i="3"/>
  <c r="J166" i="3"/>
  <c r="J100" i="3"/>
  <c r="R192" i="3"/>
  <c r="R184" i="3" s="1"/>
  <c r="P125" i="2"/>
  <c r="P158" i="2"/>
  <c r="R195" i="2"/>
  <c r="T144" i="3"/>
  <c r="T124" i="3"/>
  <c r="T123" i="3"/>
  <c r="R166" i="3"/>
  <c r="R124" i="3" s="1"/>
  <c r="T192" i="3"/>
  <c r="T184" i="3"/>
  <c r="T125" i="2"/>
  <c r="BK158" i="2"/>
  <c r="J158" i="2" s="1"/>
  <c r="J99" i="2" s="1"/>
  <c r="T195" i="2"/>
  <c r="P144" i="3"/>
  <c r="P124" i="3" s="1"/>
  <c r="P166" i="3"/>
  <c r="P192" i="3"/>
  <c r="P184" i="3"/>
  <c r="BE213" i="2"/>
  <c r="J92" i="3"/>
  <c r="J117" i="3"/>
  <c r="E85" i="4"/>
  <c r="J89" i="4"/>
  <c r="J118" i="4"/>
  <c r="BK132" i="4"/>
  <c r="J132" i="4"/>
  <c r="J101" i="4"/>
  <c r="BE159" i="2"/>
  <c r="BE205" i="2"/>
  <c r="BE219" i="2"/>
  <c r="BE226" i="2"/>
  <c r="E113" i="3"/>
  <c r="F119" i="3"/>
  <c r="BE151" i="3"/>
  <c r="BE180" i="3"/>
  <c r="BE198" i="3"/>
  <c r="BK185" i="3"/>
  <c r="J185" i="3"/>
  <c r="J102" i="3" s="1"/>
  <c r="J117" i="4"/>
  <c r="BE127" i="4"/>
  <c r="BE130" i="4"/>
  <c r="E85" i="2"/>
  <c r="F91" i="2"/>
  <c r="F92" i="2"/>
  <c r="J117" i="2"/>
  <c r="J119" i="2"/>
  <c r="J120" i="2"/>
  <c r="BE128" i="2"/>
  <c r="BE133" i="2"/>
  <c r="BE142" i="2"/>
  <c r="BE155" i="2"/>
  <c r="BE165" i="2"/>
  <c r="BE184" i="2"/>
  <c r="BE196" i="2"/>
  <c r="BE198" i="2"/>
  <c r="BE201" i="2"/>
  <c r="BK218" i="2"/>
  <c r="J218" i="2" s="1"/>
  <c r="J102" i="2" s="1"/>
  <c r="BK225" i="2"/>
  <c r="J225" i="2"/>
  <c r="J103" i="2" s="1"/>
  <c r="F92" i="3"/>
  <c r="BE135" i="3"/>
  <c r="BE145" i="3"/>
  <c r="BE193" i="3"/>
  <c r="F92" i="4"/>
  <c r="F117" i="4"/>
  <c r="BE124" i="4"/>
  <c r="BK129" i="4"/>
  <c r="J129" i="4" s="1"/>
  <c r="J100" i="4" s="1"/>
  <c r="BE126" i="2"/>
  <c r="BE138" i="2"/>
  <c r="BE144" i="2"/>
  <c r="BE149" i="2"/>
  <c r="BE153" i="2"/>
  <c r="BE172" i="2"/>
  <c r="BE190" i="2"/>
  <c r="BE209" i="2"/>
  <c r="J91" i="3"/>
  <c r="BE126" i="3"/>
  <c r="BE160" i="3"/>
  <c r="BE167" i="3"/>
  <c r="BE169" i="3"/>
  <c r="BE172" i="3"/>
  <c r="BE176" i="3"/>
  <c r="BE186" i="3"/>
  <c r="BK125" i="3"/>
  <c r="J125" i="3" s="1"/>
  <c r="J98" i="3" s="1"/>
  <c r="BE133" i="4"/>
  <c r="BK123" i="4"/>
  <c r="J123" i="4" s="1"/>
  <c r="J98" i="4" s="1"/>
  <c r="BK126" i="4"/>
  <c r="J126" i="4"/>
  <c r="J99" i="4" s="1"/>
  <c r="J34" i="2"/>
  <c r="AW95" i="1" s="1"/>
  <c r="F35" i="2"/>
  <c r="BB95" i="1" s="1"/>
  <c r="F37" i="3"/>
  <c r="BD96" i="1" s="1"/>
  <c r="F37" i="2"/>
  <c r="BD95" i="1" s="1"/>
  <c r="F34" i="2"/>
  <c r="BA95" i="1" s="1"/>
  <c r="J34" i="4"/>
  <c r="AW97" i="1" s="1"/>
  <c r="F36" i="2"/>
  <c r="BC95" i="1" s="1"/>
  <c r="F34" i="3"/>
  <c r="BA96" i="1" s="1"/>
  <c r="F37" i="4"/>
  <c r="BD97" i="1" s="1"/>
  <c r="F35" i="3"/>
  <c r="BB96" i="1" s="1"/>
  <c r="J34" i="3"/>
  <c r="AW96" i="1" s="1"/>
  <c r="F35" i="4"/>
  <c r="BB97" i="1" s="1"/>
  <c r="F34" i="4"/>
  <c r="BA97" i="1" s="1"/>
  <c r="F36" i="4"/>
  <c r="BC97" i="1" s="1"/>
  <c r="F36" i="3"/>
  <c r="BC96" i="1" s="1"/>
  <c r="P123" i="3" l="1"/>
  <c r="AU96" i="1" s="1"/>
  <c r="R123" i="3"/>
  <c r="R124" i="2"/>
  <c r="R123" i="2" s="1"/>
  <c r="T124" i="2"/>
  <c r="T123" i="2"/>
  <c r="BK124" i="2"/>
  <c r="J124" i="2" s="1"/>
  <c r="J97" i="2" s="1"/>
  <c r="P124" i="2"/>
  <c r="P123" i="2"/>
  <c r="AU95" i="1" s="1"/>
  <c r="BK217" i="2"/>
  <c r="J217" i="2"/>
  <c r="J101" i="2"/>
  <c r="J125" i="2"/>
  <c r="J98" i="2" s="1"/>
  <c r="BK124" i="3"/>
  <c r="J124" i="3"/>
  <c r="J97" i="3" s="1"/>
  <c r="BK184" i="3"/>
  <c r="J184" i="3"/>
  <c r="J101" i="3"/>
  <c r="BK122" i="4"/>
  <c r="BK121" i="4" s="1"/>
  <c r="J121" i="4" s="1"/>
  <c r="J30" i="4" s="1"/>
  <c r="AG97" i="1" s="1"/>
  <c r="J33" i="3"/>
  <c r="AV96" i="1" s="1"/>
  <c r="AT96" i="1" s="1"/>
  <c r="J33" i="2"/>
  <c r="AV95" i="1"/>
  <c r="AT95" i="1" s="1"/>
  <c r="J33" i="4"/>
  <c r="AV97" i="1" s="1"/>
  <c r="AT97" i="1" s="1"/>
  <c r="BB94" i="1"/>
  <c r="AX94" i="1"/>
  <c r="F33" i="3"/>
  <c r="AZ96" i="1" s="1"/>
  <c r="F33" i="4"/>
  <c r="AZ97" i="1"/>
  <c r="BD94" i="1"/>
  <c r="W33" i="1" s="1"/>
  <c r="BA94" i="1"/>
  <c r="W30" i="1"/>
  <c r="F33" i="2"/>
  <c r="AZ95" i="1" s="1"/>
  <c r="BC94" i="1"/>
  <c r="W32" i="1"/>
  <c r="J39" i="4" l="1"/>
  <c r="BK123" i="2"/>
  <c r="J123" i="2"/>
  <c r="J122" i="4"/>
  <c r="J97" i="4" s="1"/>
  <c r="J96" i="4"/>
  <c r="BK123" i="3"/>
  <c r="J123" i="3"/>
  <c r="J30" i="3" s="1"/>
  <c r="AG96" i="1" s="1"/>
  <c r="AN96" i="1" s="1"/>
  <c r="AN97" i="1"/>
  <c r="AU94" i="1"/>
  <c r="AZ94" i="1"/>
  <c r="AV94" i="1"/>
  <c r="AK29" i="1"/>
  <c r="J30" i="2"/>
  <c r="AG95" i="1"/>
  <c r="AN95" i="1"/>
  <c r="W31" i="1"/>
  <c r="AW94" i="1"/>
  <c r="AK30" i="1" s="1"/>
  <c r="AY94" i="1"/>
  <c r="J96" i="2" l="1"/>
  <c r="J39" i="3"/>
  <c r="J39" i="2"/>
  <c r="J96" i="3"/>
  <c r="AT94" i="1"/>
  <c r="W29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<sst xmlns="http://schemas.openxmlformats.org/spreadsheetml/2006/main" count="2301" uniqueCount="383">
  <si>
    <t>Export Komplet</t>
  </si>
  <si>
    <t/>
  </si>
  <si>
    <t>2.0</t>
  </si>
  <si>
    <t>ZAMOK</t>
  </si>
  <si>
    <t>False</t>
  </si>
  <si>
    <t>{13b6b0e9-6efd-4731-b60e-c086315b48c3}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</si>
  <si>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</si>
  <si>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</si>
  <si>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</si>
  <si>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</si>
  <si>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</si>
  <si>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</si>
  <si>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</si>
  <si>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</si>
  <si>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as_010_2020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</si>
  <si>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</si>
  <si>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</si>
  <si>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Přerov HZS přečerp.stanice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</si>
  <si>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</si>
  <si>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</si>
  <si>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</si>
  <si>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</si>
  <si>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</si>
  <si>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</si>
  <si>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</si>
  <si>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</si>
  <si>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</si>
  <si>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</si>
  <si>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</si>
  <si>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</si>
  <si>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</si>
  <si>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</si>
  <si>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</si>
  <si>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</si>
  <si>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</si>
  <si>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</si>
  <si>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</si>
  <si>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</si>
  <si>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</si>
  <si>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</si>
  <si>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</si>
  <si>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</si>
  <si>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</si>
  <si>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</si>
  <si>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</si>
  <si>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</si>
  <si>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</si>
  <si>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</si>
  <si>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</si>
  <si>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</si>
  <si>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</si>
  <si>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</si>
  <si>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</si>
  <si>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</si>
  <si>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</si>
  <si>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</si>
  <si>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</si>
  <si>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</si>
  <si>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</si>
  <si>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</si>
  <si>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</si>
  <si>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</si>
  <si>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</si>
  <si>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</si>
  <si>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</si>
  <si>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</si>
  <si>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</si>
  <si>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</si>
  <si>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</si>
  <si>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</si>
  <si>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</si>
  <si>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</si>
  <si>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</si>
  <si>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</si>
  <si>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</si>
  <si>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</si>
  <si>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</si>
  <si>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</si>
  <si>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budova přečerp.stanice</t>
  </si>
  <si>
    <t>STA</t>
  </si>
  <si>
    <t>1</t>
  </si>
  <si>
    <t>{7268315c-6159-4703-a119-18df770f4a96}</t>
  </si>
  <si>
    <t>2</t>
  </si>
  <si>
    <t>SO 02</t>
  </si>
  <si>
    <t>usazovací nádrže</t>
  </si>
  <si>
    <t>{a2d48abd-89d5-4302-9aa4-1f866f542732}</t>
  </si>
  <si>
    <t>SO 03</t>
  </si>
  <si>
    <t>VRN</t>
  </si>
  <si>
    <t>{60b7982f-b68f-4d19-896e-d777392653e2}</t>
  </si>
  <si>
    <t>KRYCÍ LIST SOUPISU PRACÍ</t>
  </si>
  <si>
    <t>Objekt:</t>
  </si>
  <si>
    <t>SO 01 - budova přečerp.stanice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</si>
  <si>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</si>
  <si>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</si>
  <si>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</si>
  <si>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</si>
  <si>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</si>
  <si>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</si>
  <si>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</si>
  <si>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</si>
  <si>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</si>
  <si>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</si>
  <si>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</si>
  <si>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</si>
  <si>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</si>
  <si>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</si>
  <si>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</si>
  <si>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</si>
  <si>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</si>
  <si>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</si>
  <si>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</si>
  <si>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</si>
  <si>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</si>
  <si>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</si>
  <si>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</si>
  <si>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</si>
  <si>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</si>
  <si>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</si>
  <si>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</si>
  <si>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</si>
  <si>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</si>
  <si>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</si>
  <si>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111212351</t>
  </si>
  <si>
    <t>Odstranění nevhodných dřevin do 100 m2 výšky nad 1m s odstraněním pařezů v rovině nebo svahu 1:5</t>
  </si>
  <si>
    <t>m2</t>
  </si>
  <si>
    <t>CS ÚRS 2019 02</t>
  </si>
  <si>
    <t>4</t>
  </si>
  <si>
    <t>1420278055</t>
  </si>
  <si>
    <t>PP</t>
  </si>
  <si>
    <t>Odstranění nevhodných dřevin průměru kmene do 100 mm výšky přes 1 m s odstraněním pařezu do 100 m2 v rovině nebo na svahu do 1:5</t>
  </si>
  <si>
    <t>113106121</t>
  </si>
  <si>
    <t>Rozebrání dlažeb z betonových nebo kamenných dlaždic komunikací pro pěší ručně</t>
  </si>
  <si>
    <t>CS ÚRS 2020 01</t>
  </si>
  <si>
    <t>2061061907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</si>
  <si>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</si>
  <si>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</si>
  <si>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dlaždice 30/30 do cementové malty, kolem budovy, tl. 6 cm</t>
  </si>
  <si>
    <t>(9,15*0,3+9,15*0,6+3,45*0,3+6,75*0,9)*0,06</t>
  </si>
  <si>
    <t>Součet</t>
  </si>
  <si>
    <t>3</t>
  </si>
  <si>
    <t>122251105</t>
  </si>
  <si>
    <t>Odkopávky a prokopávky nezapažené v hornině třídy těžitelnosti I, skupiny 3 objem do 1000 m3 strojně</t>
  </si>
  <si>
    <t>m3</t>
  </si>
  <si>
    <t>-654366275</t>
  </si>
  <si>
    <t>Odkopávky a prokopávky nezapažené strojně v hornině třídy těžitelnosti I skupiny 3 přes 500 do 1 000 m3</t>
  </si>
  <si>
    <t>Výkop zeminy z terénních svahů, tř. 2-3,</t>
  </si>
  <si>
    <t>516</t>
  </si>
  <si>
    <t>162751117</t>
  </si>
  <si>
    <t>Vodorovné přemístění do 10000 m výkopku/sypaniny z horniny třídy těžitelnosti I, skupiny 1 až 3</t>
  </si>
  <si>
    <t>92147491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</si>
  <si>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</si>
  <si>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516,000-(56,595+32,040+68,000+10,000)</t>
  </si>
  <si>
    <t>5</t>
  </si>
  <si>
    <t>997013873</t>
  </si>
  <si>
    <t>Poplatek za uložení stavebního odpadu na recyklační skládce (skládkovné) zeminy a kamení zatříděného do Katalogu odpadů pod kódem 17 05 04</t>
  </si>
  <si>
    <t>t</t>
  </si>
  <si>
    <t>-1387787778</t>
  </si>
  <si>
    <t>6</t>
  </si>
  <si>
    <t>174111101</t>
  </si>
  <si>
    <t>Zásyp jam, šachet rýh nebo kolem objektů sypaninou se zhutněním ručně</t>
  </si>
  <si>
    <t>1418113535</t>
  </si>
  <si>
    <t>Zásyp sypaninou z jakékoliv horniny ručně s uložením výkopku ve vrstvách se zhutněním jam, šachet, rýh nebo kolem objektů v těchto vykopávkách</t>
  </si>
  <si>
    <t>přečerpávací stanice</t>
  </si>
  <si>
    <t>8,9*3,6*1</t>
  </si>
  <si>
    <t>7</t>
  </si>
  <si>
    <t>181111111</t>
  </si>
  <si>
    <t>Plošná úprava terénu do 500 m2 zemina tř 1 až 4 nerovnosti do 100 mm v rovinně a svahu do 1:5</t>
  </si>
  <si>
    <t>1519854180</t>
  </si>
  <si>
    <t>Plošná úprava terénu v zemině tř. 1 až 4 s urovnáním povrchu bez doplnění ornice souvislé plochy do 500 m2 při nerovnostech terénu přes 50 do 100 mm v rovině nebo na svahu do 1:5</t>
  </si>
  <si>
    <t>26*14</t>
  </si>
  <si>
    <t>8</t>
  </si>
  <si>
    <t>181411131</t>
  </si>
  <si>
    <t>Založení parkového trávníku výsevem plochy do 1000 m2 v rovině a ve svahu do 1:5</t>
  </si>
  <si>
    <t>1289789261</t>
  </si>
  <si>
    <t>Založení trávníku na půdě předem připravené plochy do 1000 m2 výsevem včetně utažení parkového v rovině nebo na svahu do 1:5</t>
  </si>
  <si>
    <t>9</t>
  </si>
  <si>
    <t>M</t>
  </si>
  <si>
    <t>00572410</t>
  </si>
  <si>
    <t>osivo směs travní parková</t>
  </si>
  <si>
    <t>kg</t>
  </si>
  <si>
    <t>2045485577</t>
  </si>
  <si>
    <t>364*0,015 'Přepočtené koeficientem množství</t>
  </si>
  <si>
    <t>Ostatní konstrukce a práce, bourání</t>
  </si>
  <si>
    <t>10</t>
  </si>
  <si>
    <t>962032231</t>
  </si>
  <si>
    <t>Bourání zdiva z cihel pálených nebo vápenopískových na MV nebo MVC přes 1 m3</t>
  </si>
  <si>
    <t>843502071</t>
  </si>
  <si>
    <t>Bourání zdiva nadzákladového z cihel nebo tvárnic  z cihel pálených nebo vápenopískových, na maltu vápennou nebo vápenocementovou, objemu přes 1 m3</t>
  </si>
  <si>
    <t>přizdívka suterén do hl. 1 m, tl. 0,1m</t>
  </si>
  <si>
    <t>(8,75+3,45)*2*0,1*1</t>
  </si>
  <si>
    <t>12</t>
  </si>
  <si>
    <t>962042321</t>
  </si>
  <si>
    <t>Bourání zdiva nadzákladového z betonu prostého přes 1 m3</t>
  </si>
  <si>
    <t>562792219</t>
  </si>
  <si>
    <t>Bourání zdiva z betonu prostého  nadzákladového objemu přes 1 m3</t>
  </si>
  <si>
    <t>přečerpávací stanice- schod včetně podsypu</t>
  </si>
  <si>
    <t>5*1*0,6</t>
  </si>
  <si>
    <t>základová patka stožáru</t>
  </si>
  <si>
    <t>1*1*1</t>
  </si>
  <si>
    <t>13</t>
  </si>
  <si>
    <t>962052211</t>
  </si>
  <si>
    <t>Bourání zdiva nadzákladového ze ŽB přes 1 m3</t>
  </si>
  <si>
    <t>-428800095</t>
  </si>
  <si>
    <t>Bourání zdiva železobetonového  nadzákladového, objemu přes 1 m3</t>
  </si>
  <si>
    <t>budova přečerpávací stanice</t>
  </si>
  <si>
    <t>železobetonové konstrukce suterén, tl. 300 mm, do hl. 1m</t>
  </si>
  <si>
    <t>(8,75+3,45)*2*0,3*1</t>
  </si>
  <si>
    <t>příčky</t>
  </si>
  <si>
    <t>2,75*0,25*1</t>
  </si>
  <si>
    <t>betonová mazanina - podlaha tl. 50 mm, vč. sítě</t>
  </si>
  <si>
    <t>8,05*2,75*0,05</t>
  </si>
  <si>
    <t>schody</t>
  </si>
  <si>
    <t>0,3*0,45+0,6*0,3+1*0,15</t>
  </si>
  <si>
    <t>14</t>
  </si>
  <si>
    <t>963012510</t>
  </si>
  <si>
    <t>Bourání stropů z ŽB desek š do 300 mm tl do 140 mm</t>
  </si>
  <si>
    <t>1804241368</t>
  </si>
  <si>
    <t>Bourání stropů z desek nebo panelů železobetonových prefabrikovaných s dutinami  z desek, š. do 300 mm tl. do 140 mm</t>
  </si>
  <si>
    <t>strop suterén, tl. 120 mm</t>
  </si>
  <si>
    <t>8,05*2,75*0,12+2,75*0,65*0,12</t>
  </si>
  <si>
    <t>981011415</t>
  </si>
  <si>
    <t>Demolice budov zděných na MC nebo z betonu podíl konstrukcí do 30 % postupným rozebíráním</t>
  </si>
  <si>
    <t>-1576757124</t>
  </si>
  <si>
    <t>Demolice budov  postupným rozebíráním z cihel, kamene, tvárnic na maltu cementovou nebo z betonu prostého s podílem konstrukcí přes 25 do 30 %</t>
  </si>
  <si>
    <t>8,75*3,45*3,75</t>
  </si>
  <si>
    <t>997</t>
  </si>
  <si>
    <t>Přesun sutě</t>
  </si>
  <si>
    <t>16</t>
  </si>
  <si>
    <t>997006512</t>
  </si>
  <si>
    <t>Vodorovné doprava suti s naložením a složením na skládku do 1 km</t>
  </si>
  <si>
    <t>802015846</t>
  </si>
  <si>
    <t>Vodorovná doprava suti na skládku s naložením na dopravní prostředek a složením přes 100 m do 1 km</t>
  </si>
  <si>
    <t>17</t>
  </si>
  <si>
    <t>997006519</t>
  </si>
  <si>
    <t>Příplatek k vodorovnému přemístění suti na skládku ZKD 1 km přes 1 km</t>
  </si>
  <si>
    <t>2086471439</t>
  </si>
  <si>
    <t>Vodorovná doprava suti na skládku s naložením na dopravní prostředek a složením Příplatek k ceně za každý další i započatý 1 km</t>
  </si>
  <si>
    <t>107,083*20 'Přepočtené koeficientem množství</t>
  </si>
  <si>
    <t>18</t>
  </si>
  <si>
    <t>997013601</t>
  </si>
  <si>
    <t>Poplatek za uložení na skládce (skládkovné) stavebního odpadu betonového kód odpadu 17 01 01</t>
  </si>
  <si>
    <t>-290473285</t>
  </si>
  <si>
    <t>Poplatek za uložení stavebního odpadu na skládce (skládkovné) z prostého betonu zatříděného do Katalogu odpadů pod kódem 17 01 01</t>
  </si>
  <si>
    <t>8,800</t>
  </si>
  <si>
    <t>19</t>
  </si>
  <si>
    <t>997013602</t>
  </si>
  <si>
    <t>Poplatek za uložení na skládce (skládkovné) stavebního odpadu železobetonového kód odpadu 17 01 01</t>
  </si>
  <si>
    <t>-1096035163</t>
  </si>
  <si>
    <t>Poplatek za uložení stavebního odpadu na skládce (skládkovné) z armovaného betonu zatříděného do Katalogu odpadů pod kódem 17 01 01</t>
  </si>
  <si>
    <t>22,992+6,029</t>
  </si>
  <si>
    <t>20</t>
  </si>
  <si>
    <t>997013603</t>
  </si>
  <si>
    <t>Poplatek za uložení na skládce (skládkovné) stavebního odpadu cihelného kód odpadu 17 01 02</t>
  </si>
  <si>
    <t>-579700776</t>
  </si>
  <si>
    <t>Poplatek za uložení stavebního odpadu na skládce (skládkovné) cihelného zatříděného do Katalogu odpadů pod kódem 17 01 02</t>
  </si>
  <si>
    <t>4,392+64,526</t>
  </si>
  <si>
    <t>997013631</t>
  </si>
  <si>
    <t>Poplatek za uložení na skládce (skládkovné) stavebního odpadu směsného kód odpadu 17 09 04</t>
  </si>
  <si>
    <t>1003946158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</si>
  <si>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</si>
  <si>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</si>
  <si>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</si>
  <si>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711</t>
  </si>
  <si>
    <t>Izolace proti vodě, vlhkosti a plynům</t>
  </si>
  <si>
    <t>22</t>
  </si>
  <si>
    <t>711131821</t>
  </si>
  <si>
    <t>Odstranění izolace proti zemní vlhkosti svislé</t>
  </si>
  <si>
    <t>1042624419</t>
  </si>
  <si>
    <t>Odstranění izolace proti zemní vlhkosti  na ploše svislé S</t>
  </si>
  <si>
    <t>izolace suterén do hl. 1 m, 2x sklobit</t>
  </si>
  <si>
    <t>(8,75+3,45)*2*1</t>
  </si>
  <si>
    <t>21-M</t>
  </si>
  <si>
    <t>Elektromontáže</t>
  </si>
  <si>
    <t>23</t>
  </si>
  <si>
    <t>210040011.1</t>
  </si>
  <si>
    <t xml:space="preserve">Demontáž  sloupů a stožárů venkovního vedení nn bez výstroje  ocelových trubkových </t>
  </si>
  <si>
    <t>kus</t>
  </si>
  <si>
    <t>64</t>
  </si>
  <si>
    <t>-575511800</t>
  </si>
  <si>
    <t>SO 02 - usazovací nádrže</t>
  </si>
  <si>
    <t xml:space="preserve">    767 - Konstrukce zámečnické</t>
  </si>
  <si>
    <t>115101201</t>
  </si>
  <si>
    <t>Čerpání vody na dopravní výšku do 10 m průměrný přítok do 500 l/min</t>
  </si>
  <si>
    <t>hod</t>
  </si>
  <si>
    <t>-1557505867</t>
  </si>
  <si>
    <t>Čerpání vody na dopravní výšku do 10 m s uvažovaným průměrným přítokem do 500 l/min</t>
  </si>
  <si>
    <t>dosazovací nádrže 2 ks, 4,5/4,5m, hl. 4,8 m, tl. stěny 150 mm, hl. vody 3m</t>
  </si>
  <si>
    <t>(4,5-0,3)*4,2*3/3*2/30</t>
  </si>
  <si>
    <t>rozdělovací šachta, 1,2/1,2m, hl. 1,3m, tl. stěny 150 mm, hl. vody 1 m</t>
  </si>
  <si>
    <t>(1,2-0,3)*0,9*1/30</t>
  </si>
  <si>
    <t>kalová jímka</t>
  </si>
  <si>
    <t>(4,2-0,6)*(2,3-0,6)*1/30</t>
  </si>
  <si>
    <t>1976607349</t>
  </si>
  <si>
    <t>2 ks dosazovací nádrže 4500/4500 mm,tl. stěny 150 mm jehlan, hl. 4,8m</t>
  </si>
  <si>
    <t>2*4,2*4,2*(4,8-1)/3</t>
  </si>
  <si>
    <t>rozdělovací šachta 1200/1200 mm, tl. stěny 150 mm, hl. 1,3 m</t>
  </si>
  <si>
    <t>0,9*0,9*(1,3-1)</t>
  </si>
  <si>
    <t>kalová jímka 4200/2300, tl. stěny 300 mm, hl. 2800 mm</t>
  </si>
  <si>
    <t>3,6*1,8*(2,8-1)</t>
  </si>
  <si>
    <t>961031411</t>
  </si>
  <si>
    <t>Bourání základů cihelných na MC</t>
  </si>
  <si>
    <t>-679402882</t>
  </si>
  <si>
    <t>Bourání základů ze zdiva cihelného  na maltu cementovou</t>
  </si>
  <si>
    <t>kalová jímka 4,2/2,3m</t>
  </si>
  <si>
    <t>obezdívka izolace do hl. 1m, tl. 0,1 m</t>
  </si>
  <si>
    <t>(4,2+2,3)*2*0,1*1</t>
  </si>
  <si>
    <t>961055111</t>
  </si>
  <si>
    <t>Bourání základů ze ŽB</t>
  </si>
  <si>
    <t>-575689856</t>
  </si>
  <si>
    <t>Bourání základů z betonu  železového</t>
  </si>
  <si>
    <t>2x dosazovací nádrže 4500/4500mm, tl. 150 mm - bourání do hl. 1 m</t>
  </si>
  <si>
    <t>4,5*4*0,15*1*2</t>
  </si>
  <si>
    <t>rozdělovací šachta 1200/1200mm , tl. stěny 150mm, bourání do hl. 1 m včetně potrubí</t>
  </si>
  <si>
    <t>1,2*4*0,15*1</t>
  </si>
  <si>
    <t>kalová jímka, 4200/2300mm, tl. stěny 300mm, bour. do 1 m</t>
  </si>
  <si>
    <t>(4,2+2,3)*2*0,3*1</t>
  </si>
  <si>
    <t>963051113</t>
  </si>
  <si>
    <t>Bourání ŽB stropů deskových tl přes 80 mm</t>
  </si>
  <si>
    <t>-305458333</t>
  </si>
  <si>
    <t>Bourání železobetonových stropů  deskových, tl. přes 80 mm</t>
  </si>
  <si>
    <t>kalová jímka 4200/2300mm</t>
  </si>
  <si>
    <t>strop PZD tl. 100 mm</t>
  </si>
  <si>
    <t>4,2*2,3*0,1</t>
  </si>
  <si>
    <t>2048924317</t>
  </si>
  <si>
    <t>-1114163663</t>
  </si>
  <si>
    <t>30,113*20 'Přepočtené koeficientem množství</t>
  </si>
  <si>
    <t>-1870490002</t>
  </si>
  <si>
    <t>24,048+2,318</t>
  </si>
  <si>
    <t>-1354386147</t>
  </si>
  <si>
    <t>2,340</t>
  </si>
  <si>
    <t>1661979903</t>
  </si>
  <si>
    <t>1,407</t>
  </si>
  <si>
    <t>11</t>
  </si>
  <si>
    <t>607357543</t>
  </si>
  <si>
    <t>kalová jímka 4200/2300 mm</t>
  </si>
  <si>
    <t>(4,2+2,3)*2*1</t>
  </si>
  <si>
    <t>767</t>
  </si>
  <si>
    <t>Konstrukce zámečnické</t>
  </si>
  <si>
    <t>767221801</t>
  </si>
  <si>
    <t>Demontáž zábradlí z kompozitů</t>
  </si>
  <si>
    <t>m</t>
  </si>
  <si>
    <t>1603103124</t>
  </si>
  <si>
    <t>Demontáž výrobků z kompozitů zábradlí</t>
  </si>
  <si>
    <t>dosazovací nádrže 2ks - ocelové trubkové zábradlí</t>
  </si>
  <si>
    <t>4,5*4*2</t>
  </si>
  <si>
    <t>767996701</t>
  </si>
  <si>
    <t>Demontáž atypických zámečnických konstrukcí řezáním hmotnosti jednotlivých dílů do 50 kg</t>
  </si>
  <si>
    <t>-1548201515</t>
  </si>
  <si>
    <t>Demontáž ostatních zámečnických konstrukcí  o hmotnosti jednotlivých dílů řezáním do 50 kg</t>
  </si>
  <si>
    <t>poklopy jímek - ocelový žebrový plech 5 ks, 600/600 35 kg/m2</t>
  </si>
  <si>
    <t>63</t>
  </si>
  <si>
    <t>rozdělovací šachta 1200/1200, hl 1300 - vyložení ocelovým plechem, předpoklad 11 kg/m2</t>
  </si>
  <si>
    <t>69</t>
  </si>
  <si>
    <t>dosazovací nádrž-pochozí lávka bez krycích plechů, ocelové čerpací potrubí odhad</t>
  </si>
  <si>
    <t>1000</t>
  </si>
  <si>
    <t>SO 03 - VRN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</si>
  <si>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</si>
  <si>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</si>
  <si>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</si>
  <si>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</si>
  <si>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</si>
  <si>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</si>
  <si>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</si>
  <si>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</si>
  <si>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010001000</t>
  </si>
  <si>
    <t>soubor</t>
  </si>
  <si>
    <t>1024</t>
  </si>
  <si>
    <t>-1320594653</t>
  </si>
  <si>
    <t>Průzkumné, geodetické a projektové práce
- vytýčení přepojek stávajících sítí</t>
  </si>
  <si>
    <t>VRN2</t>
  </si>
  <si>
    <t>Příprava staveniště</t>
  </si>
  <si>
    <t>020001000</t>
  </si>
  <si>
    <t>2044072358</t>
  </si>
  <si>
    <t>VRN7</t>
  </si>
  <si>
    <t>Provozní vlivy</t>
  </si>
  <si>
    <t>070001000</t>
  </si>
  <si>
    <t>-1523515043</t>
  </si>
  <si>
    <t>VRN9</t>
  </si>
  <si>
    <t>Ostatní náklady</t>
  </si>
  <si>
    <t>090001000</t>
  </si>
  <si>
    <t>soubor…</t>
  </si>
  <si>
    <t>-1585770328</t>
  </si>
  <si>
    <t>Ostatní náklady
- Odpojení objektů od vodovodních, kanalizačních, elektro a plyn. sítí, rušené přípojky odpojit od plynovodního řadu a vnitřní  iinstalace.
- Po odfuku plynu bude potrubí odstraněno a odvezeno na příslušnou skládk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</si>
</sst>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2"/>
      <c r="AQ5" s="22"/>
      <c r="AR5" s="20"/>
      <c r="BE5" s="25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2"/>
      <c r="AQ6" s="22"/>
      <c r="AR6" s="20"/>
      <c r="BE6" s="25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5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4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5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5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4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54"/>
      <c r="BS13" s="17" t="s">
        <v>6</v>
      </c>
    </row>
    <row r="14" spans="1:74">
      <c r="B14" s="21"/>
      <c r="C14" s="22"/>
      <c r="D14" s="22"/>
      <c r="E14" s="259" t="s">
        <v>27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5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4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5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54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4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5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54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4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4"/>
    </row>
    <row r="23" spans="1:71" s="1" customFormat="1" ht="16.5" customHeight="1">
      <c r="B23" s="21"/>
      <c r="C23" s="22"/>
      <c r="D23" s="22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2"/>
      <c r="AP23" s="22"/>
      <c r="AQ23" s="22"/>
      <c r="AR23" s="20"/>
      <c r="BE23" s="25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4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2">
        <f>ROUND(AG94,2)</f>
        <v>0</v>
      </c>
      <c r="AL26" s="263"/>
      <c r="AM26" s="263"/>
      <c r="AN26" s="263"/>
      <c r="AO26" s="263"/>
      <c r="AP26" s="36"/>
      <c r="AQ26" s="36"/>
      <c r="AR26" s="39"/>
      <c r="BE26" s="25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4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4" t="s">
        <v>33</v>
      </c>
      <c r="M28" s="264"/>
      <c r="N28" s="264"/>
      <c r="O28" s="264"/>
      <c r="P28" s="264"/>
      <c r="Q28" s="36"/>
      <c r="R28" s="36"/>
      <c r="S28" s="36"/>
      <c r="T28" s="36"/>
      <c r="U28" s="36"/>
      <c r="V28" s="36"/>
      <c r="W28" s="264" t="s">
        <v>34</v>
      </c>
      <c r="X28" s="264"/>
      <c r="Y28" s="264"/>
      <c r="Z28" s="264"/>
      <c r="AA28" s="264"/>
      <c r="AB28" s="264"/>
      <c r="AC28" s="264"/>
      <c r="AD28" s="264"/>
      <c r="AE28" s="264"/>
      <c r="AF28" s="36"/>
      <c r="AG28" s="36"/>
      <c r="AH28" s="36"/>
      <c r="AI28" s="36"/>
      <c r="AJ28" s="36"/>
      <c r="AK28" s="264" t="s">
        <v>35</v>
      </c>
      <c r="AL28" s="264"/>
      <c r="AM28" s="264"/>
      <c r="AN28" s="264"/>
      <c r="AO28" s="264"/>
      <c r="AP28" s="36"/>
      <c r="AQ28" s="36"/>
      <c r="AR28" s="39"/>
      <c r="BE28" s="254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67">
        <v>0.21</v>
      </c>
      <c r="M29" s="266"/>
      <c r="N29" s="266"/>
      <c r="O29" s="266"/>
      <c r="P29" s="266"/>
      <c r="Q29" s="41"/>
      <c r="R29" s="41"/>
      <c r="S29" s="41"/>
      <c r="T29" s="41"/>
      <c r="U29" s="41"/>
      <c r="V29" s="41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1"/>
      <c r="AG29" s="41"/>
      <c r="AH29" s="41"/>
      <c r="AI29" s="41"/>
      <c r="AJ29" s="41"/>
      <c r="AK29" s="265">
        <f>ROUND(AV94, 2)</f>
        <v>0</v>
      </c>
      <c r="AL29" s="266"/>
      <c r="AM29" s="266"/>
      <c r="AN29" s="266"/>
      <c r="AO29" s="266"/>
      <c r="AP29" s="41"/>
      <c r="AQ29" s="41"/>
      <c r="AR29" s="42"/>
      <c r="BE29" s="255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67">
        <v>0.15</v>
      </c>
      <c r="M30" s="266"/>
      <c r="N30" s="266"/>
      <c r="O30" s="266"/>
      <c r="P30" s="266"/>
      <c r="Q30" s="41"/>
      <c r="R30" s="41"/>
      <c r="S30" s="41"/>
      <c r="T30" s="41"/>
      <c r="U30" s="41"/>
      <c r="V30" s="41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1"/>
      <c r="AG30" s="41"/>
      <c r="AH30" s="41"/>
      <c r="AI30" s="41"/>
      <c r="AJ30" s="41"/>
      <c r="AK30" s="265">
        <f>ROUND(AW94, 2)</f>
        <v>0</v>
      </c>
      <c r="AL30" s="266"/>
      <c r="AM30" s="266"/>
      <c r="AN30" s="266"/>
      <c r="AO30" s="266"/>
      <c r="AP30" s="41"/>
      <c r="AQ30" s="41"/>
      <c r="AR30" s="42"/>
      <c r="BE30" s="255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67">
        <v>0.21</v>
      </c>
      <c r="M31" s="266"/>
      <c r="N31" s="266"/>
      <c r="O31" s="266"/>
      <c r="P31" s="266"/>
      <c r="Q31" s="41"/>
      <c r="R31" s="41"/>
      <c r="S31" s="41"/>
      <c r="T31" s="41"/>
      <c r="U31" s="41"/>
      <c r="V31" s="41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1"/>
      <c r="AG31" s="41"/>
      <c r="AH31" s="41"/>
      <c r="AI31" s="41"/>
      <c r="AJ31" s="41"/>
      <c r="AK31" s="265">
        <v>0</v>
      </c>
      <c r="AL31" s="266"/>
      <c r="AM31" s="266"/>
      <c r="AN31" s="266"/>
      <c r="AO31" s="266"/>
      <c r="AP31" s="41"/>
      <c r="AQ31" s="41"/>
      <c r="AR31" s="42"/>
      <c r="BE31" s="255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67">
        <v>0.15</v>
      </c>
      <c r="M32" s="266"/>
      <c r="N32" s="266"/>
      <c r="O32" s="266"/>
      <c r="P32" s="266"/>
      <c r="Q32" s="41"/>
      <c r="R32" s="41"/>
      <c r="S32" s="41"/>
      <c r="T32" s="41"/>
      <c r="U32" s="41"/>
      <c r="V32" s="41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1"/>
      <c r="AG32" s="41"/>
      <c r="AH32" s="41"/>
      <c r="AI32" s="41"/>
      <c r="AJ32" s="41"/>
      <c r="AK32" s="265">
        <v>0</v>
      </c>
      <c r="AL32" s="266"/>
      <c r="AM32" s="266"/>
      <c r="AN32" s="266"/>
      <c r="AO32" s="266"/>
      <c r="AP32" s="41"/>
      <c r="AQ32" s="41"/>
      <c r="AR32" s="42"/>
      <c r="BE32" s="255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67">
        <v>0</v>
      </c>
      <c r="M33" s="266"/>
      <c r="N33" s="266"/>
      <c r="O33" s="266"/>
      <c r="P33" s="266"/>
      <c r="Q33" s="41"/>
      <c r="R33" s="41"/>
      <c r="S33" s="41"/>
      <c r="T33" s="41"/>
      <c r="U33" s="41"/>
      <c r="V33" s="41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1"/>
      <c r="AG33" s="41"/>
      <c r="AH33" s="41"/>
      <c r="AI33" s="41"/>
      <c r="AJ33" s="41"/>
      <c r="AK33" s="265">
        <v>0</v>
      </c>
      <c r="AL33" s="266"/>
      <c r="AM33" s="266"/>
      <c r="AN33" s="266"/>
      <c r="AO33" s="266"/>
      <c r="AP33" s="41"/>
      <c r="AQ33" s="41"/>
      <c r="AR33" s="42"/>
      <c r="BE33" s="25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4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68" t="s">
        <v>44</v>
      </c>
      <c r="Y35" s="269"/>
      <c r="Z35" s="269"/>
      <c r="AA35" s="269"/>
      <c r="AB35" s="269"/>
      <c r="AC35" s="45"/>
      <c r="AD35" s="45"/>
      <c r="AE35" s="45"/>
      <c r="AF35" s="45"/>
      <c r="AG35" s="45"/>
      <c r="AH35" s="45"/>
      <c r="AI35" s="45"/>
      <c r="AJ35" s="45"/>
      <c r="AK35" s="270">
        <f>SUM(AK26:AK33)</f>
        <v>0</v>
      </c>
      <c r="AL35" s="269"/>
      <c r="AM35" s="269"/>
      <c r="AN35" s="269"/>
      <c r="AO35" s="27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as_010_2020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2" t="str">
        <f>K6</f>
        <v>Přerov HZS přečerp.stanice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4" t="str">
        <f>IF(AN8= "","",AN8)</f>
        <v/>
      </c>
      <c r="AN87" s="27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75" t="str">
        <f>IF(E17="","",E17)</f>
        <v xml:space="preserve"> </v>
      </c>
      <c r="AN89" s="276"/>
      <c r="AO89" s="276"/>
      <c r="AP89" s="276"/>
      <c r="AQ89" s="36"/>
      <c r="AR89" s="39"/>
      <c r="AS89" s="277" t="s">
        <v>52</v>
      </c>
      <c r="AT89" s="27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5" t="str">
        <f>IF(E20="","",E20)</f>
        <v xml:space="preserve"> </v>
      </c>
      <c r="AN90" s="276"/>
      <c r="AO90" s="276"/>
      <c r="AP90" s="276"/>
      <c r="AQ90" s="36"/>
      <c r="AR90" s="39"/>
      <c r="AS90" s="279"/>
      <c r="AT90" s="28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1"/>
      <c r="AT91" s="28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3" t="s">
        <v>53</v>
      </c>
      <c r="D92" s="284"/>
      <c r="E92" s="284"/>
      <c r="F92" s="284"/>
      <c r="G92" s="284"/>
      <c r="H92" s="73"/>
      <c r="I92" s="285" t="s">
        <v>54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55</v>
      </c>
      <c r="AH92" s="284"/>
      <c r="AI92" s="284"/>
      <c r="AJ92" s="284"/>
      <c r="AK92" s="284"/>
      <c r="AL92" s="284"/>
      <c r="AM92" s="284"/>
      <c r="AN92" s="285" t="s">
        <v>56</v>
      </c>
      <c r="AO92" s="284"/>
      <c r="AP92" s="287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1">
        <f>ROUND(SUM(AG95:AG97),2)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90" t="s">
        <v>77</v>
      </c>
      <c r="E95" s="290"/>
      <c r="F95" s="290"/>
      <c r="G95" s="290"/>
      <c r="H95" s="290"/>
      <c r="I95" s="96"/>
      <c r="J95" s="290" t="s">
        <v>78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88">
        <f>'SO 01 - budova přečerp.st...'!J30</f>
        <v>0</v>
      </c>
      <c r="AH95" s="289"/>
      <c r="AI95" s="289"/>
      <c r="AJ95" s="289"/>
      <c r="AK95" s="289"/>
      <c r="AL95" s="289"/>
      <c r="AM95" s="289"/>
      <c r="AN95" s="288">
        <f>SUM(AG95,AT95)</f>
        <v>0</v>
      </c>
      <c r="AO95" s="289"/>
      <c r="AP95" s="289"/>
      <c r="AQ95" s="97" t="s">
        <v>79</v>
      </c>
      <c r="AR95" s="98"/>
      <c r="AS95" s="99">
        <v>0</v>
      </c>
      <c r="AT95" s="100">
        <f>ROUND(SUM(AV95:AW95),2)</f>
        <v>0</v>
      </c>
      <c r="AU95" s="101">
        <f>'SO 01 - budova přečerp.st...'!P123</f>
        <v>0</v>
      </c>
      <c r="AV95" s="100">
        <f>'SO 01 - budova přečerp.st...'!J33</f>
        <v>0</v>
      </c>
      <c r="AW95" s="100">
        <f>'SO 01 - budova přečerp.st...'!J34</f>
        <v>0</v>
      </c>
      <c r="AX95" s="100">
        <f>'SO 01 - budova přečerp.st...'!J35</f>
        <v>0</v>
      </c>
      <c r="AY95" s="100">
        <f>'SO 01 - budova přečerp.st...'!J36</f>
        <v>0</v>
      </c>
      <c r="AZ95" s="100">
        <f>'SO 01 - budova přečerp.st...'!F33</f>
        <v>0</v>
      </c>
      <c r="BA95" s="100">
        <f>'SO 01 - budova přečerp.st...'!F34</f>
        <v>0</v>
      </c>
      <c r="BB95" s="100">
        <f>'SO 01 - budova přečerp.st...'!F35</f>
        <v>0</v>
      </c>
      <c r="BC95" s="100">
        <f>'SO 01 - budova přečerp.st...'!F36</f>
        <v>0</v>
      </c>
      <c r="BD95" s="102">
        <f>'SO 01 - budova přečerp.st...'!F37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290" t="s">
        <v>83</v>
      </c>
      <c r="E96" s="290"/>
      <c r="F96" s="290"/>
      <c r="G96" s="290"/>
      <c r="H96" s="290"/>
      <c r="I96" s="96"/>
      <c r="J96" s="290" t="s">
        <v>84</v>
      </c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88">
        <f>'SO 02 - usazovací nádrže'!J30</f>
        <v>0</v>
      </c>
      <c r="AH96" s="289"/>
      <c r="AI96" s="289"/>
      <c r="AJ96" s="289"/>
      <c r="AK96" s="289"/>
      <c r="AL96" s="289"/>
      <c r="AM96" s="289"/>
      <c r="AN96" s="288">
        <f>SUM(AG96,AT96)</f>
        <v>0</v>
      </c>
      <c r="AO96" s="289"/>
      <c r="AP96" s="289"/>
      <c r="AQ96" s="97" t="s">
        <v>79</v>
      </c>
      <c r="AR96" s="98"/>
      <c r="AS96" s="99">
        <v>0</v>
      </c>
      <c r="AT96" s="100">
        <f>ROUND(SUM(AV96:AW96),2)</f>
        <v>0</v>
      </c>
      <c r="AU96" s="101">
        <f>'SO 02 - usazovací nádrže'!P123</f>
        <v>0</v>
      </c>
      <c r="AV96" s="100">
        <f>'SO 02 - usazovací nádrže'!J33</f>
        <v>0</v>
      </c>
      <c r="AW96" s="100">
        <f>'SO 02 - usazovací nádrže'!J34</f>
        <v>0</v>
      </c>
      <c r="AX96" s="100">
        <f>'SO 02 - usazovací nádrže'!J35</f>
        <v>0</v>
      </c>
      <c r="AY96" s="100">
        <f>'SO 02 - usazovací nádrže'!J36</f>
        <v>0</v>
      </c>
      <c r="AZ96" s="100">
        <f>'SO 02 - usazovací nádrže'!F33</f>
        <v>0</v>
      </c>
      <c r="BA96" s="100">
        <f>'SO 02 - usazovací nádrže'!F34</f>
        <v>0</v>
      </c>
      <c r="BB96" s="100">
        <f>'SO 02 - usazovací nádrže'!F35</f>
        <v>0</v>
      </c>
      <c r="BC96" s="100">
        <f>'SO 02 - usazovací nádrže'!F36</f>
        <v>0</v>
      </c>
      <c r="BD96" s="102">
        <f>'SO 02 - usazovací nádrže'!F37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91" s="7" customFormat="1" ht="16.5" customHeight="1">
      <c r="A97" s="93" t="s">
        <v>76</v>
      </c>
      <c r="B97" s="94"/>
      <c r="C97" s="95"/>
      <c r="D97" s="290" t="s">
        <v>86</v>
      </c>
      <c r="E97" s="290"/>
      <c r="F97" s="290"/>
      <c r="G97" s="290"/>
      <c r="H97" s="290"/>
      <c r="I97" s="96"/>
      <c r="J97" s="290" t="s">
        <v>87</v>
      </c>
      <c r="K97" s="290"/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  <c r="X97" s="290"/>
      <c r="Y97" s="290"/>
      <c r="Z97" s="290"/>
      <c r="AA97" s="290"/>
      <c r="AB97" s="290"/>
      <c r="AC97" s="290"/>
      <c r="AD97" s="290"/>
      <c r="AE97" s="290"/>
      <c r="AF97" s="290"/>
      <c r="AG97" s="288">
        <f>'SO 03 - VRN'!J30</f>
        <v>0</v>
      </c>
      <c r="AH97" s="289"/>
      <c r="AI97" s="289"/>
      <c r="AJ97" s="289"/>
      <c r="AK97" s="289"/>
      <c r="AL97" s="289"/>
      <c r="AM97" s="289"/>
      <c r="AN97" s="288">
        <f>SUM(AG97,AT97)</f>
        <v>0</v>
      </c>
      <c r="AO97" s="289"/>
      <c r="AP97" s="289"/>
      <c r="AQ97" s="97" t="s">
        <v>79</v>
      </c>
      <c r="AR97" s="98"/>
      <c r="AS97" s="104">
        <v>0</v>
      </c>
      <c r="AT97" s="105">
        <f>ROUND(SUM(AV97:AW97),2)</f>
        <v>0</v>
      </c>
      <c r="AU97" s="106">
        <f>'SO 03 - VRN'!P121</f>
        <v>0</v>
      </c>
      <c r="AV97" s="105">
        <f>'SO 03 - VRN'!J33</f>
        <v>0</v>
      </c>
      <c r="AW97" s="105">
        <f>'SO 03 - VRN'!J34</f>
        <v>0</v>
      </c>
      <c r="AX97" s="105">
        <f>'SO 03 - VRN'!J35</f>
        <v>0</v>
      </c>
      <c r="AY97" s="105">
        <f>'SO 03 - VRN'!J36</f>
        <v>0</v>
      </c>
      <c r="AZ97" s="105">
        <f>'SO 03 - VRN'!F33</f>
        <v>0</v>
      </c>
      <c r="BA97" s="105">
        <f>'SO 03 - VRN'!F34</f>
        <v>0</v>
      </c>
      <c r="BB97" s="105">
        <f>'SO 03 - VRN'!F35</f>
        <v>0</v>
      </c>
      <c r="BC97" s="105">
        <f>'SO 03 - VRN'!F36</f>
        <v>0</v>
      </c>
      <c r="BD97" s="107">
        <f>'SO 03 - VRN'!F37</f>
        <v>0</v>
      </c>
      <c r="BT97" s="103" t="s">
        <v>80</v>
      </c>
      <c r="BV97" s="103" t="s">
        <v>74</v>
      </c>
      <c r="BW97" s="103" t="s">
        <v>88</v>
      </c>
      <c r="BX97" s="103" t="s">
        <v>5</v>
      </c>
      <c r="CL97" s="103" t="s">
        <v>1</v>
      </c>
      <c r="CM97" s="103" t="s">
        <v>82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7nxyx4u4Pfn07doDJODnyQPQ/BaOo4b6Ohl95YvCekcphhQWAWcPlDAkE6rkV+S/5xoOD/3znj5nFgLYZ02Jlg==" saltValue="gPMWUFcIJ9rYxLRTEVbN04OHm9aPawXWb2sahY8wpId38wr9VO89oRbbQoL4TAWu0s8vnKuarg2P4CJqqjQcZ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budova přečerp.st...'!C2" display="/"/>
    <hyperlink ref="A96" location="'SO 02 - usazovací nádrže'!C2" display="/"/>
    <hyperlink ref="A97" location="'SO 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Přerov HZS přečerp.stanice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91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ROUND((SUM(BE123:BE227)),  2)</f>
        <v>0</v>
      </c>
      <c r="G33" s="34"/>
      <c r="H33" s="34"/>
      <c r="I33" s="124">
        <v>0.21</v>
      </c>
      <c r="J33" s="123">
        <f>ROUND(((SUM(BE123:BE227))*I33),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ROUND((SUM(BF123:BF227)),  2)</f>
        <v>0</v>
      </c>
      <c r="G34" s="34"/>
      <c r="H34" s="34"/>
      <c r="I34" s="124">
        <v>0.15</v>
      </c>
      <c r="J34" s="123">
        <f>ROUND(((SUM(BF123:BF227))*I34),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ROUND((SUM(BG123:BG227)),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ROUND((SUM(BH123:BH227)),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ROUND((SUM(BI123:BI227)),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Přerov HZS přečerp.stanice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SO 01 - budova přečerp.stanice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98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99</v>
      </c>
      <c r="E99" s="156"/>
      <c r="F99" s="156"/>
      <c r="G99" s="156"/>
      <c r="H99" s="156"/>
      <c r="I99" s="156"/>
      <c r="J99" s="157">
        <f>J158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100</v>
      </c>
      <c r="E100" s="156"/>
      <c r="F100" s="156"/>
      <c r="G100" s="156"/>
      <c r="H100" s="156"/>
      <c r="I100" s="156"/>
      <c r="J100" s="157">
        <f>J195</f>
        <v>0</v>
      </c>
      <c r="K100" s="154"/>
      <c r="L100" s="158"/>
    </row>
    <row r="101" spans="1:31" s="9" customFormat="1" ht="24.95" customHeight="1">
      <c r="B101" s="147"/>
      <c r="C101" s="148"/>
      <c r="D101" s="149" t="s">
        <v>101</v>
      </c>
      <c r="E101" s="150"/>
      <c r="F101" s="150"/>
      <c r="G101" s="150"/>
      <c r="H101" s="150"/>
      <c r="I101" s="150"/>
      <c r="J101" s="151">
        <f>J217</f>
        <v>0</v>
      </c>
      <c r="K101" s="148"/>
      <c r="L101" s="152"/>
    </row>
    <row r="102" spans="1:31" s="10" customFormat="1" ht="19.899999999999999" customHeight="1">
      <c r="B102" s="153"/>
      <c r="C102" s="154"/>
      <c r="D102" s="155" t="s">
        <v>102</v>
      </c>
      <c r="E102" s="156"/>
      <c r="F102" s="156"/>
      <c r="G102" s="156"/>
      <c r="H102" s="156"/>
      <c r="I102" s="156"/>
      <c r="J102" s="157">
        <f>J218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103</v>
      </c>
      <c r="E103" s="156"/>
      <c r="F103" s="156"/>
      <c r="G103" s="156"/>
      <c r="H103" s="156"/>
      <c r="I103" s="156"/>
      <c r="J103" s="157">
        <f>J225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104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1" t="str">
        <f>E7</f>
        <v>Přerov HZS přečerp.stanice</v>
      </c>
      <c r="F113" s="302"/>
      <c r="G113" s="302"/>
      <c r="H113" s="30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90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2" t="str">
        <f>E9</f>
        <v>SO 01 - budova přečerp.stanice</v>
      </c>
      <c r="F115" s="303"/>
      <c r="G115" s="303"/>
      <c r="H115" s="303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 xml:space="preserve"> </v>
      </c>
      <c r="G117" s="36"/>
      <c r="H117" s="36"/>
      <c r="I117" s="29" t="s">
        <v>22</v>
      </c>
      <c r="J117" s="66">
        <f>IF(J12="","",J12)</f>
        <v>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E15</f>
        <v xml:space="preserve"> </v>
      </c>
      <c r="G119" s="36"/>
      <c r="H119" s="36"/>
      <c r="I119" s="29" t="s">
        <v>28</v>
      </c>
      <c r="J119" s="32" t="str">
        <f>E21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IF(E18="","",E18)</f>
        <v>Vyplň údaj</v>
      </c>
      <c r="G120" s="36"/>
      <c r="H120" s="36"/>
      <c r="I120" s="29" t="s">
        <v>30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105</v>
      </c>
      <c r="D122" s="162" t="s">
        <v>57</v>
      </c>
      <c r="E122" s="162" t="s">
        <v>53</v>
      </c>
      <c r="F122" s="162" t="s">
        <v>54</v>
      </c>
      <c r="G122" s="162" t="s">
        <v>106</v>
      </c>
      <c r="H122" s="162" t="s">
        <v>107</v>
      </c>
      <c r="I122" s="162" t="s">
        <v>108</v>
      </c>
      <c r="J122" s="162" t="s">
        <v>94</v>
      </c>
      <c r="K122" s="163" t="s">
        <v>109</v>
      </c>
      <c r="L122" s="164"/>
      <c r="M122" s="75" t="s">
        <v>1</v>
      </c>
      <c r="N122" s="76" t="s">
        <v>36</v>
      </c>
      <c r="O122" s="76" t="s">
        <v>110</v>
      </c>
      <c r="P122" s="76" t="s">
        <v>111</v>
      </c>
      <c r="Q122" s="76" t="s">
        <v>112</v>
      </c>
      <c r="R122" s="76" t="s">
        <v>113</v>
      </c>
      <c r="S122" s="76" t="s">
        <v>114</v>
      </c>
      <c r="T122" s="77" t="s">
        <v>115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116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P124+P217</f>
        <v>0</v>
      </c>
      <c r="Q123" s="79"/>
      <c r="R123" s="167">
        <f>R124+R217</f>
        <v>5.4600000000000004E-3</v>
      </c>
      <c r="S123" s="79"/>
      <c r="T123" s="168">
        <f>T124+T217</f>
        <v>107.08346499999999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96</v>
      </c>
      <c r="BK123" s="169">
        <f>BK124+BK217</f>
        <v>0</v>
      </c>
    </row>
    <row r="124" spans="1:65" s="12" customFormat="1" ht="25.9" customHeight="1">
      <c r="B124" s="170"/>
      <c r="C124" s="171"/>
      <c r="D124" s="172" t="s">
        <v>71</v>
      </c>
      <c r="E124" s="173" t="s">
        <v>117</v>
      </c>
      <c r="F124" s="173" t="s">
        <v>118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P125+P158+P195</f>
        <v>0</v>
      </c>
      <c r="Q124" s="178"/>
      <c r="R124" s="179">
        <f>R125+R158+R195</f>
        <v>5.4600000000000004E-3</v>
      </c>
      <c r="S124" s="178"/>
      <c r="T124" s="180">
        <f>T125+T158+T195</f>
        <v>106.97366499999998</v>
      </c>
      <c r="AR124" s="181" t="s">
        <v>80</v>
      </c>
      <c r="AT124" s="182" t="s">
        <v>71</v>
      </c>
      <c r="AU124" s="182" t="s">
        <v>72</v>
      </c>
      <c r="AY124" s="181" t="s">
        <v>119</v>
      </c>
      <c r="BK124" s="183">
        <f>BK125+BK158+BK195</f>
        <v>0</v>
      </c>
    </row>
    <row r="125" spans="1:65" s="12" customFormat="1" ht="22.9" customHeight="1">
      <c r="B125" s="170"/>
      <c r="C125" s="171"/>
      <c r="D125" s="172" t="s">
        <v>71</v>
      </c>
      <c r="E125" s="184" t="s">
        <v>80</v>
      </c>
      <c r="F125" s="184" t="s">
        <v>120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SUM(P126:P157)</f>
        <v>0</v>
      </c>
      <c r="Q125" s="178"/>
      <c r="R125" s="179">
        <f>SUM(R126:R157)</f>
        <v>5.4600000000000004E-3</v>
      </c>
      <c r="S125" s="178"/>
      <c r="T125" s="180">
        <f>SUM(T126:T157)</f>
        <v>0.23485500000000001</v>
      </c>
      <c r="AR125" s="181" t="s">
        <v>80</v>
      </c>
      <c r="AT125" s="182" t="s">
        <v>71</v>
      </c>
      <c r="AU125" s="182" t="s">
        <v>80</v>
      </c>
      <c r="AY125" s="181" t="s">
        <v>119</v>
      </c>
      <c r="BK125" s="183">
        <f>SUM(BK126:BK157)</f>
        <v>0</v>
      </c>
    </row>
    <row r="126" spans="1:65" s="2" customFormat="1" ht="24.2" customHeight="1">
      <c r="A126" s="34"/>
      <c r="B126" s="35"/>
      <c r="C126" s="186" t="s">
        <v>80</v>
      </c>
      <c r="D126" s="186" t="s">
        <v>121</v>
      </c>
      <c r="E126" s="187" t="s">
        <v>122</v>
      </c>
      <c r="F126" s="188" t="s">
        <v>123</v>
      </c>
      <c r="G126" s="189" t="s">
        <v>124</v>
      </c>
      <c r="H126" s="190">
        <v>10</v>
      </c>
      <c r="I126" s="191"/>
      <c r="J126" s="192">
        <f>ROUND(I126*H126,2)</f>
        <v>0</v>
      </c>
      <c r="K126" s="188" t="s">
        <v>125</v>
      </c>
      <c r="L126" s="39"/>
      <c r="M126" s="193" t="s">
        <v>1</v>
      </c>
      <c r="N126" s="194" t="s">
        <v>37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126</v>
      </c>
      <c r="AT126" s="197" t="s">
        <v>121</v>
      </c>
      <c r="AU126" s="197" t="s">
        <v>82</v>
      </c>
      <c r="AY126" s="17" t="s">
        <v>119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126</v>
      </c>
      <c r="BM126" s="197" t="s">
        <v>127</v>
      </c>
    </row>
    <row r="127" spans="1:65" s="2" customFormat="1" ht="29.25">
      <c r="A127" s="34"/>
      <c r="B127" s="35"/>
      <c r="C127" s="36"/>
      <c r="D127" s="199" t="s">
        <v>128</v>
      </c>
      <c r="E127" s="36"/>
      <c r="F127" s="200" t="s">
        <v>129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128</v>
      </c>
      <c r="AU127" s="17" t="s">
        <v>82</v>
      </c>
    </row>
    <row r="128" spans="1:65" s="2" customFormat="1" ht="24.2" customHeight="1">
      <c r="A128" s="34"/>
      <c r="B128" s="35"/>
      <c r="C128" s="186" t="s">
        <v>82</v>
      </c>
      <c r="D128" s="186" t="s">
        <v>121</v>
      </c>
      <c r="E128" s="187" t="s">
        <v>130</v>
      </c>
      <c r="F128" s="188" t="s">
        <v>131</v>
      </c>
      <c r="G128" s="189" t="s">
        <v>124</v>
      </c>
      <c r="H128" s="190">
        <v>0.92100000000000004</v>
      </c>
      <c r="I128" s="191"/>
      <c r="J128" s="192">
        <f>ROUND(I128*H128,2)</f>
        <v>0</v>
      </c>
      <c r="K128" s="188" t="s">
        <v>132</v>
      </c>
      <c r="L128" s="39"/>
      <c r="M128" s="193" t="s">
        <v>1</v>
      </c>
      <c r="N128" s="194" t="s">
        <v>37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0.255</v>
      </c>
      <c r="T128" s="196">
        <f>S128*H128</f>
        <v>0.23485500000000001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126</v>
      </c>
      <c r="AT128" s="197" t="s">
        <v>121</v>
      </c>
      <c r="AU128" s="197" t="s">
        <v>82</v>
      </c>
      <c r="AY128" s="17" t="s">
        <v>119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80</v>
      </c>
      <c r="BK128" s="198">
        <f>ROUND(I128*H128,2)</f>
        <v>0</v>
      </c>
      <c r="BL128" s="17" t="s">
        <v>126</v>
      </c>
      <c r="BM128" s="197" t="s">
        <v>133</v>
      </c>
    </row>
    <row r="129" spans="1:65" s="2" customFormat="1" ht="48.75">
      <c r="A129" s="34"/>
      <c r="B129" s="35"/>
      <c r="C129" s="36"/>
      <c r="D129" s="199" t="s">
        <v>128</v>
      </c>
      <c r="E129" s="36"/>
      <c r="F129" s="200" t="s">
        <v>134</v>
      </c>
      <c r="G129" s="36"/>
      <c r="H129" s="36"/>
      <c r="I129" s="201"/>
      <c r="J129" s="36"/>
      <c r="K129" s="36"/>
      <c r="L129" s="39"/>
      <c r="M129" s="202"/>
      <c r="N129" s="203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128</v>
      </c>
      <c r="AU129" s="17" t="s">
        <v>82</v>
      </c>
    </row>
    <row r="130" spans="1:65" s="13" customFormat="1" ht="11.25">
      <c r="B130" s="204"/>
      <c r="C130" s="205"/>
      <c r="D130" s="199" t="s">
        <v>135</v>
      </c>
      <c r="E130" s="206" t="s">
        <v>1</v>
      </c>
      <c r="F130" s="207" t="s">
        <v>136</v>
      </c>
      <c r="G130" s="205"/>
      <c r="H130" s="206" t="s">
        <v>1</v>
      </c>
      <c r="I130" s="208"/>
      <c r="J130" s="205"/>
      <c r="K130" s="205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135</v>
      </c>
      <c r="AU130" s="213" t="s">
        <v>82</v>
      </c>
      <c r="AV130" s="13" t="s">
        <v>80</v>
      </c>
      <c r="AW130" s="13" t="s">
        <v>29</v>
      </c>
      <c r="AX130" s="13" t="s">
        <v>72</v>
      </c>
      <c r="AY130" s="213" t="s">
        <v>119</v>
      </c>
    </row>
    <row r="131" spans="1:65" s="14" customFormat="1" ht="11.25">
      <c r="B131" s="214"/>
      <c r="C131" s="215"/>
      <c r="D131" s="199" t="s">
        <v>135</v>
      </c>
      <c r="E131" s="216" t="s">
        <v>1</v>
      </c>
      <c r="F131" s="217" t="s">
        <v>137</v>
      </c>
      <c r="G131" s="215"/>
      <c r="H131" s="218">
        <v>0.92100000000000004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135</v>
      </c>
      <c r="AU131" s="224" t="s">
        <v>82</v>
      </c>
      <c r="AV131" s="14" t="s">
        <v>82</v>
      </c>
      <c r="AW131" s="14" t="s">
        <v>29</v>
      </c>
      <c r="AX131" s="14" t="s">
        <v>72</v>
      </c>
      <c r="AY131" s="224" t="s">
        <v>119</v>
      </c>
    </row>
    <row r="132" spans="1:65" s="15" customFormat="1" ht="11.25">
      <c r="B132" s="225"/>
      <c r="C132" s="226"/>
      <c r="D132" s="199" t="s">
        <v>135</v>
      </c>
      <c r="E132" s="227" t="s">
        <v>1</v>
      </c>
      <c r="F132" s="228" t="s">
        <v>138</v>
      </c>
      <c r="G132" s="226"/>
      <c r="H132" s="229">
        <v>0.92100000000000004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135</v>
      </c>
      <c r="AU132" s="235" t="s">
        <v>82</v>
      </c>
      <c r="AV132" s="15" t="s">
        <v>126</v>
      </c>
      <c r="AW132" s="15" t="s">
        <v>29</v>
      </c>
      <c r="AX132" s="15" t="s">
        <v>80</v>
      </c>
      <c r="AY132" s="235" t="s">
        <v>119</v>
      </c>
    </row>
    <row r="133" spans="1:65" s="2" customFormat="1" ht="24.2" customHeight="1">
      <c r="A133" s="34"/>
      <c r="B133" s="35"/>
      <c r="C133" s="186" t="s">
        <v>139</v>
      </c>
      <c r="D133" s="186" t="s">
        <v>121</v>
      </c>
      <c r="E133" s="187" t="s">
        <v>140</v>
      </c>
      <c r="F133" s="188" t="s">
        <v>141</v>
      </c>
      <c r="G133" s="189" t="s">
        <v>142</v>
      </c>
      <c r="H133" s="190">
        <v>516</v>
      </c>
      <c r="I133" s="191"/>
      <c r="J133" s="192">
        <f>ROUND(I133*H133,2)</f>
        <v>0</v>
      </c>
      <c r="K133" s="188" t="s">
        <v>132</v>
      </c>
      <c r="L133" s="39"/>
      <c r="M133" s="193" t="s">
        <v>1</v>
      </c>
      <c r="N133" s="194" t="s">
        <v>37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126</v>
      </c>
      <c r="AT133" s="197" t="s">
        <v>121</v>
      </c>
      <c r="AU133" s="197" t="s">
        <v>82</v>
      </c>
      <c r="AY133" s="17" t="s">
        <v>119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80</v>
      </c>
      <c r="BK133" s="198">
        <f>ROUND(I133*H133,2)</f>
        <v>0</v>
      </c>
      <c r="BL133" s="17" t="s">
        <v>126</v>
      </c>
      <c r="BM133" s="197" t="s">
        <v>143</v>
      </c>
    </row>
    <row r="134" spans="1:65" s="2" customFormat="1" ht="19.5">
      <c r="A134" s="34"/>
      <c r="B134" s="35"/>
      <c r="C134" s="36"/>
      <c r="D134" s="199" t="s">
        <v>128</v>
      </c>
      <c r="E134" s="36"/>
      <c r="F134" s="200" t="s">
        <v>144</v>
      </c>
      <c r="G134" s="36"/>
      <c r="H134" s="36"/>
      <c r="I134" s="201"/>
      <c r="J134" s="36"/>
      <c r="K134" s="36"/>
      <c r="L134" s="39"/>
      <c r="M134" s="202"/>
      <c r="N134" s="203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128</v>
      </c>
      <c r="AU134" s="17" t="s">
        <v>82</v>
      </c>
    </row>
    <row r="135" spans="1:65" s="13" customFormat="1" ht="11.25">
      <c r="B135" s="204"/>
      <c r="C135" s="205"/>
      <c r="D135" s="199" t="s">
        <v>135</v>
      </c>
      <c r="E135" s="206" t="s">
        <v>1</v>
      </c>
      <c r="F135" s="207" t="s">
        <v>145</v>
      </c>
      <c r="G135" s="205"/>
      <c r="H135" s="206" t="s">
        <v>1</v>
      </c>
      <c r="I135" s="208"/>
      <c r="J135" s="205"/>
      <c r="K135" s="205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135</v>
      </c>
      <c r="AU135" s="213" t="s">
        <v>82</v>
      </c>
      <c r="AV135" s="13" t="s">
        <v>80</v>
      </c>
      <c r="AW135" s="13" t="s">
        <v>29</v>
      </c>
      <c r="AX135" s="13" t="s">
        <v>72</v>
      </c>
      <c r="AY135" s="213" t="s">
        <v>119</v>
      </c>
    </row>
    <row r="136" spans="1:65" s="14" customFormat="1" ht="11.25">
      <c r="B136" s="214"/>
      <c r="C136" s="215"/>
      <c r="D136" s="199" t="s">
        <v>135</v>
      </c>
      <c r="E136" s="216" t="s">
        <v>1</v>
      </c>
      <c r="F136" s="217" t="s">
        <v>146</v>
      </c>
      <c r="G136" s="215"/>
      <c r="H136" s="218">
        <v>516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135</v>
      </c>
      <c r="AU136" s="224" t="s">
        <v>82</v>
      </c>
      <c r="AV136" s="14" t="s">
        <v>82</v>
      </c>
      <c r="AW136" s="14" t="s">
        <v>29</v>
      </c>
      <c r="AX136" s="14" t="s">
        <v>72</v>
      </c>
      <c r="AY136" s="224" t="s">
        <v>119</v>
      </c>
    </row>
    <row r="137" spans="1:65" s="15" customFormat="1" ht="11.25">
      <c r="B137" s="225"/>
      <c r="C137" s="226"/>
      <c r="D137" s="199" t="s">
        <v>135</v>
      </c>
      <c r="E137" s="227" t="s">
        <v>1</v>
      </c>
      <c r="F137" s="228" t="s">
        <v>138</v>
      </c>
      <c r="G137" s="226"/>
      <c r="H137" s="229">
        <v>516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135</v>
      </c>
      <c r="AU137" s="235" t="s">
        <v>82</v>
      </c>
      <c r="AV137" s="15" t="s">
        <v>126</v>
      </c>
      <c r="AW137" s="15" t="s">
        <v>29</v>
      </c>
      <c r="AX137" s="15" t="s">
        <v>80</v>
      </c>
      <c r="AY137" s="235" t="s">
        <v>119</v>
      </c>
    </row>
    <row r="138" spans="1:65" s="2" customFormat="1" ht="24.2" customHeight="1">
      <c r="A138" s="34"/>
      <c r="B138" s="35"/>
      <c r="C138" s="186" t="s">
        <v>126</v>
      </c>
      <c r="D138" s="186" t="s">
        <v>121</v>
      </c>
      <c r="E138" s="187" t="s">
        <v>147</v>
      </c>
      <c r="F138" s="188" t="s">
        <v>148</v>
      </c>
      <c r="G138" s="189" t="s">
        <v>142</v>
      </c>
      <c r="H138" s="190">
        <v>349.36500000000001</v>
      </c>
      <c r="I138" s="191"/>
      <c r="J138" s="192">
        <f>ROUND(I138*H138,2)</f>
        <v>0</v>
      </c>
      <c r="K138" s="188" t="s">
        <v>132</v>
      </c>
      <c r="L138" s="39"/>
      <c r="M138" s="193" t="s">
        <v>1</v>
      </c>
      <c r="N138" s="194" t="s">
        <v>37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126</v>
      </c>
      <c r="AT138" s="197" t="s">
        <v>121</v>
      </c>
      <c r="AU138" s="197" t="s">
        <v>82</v>
      </c>
      <c r="AY138" s="17" t="s">
        <v>119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80</v>
      </c>
      <c r="BK138" s="198">
        <f>ROUND(I138*H138,2)</f>
        <v>0</v>
      </c>
      <c r="BL138" s="17" t="s">
        <v>126</v>
      </c>
      <c r="BM138" s="197" t="s">
        <v>149</v>
      </c>
    </row>
    <row r="139" spans="1:65" s="2" customFormat="1" ht="39">
      <c r="A139" s="34"/>
      <c r="B139" s="35"/>
      <c r="C139" s="36"/>
      <c r="D139" s="199" t="s">
        <v>128</v>
      </c>
      <c r="E139" s="36"/>
      <c r="F139" s="200" t="s">
        <v>150</v>
      </c>
      <c r="G139" s="36"/>
      <c r="H139" s="36"/>
      <c r="I139" s="201"/>
      <c r="J139" s="36"/>
      <c r="K139" s="36"/>
      <c r="L139" s="39"/>
      <c r="M139" s="202"/>
      <c r="N139" s="203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128</v>
      </c>
      <c r="AU139" s="17" t="s">
        <v>82</v>
      </c>
    </row>
    <row r="140" spans="1:65" s="14" customFormat="1" ht="11.25">
      <c r="B140" s="214"/>
      <c r="C140" s="215"/>
      <c r="D140" s="199" t="s">
        <v>135</v>
      </c>
      <c r="E140" s="216" t="s">
        <v>1</v>
      </c>
      <c r="F140" s="217" t="s">
        <v>151</v>
      </c>
      <c r="G140" s="215"/>
      <c r="H140" s="218">
        <v>349.36500000000001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135</v>
      </c>
      <c r="AU140" s="224" t="s">
        <v>82</v>
      </c>
      <c r="AV140" s="14" t="s">
        <v>82</v>
      </c>
      <c r="AW140" s="14" t="s">
        <v>29</v>
      </c>
      <c r="AX140" s="14" t="s">
        <v>72</v>
      </c>
      <c r="AY140" s="224" t="s">
        <v>119</v>
      </c>
    </row>
    <row r="141" spans="1:65" s="15" customFormat="1" ht="11.25">
      <c r="B141" s="225"/>
      <c r="C141" s="226"/>
      <c r="D141" s="199" t="s">
        <v>135</v>
      </c>
      <c r="E141" s="227" t="s">
        <v>1</v>
      </c>
      <c r="F141" s="228" t="s">
        <v>138</v>
      </c>
      <c r="G141" s="226"/>
      <c r="H141" s="229">
        <v>349.36500000000001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135</v>
      </c>
      <c r="AU141" s="235" t="s">
        <v>82</v>
      </c>
      <c r="AV141" s="15" t="s">
        <v>126</v>
      </c>
      <c r="AW141" s="15" t="s">
        <v>29</v>
      </c>
      <c r="AX141" s="15" t="s">
        <v>80</v>
      </c>
      <c r="AY141" s="235" t="s">
        <v>119</v>
      </c>
    </row>
    <row r="142" spans="1:65" s="2" customFormat="1" ht="37.9" customHeight="1">
      <c r="A142" s="34"/>
      <c r="B142" s="35"/>
      <c r="C142" s="186" t="s">
        <v>152</v>
      </c>
      <c r="D142" s="186" t="s">
        <v>121</v>
      </c>
      <c r="E142" s="187" t="s">
        <v>153</v>
      </c>
      <c r="F142" s="188" t="s">
        <v>154</v>
      </c>
      <c r="G142" s="189" t="s">
        <v>155</v>
      </c>
      <c r="H142" s="190">
        <v>349.36500000000001</v>
      </c>
      <c r="I142" s="191"/>
      <c r="J142" s="192">
        <f>ROUND(I142*H142,2)</f>
        <v>0</v>
      </c>
      <c r="K142" s="188" t="s">
        <v>132</v>
      </c>
      <c r="L142" s="39"/>
      <c r="M142" s="193" t="s">
        <v>1</v>
      </c>
      <c r="N142" s="194" t="s">
        <v>37</v>
      </c>
      <c r="O142" s="71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126</v>
      </c>
      <c r="AT142" s="197" t="s">
        <v>121</v>
      </c>
      <c r="AU142" s="197" t="s">
        <v>82</v>
      </c>
      <c r="AY142" s="17" t="s">
        <v>119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80</v>
      </c>
      <c r="BK142" s="198">
        <f>ROUND(I142*H142,2)</f>
        <v>0</v>
      </c>
      <c r="BL142" s="17" t="s">
        <v>126</v>
      </c>
      <c r="BM142" s="197" t="s">
        <v>156</v>
      </c>
    </row>
    <row r="143" spans="1:65" s="2" customFormat="1" ht="29.25">
      <c r="A143" s="34"/>
      <c r="B143" s="35"/>
      <c r="C143" s="36"/>
      <c r="D143" s="199" t="s">
        <v>128</v>
      </c>
      <c r="E143" s="36"/>
      <c r="F143" s="200" t="s">
        <v>154</v>
      </c>
      <c r="G143" s="36"/>
      <c r="H143" s="36"/>
      <c r="I143" s="201"/>
      <c r="J143" s="36"/>
      <c r="K143" s="36"/>
      <c r="L143" s="39"/>
      <c r="M143" s="202"/>
      <c r="N143" s="203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128</v>
      </c>
      <c r="AU143" s="17" t="s">
        <v>82</v>
      </c>
    </row>
    <row r="144" spans="1:65" s="2" customFormat="1" ht="24.2" customHeight="1">
      <c r="A144" s="34"/>
      <c r="B144" s="35"/>
      <c r="C144" s="186" t="s">
        <v>157</v>
      </c>
      <c r="D144" s="186" t="s">
        <v>121</v>
      </c>
      <c r="E144" s="187" t="s">
        <v>158</v>
      </c>
      <c r="F144" s="188" t="s">
        <v>159</v>
      </c>
      <c r="G144" s="189" t="s">
        <v>142</v>
      </c>
      <c r="H144" s="190">
        <v>32.04</v>
      </c>
      <c r="I144" s="191"/>
      <c r="J144" s="192">
        <f>ROUND(I144*H144,2)</f>
        <v>0</v>
      </c>
      <c r="K144" s="188" t="s">
        <v>132</v>
      </c>
      <c r="L144" s="39"/>
      <c r="M144" s="193" t="s">
        <v>1</v>
      </c>
      <c r="N144" s="194" t="s">
        <v>37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126</v>
      </c>
      <c r="AT144" s="197" t="s">
        <v>121</v>
      </c>
      <c r="AU144" s="197" t="s">
        <v>82</v>
      </c>
      <c r="AY144" s="17" t="s">
        <v>119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80</v>
      </c>
      <c r="BK144" s="198">
        <f>ROUND(I144*H144,2)</f>
        <v>0</v>
      </c>
      <c r="BL144" s="17" t="s">
        <v>126</v>
      </c>
      <c r="BM144" s="197" t="s">
        <v>160</v>
      </c>
    </row>
    <row r="145" spans="1:65" s="2" customFormat="1" ht="29.25">
      <c r="A145" s="34"/>
      <c r="B145" s="35"/>
      <c r="C145" s="36"/>
      <c r="D145" s="199" t="s">
        <v>128</v>
      </c>
      <c r="E145" s="36"/>
      <c r="F145" s="200" t="s">
        <v>161</v>
      </c>
      <c r="G145" s="36"/>
      <c r="H145" s="36"/>
      <c r="I145" s="201"/>
      <c r="J145" s="36"/>
      <c r="K145" s="36"/>
      <c r="L145" s="39"/>
      <c r="M145" s="202"/>
      <c r="N145" s="203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128</v>
      </c>
      <c r="AU145" s="17" t="s">
        <v>82</v>
      </c>
    </row>
    <row r="146" spans="1:65" s="13" customFormat="1" ht="11.25">
      <c r="B146" s="204"/>
      <c r="C146" s="205"/>
      <c r="D146" s="199" t="s">
        <v>135</v>
      </c>
      <c r="E146" s="206" t="s">
        <v>1</v>
      </c>
      <c r="F146" s="207" t="s">
        <v>162</v>
      </c>
      <c r="G146" s="205"/>
      <c r="H146" s="206" t="s">
        <v>1</v>
      </c>
      <c r="I146" s="208"/>
      <c r="J146" s="205"/>
      <c r="K146" s="205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135</v>
      </c>
      <c r="AU146" s="213" t="s">
        <v>82</v>
      </c>
      <c r="AV146" s="13" t="s">
        <v>80</v>
      </c>
      <c r="AW146" s="13" t="s">
        <v>29</v>
      </c>
      <c r="AX146" s="13" t="s">
        <v>72</v>
      </c>
      <c r="AY146" s="213" t="s">
        <v>119</v>
      </c>
    </row>
    <row r="147" spans="1:65" s="14" customFormat="1" ht="11.25">
      <c r="B147" s="214"/>
      <c r="C147" s="215"/>
      <c r="D147" s="199" t="s">
        <v>135</v>
      </c>
      <c r="E147" s="216" t="s">
        <v>1</v>
      </c>
      <c r="F147" s="217" t="s">
        <v>163</v>
      </c>
      <c r="G147" s="215"/>
      <c r="H147" s="218">
        <v>32.04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135</v>
      </c>
      <c r="AU147" s="224" t="s">
        <v>82</v>
      </c>
      <c r="AV147" s="14" t="s">
        <v>82</v>
      </c>
      <c r="AW147" s="14" t="s">
        <v>29</v>
      </c>
      <c r="AX147" s="14" t="s">
        <v>72</v>
      </c>
      <c r="AY147" s="224" t="s">
        <v>119</v>
      </c>
    </row>
    <row r="148" spans="1:65" s="15" customFormat="1" ht="11.25">
      <c r="B148" s="225"/>
      <c r="C148" s="226"/>
      <c r="D148" s="199" t="s">
        <v>135</v>
      </c>
      <c r="E148" s="227" t="s">
        <v>1</v>
      </c>
      <c r="F148" s="228" t="s">
        <v>138</v>
      </c>
      <c r="G148" s="226"/>
      <c r="H148" s="229">
        <v>32.04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135</v>
      </c>
      <c r="AU148" s="235" t="s">
        <v>82</v>
      </c>
      <c r="AV148" s="15" t="s">
        <v>126</v>
      </c>
      <c r="AW148" s="15" t="s">
        <v>29</v>
      </c>
      <c r="AX148" s="15" t="s">
        <v>80</v>
      </c>
      <c r="AY148" s="235" t="s">
        <v>119</v>
      </c>
    </row>
    <row r="149" spans="1:65" s="2" customFormat="1" ht="24.2" customHeight="1">
      <c r="A149" s="34"/>
      <c r="B149" s="35"/>
      <c r="C149" s="186" t="s">
        <v>164</v>
      </c>
      <c r="D149" s="186" t="s">
        <v>121</v>
      </c>
      <c r="E149" s="187" t="s">
        <v>165</v>
      </c>
      <c r="F149" s="188" t="s">
        <v>166</v>
      </c>
      <c r="G149" s="189" t="s">
        <v>124</v>
      </c>
      <c r="H149" s="190">
        <v>364</v>
      </c>
      <c r="I149" s="191"/>
      <c r="J149" s="192">
        <f>ROUND(I149*H149,2)</f>
        <v>0</v>
      </c>
      <c r="K149" s="188" t="s">
        <v>125</v>
      </c>
      <c r="L149" s="39"/>
      <c r="M149" s="193" t="s">
        <v>1</v>
      </c>
      <c r="N149" s="194" t="s">
        <v>37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126</v>
      </c>
      <c r="AT149" s="197" t="s">
        <v>121</v>
      </c>
      <c r="AU149" s="197" t="s">
        <v>82</v>
      </c>
      <c r="AY149" s="17" t="s">
        <v>119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80</v>
      </c>
      <c r="BK149" s="198">
        <f>ROUND(I149*H149,2)</f>
        <v>0</v>
      </c>
      <c r="BL149" s="17" t="s">
        <v>126</v>
      </c>
      <c r="BM149" s="197" t="s">
        <v>167</v>
      </c>
    </row>
    <row r="150" spans="1:65" s="2" customFormat="1" ht="29.25">
      <c r="A150" s="34"/>
      <c r="B150" s="35"/>
      <c r="C150" s="36"/>
      <c r="D150" s="199" t="s">
        <v>128</v>
      </c>
      <c r="E150" s="36"/>
      <c r="F150" s="200" t="s">
        <v>168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128</v>
      </c>
      <c r="AU150" s="17" t="s">
        <v>82</v>
      </c>
    </row>
    <row r="151" spans="1:65" s="14" customFormat="1" ht="11.25">
      <c r="B151" s="214"/>
      <c r="C151" s="215"/>
      <c r="D151" s="199" t="s">
        <v>135</v>
      </c>
      <c r="E151" s="216" t="s">
        <v>1</v>
      </c>
      <c r="F151" s="217" t="s">
        <v>169</v>
      </c>
      <c r="G151" s="215"/>
      <c r="H151" s="218">
        <v>364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135</v>
      </c>
      <c r="AU151" s="224" t="s">
        <v>82</v>
      </c>
      <c r="AV151" s="14" t="s">
        <v>82</v>
      </c>
      <c r="AW151" s="14" t="s">
        <v>29</v>
      </c>
      <c r="AX151" s="14" t="s">
        <v>72</v>
      </c>
      <c r="AY151" s="224" t="s">
        <v>119</v>
      </c>
    </row>
    <row r="152" spans="1:65" s="15" customFormat="1" ht="11.25">
      <c r="B152" s="225"/>
      <c r="C152" s="226"/>
      <c r="D152" s="199" t="s">
        <v>135</v>
      </c>
      <c r="E152" s="227" t="s">
        <v>1</v>
      </c>
      <c r="F152" s="228" t="s">
        <v>138</v>
      </c>
      <c r="G152" s="226"/>
      <c r="H152" s="229">
        <v>364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135</v>
      </c>
      <c r="AU152" s="235" t="s">
        <v>82</v>
      </c>
      <c r="AV152" s="15" t="s">
        <v>126</v>
      </c>
      <c r="AW152" s="15" t="s">
        <v>29</v>
      </c>
      <c r="AX152" s="15" t="s">
        <v>80</v>
      </c>
      <c r="AY152" s="235" t="s">
        <v>119</v>
      </c>
    </row>
    <row r="153" spans="1:65" s="2" customFormat="1" ht="24.2" customHeight="1">
      <c r="A153" s="34"/>
      <c r="B153" s="35"/>
      <c r="C153" s="186" t="s">
        <v>170</v>
      </c>
      <c r="D153" s="186" t="s">
        <v>121</v>
      </c>
      <c r="E153" s="187" t="s">
        <v>171</v>
      </c>
      <c r="F153" s="188" t="s">
        <v>172</v>
      </c>
      <c r="G153" s="189" t="s">
        <v>124</v>
      </c>
      <c r="H153" s="190">
        <v>364</v>
      </c>
      <c r="I153" s="191"/>
      <c r="J153" s="192">
        <f>ROUND(I153*H153,2)</f>
        <v>0</v>
      </c>
      <c r="K153" s="188" t="s">
        <v>132</v>
      </c>
      <c r="L153" s="39"/>
      <c r="M153" s="193" t="s">
        <v>1</v>
      </c>
      <c r="N153" s="194" t="s">
        <v>37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126</v>
      </c>
      <c r="AT153" s="197" t="s">
        <v>121</v>
      </c>
      <c r="AU153" s="197" t="s">
        <v>82</v>
      </c>
      <c r="AY153" s="17" t="s">
        <v>119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80</v>
      </c>
      <c r="BK153" s="198">
        <f>ROUND(I153*H153,2)</f>
        <v>0</v>
      </c>
      <c r="BL153" s="17" t="s">
        <v>126</v>
      </c>
      <c r="BM153" s="197" t="s">
        <v>173</v>
      </c>
    </row>
    <row r="154" spans="1:65" s="2" customFormat="1" ht="19.5">
      <c r="A154" s="34"/>
      <c r="B154" s="35"/>
      <c r="C154" s="36"/>
      <c r="D154" s="199" t="s">
        <v>128</v>
      </c>
      <c r="E154" s="36"/>
      <c r="F154" s="200" t="s">
        <v>174</v>
      </c>
      <c r="G154" s="36"/>
      <c r="H154" s="36"/>
      <c r="I154" s="201"/>
      <c r="J154" s="36"/>
      <c r="K154" s="36"/>
      <c r="L154" s="39"/>
      <c r="M154" s="202"/>
      <c r="N154" s="203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128</v>
      </c>
      <c r="AU154" s="17" t="s">
        <v>82</v>
      </c>
    </row>
    <row r="155" spans="1:65" s="2" customFormat="1" ht="14.45" customHeight="1">
      <c r="A155" s="34"/>
      <c r="B155" s="35"/>
      <c r="C155" s="236" t="s">
        <v>175</v>
      </c>
      <c r="D155" s="236" t="s">
        <v>176</v>
      </c>
      <c r="E155" s="237" t="s">
        <v>177</v>
      </c>
      <c r="F155" s="238" t="s">
        <v>178</v>
      </c>
      <c r="G155" s="239" t="s">
        <v>179</v>
      </c>
      <c r="H155" s="240">
        <v>5.46</v>
      </c>
      <c r="I155" s="241"/>
      <c r="J155" s="242">
        <f>ROUND(I155*H155,2)</f>
        <v>0</v>
      </c>
      <c r="K155" s="238" t="s">
        <v>132</v>
      </c>
      <c r="L155" s="243"/>
      <c r="M155" s="244" t="s">
        <v>1</v>
      </c>
      <c r="N155" s="245" t="s">
        <v>37</v>
      </c>
      <c r="O155" s="71"/>
      <c r="P155" s="195">
        <f>O155*H155</f>
        <v>0</v>
      </c>
      <c r="Q155" s="195">
        <v>1E-3</v>
      </c>
      <c r="R155" s="195">
        <f>Q155*H155</f>
        <v>5.4600000000000004E-3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170</v>
      </c>
      <c r="AT155" s="197" t="s">
        <v>176</v>
      </c>
      <c r="AU155" s="197" t="s">
        <v>82</v>
      </c>
      <c r="AY155" s="17" t="s">
        <v>119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80</v>
      </c>
      <c r="BK155" s="198">
        <f>ROUND(I155*H155,2)</f>
        <v>0</v>
      </c>
      <c r="BL155" s="17" t="s">
        <v>126</v>
      </c>
      <c r="BM155" s="197" t="s">
        <v>180</v>
      </c>
    </row>
    <row r="156" spans="1:65" s="2" customFormat="1" ht="11.25">
      <c r="A156" s="34"/>
      <c r="B156" s="35"/>
      <c r="C156" s="36"/>
      <c r="D156" s="199" t="s">
        <v>128</v>
      </c>
      <c r="E156" s="36"/>
      <c r="F156" s="200" t="s">
        <v>178</v>
      </c>
      <c r="G156" s="36"/>
      <c r="H156" s="36"/>
      <c r="I156" s="201"/>
      <c r="J156" s="36"/>
      <c r="K156" s="36"/>
      <c r="L156" s="39"/>
      <c r="M156" s="202"/>
      <c r="N156" s="203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128</v>
      </c>
      <c r="AU156" s="17" t="s">
        <v>82</v>
      </c>
    </row>
    <row r="157" spans="1:65" s="14" customFormat="1" ht="11.25">
      <c r="B157" s="214"/>
      <c r="C157" s="215"/>
      <c r="D157" s="199" t="s">
        <v>135</v>
      </c>
      <c r="E157" s="215"/>
      <c r="F157" s="217" t="s">
        <v>181</v>
      </c>
      <c r="G157" s="215"/>
      <c r="H157" s="218">
        <v>5.46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135</v>
      </c>
      <c r="AU157" s="224" t="s">
        <v>82</v>
      </c>
      <c r="AV157" s="14" t="s">
        <v>82</v>
      </c>
      <c r="AW157" s="14" t="s">
        <v>4</v>
      </c>
      <c r="AX157" s="14" t="s">
        <v>80</v>
      </c>
      <c r="AY157" s="224" t="s">
        <v>119</v>
      </c>
    </row>
    <row r="158" spans="1:65" s="12" customFormat="1" ht="22.9" customHeight="1">
      <c r="B158" s="170"/>
      <c r="C158" s="171"/>
      <c r="D158" s="172" t="s">
        <v>71</v>
      </c>
      <c r="E158" s="184" t="s">
        <v>175</v>
      </c>
      <c r="F158" s="184" t="s">
        <v>182</v>
      </c>
      <c r="G158" s="171"/>
      <c r="H158" s="171"/>
      <c r="I158" s="174"/>
      <c r="J158" s="185">
        <f>BK158</f>
        <v>0</v>
      </c>
      <c r="K158" s="171"/>
      <c r="L158" s="176"/>
      <c r="M158" s="177"/>
      <c r="N158" s="178"/>
      <c r="O158" s="178"/>
      <c r="P158" s="179">
        <f>SUM(P159:P194)</f>
        <v>0</v>
      </c>
      <c r="Q158" s="178"/>
      <c r="R158" s="179">
        <f>SUM(R159:R194)</f>
        <v>0</v>
      </c>
      <c r="S158" s="178"/>
      <c r="T158" s="180">
        <f>SUM(T159:T194)</f>
        <v>106.73880999999999</v>
      </c>
      <c r="AR158" s="181" t="s">
        <v>80</v>
      </c>
      <c r="AT158" s="182" t="s">
        <v>71</v>
      </c>
      <c r="AU158" s="182" t="s">
        <v>80</v>
      </c>
      <c r="AY158" s="181" t="s">
        <v>119</v>
      </c>
      <c r="BK158" s="183">
        <f>SUM(BK159:BK194)</f>
        <v>0</v>
      </c>
    </row>
    <row r="159" spans="1:65" s="2" customFormat="1" ht="24.2" customHeight="1">
      <c r="A159" s="34"/>
      <c r="B159" s="35"/>
      <c r="C159" s="186" t="s">
        <v>183</v>
      </c>
      <c r="D159" s="186" t="s">
        <v>121</v>
      </c>
      <c r="E159" s="187" t="s">
        <v>184</v>
      </c>
      <c r="F159" s="188" t="s">
        <v>185</v>
      </c>
      <c r="G159" s="189" t="s">
        <v>142</v>
      </c>
      <c r="H159" s="190">
        <v>2.44</v>
      </c>
      <c r="I159" s="191"/>
      <c r="J159" s="192">
        <f>ROUND(I159*H159,2)</f>
        <v>0</v>
      </c>
      <c r="K159" s="188" t="s">
        <v>132</v>
      </c>
      <c r="L159" s="39"/>
      <c r="M159" s="193" t="s">
        <v>1</v>
      </c>
      <c r="N159" s="194" t="s">
        <v>37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1.8</v>
      </c>
      <c r="T159" s="196">
        <f>S159*H159</f>
        <v>4.3920000000000003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126</v>
      </c>
      <c r="AT159" s="197" t="s">
        <v>121</v>
      </c>
      <c r="AU159" s="197" t="s">
        <v>82</v>
      </c>
      <c r="AY159" s="17" t="s">
        <v>119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80</v>
      </c>
      <c r="BK159" s="198">
        <f>ROUND(I159*H159,2)</f>
        <v>0</v>
      </c>
      <c r="BL159" s="17" t="s">
        <v>126</v>
      </c>
      <c r="BM159" s="197" t="s">
        <v>186</v>
      </c>
    </row>
    <row r="160" spans="1:65" s="2" customFormat="1" ht="29.25">
      <c r="A160" s="34"/>
      <c r="B160" s="35"/>
      <c r="C160" s="36"/>
      <c r="D160" s="199" t="s">
        <v>128</v>
      </c>
      <c r="E160" s="36"/>
      <c r="F160" s="200" t="s">
        <v>187</v>
      </c>
      <c r="G160" s="36"/>
      <c r="H160" s="36"/>
      <c r="I160" s="201"/>
      <c r="J160" s="36"/>
      <c r="K160" s="36"/>
      <c r="L160" s="39"/>
      <c r="M160" s="202"/>
      <c r="N160" s="203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128</v>
      </c>
      <c r="AU160" s="17" t="s">
        <v>82</v>
      </c>
    </row>
    <row r="161" spans="1:65" s="13" customFormat="1" ht="11.25">
      <c r="B161" s="204"/>
      <c r="C161" s="205"/>
      <c r="D161" s="199" t="s">
        <v>135</v>
      </c>
      <c r="E161" s="206" t="s">
        <v>1</v>
      </c>
      <c r="F161" s="207" t="s">
        <v>162</v>
      </c>
      <c r="G161" s="205"/>
      <c r="H161" s="206" t="s">
        <v>1</v>
      </c>
      <c r="I161" s="208"/>
      <c r="J161" s="205"/>
      <c r="K161" s="205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135</v>
      </c>
      <c r="AU161" s="213" t="s">
        <v>82</v>
      </c>
      <c r="AV161" s="13" t="s">
        <v>80</v>
      </c>
      <c r="AW161" s="13" t="s">
        <v>29</v>
      </c>
      <c r="AX161" s="13" t="s">
        <v>72</v>
      </c>
      <c r="AY161" s="213" t="s">
        <v>119</v>
      </c>
    </row>
    <row r="162" spans="1:65" s="13" customFormat="1" ht="11.25">
      <c r="B162" s="204"/>
      <c r="C162" s="205"/>
      <c r="D162" s="199" t="s">
        <v>135</v>
      </c>
      <c r="E162" s="206" t="s">
        <v>1</v>
      </c>
      <c r="F162" s="207" t="s">
        <v>188</v>
      </c>
      <c r="G162" s="205"/>
      <c r="H162" s="206" t="s">
        <v>1</v>
      </c>
      <c r="I162" s="208"/>
      <c r="J162" s="205"/>
      <c r="K162" s="205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135</v>
      </c>
      <c r="AU162" s="213" t="s">
        <v>82</v>
      </c>
      <c r="AV162" s="13" t="s">
        <v>80</v>
      </c>
      <c r="AW162" s="13" t="s">
        <v>29</v>
      </c>
      <c r="AX162" s="13" t="s">
        <v>72</v>
      </c>
      <c r="AY162" s="213" t="s">
        <v>119</v>
      </c>
    </row>
    <row r="163" spans="1:65" s="14" customFormat="1" ht="11.25">
      <c r="B163" s="214"/>
      <c r="C163" s="215"/>
      <c r="D163" s="199" t="s">
        <v>135</v>
      </c>
      <c r="E163" s="216" t="s">
        <v>1</v>
      </c>
      <c r="F163" s="217" t="s">
        <v>189</v>
      </c>
      <c r="G163" s="215"/>
      <c r="H163" s="218">
        <v>2.44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135</v>
      </c>
      <c r="AU163" s="224" t="s">
        <v>82</v>
      </c>
      <c r="AV163" s="14" t="s">
        <v>82</v>
      </c>
      <c r="AW163" s="14" t="s">
        <v>29</v>
      </c>
      <c r="AX163" s="14" t="s">
        <v>72</v>
      </c>
      <c r="AY163" s="224" t="s">
        <v>119</v>
      </c>
    </row>
    <row r="164" spans="1:65" s="15" customFormat="1" ht="11.25">
      <c r="B164" s="225"/>
      <c r="C164" s="226"/>
      <c r="D164" s="199" t="s">
        <v>135</v>
      </c>
      <c r="E164" s="227" t="s">
        <v>1</v>
      </c>
      <c r="F164" s="228" t="s">
        <v>138</v>
      </c>
      <c r="G164" s="226"/>
      <c r="H164" s="229">
        <v>2.44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135</v>
      </c>
      <c r="AU164" s="235" t="s">
        <v>82</v>
      </c>
      <c r="AV164" s="15" t="s">
        <v>126</v>
      </c>
      <c r="AW164" s="15" t="s">
        <v>29</v>
      </c>
      <c r="AX164" s="15" t="s">
        <v>80</v>
      </c>
      <c r="AY164" s="235" t="s">
        <v>119</v>
      </c>
    </row>
    <row r="165" spans="1:65" s="2" customFormat="1" ht="24.2" customHeight="1">
      <c r="A165" s="34"/>
      <c r="B165" s="35"/>
      <c r="C165" s="186" t="s">
        <v>190</v>
      </c>
      <c r="D165" s="186" t="s">
        <v>121</v>
      </c>
      <c r="E165" s="187" t="s">
        <v>191</v>
      </c>
      <c r="F165" s="188" t="s">
        <v>192</v>
      </c>
      <c r="G165" s="189" t="s">
        <v>142</v>
      </c>
      <c r="H165" s="190">
        <v>4</v>
      </c>
      <c r="I165" s="191"/>
      <c r="J165" s="192">
        <f>ROUND(I165*H165,2)</f>
        <v>0</v>
      </c>
      <c r="K165" s="188" t="s">
        <v>132</v>
      </c>
      <c r="L165" s="39"/>
      <c r="M165" s="193" t="s">
        <v>1</v>
      </c>
      <c r="N165" s="194" t="s">
        <v>37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2.2000000000000002</v>
      </c>
      <c r="T165" s="196">
        <f>S165*H165</f>
        <v>8.8000000000000007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126</v>
      </c>
      <c r="AT165" s="197" t="s">
        <v>121</v>
      </c>
      <c r="AU165" s="197" t="s">
        <v>82</v>
      </c>
      <c r="AY165" s="17" t="s">
        <v>119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80</v>
      </c>
      <c r="BK165" s="198">
        <f>ROUND(I165*H165,2)</f>
        <v>0</v>
      </c>
      <c r="BL165" s="17" t="s">
        <v>126</v>
      </c>
      <c r="BM165" s="197" t="s">
        <v>193</v>
      </c>
    </row>
    <row r="166" spans="1:65" s="2" customFormat="1" ht="11.25">
      <c r="A166" s="34"/>
      <c r="B166" s="35"/>
      <c r="C166" s="36"/>
      <c r="D166" s="199" t="s">
        <v>128</v>
      </c>
      <c r="E166" s="36"/>
      <c r="F166" s="200" t="s">
        <v>194</v>
      </c>
      <c r="G166" s="36"/>
      <c r="H166" s="36"/>
      <c r="I166" s="201"/>
      <c r="J166" s="36"/>
      <c r="K166" s="36"/>
      <c r="L166" s="39"/>
      <c r="M166" s="202"/>
      <c r="N166" s="203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128</v>
      </c>
      <c r="AU166" s="17" t="s">
        <v>82</v>
      </c>
    </row>
    <row r="167" spans="1:65" s="13" customFormat="1" ht="11.25">
      <c r="B167" s="204"/>
      <c r="C167" s="205"/>
      <c r="D167" s="199" t="s">
        <v>135</v>
      </c>
      <c r="E167" s="206" t="s">
        <v>1</v>
      </c>
      <c r="F167" s="207" t="s">
        <v>195</v>
      </c>
      <c r="G167" s="205"/>
      <c r="H167" s="206" t="s">
        <v>1</v>
      </c>
      <c r="I167" s="208"/>
      <c r="J167" s="205"/>
      <c r="K167" s="205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135</v>
      </c>
      <c r="AU167" s="213" t="s">
        <v>82</v>
      </c>
      <c r="AV167" s="13" t="s">
        <v>80</v>
      </c>
      <c r="AW167" s="13" t="s">
        <v>29</v>
      </c>
      <c r="AX167" s="13" t="s">
        <v>72</v>
      </c>
      <c r="AY167" s="213" t="s">
        <v>119</v>
      </c>
    </row>
    <row r="168" spans="1:65" s="14" customFormat="1" ht="11.25">
      <c r="B168" s="214"/>
      <c r="C168" s="215"/>
      <c r="D168" s="199" t="s">
        <v>135</v>
      </c>
      <c r="E168" s="216" t="s">
        <v>1</v>
      </c>
      <c r="F168" s="217" t="s">
        <v>196</v>
      </c>
      <c r="G168" s="215"/>
      <c r="H168" s="218">
        <v>3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135</v>
      </c>
      <c r="AU168" s="224" t="s">
        <v>82</v>
      </c>
      <c r="AV168" s="14" t="s">
        <v>82</v>
      </c>
      <c r="AW168" s="14" t="s">
        <v>29</v>
      </c>
      <c r="AX168" s="14" t="s">
        <v>72</v>
      </c>
      <c r="AY168" s="224" t="s">
        <v>119</v>
      </c>
    </row>
    <row r="169" spans="1:65" s="13" customFormat="1" ht="11.25">
      <c r="B169" s="204"/>
      <c r="C169" s="205"/>
      <c r="D169" s="199" t="s">
        <v>135</v>
      </c>
      <c r="E169" s="206" t="s">
        <v>1</v>
      </c>
      <c r="F169" s="207" t="s">
        <v>197</v>
      </c>
      <c r="G169" s="205"/>
      <c r="H169" s="206" t="s">
        <v>1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135</v>
      </c>
      <c r="AU169" s="213" t="s">
        <v>82</v>
      </c>
      <c r="AV169" s="13" t="s">
        <v>80</v>
      </c>
      <c r="AW169" s="13" t="s">
        <v>29</v>
      </c>
      <c r="AX169" s="13" t="s">
        <v>72</v>
      </c>
      <c r="AY169" s="213" t="s">
        <v>119</v>
      </c>
    </row>
    <row r="170" spans="1:65" s="14" customFormat="1" ht="11.25">
      <c r="B170" s="214"/>
      <c r="C170" s="215"/>
      <c r="D170" s="199" t="s">
        <v>135</v>
      </c>
      <c r="E170" s="216" t="s">
        <v>1</v>
      </c>
      <c r="F170" s="217" t="s">
        <v>198</v>
      </c>
      <c r="G170" s="215"/>
      <c r="H170" s="218">
        <v>1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135</v>
      </c>
      <c r="AU170" s="224" t="s">
        <v>82</v>
      </c>
      <c r="AV170" s="14" t="s">
        <v>82</v>
      </c>
      <c r="AW170" s="14" t="s">
        <v>29</v>
      </c>
      <c r="AX170" s="14" t="s">
        <v>72</v>
      </c>
      <c r="AY170" s="224" t="s">
        <v>119</v>
      </c>
    </row>
    <row r="171" spans="1:65" s="15" customFormat="1" ht="11.25">
      <c r="B171" s="225"/>
      <c r="C171" s="226"/>
      <c r="D171" s="199" t="s">
        <v>135</v>
      </c>
      <c r="E171" s="227" t="s">
        <v>1</v>
      </c>
      <c r="F171" s="228" t="s">
        <v>138</v>
      </c>
      <c r="G171" s="226"/>
      <c r="H171" s="229">
        <v>4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135</v>
      </c>
      <c r="AU171" s="235" t="s">
        <v>82</v>
      </c>
      <c r="AV171" s="15" t="s">
        <v>126</v>
      </c>
      <c r="AW171" s="15" t="s">
        <v>29</v>
      </c>
      <c r="AX171" s="15" t="s">
        <v>80</v>
      </c>
      <c r="AY171" s="235" t="s">
        <v>119</v>
      </c>
    </row>
    <row r="172" spans="1:65" s="2" customFormat="1" ht="14.45" customHeight="1">
      <c r="A172" s="34"/>
      <c r="B172" s="35"/>
      <c r="C172" s="186" t="s">
        <v>199</v>
      </c>
      <c r="D172" s="186" t="s">
        <v>121</v>
      </c>
      <c r="E172" s="187" t="s">
        <v>200</v>
      </c>
      <c r="F172" s="188" t="s">
        <v>201</v>
      </c>
      <c r="G172" s="189" t="s">
        <v>142</v>
      </c>
      <c r="H172" s="190">
        <v>9.58</v>
      </c>
      <c r="I172" s="191"/>
      <c r="J172" s="192">
        <f>ROUND(I172*H172,2)</f>
        <v>0</v>
      </c>
      <c r="K172" s="188" t="s">
        <v>132</v>
      </c>
      <c r="L172" s="39"/>
      <c r="M172" s="193" t="s">
        <v>1</v>
      </c>
      <c r="N172" s="194" t="s">
        <v>37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2.4</v>
      </c>
      <c r="T172" s="196">
        <f>S172*H172</f>
        <v>22.992000000000001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126</v>
      </c>
      <c r="AT172" s="197" t="s">
        <v>121</v>
      </c>
      <c r="AU172" s="197" t="s">
        <v>82</v>
      </c>
      <c r="AY172" s="17" t="s">
        <v>119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80</v>
      </c>
      <c r="BK172" s="198">
        <f>ROUND(I172*H172,2)</f>
        <v>0</v>
      </c>
      <c r="BL172" s="17" t="s">
        <v>126</v>
      </c>
      <c r="BM172" s="197" t="s">
        <v>202</v>
      </c>
    </row>
    <row r="173" spans="1:65" s="2" customFormat="1" ht="11.25">
      <c r="A173" s="34"/>
      <c r="B173" s="35"/>
      <c r="C173" s="36"/>
      <c r="D173" s="199" t="s">
        <v>128</v>
      </c>
      <c r="E173" s="36"/>
      <c r="F173" s="200" t="s">
        <v>203</v>
      </c>
      <c r="G173" s="36"/>
      <c r="H173" s="36"/>
      <c r="I173" s="201"/>
      <c r="J173" s="36"/>
      <c r="K173" s="36"/>
      <c r="L173" s="39"/>
      <c r="M173" s="202"/>
      <c r="N173" s="203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128</v>
      </c>
      <c r="AU173" s="17" t="s">
        <v>82</v>
      </c>
    </row>
    <row r="174" spans="1:65" s="13" customFormat="1" ht="11.25">
      <c r="B174" s="204"/>
      <c r="C174" s="205"/>
      <c r="D174" s="199" t="s">
        <v>135</v>
      </c>
      <c r="E174" s="206" t="s">
        <v>1</v>
      </c>
      <c r="F174" s="207" t="s">
        <v>204</v>
      </c>
      <c r="G174" s="205"/>
      <c r="H174" s="206" t="s">
        <v>1</v>
      </c>
      <c r="I174" s="208"/>
      <c r="J174" s="205"/>
      <c r="K174" s="205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135</v>
      </c>
      <c r="AU174" s="213" t="s">
        <v>82</v>
      </c>
      <c r="AV174" s="13" t="s">
        <v>80</v>
      </c>
      <c r="AW174" s="13" t="s">
        <v>29</v>
      </c>
      <c r="AX174" s="13" t="s">
        <v>72</v>
      </c>
      <c r="AY174" s="213" t="s">
        <v>119</v>
      </c>
    </row>
    <row r="175" spans="1:65" s="13" customFormat="1" ht="11.25">
      <c r="B175" s="204"/>
      <c r="C175" s="205"/>
      <c r="D175" s="199" t="s">
        <v>135</v>
      </c>
      <c r="E175" s="206" t="s">
        <v>1</v>
      </c>
      <c r="F175" s="207" t="s">
        <v>205</v>
      </c>
      <c r="G175" s="205"/>
      <c r="H175" s="206" t="s">
        <v>1</v>
      </c>
      <c r="I175" s="208"/>
      <c r="J175" s="205"/>
      <c r="K175" s="205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135</v>
      </c>
      <c r="AU175" s="213" t="s">
        <v>82</v>
      </c>
      <c r="AV175" s="13" t="s">
        <v>80</v>
      </c>
      <c r="AW175" s="13" t="s">
        <v>29</v>
      </c>
      <c r="AX175" s="13" t="s">
        <v>72</v>
      </c>
      <c r="AY175" s="213" t="s">
        <v>119</v>
      </c>
    </row>
    <row r="176" spans="1:65" s="14" customFormat="1" ht="11.25">
      <c r="B176" s="214"/>
      <c r="C176" s="215"/>
      <c r="D176" s="199" t="s">
        <v>135</v>
      </c>
      <c r="E176" s="216" t="s">
        <v>1</v>
      </c>
      <c r="F176" s="217" t="s">
        <v>206</v>
      </c>
      <c r="G176" s="215"/>
      <c r="H176" s="218">
        <v>7.32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135</v>
      </c>
      <c r="AU176" s="224" t="s">
        <v>82</v>
      </c>
      <c r="AV176" s="14" t="s">
        <v>82</v>
      </c>
      <c r="AW176" s="14" t="s">
        <v>29</v>
      </c>
      <c r="AX176" s="14" t="s">
        <v>72</v>
      </c>
      <c r="AY176" s="224" t="s">
        <v>119</v>
      </c>
    </row>
    <row r="177" spans="1:65" s="13" customFormat="1" ht="11.25">
      <c r="B177" s="204"/>
      <c r="C177" s="205"/>
      <c r="D177" s="199" t="s">
        <v>135</v>
      </c>
      <c r="E177" s="206" t="s">
        <v>1</v>
      </c>
      <c r="F177" s="207" t="s">
        <v>207</v>
      </c>
      <c r="G177" s="205"/>
      <c r="H177" s="206" t="s">
        <v>1</v>
      </c>
      <c r="I177" s="208"/>
      <c r="J177" s="205"/>
      <c r="K177" s="205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135</v>
      </c>
      <c r="AU177" s="213" t="s">
        <v>82</v>
      </c>
      <c r="AV177" s="13" t="s">
        <v>80</v>
      </c>
      <c r="AW177" s="13" t="s">
        <v>29</v>
      </c>
      <c r="AX177" s="13" t="s">
        <v>72</v>
      </c>
      <c r="AY177" s="213" t="s">
        <v>119</v>
      </c>
    </row>
    <row r="178" spans="1:65" s="14" customFormat="1" ht="11.25">
      <c r="B178" s="214"/>
      <c r="C178" s="215"/>
      <c r="D178" s="199" t="s">
        <v>135</v>
      </c>
      <c r="E178" s="216" t="s">
        <v>1</v>
      </c>
      <c r="F178" s="217" t="s">
        <v>208</v>
      </c>
      <c r="G178" s="215"/>
      <c r="H178" s="218">
        <v>0.68799999999999994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135</v>
      </c>
      <c r="AU178" s="224" t="s">
        <v>82</v>
      </c>
      <c r="AV178" s="14" t="s">
        <v>82</v>
      </c>
      <c r="AW178" s="14" t="s">
        <v>29</v>
      </c>
      <c r="AX178" s="14" t="s">
        <v>72</v>
      </c>
      <c r="AY178" s="224" t="s">
        <v>119</v>
      </c>
    </row>
    <row r="179" spans="1:65" s="13" customFormat="1" ht="11.25">
      <c r="B179" s="204"/>
      <c r="C179" s="205"/>
      <c r="D179" s="199" t="s">
        <v>135</v>
      </c>
      <c r="E179" s="206" t="s">
        <v>1</v>
      </c>
      <c r="F179" s="207" t="s">
        <v>209</v>
      </c>
      <c r="G179" s="205"/>
      <c r="H179" s="206" t="s">
        <v>1</v>
      </c>
      <c r="I179" s="208"/>
      <c r="J179" s="205"/>
      <c r="K179" s="205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135</v>
      </c>
      <c r="AU179" s="213" t="s">
        <v>82</v>
      </c>
      <c r="AV179" s="13" t="s">
        <v>80</v>
      </c>
      <c r="AW179" s="13" t="s">
        <v>29</v>
      </c>
      <c r="AX179" s="13" t="s">
        <v>72</v>
      </c>
      <c r="AY179" s="213" t="s">
        <v>119</v>
      </c>
    </row>
    <row r="180" spans="1:65" s="14" customFormat="1" ht="11.25">
      <c r="B180" s="214"/>
      <c r="C180" s="215"/>
      <c r="D180" s="199" t="s">
        <v>135</v>
      </c>
      <c r="E180" s="216" t="s">
        <v>1</v>
      </c>
      <c r="F180" s="217" t="s">
        <v>210</v>
      </c>
      <c r="G180" s="215"/>
      <c r="H180" s="218">
        <v>1.107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135</v>
      </c>
      <c r="AU180" s="224" t="s">
        <v>82</v>
      </c>
      <c r="AV180" s="14" t="s">
        <v>82</v>
      </c>
      <c r="AW180" s="14" t="s">
        <v>29</v>
      </c>
      <c r="AX180" s="14" t="s">
        <v>72</v>
      </c>
      <c r="AY180" s="224" t="s">
        <v>119</v>
      </c>
    </row>
    <row r="181" spans="1:65" s="13" customFormat="1" ht="11.25">
      <c r="B181" s="204"/>
      <c r="C181" s="205"/>
      <c r="D181" s="199" t="s">
        <v>135</v>
      </c>
      <c r="E181" s="206" t="s">
        <v>1</v>
      </c>
      <c r="F181" s="207" t="s">
        <v>211</v>
      </c>
      <c r="G181" s="205"/>
      <c r="H181" s="206" t="s">
        <v>1</v>
      </c>
      <c r="I181" s="208"/>
      <c r="J181" s="205"/>
      <c r="K181" s="205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135</v>
      </c>
      <c r="AU181" s="213" t="s">
        <v>82</v>
      </c>
      <c r="AV181" s="13" t="s">
        <v>80</v>
      </c>
      <c r="AW181" s="13" t="s">
        <v>29</v>
      </c>
      <c r="AX181" s="13" t="s">
        <v>72</v>
      </c>
      <c r="AY181" s="213" t="s">
        <v>119</v>
      </c>
    </row>
    <row r="182" spans="1:65" s="14" customFormat="1" ht="11.25">
      <c r="B182" s="214"/>
      <c r="C182" s="215"/>
      <c r="D182" s="199" t="s">
        <v>135</v>
      </c>
      <c r="E182" s="216" t="s">
        <v>1</v>
      </c>
      <c r="F182" s="217" t="s">
        <v>212</v>
      </c>
      <c r="G182" s="215"/>
      <c r="H182" s="218">
        <v>0.46500000000000002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135</v>
      </c>
      <c r="AU182" s="224" t="s">
        <v>82</v>
      </c>
      <c r="AV182" s="14" t="s">
        <v>82</v>
      </c>
      <c r="AW182" s="14" t="s">
        <v>29</v>
      </c>
      <c r="AX182" s="14" t="s">
        <v>72</v>
      </c>
      <c r="AY182" s="224" t="s">
        <v>119</v>
      </c>
    </row>
    <row r="183" spans="1:65" s="15" customFormat="1" ht="11.25">
      <c r="B183" s="225"/>
      <c r="C183" s="226"/>
      <c r="D183" s="199" t="s">
        <v>135</v>
      </c>
      <c r="E183" s="227" t="s">
        <v>1</v>
      </c>
      <c r="F183" s="228" t="s">
        <v>138</v>
      </c>
      <c r="G183" s="226"/>
      <c r="H183" s="229">
        <v>9.58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135</v>
      </c>
      <c r="AU183" s="235" t="s">
        <v>82</v>
      </c>
      <c r="AV183" s="15" t="s">
        <v>126</v>
      </c>
      <c r="AW183" s="15" t="s">
        <v>29</v>
      </c>
      <c r="AX183" s="15" t="s">
        <v>80</v>
      </c>
      <c r="AY183" s="235" t="s">
        <v>119</v>
      </c>
    </row>
    <row r="184" spans="1:65" s="2" customFormat="1" ht="14.45" customHeight="1">
      <c r="A184" s="34"/>
      <c r="B184" s="35"/>
      <c r="C184" s="186" t="s">
        <v>213</v>
      </c>
      <c r="D184" s="186" t="s">
        <v>121</v>
      </c>
      <c r="E184" s="187" t="s">
        <v>214</v>
      </c>
      <c r="F184" s="188" t="s">
        <v>215</v>
      </c>
      <c r="G184" s="189" t="s">
        <v>142</v>
      </c>
      <c r="H184" s="190">
        <v>2.871</v>
      </c>
      <c r="I184" s="191"/>
      <c r="J184" s="192">
        <f>ROUND(I184*H184,2)</f>
        <v>0</v>
      </c>
      <c r="K184" s="188" t="s">
        <v>132</v>
      </c>
      <c r="L184" s="39"/>
      <c r="M184" s="193" t="s">
        <v>1</v>
      </c>
      <c r="N184" s="194" t="s">
        <v>37</v>
      </c>
      <c r="O184" s="71"/>
      <c r="P184" s="195">
        <f>O184*H184</f>
        <v>0</v>
      </c>
      <c r="Q184" s="195">
        <v>0</v>
      </c>
      <c r="R184" s="195">
        <f>Q184*H184</f>
        <v>0</v>
      </c>
      <c r="S184" s="195">
        <v>2.1</v>
      </c>
      <c r="T184" s="196">
        <f>S184*H184</f>
        <v>6.0291000000000006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126</v>
      </c>
      <c r="AT184" s="197" t="s">
        <v>121</v>
      </c>
      <c r="AU184" s="197" t="s">
        <v>82</v>
      </c>
      <c r="AY184" s="17" t="s">
        <v>119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80</v>
      </c>
      <c r="BK184" s="198">
        <f>ROUND(I184*H184,2)</f>
        <v>0</v>
      </c>
      <c r="BL184" s="17" t="s">
        <v>126</v>
      </c>
      <c r="BM184" s="197" t="s">
        <v>216</v>
      </c>
    </row>
    <row r="185" spans="1:65" s="2" customFormat="1" ht="19.5">
      <c r="A185" s="34"/>
      <c r="B185" s="35"/>
      <c r="C185" s="36"/>
      <c r="D185" s="199" t="s">
        <v>128</v>
      </c>
      <c r="E185" s="36"/>
      <c r="F185" s="200" t="s">
        <v>217</v>
      </c>
      <c r="G185" s="36"/>
      <c r="H185" s="36"/>
      <c r="I185" s="201"/>
      <c r="J185" s="36"/>
      <c r="K185" s="36"/>
      <c r="L185" s="39"/>
      <c r="M185" s="202"/>
      <c r="N185" s="203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128</v>
      </c>
      <c r="AU185" s="17" t="s">
        <v>82</v>
      </c>
    </row>
    <row r="186" spans="1:65" s="13" customFormat="1" ht="11.25">
      <c r="B186" s="204"/>
      <c r="C186" s="205"/>
      <c r="D186" s="199" t="s">
        <v>135</v>
      </c>
      <c r="E186" s="206" t="s">
        <v>1</v>
      </c>
      <c r="F186" s="207" t="s">
        <v>162</v>
      </c>
      <c r="G186" s="205"/>
      <c r="H186" s="206" t="s">
        <v>1</v>
      </c>
      <c r="I186" s="208"/>
      <c r="J186" s="205"/>
      <c r="K186" s="205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135</v>
      </c>
      <c r="AU186" s="213" t="s">
        <v>82</v>
      </c>
      <c r="AV186" s="13" t="s">
        <v>80</v>
      </c>
      <c r="AW186" s="13" t="s">
        <v>29</v>
      </c>
      <c r="AX186" s="13" t="s">
        <v>72</v>
      </c>
      <c r="AY186" s="213" t="s">
        <v>119</v>
      </c>
    </row>
    <row r="187" spans="1:65" s="13" customFormat="1" ht="11.25">
      <c r="B187" s="204"/>
      <c r="C187" s="205"/>
      <c r="D187" s="199" t="s">
        <v>135</v>
      </c>
      <c r="E187" s="206" t="s">
        <v>1</v>
      </c>
      <c r="F187" s="207" t="s">
        <v>218</v>
      </c>
      <c r="G187" s="205"/>
      <c r="H187" s="206" t="s">
        <v>1</v>
      </c>
      <c r="I187" s="208"/>
      <c r="J187" s="205"/>
      <c r="K187" s="205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135</v>
      </c>
      <c r="AU187" s="213" t="s">
        <v>82</v>
      </c>
      <c r="AV187" s="13" t="s">
        <v>80</v>
      </c>
      <c r="AW187" s="13" t="s">
        <v>29</v>
      </c>
      <c r="AX187" s="13" t="s">
        <v>72</v>
      </c>
      <c r="AY187" s="213" t="s">
        <v>119</v>
      </c>
    </row>
    <row r="188" spans="1:65" s="14" customFormat="1" ht="11.25">
      <c r="B188" s="214"/>
      <c r="C188" s="215"/>
      <c r="D188" s="199" t="s">
        <v>135</v>
      </c>
      <c r="E188" s="216" t="s">
        <v>1</v>
      </c>
      <c r="F188" s="217" t="s">
        <v>219</v>
      </c>
      <c r="G188" s="215"/>
      <c r="H188" s="218">
        <v>2.871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135</v>
      </c>
      <c r="AU188" s="224" t="s">
        <v>82</v>
      </c>
      <c r="AV188" s="14" t="s">
        <v>82</v>
      </c>
      <c r="AW188" s="14" t="s">
        <v>29</v>
      </c>
      <c r="AX188" s="14" t="s">
        <v>72</v>
      </c>
      <c r="AY188" s="224" t="s">
        <v>119</v>
      </c>
    </row>
    <row r="189" spans="1:65" s="15" customFormat="1" ht="11.25">
      <c r="B189" s="225"/>
      <c r="C189" s="226"/>
      <c r="D189" s="199" t="s">
        <v>135</v>
      </c>
      <c r="E189" s="227" t="s">
        <v>1</v>
      </c>
      <c r="F189" s="228" t="s">
        <v>138</v>
      </c>
      <c r="G189" s="226"/>
      <c r="H189" s="229">
        <v>2.871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135</v>
      </c>
      <c r="AU189" s="235" t="s">
        <v>82</v>
      </c>
      <c r="AV189" s="15" t="s">
        <v>126</v>
      </c>
      <c r="AW189" s="15" t="s">
        <v>29</v>
      </c>
      <c r="AX189" s="15" t="s">
        <v>80</v>
      </c>
      <c r="AY189" s="235" t="s">
        <v>119</v>
      </c>
    </row>
    <row r="190" spans="1:65" s="2" customFormat="1" ht="24.2" customHeight="1">
      <c r="A190" s="34"/>
      <c r="B190" s="35"/>
      <c r="C190" s="186" t="s">
        <v>8</v>
      </c>
      <c r="D190" s="186" t="s">
        <v>121</v>
      </c>
      <c r="E190" s="187" t="s">
        <v>220</v>
      </c>
      <c r="F190" s="188" t="s">
        <v>221</v>
      </c>
      <c r="G190" s="189" t="s">
        <v>142</v>
      </c>
      <c r="H190" s="190">
        <v>113.203</v>
      </c>
      <c r="I190" s="191"/>
      <c r="J190" s="192">
        <f>ROUND(I190*H190,2)</f>
        <v>0</v>
      </c>
      <c r="K190" s="188" t="s">
        <v>132</v>
      </c>
      <c r="L190" s="39"/>
      <c r="M190" s="193" t="s">
        <v>1</v>
      </c>
      <c r="N190" s="194" t="s">
        <v>37</v>
      </c>
      <c r="O190" s="71"/>
      <c r="P190" s="195">
        <f>O190*H190</f>
        <v>0</v>
      </c>
      <c r="Q190" s="195">
        <v>0</v>
      </c>
      <c r="R190" s="195">
        <f>Q190*H190</f>
        <v>0</v>
      </c>
      <c r="S190" s="195">
        <v>0.56999999999999995</v>
      </c>
      <c r="T190" s="196">
        <f>S190*H190</f>
        <v>64.525709999999989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126</v>
      </c>
      <c r="AT190" s="197" t="s">
        <v>121</v>
      </c>
      <c r="AU190" s="197" t="s">
        <v>82</v>
      </c>
      <c r="AY190" s="17" t="s">
        <v>119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80</v>
      </c>
      <c r="BK190" s="198">
        <f>ROUND(I190*H190,2)</f>
        <v>0</v>
      </c>
      <c r="BL190" s="17" t="s">
        <v>126</v>
      </c>
      <c r="BM190" s="197" t="s">
        <v>222</v>
      </c>
    </row>
    <row r="191" spans="1:65" s="2" customFormat="1" ht="29.25">
      <c r="A191" s="34"/>
      <c r="B191" s="35"/>
      <c r="C191" s="36"/>
      <c r="D191" s="199" t="s">
        <v>128</v>
      </c>
      <c r="E191" s="36"/>
      <c r="F191" s="200" t="s">
        <v>223</v>
      </c>
      <c r="G191" s="36"/>
      <c r="H191" s="36"/>
      <c r="I191" s="201"/>
      <c r="J191" s="36"/>
      <c r="K191" s="36"/>
      <c r="L191" s="39"/>
      <c r="M191" s="202"/>
      <c r="N191" s="203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128</v>
      </c>
      <c r="AU191" s="17" t="s">
        <v>82</v>
      </c>
    </row>
    <row r="192" spans="1:65" s="13" customFormat="1" ht="11.25">
      <c r="B192" s="204"/>
      <c r="C192" s="205"/>
      <c r="D192" s="199" t="s">
        <v>135</v>
      </c>
      <c r="E192" s="206" t="s">
        <v>1</v>
      </c>
      <c r="F192" s="207" t="s">
        <v>162</v>
      </c>
      <c r="G192" s="205"/>
      <c r="H192" s="206" t="s">
        <v>1</v>
      </c>
      <c r="I192" s="208"/>
      <c r="J192" s="205"/>
      <c r="K192" s="205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135</v>
      </c>
      <c r="AU192" s="213" t="s">
        <v>82</v>
      </c>
      <c r="AV192" s="13" t="s">
        <v>80</v>
      </c>
      <c r="AW192" s="13" t="s">
        <v>29</v>
      </c>
      <c r="AX192" s="13" t="s">
        <v>72</v>
      </c>
      <c r="AY192" s="213" t="s">
        <v>119</v>
      </c>
    </row>
    <row r="193" spans="1:65" s="14" customFormat="1" ht="11.25">
      <c r="B193" s="214"/>
      <c r="C193" s="215"/>
      <c r="D193" s="199" t="s">
        <v>135</v>
      </c>
      <c r="E193" s="216" t="s">
        <v>1</v>
      </c>
      <c r="F193" s="217" t="s">
        <v>224</v>
      </c>
      <c r="G193" s="215"/>
      <c r="H193" s="218">
        <v>113.203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135</v>
      </c>
      <c r="AU193" s="224" t="s">
        <v>82</v>
      </c>
      <c r="AV193" s="14" t="s">
        <v>82</v>
      </c>
      <c r="AW193" s="14" t="s">
        <v>29</v>
      </c>
      <c r="AX193" s="14" t="s">
        <v>72</v>
      </c>
      <c r="AY193" s="224" t="s">
        <v>119</v>
      </c>
    </row>
    <row r="194" spans="1:65" s="15" customFormat="1" ht="11.25">
      <c r="B194" s="225"/>
      <c r="C194" s="226"/>
      <c r="D194" s="199" t="s">
        <v>135</v>
      </c>
      <c r="E194" s="227" t="s">
        <v>1</v>
      </c>
      <c r="F194" s="228" t="s">
        <v>138</v>
      </c>
      <c r="G194" s="226"/>
      <c r="H194" s="229">
        <v>113.203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135</v>
      </c>
      <c r="AU194" s="235" t="s">
        <v>82</v>
      </c>
      <c r="AV194" s="15" t="s">
        <v>126</v>
      </c>
      <c r="AW194" s="15" t="s">
        <v>29</v>
      </c>
      <c r="AX194" s="15" t="s">
        <v>80</v>
      </c>
      <c r="AY194" s="235" t="s">
        <v>119</v>
      </c>
    </row>
    <row r="195" spans="1:65" s="12" customFormat="1" ht="22.9" customHeight="1">
      <c r="B195" s="170"/>
      <c r="C195" s="171"/>
      <c r="D195" s="172" t="s">
        <v>71</v>
      </c>
      <c r="E195" s="184" t="s">
        <v>225</v>
      </c>
      <c r="F195" s="184" t="s">
        <v>226</v>
      </c>
      <c r="G195" s="171"/>
      <c r="H195" s="171"/>
      <c r="I195" s="174"/>
      <c r="J195" s="185">
        <f>BK195</f>
        <v>0</v>
      </c>
      <c r="K195" s="171"/>
      <c r="L195" s="176"/>
      <c r="M195" s="177"/>
      <c r="N195" s="178"/>
      <c r="O195" s="178"/>
      <c r="P195" s="179">
        <f>SUM(P196:P216)</f>
        <v>0</v>
      </c>
      <c r="Q195" s="178"/>
      <c r="R195" s="179">
        <f>SUM(R196:R216)</f>
        <v>0</v>
      </c>
      <c r="S195" s="178"/>
      <c r="T195" s="180">
        <f>SUM(T196:T216)</f>
        <v>0</v>
      </c>
      <c r="AR195" s="181" t="s">
        <v>80</v>
      </c>
      <c r="AT195" s="182" t="s">
        <v>71</v>
      </c>
      <c r="AU195" s="182" t="s">
        <v>80</v>
      </c>
      <c r="AY195" s="181" t="s">
        <v>119</v>
      </c>
      <c r="BK195" s="183">
        <f>SUM(BK196:BK216)</f>
        <v>0</v>
      </c>
    </row>
    <row r="196" spans="1:65" s="2" customFormat="1" ht="24.2" customHeight="1">
      <c r="A196" s="34"/>
      <c r="B196" s="35"/>
      <c r="C196" s="186" t="s">
        <v>227</v>
      </c>
      <c r="D196" s="186" t="s">
        <v>121</v>
      </c>
      <c r="E196" s="187" t="s">
        <v>228</v>
      </c>
      <c r="F196" s="188" t="s">
        <v>229</v>
      </c>
      <c r="G196" s="189" t="s">
        <v>155</v>
      </c>
      <c r="H196" s="190">
        <v>107.083</v>
      </c>
      <c r="I196" s="191"/>
      <c r="J196" s="192">
        <f>ROUND(I196*H196,2)</f>
        <v>0</v>
      </c>
      <c r="K196" s="188" t="s">
        <v>132</v>
      </c>
      <c r="L196" s="39"/>
      <c r="M196" s="193" t="s">
        <v>1</v>
      </c>
      <c r="N196" s="194" t="s">
        <v>37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126</v>
      </c>
      <c r="AT196" s="197" t="s">
        <v>121</v>
      </c>
      <c r="AU196" s="197" t="s">
        <v>82</v>
      </c>
      <c r="AY196" s="17" t="s">
        <v>119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80</v>
      </c>
      <c r="BK196" s="198">
        <f>ROUND(I196*H196,2)</f>
        <v>0</v>
      </c>
      <c r="BL196" s="17" t="s">
        <v>126</v>
      </c>
      <c r="BM196" s="197" t="s">
        <v>230</v>
      </c>
    </row>
    <row r="197" spans="1:65" s="2" customFormat="1" ht="19.5">
      <c r="A197" s="34"/>
      <c r="B197" s="35"/>
      <c r="C197" s="36"/>
      <c r="D197" s="199" t="s">
        <v>128</v>
      </c>
      <c r="E197" s="36"/>
      <c r="F197" s="200" t="s">
        <v>231</v>
      </c>
      <c r="G197" s="36"/>
      <c r="H197" s="36"/>
      <c r="I197" s="201"/>
      <c r="J197" s="36"/>
      <c r="K197" s="36"/>
      <c r="L197" s="39"/>
      <c r="M197" s="202"/>
      <c r="N197" s="203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128</v>
      </c>
      <c r="AU197" s="17" t="s">
        <v>82</v>
      </c>
    </row>
    <row r="198" spans="1:65" s="2" customFormat="1" ht="24.2" customHeight="1">
      <c r="A198" s="34"/>
      <c r="B198" s="35"/>
      <c r="C198" s="186" t="s">
        <v>232</v>
      </c>
      <c r="D198" s="186" t="s">
        <v>121</v>
      </c>
      <c r="E198" s="187" t="s">
        <v>233</v>
      </c>
      <c r="F198" s="188" t="s">
        <v>234</v>
      </c>
      <c r="G198" s="189" t="s">
        <v>155</v>
      </c>
      <c r="H198" s="190">
        <v>2141.66</v>
      </c>
      <c r="I198" s="191"/>
      <c r="J198" s="192">
        <f>ROUND(I198*H198,2)</f>
        <v>0</v>
      </c>
      <c r="K198" s="188" t="s">
        <v>132</v>
      </c>
      <c r="L198" s="39"/>
      <c r="M198" s="193" t="s">
        <v>1</v>
      </c>
      <c r="N198" s="194" t="s">
        <v>37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126</v>
      </c>
      <c r="AT198" s="197" t="s">
        <v>121</v>
      </c>
      <c r="AU198" s="197" t="s">
        <v>82</v>
      </c>
      <c r="AY198" s="17" t="s">
        <v>119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80</v>
      </c>
      <c r="BK198" s="198">
        <f>ROUND(I198*H198,2)</f>
        <v>0</v>
      </c>
      <c r="BL198" s="17" t="s">
        <v>126</v>
      </c>
      <c r="BM198" s="197" t="s">
        <v>235</v>
      </c>
    </row>
    <row r="199" spans="1:65" s="2" customFormat="1" ht="29.25">
      <c r="A199" s="34"/>
      <c r="B199" s="35"/>
      <c r="C199" s="36"/>
      <c r="D199" s="199" t="s">
        <v>128</v>
      </c>
      <c r="E199" s="36"/>
      <c r="F199" s="200" t="s">
        <v>236</v>
      </c>
      <c r="G199" s="36"/>
      <c r="H199" s="36"/>
      <c r="I199" s="201"/>
      <c r="J199" s="36"/>
      <c r="K199" s="36"/>
      <c r="L199" s="39"/>
      <c r="M199" s="202"/>
      <c r="N199" s="203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128</v>
      </c>
      <c r="AU199" s="17" t="s">
        <v>82</v>
      </c>
    </row>
    <row r="200" spans="1:65" s="14" customFormat="1" ht="11.25">
      <c r="B200" s="214"/>
      <c r="C200" s="215"/>
      <c r="D200" s="199" t="s">
        <v>135</v>
      </c>
      <c r="E200" s="215"/>
      <c r="F200" s="217" t="s">
        <v>237</v>
      </c>
      <c r="G200" s="215"/>
      <c r="H200" s="218">
        <v>2141.66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135</v>
      </c>
      <c r="AU200" s="224" t="s">
        <v>82</v>
      </c>
      <c r="AV200" s="14" t="s">
        <v>82</v>
      </c>
      <c r="AW200" s="14" t="s">
        <v>4</v>
      </c>
      <c r="AX200" s="14" t="s">
        <v>80</v>
      </c>
      <c r="AY200" s="224" t="s">
        <v>119</v>
      </c>
    </row>
    <row r="201" spans="1:65" s="2" customFormat="1" ht="24.2" customHeight="1">
      <c r="A201" s="34"/>
      <c r="B201" s="35"/>
      <c r="C201" s="186" t="s">
        <v>238</v>
      </c>
      <c r="D201" s="186" t="s">
        <v>121</v>
      </c>
      <c r="E201" s="187" t="s">
        <v>239</v>
      </c>
      <c r="F201" s="188" t="s">
        <v>240</v>
      </c>
      <c r="G201" s="189" t="s">
        <v>155</v>
      </c>
      <c r="H201" s="190">
        <v>8.8000000000000007</v>
      </c>
      <c r="I201" s="191"/>
      <c r="J201" s="192">
        <f>ROUND(I201*H201,2)</f>
        <v>0</v>
      </c>
      <c r="K201" s="188" t="s">
        <v>132</v>
      </c>
      <c r="L201" s="39"/>
      <c r="M201" s="193" t="s">
        <v>1</v>
      </c>
      <c r="N201" s="194" t="s">
        <v>37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126</v>
      </c>
      <c r="AT201" s="197" t="s">
        <v>121</v>
      </c>
      <c r="AU201" s="197" t="s">
        <v>82</v>
      </c>
      <c r="AY201" s="17" t="s">
        <v>119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80</v>
      </c>
      <c r="BK201" s="198">
        <f>ROUND(I201*H201,2)</f>
        <v>0</v>
      </c>
      <c r="BL201" s="17" t="s">
        <v>126</v>
      </c>
      <c r="BM201" s="197" t="s">
        <v>241</v>
      </c>
    </row>
    <row r="202" spans="1:65" s="2" customFormat="1" ht="29.25">
      <c r="A202" s="34"/>
      <c r="B202" s="35"/>
      <c r="C202" s="36"/>
      <c r="D202" s="199" t="s">
        <v>128</v>
      </c>
      <c r="E202" s="36"/>
      <c r="F202" s="200" t="s">
        <v>242</v>
      </c>
      <c r="G202" s="36"/>
      <c r="H202" s="36"/>
      <c r="I202" s="201"/>
      <c r="J202" s="36"/>
      <c r="K202" s="36"/>
      <c r="L202" s="39"/>
      <c r="M202" s="202"/>
      <c r="N202" s="203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128</v>
      </c>
      <c r="AU202" s="17" t="s">
        <v>82</v>
      </c>
    </row>
    <row r="203" spans="1:65" s="14" customFormat="1" ht="11.25">
      <c r="B203" s="214"/>
      <c r="C203" s="215"/>
      <c r="D203" s="199" t="s">
        <v>135</v>
      </c>
      <c r="E203" s="216" t="s">
        <v>1</v>
      </c>
      <c r="F203" s="217" t="s">
        <v>243</v>
      </c>
      <c r="G203" s="215"/>
      <c r="H203" s="218">
        <v>8.8000000000000007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135</v>
      </c>
      <c r="AU203" s="224" t="s">
        <v>82</v>
      </c>
      <c r="AV203" s="14" t="s">
        <v>82</v>
      </c>
      <c r="AW203" s="14" t="s">
        <v>29</v>
      </c>
      <c r="AX203" s="14" t="s">
        <v>72</v>
      </c>
      <c r="AY203" s="224" t="s">
        <v>119</v>
      </c>
    </row>
    <row r="204" spans="1:65" s="15" customFormat="1" ht="11.25">
      <c r="B204" s="225"/>
      <c r="C204" s="226"/>
      <c r="D204" s="199" t="s">
        <v>135</v>
      </c>
      <c r="E204" s="227" t="s">
        <v>1</v>
      </c>
      <c r="F204" s="228" t="s">
        <v>138</v>
      </c>
      <c r="G204" s="226"/>
      <c r="H204" s="229">
        <v>8.8000000000000007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135</v>
      </c>
      <c r="AU204" s="235" t="s">
        <v>82</v>
      </c>
      <c r="AV204" s="15" t="s">
        <v>126</v>
      </c>
      <c r="AW204" s="15" t="s">
        <v>29</v>
      </c>
      <c r="AX204" s="15" t="s">
        <v>80</v>
      </c>
      <c r="AY204" s="235" t="s">
        <v>119</v>
      </c>
    </row>
    <row r="205" spans="1:65" s="2" customFormat="1" ht="37.9" customHeight="1">
      <c r="A205" s="34"/>
      <c r="B205" s="35"/>
      <c r="C205" s="186" t="s">
        <v>244</v>
      </c>
      <c r="D205" s="186" t="s">
        <v>121</v>
      </c>
      <c r="E205" s="187" t="s">
        <v>245</v>
      </c>
      <c r="F205" s="188" t="s">
        <v>246</v>
      </c>
      <c r="G205" s="189" t="s">
        <v>155</v>
      </c>
      <c r="H205" s="190">
        <v>29.021000000000001</v>
      </c>
      <c r="I205" s="191"/>
      <c r="J205" s="192">
        <f>ROUND(I205*H205,2)</f>
        <v>0</v>
      </c>
      <c r="K205" s="188" t="s">
        <v>132</v>
      </c>
      <c r="L205" s="39"/>
      <c r="M205" s="193" t="s">
        <v>1</v>
      </c>
      <c r="N205" s="194" t="s">
        <v>37</v>
      </c>
      <c r="O205" s="71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126</v>
      </c>
      <c r="AT205" s="197" t="s">
        <v>121</v>
      </c>
      <c r="AU205" s="197" t="s">
        <v>82</v>
      </c>
      <c r="AY205" s="17" t="s">
        <v>119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80</v>
      </c>
      <c r="BK205" s="198">
        <f>ROUND(I205*H205,2)</f>
        <v>0</v>
      </c>
      <c r="BL205" s="17" t="s">
        <v>126</v>
      </c>
      <c r="BM205" s="197" t="s">
        <v>247</v>
      </c>
    </row>
    <row r="206" spans="1:65" s="2" customFormat="1" ht="29.25">
      <c r="A206" s="34"/>
      <c r="B206" s="35"/>
      <c r="C206" s="36"/>
      <c r="D206" s="199" t="s">
        <v>128</v>
      </c>
      <c r="E206" s="36"/>
      <c r="F206" s="200" t="s">
        <v>248</v>
      </c>
      <c r="G206" s="36"/>
      <c r="H206" s="36"/>
      <c r="I206" s="201"/>
      <c r="J206" s="36"/>
      <c r="K206" s="36"/>
      <c r="L206" s="39"/>
      <c r="M206" s="202"/>
      <c r="N206" s="203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128</v>
      </c>
      <c r="AU206" s="17" t="s">
        <v>82</v>
      </c>
    </row>
    <row r="207" spans="1:65" s="14" customFormat="1" ht="11.25">
      <c r="B207" s="214"/>
      <c r="C207" s="215"/>
      <c r="D207" s="199" t="s">
        <v>135</v>
      </c>
      <c r="E207" s="216" t="s">
        <v>1</v>
      </c>
      <c r="F207" s="217" t="s">
        <v>249</v>
      </c>
      <c r="G207" s="215"/>
      <c r="H207" s="218">
        <v>29.021000000000001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135</v>
      </c>
      <c r="AU207" s="224" t="s">
        <v>82</v>
      </c>
      <c r="AV207" s="14" t="s">
        <v>82</v>
      </c>
      <c r="AW207" s="14" t="s">
        <v>29</v>
      </c>
      <c r="AX207" s="14" t="s">
        <v>72</v>
      </c>
      <c r="AY207" s="224" t="s">
        <v>119</v>
      </c>
    </row>
    <row r="208" spans="1:65" s="15" customFormat="1" ht="11.25">
      <c r="B208" s="225"/>
      <c r="C208" s="226"/>
      <c r="D208" s="199" t="s">
        <v>135</v>
      </c>
      <c r="E208" s="227" t="s">
        <v>1</v>
      </c>
      <c r="F208" s="228" t="s">
        <v>138</v>
      </c>
      <c r="G208" s="226"/>
      <c r="H208" s="229">
        <v>29.021000000000001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135</v>
      </c>
      <c r="AU208" s="235" t="s">
        <v>82</v>
      </c>
      <c r="AV208" s="15" t="s">
        <v>126</v>
      </c>
      <c r="AW208" s="15" t="s">
        <v>29</v>
      </c>
      <c r="AX208" s="15" t="s">
        <v>80</v>
      </c>
      <c r="AY208" s="235" t="s">
        <v>119</v>
      </c>
    </row>
    <row r="209" spans="1:65" s="2" customFormat="1" ht="24.2" customHeight="1">
      <c r="A209" s="34"/>
      <c r="B209" s="35"/>
      <c r="C209" s="186" t="s">
        <v>250</v>
      </c>
      <c r="D209" s="186" t="s">
        <v>121</v>
      </c>
      <c r="E209" s="187" t="s">
        <v>251</v>
      </c>
      <c r="F209" s="188" t="s">
        <v>252</v>
      </c>
      <c r="G209" s="189" t="s">
        <v>155</v>
      </c>
      <c r="H209" s="190">
        <v>68.918000000000006</v>
      </c>
      <c r="I209" s="191"/>
      <c r="J209" s="192">
        <f>ROUND(I209*H209,2)</f>
        <v>0</v>
      </c>
      <c r="K209" s="188" t="s">
        <v>132</v>
      </c>
      <c r="L209" s="39"/>
      <c r="M209" s="193" t="s">
        <v>1</v>
      </c>
      <c r="N209" s="194" t="s">
        <v>37</v>
      </c>
      <c r="O209" s="71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126</v>
      </c>
      <c r="AT209" s="197" t="s">
        <v>121</v>
      </c>
      <c r="AU209" s="197" t="s">
        <v>82</v>
      </c>
      <c r="AY209" s="17" t="s">
        <v>119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80</v>
      </c>
      <c r="BK209" s="198">
        <f>ROUND(I209*H209,2)</f>
        <v>0</v>
      </c>
      <c r="BL209" s="17" t="s">
        <v>126</v>
      </c>
      <c r="BM209" s="197" t="s">
        <v>253</v>
      </c>
    </row>
    <row r="210" spans="1:65" s="2" customFormat="1" ht="19.5">
      <c r="A210" s="34"/>
      <c r="B210" s="35"/>
      <c r="C210" s="36"/>
      <c r="D210" s="199" t="s">
        <v>128</v>
      </c>
      <c r="E210" s="36"/>
      <c r="F210" s="200" t="s">
        <v>254</v>
      </c>
      <c r="G210" s="36"/>
      <c r="H210" s="36"/>
      <c r="I210" s="201"/>
      <c r="J210" s="36"/>
      <c r="K210" s="36"/>
      <c r="L210" s="39"/>
      <c r="M210" s="202"/>
      <c r="N210" s="203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128</v>
      </c>
      <c r="AU210" s="17" t="s">
        <v>82</v>
      </c>
    </row>
    <row r="211" spans="1:65" s="14" customFormat="1" ht="11.25">
      <c r="B211" s="214"/>
      <c r="C211" s="215"/>
      <c r="D211" s="199" t="s">
        <v>135</v>
      </c>
      <c r="E211" s="216" t="s">
        <v>1</v>
      </c>
      <c r="F211" s="217" t="s">
        <v>255</v>
      </c>
      <c r="G211" s="215"/>
      <c r="H211" s="218">
        <v>68.918000000000006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135</v>
      </c>
      <c r="AU211" s="224" t="s">
        <v>82</v>
      </c>
      <c r="AV211" s="14" t="s">
        <v>82</v>
      </c>
      <c r="AW211" s="14" t="s">
        <v>29</v>
      </c>
      <c r="AX211" s="14" t="s">
        <v>72</v>
      </c>
      <c r="AY211" s="224" t="s">
        <v>119</v>
      </c>
    </row>
    <row r="212" spans="1:65" s="15" customFormat="1" ht="11.25">
      <c r="B212" s="225"/>
      <c r="C212" s="226"/>
      <c r="D212" s="199" t="s">
        <v>135</v>
      </c>
      <c r="E212" s="227" t="s">
        <v>1</v>
      </c>
      <c r="F212" s="228" t="s">
        <v>138</v>
      </c>
      <c r="G212" s="226"/>
      <c r="H212" s="229">
        <v>68.918000000000006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135</v>
      </c>
      <c r="AU212" s="235" t="s">
        <v>82</v>
      </c>
      <c r="AV212" s="15" t="s">
        <v>126</v>
      </c>
      <c r="AW212" s="15" t="s">
        <v>29</v>
      </c>
      <c r="AX212" s="15" t="s">
        <v>80</v>
      </c>
      <c r="AY212" s="235" t="s">
        <v>119</v>
      </c>
    </row>
    <row r="213" spans="1:65" s="2" customFormat="1" ht="24.2" customHeight="1">
      <c r="A213" s="34"/>
      <c r="B213" s="35"/>
      <c r="C213" s="186" t="s">
        <v>7</v>
      </c>
      <c r="D213" s="186" t="s">
        <v>121</v>
      </c>
      <c r="E213" s="187" t="s">
        <v>256</v>
      </c>
      <c r="F213" s="188" t="s">
        <v>257</v>
      </c>
      <c r="G213" s="189" t="s">
        <v>155</v>
      </c>
      <c r="H213" s="190">
        <v>15</v>
      </c>
      <c r="I213" s="191"/>
      <c r="J213" s="192">
        <f>ROUND(I213*H213,2)</f>
        <v>0</v>
      </c>
      <c r="K213" s="188" t="s">
        <v>132</v>
      </c>
      <c r="L213" s="39"/>
      <c r="M213" s="193" t="s">
        <v>1</v>
      </c>
      <c r="N213" s="194" t="s">
        <v>37</v>
      </c>
      <c r="O213" s="7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126</v>
      </c>
      <c r="AT213" s="197" t="s">
        <v>121</v>
      </c>
      <c r="AU213" s="197" t="s">
        <v>82</v>
      </c>
      <c r="AY213" s="17" t="s">
        <v>119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80</v>
      </c>
      <c r="BK213" s="198">
        <f>ROUND(I213*H213,2)</f>
        <v>0</v>
      </c>
      <c r="BL213" s="17" t="s">
        <v>126</v>
      </c>
      <c r="BM213" s="197" t="s">
        <v>258</v>
      </c>
    </row>
    <row r="214" spans="1:65" s="2" customFormat="1" ht="29.25">
      <c r="A214" s="34"/>
      <c r="B214" s="35"/>
      <c r="C214" s="36"/>
      <c r="D214" s="199" t="s">
        <v>128</v>
      </c>
      <c r="E214" s="36"/>
      <c r="F214" s="200" t="s">
        <v>259</v>
      </c>
      <c r="G214" s="36"/>
      <c r="H214" s="36"/>
      <c r="I214" s="201"/>
      <c r="J214" s="36"/>
      <c r="K214" s="36"/>
      <c r="L214" s="39"/>
      <c r="M214" s="202"/>
      <c r="N214" s="203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128</v>
      </c>
      <c r="AU214" s="17" t="s">
        <v>82</v>
      </c>
    </row>
    <row r="215" spans="1:65" s="14" customFormat="1" ht="11.25">
      <c r="B215" s="214"/>
      <c r="C215" s="215"/>
      <c r="D215" s="199" t="s">
        <v>135</v>
      </c>
      <c r="E215" s="216" t="s">
        <v>1</v>
      </c>
      <c r="F215" s="217" t="s">
        <v>8</v>
      </c>
      <c r="G215" s="215"/>
      <c r="H215" s="218">
        <v>15</v>
      </c>
      <c r="I215" s="219"/>
      <c r="J215" s="215"/>
      <c r="K215" s="215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135</v>
      </c>
      <c r="AU215" s="224" t="s">
        <v>82</v>
      </c>
      <c r="AV215" s="14" t="s">
        <v>82</v>
      </c>
      <c r="AW215" s="14" t="s">
        <v>29</v>
      </c>
      <c r="AX215" s="14" t="s">
        <v>72</v>
      </c>
      <c r="AY215" s="224" t="s">
        <v>119</v>
      </c>
    </row>
    <row r="216" spans="1:65" s="15" customFormat="1" ht="11.25">
      <c r="B216" s="225"/>
      <c r="C216" s="226"/>
      <c r="D216" s="199" t="s">
        <v>135</v>
      </c>
      <c r="E216" s="227" t="s">
        <v>1</v>
      </c>
      <c r="F216" s="228" t="s">
        <v>138</v>
      </c>
      <c r="G216" s="226"/>
      <c r="H216" s="229">
        <v>15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AT216" s="235" t="s">
        <v>135</v>
      </c>
      <c r="AU216" s="235" t="s">
        <v>82</v>
      </c>
      <c r="AV216" s="15" t="s">
        <v>126</v>
      </c>
      <c r="AW216" s="15" t="s">
        <v>29</v>
      </c>
      <c r="AX216" s="15" t="s">
        <v>80</v>
      </c>
      <c r="AY216" s="235" t="s">
        <v>119</v>
      </c>
    </row>
    <row r="217" spans="1:65" s="12" customFormat="1" ht="25.9" customHeight="1">
      <c r="B217" s="170"/>
      <c r="C217" s="171"/>
      <c r="D217" s="172" t="s">
        <v>71</v>
      </c>
      <c r="E217" s="173" t="s">
        <v>260</v>
      </c>
      <c r="F217" s="173" t="s">
        <v>261</v>
      </c>
      <c r="G217" s="171"/>
      <c r="H217" s="171"/>
      <c r="I217" s="174"/>
      <c r="J217" s="175">
        <f>BK217</f>
        <v>0</v>
      </c>
      <c r="K217" s="171"/>
      <c r="L217" s="176"/>
      <c r="M217" s="177"/>
      <c r="N217" s="178"/>
      <c r="O217" s="178"/>
      <c r="P217" s="179">
        <f>P218+P225</f>
        <v>0</v>
      </c>
      <c r="Q217" s="178"/>
      <c r="R217" s="179">
        <f>R218+R225</f>
        <v>0</v>
      </c>
      <c r="S217" s="178"/>
      <c r="T217" s="180">
        <f>T218+T225</f>
        <v>0.10979999999999998</v>
      </c>
      <c r="AR217" s="181" t="s">
        <v>82</v>
      </c>
      <c r="AT217" s="182" t="s">
        <v>71</v>
      </c>
      <c r="AU217" s="182" t="s">
        <v>72</v>
      </c>
      <c r="AY217" s="181" t="s">
        <v>119</v>
      </c>
      <c r="BK217" s="183">
        <f>BK218+BK225</f>
        <v>0</v>
      </c>
    </row>
    <row r="218" spans="1:65" s="12" customFormat="1" ht="22.9" customHeight="1">
      <c r="B218" s="170"/>
      <c r="C218" s="171"/>
      <c r="D218" s="172" t="s">
        <v>71</v>
      </c>
      <c r="E218" s="184" t="s">
        <v>262</v>
      </c>
      <c r="F218" s="184" t="s">
        <v>263</v>
      </c>
      <c r="G218" s="171"/>
      <c r="H218" s="171"/>
      <c r="I218" s="174"/>
      <c r="J218" s="185">
        <f>BK218</f>
        <v>0</v>
      </c>
      <c r="K218" s="171"/>
      <c r="L218" s="176"/>
      <c r="M218" s="177"/>
      <c r="N218" s="178"/>
      <c r="O218" s="178"/>
      <c r="P218" s="179">
        <f>SUM(P219:P224)</f>
        <v>0</v>
      </c>
      <c r="Q218" s="178"/>
      <c r="R218" s="179">
        <f>SUM(R219:R224)</f>
        <v>0</v>
      </c>
      <c r="S218" s="178"/>
      <c r="T218" s="180">
        <f>SUM(T219:T224)</f>
        <v>0.10979999999999998</v>
      </c>
      <c r="AR218" s="181" t="s">
        <v>82</v>
      </c>
      <c r="AT218" s="182" t="s">
        <v>71</v>
      </c>
      <c r="AU218" s="182" t="s">
        <v>80</v>
      </c>
      <c r="AY218" s="181" t="s">
        <v>119</v>
      </c>
      <c r="BK218" s="183">
        <f>SUM(BK219:BK224)</f>
        <v>0</v>
      </c>
    </row>
    <row r="219" spans="1:65" s="2" customFormat="1" ht="14.45" customHeight="1">
      <c r="A219" s="34"/>
      <c r="B219" s="35"/>
      <c r="C219" s="186" t="s">
        <v>264</v>
      </c>
      <c r="D219" s="186" t="s">
        <v>121</v>
      </c>
      <c r="E219" s="187" t="s">
        <v>265</v>
      </c>
      <c r="F219" s="188" t="s">
        <v>266</v>
      </c>
      <c r="G219" s="189" t="s">
        <v>124</v>
      </c>
      <c r="H219" s="190">
        <v>24.4</v>
      </c>
      <c r="I219" s="191"/>
      <c r="J219" s="192">
        <f>ROUND(I219*H219,2)</f>
        <v>0</v>
      </c>
      <c r="K219" s="188" t="s">
        <v>132</v>
      </c>
      <c r="L219" s="39"/>
      <c r="M219" s="193" t="s">
        <v>1</v>
      </c>
      <c r="N219" s="194" t="s">
        <v>37</v>
      </c>
      <c r="O219" s="71"/>
      <c r="P219" s="195">
        <f>O219*H219</f>
        <v>0</v>
      </c>
      <c r="Q219" s="195">
        <v>0</v>
      </c>
      <c r="R219" s="195">
        <f>Q219*H219</f>
        <v>0</v>
      </c>
      <c r="S219" s="195">
        <v>4.4999999999999997E-3</v>
      </c>
      <c r="T219" s="196">
        <f>S219*H219</f>
        <v>0.10979999999999998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227</v>
      </c>
      <c r="AT219" s="197" t="s">
        <v>121</v>
      </c>
      <c r="AU219" s="197" t="s">
        <v>82</v>
      </c>
      <c r="AY219" s="17" t="s">
        <v>119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7" t="s">
        <v>80</v>
      </c>
      <c r="BK219" s="198">
        <f>ROUND(I219*H219,2)</f>
        <v>0</v>
      </c>
      <c r="BL219" s="17" t="s">
        <v>227</v>
      </c>
      <c r="BM219" s="197" t="s">
        <v>267</v>
      </c>
    </row>
    <row r="220" spans="1:65" s="2" customFormat="1" ht="11.25">
      <c r="A220" s="34"/>
      <c r="B220" s="35"/>
      <c r="C220" s="36"/>
      <c r="D220" s="199" t="s">
        <v>128</v>
      </c>
      <c r="E220" s="36"/>
      <c r="F220" s="200" t="s">
        <v>268</v>
      </c>
      <c r="G220" s="36"/>
      <c r="H220" s="36"/>
      <c r="I220" s="201"/>
      <c r="J220" s="36"/>
      <c r="K220" s="36"/>
      <c r="L220" s="39"/>
      <c r="M220" s="202"/>
      <c r="N220" s="203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128</v>
      </c>
      <c r="AU220" s="17" t="s">
        <v>82</v>
      </c>
    </row>
    <row r="221" spans="1:65" s="13" customFormat="1" ht="11.25">
      <c r="B221" s="204"/>
      <c r="C221" s="205"/>
      <c r="D221" s="199" t="s">
        <v>135</v>
      </c>
      <c r="E221" s="206" t="s">
        <v>1</v>
      </c>
      <c r="F221" s="207" t="s">
        <v>162</v>
      </c>
      <c r="G221" s="205"/>
      <c r="H221" s="206" t="s">
        <v>1</v>
      </c>
      <c r="I221" s="208"/>
      <c r="J221" s="205"/>
      <c r="K221" s="205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135</v>
      </c>
      <c r="AU221" s="213" t="s">
        <v>82</v>
      </c>
      <c r="AV221" s="13" t="s">
        <v>80</v>
      </c>
      <c r="AW221" s="13" t="s">
        <v>29</v>
      </c>
      <c r="AX221" s="13" t="s">
        <v>72</v>
      </c>
      <c r="AY221" s="213" t="s">
        <v>119</v>
      </c>
    </row>
    <row r="222" spans="1:65" s="13" customFormat="1" ht="11.25">
      <c r="B222" s="204"/>
      <c r="C222" s="205"/>
      <c r="D222" s="199" t="s">
        <v>135</v>
      </c>
      <c r="E222" s="206" t="s">
        <v>1</v>
      </c>
      <c r="F222" s="207" t="s">
        <v>269</v>
      </c>
      <c r="G222" s="205"/>
      <c r="H222" s="206" t="s">
        <v>1</v>
      </c>
      <c r="I222" s="208"/>
      <c r="J222" s="205"/>
      <c r="K222" s="205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135</v>
      </c>
      <c r="AU222" s="213" t="s">
        <v>82</v>
      </c>
      <c r="AV222" s="13" t="s">
        <v>80</v>
      </c>
      <c r="AW222" s="13" t="s">
        <v>29</v>
      </c>
      <c r="AX222" s="13" t="s">
        <v>72</v>
      </c>
      <c r="AY222" s="213" t="s">
        <v>119</v>
      </c>
    </row>
    <row r="223" spans="1:65" s="14" customFormat="1" ht="11.25">
      <c r="B223" s="214"/>
      <c r="C223" s="215"/>
      <c r="D223" s="199" t="s">
        <v>135</v>
      </c>
      <c r="E223" s="216" t="s">
        <v>1</v>
      </c>
      <c r="F223" s="217" t="s">
        <v>270</v>
      </c>
      <c r="G223" s="215"/>
      <c r="H223" s="218">
        <v>24.4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135</v>
      </c>
      <c r="AU223" s="224" t="s">
        <v>82</v>
      </c>
      <c r="AV223" s="14" t="s">
        <v>82</v>
      </c>
      <c r="AW223" s="14" t="s">
        <v>29</v>
      </c>
      <c r="AX223" s="14" t="s">
        <v>72</v>
      </c>
      <c r="AY223" s="224" t="s">
        <v>119</v>
      </c>
    </row>
    <row r="224" spans="1:65" s="15" customFormat="1" ht="11.25">
      <c r="B224" s="225"/>
      <c r="C224" s="226"/>
      <c r="D224" s="199" t="s">
        <v>135</v>
      </c>
      <c r="E224" s="227" t="s">
        <v>1</v>
      </c>
      <c r="F224" s="228" t="s">
        <v>138</v>
      </c>
      <c r="G224" s="226"/>
      <c r="H224" s="229">
        <v>24.4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135</v>
      </c>
      <c r="AU224" s="235" t="s">
        <v>82</v>
      </c>
      <c r="AV224" s="15" t="s">
        <v>126</v>
      </c>
      <c r="AW224" s="15" t="s">
        <v>29</v>
      </c>
      <c r="AX224" s="15" t="s">
        <v>80</v>
      </c>
      <c r="AY224" s="235" t="s">
        <v>119</v>
      </c>
    </row>
    <row r="225" spans="1:65" s="12" customFormat="1" ht="22.9" customHeight="1">
      <c r="B225" s="170"/>
      <c r="C225" s="171"/>
      <c r="D225" s="172" t="s">
        <v>71</v>
      </c>
      <c r="E225" s="184" t="s">
        <v>271</v>
      </c>
      <c r="F225" s="184" t="s">
        <v>272</v>
      </c>
      <c r="G225" s="171"/>
      <c r="H225" s="171"/>
      <c r="I225" s="174"/>
      <c r="J225" s="185">
        <f>BK225</f>
        <v>0</v>
      </c>
      <c r="K225" s="171"/>
      <c r="L225" s="176"/>
      <c r="M225" s="177"/>
      <c r="N225" s="178"/>
      <c r="O225" s="178"/>
      <c r="P225" s="179">
        <f>SUM(P226:P227)</f>
        <v>0</v>
      </c>
      <c r="Q225" s="178"/>
      <c r="R225" s="179">
        <f>SUM(R226:R227)</f>
        <v>0</v>
      </c>
      <c r="S225" s="178"/>
      <c r="T225" s="180">
        <f>SUM(T226:T227)</f>
        <v>0</v>
      </c>
      <c r="AR225" s="181" t="s">
        <v>139</v>
      </c>
      <c r="AT225" s="182" t="s">
        <v>71</v>
      </c>
      <c r="AU225" s="182" t="s">
        <v>80</v>
      </c>
      <c r="AY225" s="181" t="s">
        <v>119</v>
      </c>
      <c r="BK225" s="183">
        <f>SUM(BK226:BK227)</f>
        <v>0</v>
      </c>
    </row>
    <row r="226" spans="1:65" s="2" customFormat="1" ht="24.2" customHeight="1">
      <c r="A226" s="34"/>
      <c r="B226" s="35"/>
      <c r="C226" s="186" t="s">
        <v>273</v>
      </c>
      <c r="D226" s="186" t="s">
        <v>121</v>
      </c>
      <c r="E226" s="187" t="s">
        <v>274</v>
      </c>
      <c r="F226" s="188" t="s">
        <v>275</v>
      </c>
      <c r="G226" s="189" t="s">
        <v>276</v>
      </c>
      <c r="H226" s="190">
        <v>1</v>
      </c>
      <c r="I226" s="191"/>
      <c r="J226" s="192">
        <f>ROUND(I226*H226,2)</f>
        <v>0</v>
      </c>
      <c r="K226" s="188" t="s">
        <v>1</v>
      </c>
      <c r="L226" s="39"/>
      <c r="M226" s="193" t="s">
        <v>1</v>
      </c>
      <c r="N226" s="194" t="s">
        <v>37</v>
      </c>
      <c r="O226" s="71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277</v>
      </c>
      <c r="AT226" s="197" t="s">
        <v>121</v>
      </c>
      <c r="AU226" s="197" t="s">
        <v>82</v>
      </c>
      <c r="AY226" s="17" t="s">
        <v>119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80</v>
      </c>
      <c r="BK226" s="198">
        <f>ROUND(I226*H226,2)</f>
        <v>0</v>
      </c>
      <c r="BL226" s="17" t="s">
        <v>277</v>
      </c>
      <c r="BM226" s="197" t="s">
        <v>278</v>
      </c>
    </row>
    <row r="227" spans="1:65" s="2" customFormat="1" ht="19.5">
      <c r="A227" s="34"/>
      <c r="B227" s="35"/>
      <c r="C227" s="36"/>
      <c r="D227" s="199" t="s">
        <v>128</v>
      </c>
      <c r="E227" s="36"/>
      <c r="F227" s="200" t="s">
        <v>275</v>
      </c>
      <c r="G227" s="36"/>
      <c r="H227" s="36"/>
      <c r="I227" s="201"/>
      <c r="J227" s="36"/>
      <c r="K227" s="36"/>
      <c r="L227" s="39"/>
      <c r="M227" s="246"/>
      <c r="N227" s="247"/>
      <c r="O227" s="248"/>
      <c r="P227" s="248"/>
      <c r="Q227" s="248"/>
      <c r="R227" s="248"/>
      <c r="S227" s="248"/>
      <c r="T227" s="249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128</v>
      </c>
      <c r="AU227" s="17" t="s">
        <v>82</v>
      </c>
    </row>
    <row r="228" spans="1:65" s="2" customFormat="1" ht="6.95" customHeight="1">
      <c r="A228" s="3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5YHNzYQA5/RijFsFzPtxPelE9TX+T/gb9ZoFQY7iJ1aUpaibYZ5T31dOe9QDWoR8xE3RglupKQyeVrMePZfjAw==" saltValue="G1LcfRTKHN4FIZlIhFFZ85oKaA8SJiLrL3ukFXLJEFPFLqn4Aw88gg8NCBvkVhGKGE/uru00AXaGoEDdS7IE1A==" spinCount="100000" sheet="1" objects="1" scenarios="1" formatColumns="0" formatRows="0" autoFilter="0"/>
  <autoFilter ref="C122:K22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Přerov HZS přečerp.stanice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279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ROUND((SUM(BE123:BE206)),  2)</f>
        <v>0</v>
      </c>
      <c r="G33" s="34"/>
      <c r="H33" s="34"/>
      <c r="I33" s="124">
        <v>0.21</v>
      </c>
      <c r="J33" s="123">
        <f>ROUND(((SUM(BE123:BE206))*I33),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ROUND((SUM(BF123:BF206)),  2)</f>
        <v>0</v>
      </c>
      <c r="G34" s="34"/>
      <c r="H34" s="34"/>
      <c r="I34" s="124">
        <v>0.15</v>
      </c>
      <c r="J34" s="123">
        <f>ROUND(((SUM(BF123:BF206))*I34),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ROUND((SUM(BG123:BG206)),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ROUND((SUM(BH123:BH206)),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ROUND((SUM(BI123:BI206)),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Přerov HZS přečerp.stanice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SO 02 - usazovací nádrže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98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99</v>
      </c>
      <c r="E99" s="156"/>
      <c r="F99" s="156"/>
      <c r="G99" s="156"/>
      <c r="H99" s="156"/>
      <c r="I99" s="156"/>
      <c r="J99" s="157">
        <f>J144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100</v>
      </c>
      <c r="E100" s="156"/>
      <c r="F100" s="156"/>
      <c r="G100" s="156"/>
      <c r="H100" s="156"/>
      <c r="I100" s="156"/>
      <c r="J100" s="157">
        <f>J166</f>
        <v>0</v>
      </c>
      <c r="K100" s="154"/>
      <c r="L100" s="158"/>
    </row>
    <row r="101" spans="1:31" s="9" customFormat="1" ht="24.95" customHeight="1">
      <c r="B101" s="147"/>
      <c r="C101" s="148"/>
      <c r="D101" s="149" t="s">
        <v>101</v>
      </c>
      <c r="E101" s="150"/>
      <c r="F101" s="150"/>
      <c r="G101" s="150"/>
      <c r="H101" s="150"/>
      <c r="I101" s="150"/>
      <c r="J101" s="151">
        <f>J184</f>
        <v>0</v>
      </c>
      <c r="K101" s="148"/>
      <c r="L101" s="152"/>
    </row>
    <row r="102" spans="1:31" s="10" customFormat="1" ht="19.899999999999999" customHeight="1">
      <c r="B102" s="153"/>
      <c r="C102" s="154"/>
      <c r="D102" s="155" t="s">
        <v>102</v>
      </c>
      <c r="E102" s="156"/>
      <c r="F102" s="156"/>
      <c r="G102" s="156"/>
      <c r="H102" s="156"/>
      <c r="I102" s="156"/>
      <c r="J102" s="157">
        <f>J185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280</v>
      </c>
      <c r="E103" s="156"/>
      <c r="F103" s="156"/>
      <c r="G103" s="156"/>
      <c r="H103" s="156"/>
      <c r="I103" s="156"/>
      <c r="J103" s="157">
        <f>J192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104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1" t="str">
        <f>E7</f>
        <v>Přerov HZS přečerp.stanice</v>
      </c>
      <c r="F113" s="302"/>
      <c r="G113" s="302"/>
      <c r="H113" s="30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90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2" t="str">
        <f>E9</f>
        <v>SO 02 - usazovací nádrže</v>
      </c>
      <c r="F115" s="303"/>
      <c r="G115" s="303"/>
      <c r="H115" s="303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 xml:space="preserve"> </v>
      </c>
      <c r="G117" s="36"/>
      <c r="H117" s="36"/>
      <c r="I117" s="29" t="s">
        <v>22</v>
      </c>
      <c r="J117" s="66">
        <f>IF(J12="","",J12)</f>
        <v>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E15</f>
        <v xml:space="preserve"> </v>
      </c>
      <c r="G119" s="36"/>
      <c r="H119" s="36"/>
      <c r="I119" s="29" t="s">
        <v>28</v>
      </c>
      <c r="J119" s="32" t="str">
        <f>E21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IF(E18="","",E18)</f>
        <v>Vyplň údaj</v>
      </c>
      <c r="G120" s="36"/>
      <c r="H120" s="36"/>
      <c r="I120" s="29" t="s">
        <v>30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105</v>
      </c>
      <c r="D122" s="162" t="s">
        <v>57</v>
      </c>
      <c r="E122" s="162" t="s">
        <v>53</v>
      </c>
      <c r="F122" s="162" t="s">
        <v>54</v>
      </c>
      <c r="G122" s="162" t="s">
        <v>106</v>
      </c>
      <c r="H122" s="162" t="s">
        <v>107</v>
      </c>
      <c r="I122" s="162" t="s">
        <v>108</v>
      </c>
      <c r="J122" s="162" t="s">
        <v>94</v>
      </c>
      <c r="K122" s="163" t="s">
        <v>109</v>
      </c>
      <c r="L122" s="164"/>
      <c r="M122" s="75" t="s">
        <v>1</v>
      </c>
      <c r="N122" s="76" t="s">
        <v>36</v>
      </c>
      <c r="O122" s="76" t="s">
        <v>110</v>
      </c>
      <c r="P122" s="76" t="s">
        <v>111</v>
      </c>
      <c r="Q122" s="76" t="s">
        <v>112</v>
      </c>
      <c r="R122" s="76" t="s">
        <v>113</v>
      </c>
      <c r="S122" s="76" t="s">
        <v>114</v>
      </c>
      <c r="T122" s="77" t="s">
        <v>115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116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P124+P184</f>
        <v>0</v>
      </c>
      <c r="Q123" s="79"/>
      <c r="R123" s="167">
        <f>R124+R184</f>
        <v>4.2210000000000004E-5</v>
      </c>
      <c r="S123" s="79"/>
      <c r="T123" s="168">
        <f>T124+T184</f>
        <v>30.1129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96</v>
      </c>
      <c r="BK123" s="169">
        <f>BK124+BK184</f>
        <v>0</v>
      </c>
    </row>
    <row r="124" spans="1:65" s="12" customFormat="1" ht="25.9" customHeight="1">
      <c r="B124" s="170"/>
      <c r="C124" s="171"/>
      <c r="D124" s="172" t="s">
        <v>71</v>
      </c>
      <c r="E124" s="173" t="s">
        <v>117</v>
      </c>
      <c r="F124" s="173" t="s">
        <v>118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P125+P144+P166</f>
        <v>0</v>
      </c>
      <c r="Q124" s="178"/>
      <c r="R124" s="179">
        <f>R125+R144+R166</f>
        <v>4.2210000000000004E-5</v>
      </c>
      <c r="S124" s="178"/>
      <c r="T124" s="180">
        <f>T125+T144+T166</f>
        <v>28.706399999999999</v>
      </c>
      <c r="AR124" s="181" t="s">
        <v>80</v>
      </c>
      <c r="AT124" s="182" t="s">
        <v>71</v>
      </c>
      <c r="AU124" s="182" t="s">
        <v>72</v>
      </c>
      <c r="AY124" s="181" t="s">
        <v>119</v>
      </c>
      <c r="BK124" s="183">
        <f>BK125+BK144+BK166</f>
        <v>0</v>
      </c>
    </row>
    <row r="125" spans="1:65" s="12" customFormat="1" ht="22.9" customHeight="1">
      <c r="B125" s="170"/>
      <c r="C125" s="171"/>
      <c r="D125" s="172" t="s">
        <v>71</v>
      </c>
      <c r="E125" s="184" t="s">
        <v>80</v>
      </c>
      <c r="F125" s="184" t="s">
        <v>120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SUM(P126:P143)</f>
        <v>0</v>
      </c>
      <c r="Q125" s="178"/>
      <c r="R125" s="179">
        <f>SUM(R126:R143)</f>
        <v>4.2210000000000004E-5</v>
      </c>
      <c r="S125" s="178"/>
      <c r="T125" s="180">
        <f>SUM(T126:T143)</f>
        <v>0</v>
      </c>
      <c r="AR125" s="181" t="s">
        <v>80</v>
      </c>
      <c r="AT125" s="182" t="s">
        <v>71</v>
      </c>
      <c r="AU125" s="182" t="s">
        <v>80</v>
      </c>
      <c r="AY125" s="181" t="s">
        <v>119</v>
      </c>
      <c r="BK125" s="183">
        <f>SUM(BK126:BK143)</f>
        <v>0</v>
      </c>
    </row>
    <row r="126" spans="1:65" s="2" customFormat="1" ht="24.2" customHeight="1">
      <c r="A126" s="34"/>
      <c r="B126" s="35"/>
      <c r="C126" s="186" t="s">
        <v>80</v>
      </c>
      <c r="D126" s="186" t="s">
        <v>121</v>
      </c>
      <c r="E126" s="187" t="s">
        <v>281</v>
      </c>
      <c r="F126" s="188" t="s">
        <v>282</v>
      </c>
      <c r="G126" s="189" t="s">
        <v>283</v>
      </c>
      <c r="H126" s="190">
        <v>1.407</v>
      </c>
      <c r="I126" s="191"/>
      <c r="J126" s="192">
        <f>ROUND(I126*H126,2)</f>
        <v>0</v>
      </c>
      <c r="K126" s="188" t="s">
        <v>132</v>
      </c>
      <c r="L126" s="39"/>
      <c r="M126" s="193" t="s">
        <v>1</v>
      </c>
      <c r="N126" s="194" t="s">
        <v>37</v>
      </c>
      <c r="O126" s="71"/>
      <c r="P126" s="195">
        <f>O126*H126</f>
        <v>0</v>
      </c>
      <c r="Q126" s="195">
        <v>3.0000000000000001E-5</v>
      </c>
      <c r="R126" s="195">
        <f>Q126*H126</f>
        <v>4.2210000000000004E-5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126</v>
      </c>
      <c r="AT126" s="197" t="s">
        <v>121</v>
      </c>
      <c r="AU126" s="197" t="s">
        <v>82</v>
      </c>
      <c r="AY126" s="17" t="s">
        <v>119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126</v>
      </c>
      <c r="BM126" s="197" t="s">
        <v>284</v>
      </c>
    </row>
    <row r="127" spans="1:65" s="2" customFormat="1" ht="19.5">
      <c r="A127" s="34"/>
      <c r="B127" s="35"/>
      <c r="C127" s="36"/>
      <c r="D127" s="199" t="s">
        <v>128</v>
      </c>
      <c r="E127" s="36"/>
      <c r="F127" s="200" t="s">
        <v>285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128</v>
      </c>
      <c r="AU127" s="17" t="s">
        <v>82</v>
      </c>
    </row>
    <row r="128" spans="1:65" s="13" customFormat="1" ht="22.5">
      <c r="B128" s="204"/>
      <c r="C128" s="205"/>
      <c r="D128" s="199" t="s">
        <v>135</v>
      </c>
      <c r="E128" s="206" t="s">
        <v>1</v>
      </c>
      <c r="F128" s="207" t="s">
        <v>286</v>
      </c>
      <c r="G128" s="205"/>
      <c r="H128" s="206" t="s">
        <v>1</v>
      </c>
      <c r="I128" s="208"/>
      <c r="J128" s="205"/>
      <c r="K128" s="205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135</v>
      </c>
      <c r="AU128" s="213" t="s">
        <v>82</v>
      </c>
      <c r="AV128" s="13" t="s">
        <v>80</v>
      </c>
      <c r="AW128" s="13" t="s">
        <v>29</v>
      </c>
      <c r="AX128" s="13" t="s">
        <v>72</v>
      </c>
      <c r="AY128" s="213" t="s">
        <v>119</v>
      </c>
    </row>
    <row r="129" spans="1:65" s="14" customFormat="1" ht="11.25">
      <c r="B129" s="214"/>
      <c r="C129" s="215"/>
      <c r="D129" s="199" t="s">
        <v>135</v>
      </c>
      <c r="E129" s="216" t="s">
        <v>1</v>
      </c>
      <c r="F129" s="217" t="s">
        <v>287</v>
      </c>
      <c r="G129" s="215"/>
      <c r="H129" s="218">
        <v>1.1759999999999999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135</v>
      </c>
      <c r="AU129" s="224" t="s">
        <v>82</v>
      </c>
      <c r="AV129" s="14" t="s">
        <v>82</v>
      </c>
      <c r="AW129" s="14" t="s">
        <v>29</v>
      </c>
      <c r="AX129" s="14" t="s">
        <v>72</v>
      </c>
      <c r="AY129" s="224" t="s">
        <v>119</v>
      </c>
    </row>
    <row r="130" spans="1:65" s="13" customFormat="1" ht="22.5">
      <c r="B130" s="204"/>
      <c r="C130" s="205"/>
      <c r="D130" s="199" t="s">
        <v>135</v>
      </c>
      <c r="E130" s="206" t="s">
        <v>1</v>
      </c>
      <c r="F130" s="207" t="s">
        <v>288</v>
      </c>
      <c r="G130" s="205"/>
      <c r="H130" s="206" t="s">
        <v>1</v>
      </c>
      <c r="I130" s="208"/>
      <c r="J130" s="205"/>
      <c r="K130" s="205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135</v>
      </c>
      <c r="AU130" s="213" t="s">
        <v>82</v>
      </c>
      <c r="AV130" s="13" t="s">
        <v>80</v>
      </c>
      <c r="AW130" s="13" t="s">
        <v>29</v>
      </c>
      <c r="AX130" s="13" t="s">
        <v>72</v>
      </c>
      <c r="AY130" s="213" t="s">
        <v>119</v>
      </c>
    </row>
    <row r="131" spans="1:65" s="14" customFormat="1" ht="11.25">
      <c r="B131" s="214"/>
      <c r="C131" s="215"/>
      <c r="D131" s="199" t="s">
        <v>135</v>
      </c>
      <c r="E131" s="216" t="s">
        <v>1</v>
      </c>
      <c r="F131" s="217" t="s">
        <v>289</v>
      </c>
      <c r="G131" s="215"/>
      <c r="H131" s="218">
        <v>2.7E-2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135</v>
      </c>
      <c r="AU131" s="224" t="s">
        <v>82</v>
      </c>
      <c r="AV131" s="14" t="s">
        <v>82</v>
      </c>
      <c r="AW131" s="14" t="s">
        <v>29</v>
      </c>
      <c r="AX131" s="14" t="s">
        <v>72</v>
      </c>
      <c r="AY131" s="224" t="s">
        <v>119</v>
      </c>
    </row>
    <row r="132" spans="1:65" s="13" customFormat="1" ht="11.25">
      <c r="B132" s="204"/>
      <c r="C132" s="205"/>
      <c r="D132" s="199" t="s">
        <v>135</v>
      </c>
      <c r="E132" s="206" t="s">
        <v>1</v>
      </c>
      <c r="F132" s="207" t="s">
        <v>290</v>
      </c>
      <c r="G132" s="205"/>
      <c r="H132" s="206" t="s">
        <v>1</v>
      </c>
      <c r="I132" s="208"/>
      <c r="J132" s="205"/>
      <c r="K132" s="205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135</v>
      </c>
      <c r="AU132" s="213" t="s">
        <v>82</v>
      </c>
      <c r="AV132" s="13" t="s">
        <v>80</v>
      </c>
      <c r="AW132" s="13" t="s">
        <v>29</v>
      </c>
      <c r="AX132" s="13" t="s">
        <v>72</v>
      </c>
      <c r="AY132" s="213" t="s">
        <v>119</v>
      </c>
    </row>
    <row r="133" spans="1:65" s="14" customFormat="1" ht="11.25">
      <c r="B133" s="214"/>
      <c r="C133" s="215"/>
      <c r="D133" s="199" t="s">
        <v>135</v>
      </c>
      <c r="E133" s="216" t="s">
        <v>1</v>
      </c>
      <c r="F133" s="217" t="s">
        <v>291</v>
      </c>
      <c r="G133" s="215"/>
      <c r="H133" s="218">
        <v>0.20399999999999999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135</v>
      </c>
      <c r="AU133" s="224" t="s">
        <v>82</v>
      </c>
      <c r="AV133" s="14" t="s">
        <v>82</v>
      </c>
      <c r="AW133" s="14" t="s">
        <v>29</v>
      </c>
      <c r="AX133" s="14" t="s">
        <v>72</v>
      </c>
      <c r="AY133" s="224" t="s">
        <v>119</v>
      </c>
    </row>
    <row r="134" spans="1:65" s="15" customFormat="1" ht="11.25">
      <c r="B134" s="225"/>
      <c r="C134" s="226"/>
      <c r="D134" s="199" t="s">
        <v>135</v>
      </c>
      <c r="E134" s="227" t="s">
        <v>1</v>
      </c>
      <c r="F134" s="228" t="s">
        <v>138</v>
      </c>
      <c r="G134" s="226"/>
      <c r="H134" s="229">
        <v>1.4069999999999998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135</v>
      </c>
      <c r="AU134" s="235" t="s">
        <v>82</v>
      </c>
      <c r="AV134" s="15" t="s">
        <v>126</v>
      </c>
      <c r="AW134" s="15" t="s">
        <v>29</v>
      </c>
      <c r="AX134" s="15" t="s">
        <v>80</v>
      </c>
      <c r="AY134" s="235" t="s">
        <v>119</v>
      </c>
    </row>
    <row r="135" spans="1:65" s="2" customFormat="1" ht="24.2" customHeight="1">
      <c r="A135" s="34"/>
      <c r="B135" s="35"/>
      <c r="C135" s="186" t="s">
        <v>82</v>
      </c>
      <c r="D135" s="186" t="s">
        <v>121</v>
      </c>
      <c r="E135" s="187" t="s">
        <v>158</v>
      </c>
      <c r="F135" s="188" t="s">
        <v>159</v>
      </c>
      <c r="G135" s="189" t="s">
        <v>142</v>
      </c>
      <c r="H135" s="190">
        <v>56.594999999999999</v>
      </c>
      <c r="I135" s="191"/>
      <c r="J135" s="192">
        <f>ROUND(I135*H135,2)</f>
        <v>0</v>
      </c>
      <c r="K135" s="188" t="s">
        <v>132</v>
      </c>
      <c r="L135" s="39"/>
      <c r="M135" s="193" t="s">
        <v>1</v>
      </c>
      <c r="N135" s="194" t="s">
        <v>37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126</v>
      </c>
      <c r="AT135" s="197" t="s">
        <v>121</v>
      </c>
      <c r="AU135" s="197" t="s">
        <v>82</v>
      </c>
      <c r="AY135" s="17" t="s">
        <v>119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80</v>
      </c>
      <c r="BK135" s="198">
        <f>ROUND(I135*H135,2)</f>
        <v>0</v>
      </c>
      <c r="BL135" s="17" t="s">
        <v>126</v>
      </c>
      <c r="BM135" s="197" t="s">
        <v>292</v>
      </c>
    </row>
    <row r="136" spans="1:65" s="2" customFormat="1" ht="29.25">
      <c r="A136" s="34"/>
      <c r="B136" s="35"/>
      <c r="C136" s="36"/>
      <c r="D136" s="199" t="s">
        <v>128</v>
      </c>
      <c r="E136" s="36"/>
      <c r="F136" s="200" t="s">
        <v>161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128</v>
      </c>
      <c r="AU136" s="17" t="s">
        <v>82</v>
      </c>
    </row>
    <row r="137" spans="1:65" s="13" customFormat="1" ht="22.5">
      <c r="B137" s="204"/>
      <c r="C137" s="205"/>
      <c r="D137" s="199" t="s">
        <v>135</v>
      </c>
      <c r="E137" s="206" t="s">
        <v>1</v>
      </c>
      <c r="F137" s="207" t="s">
        <v>293</v>
      </c>
      <c r="G137" s="205"/>
      <c r="H137" s="206" t="s">
        <v>1</v>
      </c>
      <c r="I137" s="208"/>
      <c r="J137" s="205"/>
      <c r="K137" s="205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135</v>
      </c>
      <c r="AU137" s="213" t="s">
        <v>82</v>
      </c>
      <c r="AV137" s="13" t="s">
        <v>80</v>
      </c>
      <c r="AW137" s="13" t="s">
        <v>29</v>
      </c>
      <c r="AX137" s="13" t="s">
        <v>72</v>
      </c>
      <c r="AY137" s="213" t="s">
        <v>119</v>
      </c>
    </row>
    <row r="138" spans="1:65" s="14" customFormat="1" ht="11.25">
      <c r="B138" s="214"/>
      <c r="C138" s="215"/>
      <c r="D138" s="199" t="s">
        <v>135</v>
      </c>
      <c r="E138" s="216" t="s">
        <v>1</v>
      </c>
      <c r="F138" s="217" t="s">
        <v>294</v>
      </c>
      <c r="G138" s="215"/>
      <c r="H138" s="218">
        <v>44.688000000000002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135</v>
      </c>
      <c r="AU138" s="224" t="s">
        <v>82</v>
      </c>
      <c r="AV138" s="14" t="s">
        <v>82</v>
      </c>
      <c r="AW138" s="14" t="s">
        <v>29</v>
      </c>
      <c r="AX138" s="14" t="s">
        <v>72</v>
      </c>
      <c r="AY138" s="224" t="s">
        <v>119</v>
      </c>
    </row>
    <row r="139" spans="1:65" s="13" customFormat="1" ht="22.5">
      <c r="B139" s="204"/>
      <c r="C139" s="205"/>
      <c r="D139" s="199" t="s">
        <v>135</v>
      </c>
      <c r="E139" s="206" t="s">
        <v>1</v>
      </c>
      <c r="F139" s="207" t="s">
        <v>295</v>
      </c>
      <c r="G139" s="205"/>
      <c r="H139" s="206" t="s">
        <v>1</v>
      </c>
      <c r="I139" s="208"/>
      <c r="J139" s="205"/>
      <c r="K139" s="205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135</v>
      </c>
      <c r="AU139" s="213" t="s">
        <v>82</v>
      </c>
      <c r="AV139" s="13" t="s">
        <v>80</v>
      </c>
      <c r="AW139" s="13" t="s">
        <v>29</v>
      </c>
      <c r="AX139" s="13" t="s">
        <v>72</v>
      </c>
      <c r="AY139" s="213" t="s">
        <v>119</v>
      </c>
    </row>
    <row r="140" spans="1:65" s="14" customFormat="1" ht="11.25">
      <c r="B140" s="214"/>
      <c r="C140" s="215"/>
      <c r="D140" s="199" t="s">
        <v>135</v>
      </c>
      <c r="E140" s="216" t="s">
        <v>1</v>
      </c>
      <c r="F140" s="217" t="s">
        <v>296</v>
      </c>
      <c r="G140" s="215"/>
      <c r="H140" s="218">
        <v>0.24299999999999999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135</v>
      </c>
      <c r="AU140" s="224" t="s">
        <v>82</v>
      </c>
      <c r="AV140" s="14" t="s">
        <v>82</v>
      </c>
      <c r="AW140" s="14" t="s">
        <v>29</v>
      </c>
      <c r="AX140" s="14" t="s">
        <v>72</v>
      </c>
      <c r="AY140" s="224" t="s">
        <v>119</v>
      </c>
    </row>
    <row r="141" spans="1:65" s="13" customFormat="1" ht="11.25">
      <c r="B141" s="204"/>
      <c r="C141" s="205"/>
      <c r="D141" s="199" t="s">
        <v>135</v>
      </c>
      <c r="E141" s="206" t="s">
        <v>1</v>
      </c>
      <c r="F141" s="207" t="s">
        <v>297</v>
      </c>
      <c r="G141" s="205"/>
      <c r="H141" s="206" t="s">
        <v>1</v>
      </c>
      <c r="I141" s="208"/>
      <c r="J141" s="205"/>
      <c r="K141" s="205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135</v>
      </c>
      <c r="AU141" s="213" t="s">
        <v>82</v>
      </c>
      <c r="AV141" s="13" t="s">
        <v>80</v>
      </c>
      <c r="AW141" s="13" t="s">
        <v>29</v>
      </c>
      <c r="AX141" s="13" t="s">
        <v>72</v>
      </c>
      <c r="AY141" s="213" t="s">
        <v>119</v>
      </c>
    </row>
    <row r="142" spans="1:65" s="14" customFormat="1" ht="11.25">
      <c r="B142" s="214"/>
      <c r="C142" s="215"/>
      <c r="D142" s="199" t="s">
        <v>135</v>
      </c>
      <c r="E142" s="216" t="s">
        <v>1</v>
      </c>
      <c r="F142" s="217" t="s">
        <v>298</v>
      </c>
      <c r="G142" s="215"/>
      <c r="H142" s="218">
        <v>11.664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135</v>
      </c>
      <c r="AU142" s="224" t="s">
        <v>82</v>
      </c>
      <c r="AV142" s="14" t="s">
        <v>82</v>
      </c>
      <c r="AW142" s="14" t="s">
        <v>29</v>
      </c>
      <c r="AX142" s="14" t="s">
        <v>72</v>
      </c>
      <c r="AY142" s="224" t="s">
        <v>119</v>
      </c>
    </row>
    <row r="143" spans="1:65" s="15" customFormat="1" ht="11.25">
      <c r="B143" s="225"/>
      <c r="C143" s="226"/>
      <c r="D143" s="199" t="s">
        <v>135</v>
      </c>
      <c r="E143" s="227" t="s">
        <v>1</v>
      </c>
      <c r="F143" s="228" t="s">
        <v>138</v>
      </c>
      <c r="G143" s="226"/>
      <c r="H143" s="229">
        <v>56.595000000000006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135</v>
      </c>
      <c r="AU143" s="235" t="s">
        <v>82</v>
      </c>
      <c r="AV143" s="15" t="s">
        <v>126</v>
      </c>
      <c r="AW143" s="15" t="s">
        <v>29</v>
      </c>
      <c r="AX143" s="15" t="s">
        <v>80</v>
      </c>
      <c r="AY143" s="235" t="s">
        <v>119</v>
      </c>
    </row>
    <row r="144" spans="1:65" s="12" customFormat="1" ht="22.9" customHeight="1">
      <c r="B144" s="170"/>
      <c r="C144" s="171"/>
      <c r="D144" s="172" t="s">
        <v>71</v>
      </c>
      <c r="E144" s="184" t="s">
        <v>175</v>
      </c>
      <c r="F144" s="184" t="s">
        <v>182</v>
      </c>
      <c r="G144" s="171"/>
      <c r="H144" s="171"/>
      <c r="I144" s="174"/>
      <c r="J144" s="185">
        <f>BK144</f>
        <v>0</v>
      </c>
      <c r="K144" s="171"/>
      <c r="L144" s="176"/>
      <c r="M144" s="177"/>
      <c r="N144" s="178"/>
      <c r="O144" s="178"/>
      <c r="P144" s="179">
        <f>SUM(P145:P165)</f>
        <v>0</v>
      </c>
      <c r="Q144" s="178"/>
      <c r="R144" s="179">
        <f>SUM(R145:R165)</f>
        <v>0</v>
      </c>
      <c r="S144" s="178"/>
      <c r="T144" s="180">
        <f>SUM(T145:T165)</f>
        <v>28.706399999999999</v>
      </c>
      <c r="AR144" s="181" t="s">
        <v>80</v>
      </c>
      <c r="AT144" s="182" t="s">
        <v>71</v>
      </c>
      <c r="AU144" s="182" t="s">
        <v>80</v>
      </c>
      <c r="AY144" s="181" t="s">
        <v>119</v>
      </c>
      <c r="BK144" s="183">
        <f>SUM(BK145:BK165)</f>
        <v>0</v>
      </c>
    </row>
    <row r="145" spans="1:65" s="2" customFormat="1" ht="14.45" customHeight="1">
      <c r="A145" s="34"/>
      <c r="B145" s="35"/>
      <c r="C145" s="186" t="s">
        <v>139</v>
      </c>
      <c r="D145" s="186" t="s">
        <v>121</v>
      </c>
      <c r="E145" s="187" t="s">
        <v>299</v>
      </c>
      <c r="F145" s="188" t="s">
        <v>300</v>
      </c>
      <c r="G145" s="189" t="s">
        <v>142</v>
      </c>
      <c r="H145" s="190">
        <v>1.3</v>
      </c>
      <c r="I145" s="191"/>
      <c r="J145" s="192">
        <f>ROUND(I145*H145,2)</f>
        <v>0</v>
      </c>
      <c r="K145" s="188" t="s">
        <v>132</v>
      </c>
      <c r="L145" s="39"/>
      <c r="M145" s="193" t="s">
        <v>1</v>
      </c>
      <c r="N145" s="194" t="s">
        <v>37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1.8</v>
      </c>
      <c r="T145" s="196">
        <f>S145*H145</f>
        <v>2.3400000000000003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126</v>
      </c>
      <c r="AT145" s="197" t="s">
        <v>121</v>
      </c>
      <c r="AU145" s="197" t="s">
        <v>82</v>
      </c>
      <c r="AY145" s="17" t="s">
        <v>119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80</v>
      </c>
      <c r="BK145" s="198">
        <f>ROUND(I145*H145,2)</f>
        <v>0</v>
      </c>
      <c r="BL145" s="17" t="s">
        <v>126</v>
      </c>
      <c r="BM145" s="197" t="s">
        <v>301</v>
      </c>
    </row>
    <row r="146" spans="1:65" s="2" customFormat="1" ht="11.25">
      <c r="A146" s="34"/>
      <c r="B146" s="35"/>
      <c r="C146" s="36"/>
      <c r="D146" s="199" t="s">
        <v>128</v>
      </c>
      <c r="E146" s="36"/>
      <c r="F146" s="200" t="s">
        <v>302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128</v>
      </c>
      <c r="AU146" s="17" t="s">
        <v>82</v>
      </c>
    </row>
    <row r="147" spans="1:65" s="13" customFormat="1" ht="11.25">
      <c r="B147" s="204"/>
      <c r="C147" s="205"/>
      <c r="D147" s="199" t="s">
        <v>135</v>
      </c>
      <c r="E147" s="206" t="s">
        <v>1</v>
      </c>
      <c r="F147" s="207" t="s">
        <v>303</v>
      </c>
      <c r="G147" s="205"/>
      <c r="H147" s="206" t="s">
        <v>1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135</v>
      </c>
      <c r="AU147" s="213" t="s">
        <v>82</v>
      </c>
      <c r="AV147" s="13" t="s">
        <v>80</v>
      </c>
      <c r="AW147" s="13" t="s">
        <v>29</v>
      </c>
      <c r="AX147" s="13" t="s">
        <v>72</v>
      </c>
      <c r="AY147" s="213" t="s">
        <v>119</v>
      </c>
    </row>
    <row r="148" spans="1:65" s="13" customFormat="1" ht="11.25">
      <c r="B148" s="204"/>
      <c r="C148" s="205"/>
      <c r="D148" s="199" t="s">
        <v>135</v>
      </c>
      <c r="E148" s="206" t="s">
        <v>1</v>
      </c>
      <c r="F148" s="207" t="s">
        <v>304</v>
      </c>
      <c r="G148" s="205"/>
      <c r="H148" s="206" t="s">
        <v>1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135</v>
      </c>
      <c r="AU148" s="213" t="s">
        <v>82</v>
      </c>
      <c r="AV148" s="13" t="s">
        <v>80</v>
      </c>
      <c r="AW148" s="13" t="s">
        <v>29</v>
      </c>
      <c r="AX148" s="13" t="s">
        <v>72</v>
      </c>
      <c r="AY148" s="213" t="s">
        <v>119</v>
      </c>
    </row>
    <row r="149" spans="1:65" s="14" customFormat="1" ht="11.25">
      <c r="B149" s="214"/>
      <c r="C149" s="215"/>
      <c r="D149" s="199" t="s">
        <v>135</v>
      </c>
      <c r="E149" s="216" t="s">
        <v>1</v>
      </c>
      <c r="F149" s="217" t="s">
        <v>305</v>
      </c>
      <c r="G149" s="215"/>
      <c r="H149" s="218">
        <v>1.3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135</v>
      </c>
      <c r="AU149" s="224" t="s">
        <v>82</v>
      </c>
      <c r="AV149" s="14" t="s">
        <v>82</v>
      </c>
      <c r="AW149" s="14" t="s">
        <v>29</v>
      </c>
      <c r="AX149" s="14" t="s">
        <v>72</v>
      </c>
      <c r="AY149" s="224" t="s">
        <v>119</v>
      </c>
    </row>
    <row r="150" spans="1:65" s="15" customFormat="1" ht="11.25">
      <c r="B150" s="225"/>
      <c r="C150" s="226"/>
      <c r="D150" s="199" t="s">
        <v>135</v>
      </c>
      <c r="E150" s="227" t="s">
        <v>1</v>
      </c>
      <c r="F150" s="228" t="s">
        <v>138</v>
      </c>
      <c r="G150" s="226"/>
      <c r="H150" s="229">
        <v>1.3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135</v>
      </c>
      <c r="AU150" s="235" t="s">
        <v>82</v>
      </c>
      <c r="AV150" s="15" t="s">
        <v>126</v>
      </c>
      <c r="AW150" s="15" t="s">
        <v>29</v>
      </c>
      <c r="AX150" s="15" t="s">
        <v>80</v>
      </c>
      <c r="AY150" s="235" t="s">
        <v>119</v>
      </c>
    </row>
    <row r="151" spans="1:65" s="2" customFormat="1" ht="14.45" customHeight="1">
      <c r="A151" s="34"/>
      <c r="B151" s="35"/>
      <c r="C151" s="186" t="s">
        <v>126</v>
      </c>
      <c r="D151" s="186" t="s">
        <v>121</v>
      </c>
      <c r="E151" s="187" t="s">
        <v>306</v>
      </c>
      <c r="F151" s="188" t="s">
        <v>307</v>
      </c>
      <c r="G151" s="189" t="s">
        <v>142</v>
      </c>
      <c r="H151" s="190">
        <v>10.02</v>
      </c>
      <c r="I151" s="191"/>
      <c r="J151" s="192">
        <f>ROUND(I151*H151,2)</f>
        <v>0</v>
      </c>
      <c r="K151" s="188" t="s">
        <v>132</v>
      </c>
      <c r="L151" s="39"/>
      <c r="M151" s="193" t="s">
        <v>1</v>
      </c>
      <c r="N151" s="194" t="s">
        <v>37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2.4</v>
      </c>
      <c r="T151" s="196">
        <f>S151*H151</f>
        <v>24.047999999999998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126</v>
      </c>
      <c r="AT151" s="197" t="s">
        <v>121</v>
      </c>
      <c r="AU151" s="197" t="s">
        <v>82</v>
      </c>
      <c r="AY151" s="17" t="s">
        <v>119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80</v>
      </c>
      <c r="BK151" s="198">
        <f>ROUND(I151*H151,2)</f>
        <v>0</v>
      </c>
      <c r="BL151" s="17" t="s">
        <v>126</v>
      </c>
      <c r="BM151" s="197" t="s">
        <v>308</v>
      </c>
    </row>
    <row r="152" spans="1:65" s="2" customFormat="1" ht="11.25">
      <c r="A152" s="34"/>
      <c r="B152" s="35"/>
      <c r="C152" s="36"/>
      <c r="D152" s="199" t="s">
        <v>128</v>
      </c>
      <c r="E152" s="36"/>
      <c r="F152" s="200" t="s">
        <v>309</v>
      </c>
      <c r="G152" s="36"/>
      <c r="H152" s="36"/>
      <c r="I152" s="201"/>
      <c r="J152" s="36"/>
      <c r="K152" s="36"/>
      <c r="L152" s="39"/>
      <c r="M152" s="202"/>
      <c r="N152" s="203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128</v>
      </c>
      <c r="AU152" s="17" t="s">
        <v>82</v>
      </c>
    </row>
    <row r="153" spans="1:65" s="13" customFormat="1" ht="22.5">
      <c r="B153" s="204"/>
      <c r="C153" s="205"/>
      <c r="D153" s="199" t="s">
        <v>135</v>
      </c>
      <c r="E153" s="206" t="s">
        <v>1</v>
      </c>
      <c r="F153" s="207" t="s">
        <v>310</v>
      </c>
      <c r="G153" s="205"/>
      <c r="H153" s="206" t="s">
        <v>1</v>
      </c>
      <c r="I153" s="208"/>
      <c r="J153" s="205"/>
      <c r="K153" s="205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135</v>
      </c>
      <c r="AU153" s="213" t="s">
        <v>82</v>
      </c>
      <c r="AV153" s="13" t="s">
        <v>80</v>
      </c>
      <c r="AW153" s="13" t="s">
        <v>29</v>
      </c>
      <c r="AX153" s="13" t="s">
        <v>72</v>
      </c>
      <c r="AY153" s="213" t="s">
        <v>119</v>
      </c>
    </row>
    <row r="154" spans="1:65" s="14" customFormat="1" ht="11.25">
      <c r="B154" s="214"/>
      <c r="C154" s="215"/>
      <c r="D154" s="199" t="s">
        <v>135</v>
      </c>
      <c r="E154" s="216" t="s">
        <v>1</v>
      </c>
      <c r="F154" s="217" t="s">
        <v>311</v>
      </c>
      <c r="G154" s="215"/>
      <c r="H154" s="218">
        <v>5.4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135</v>
      </c>
      <c r="AU154" s="224" t="s">
        <v>82</v>
      </c>
      <c r="AV154" s="14" t="s">
        <v>82</v>
      </c>
      <c r="AW154" s="14" t="s">
        <v>29</v>
      </c>
      <c r="AX154" s="14" t="s">
        <v>72</v>
      </c>
      <c r="AY154" s="224" t="s">
        <v>119</v>
      </c>
    </row>
    <row r="155" spans="1:65" s="13" customFormat="1" ht="22.5">
      <c r="B155" s="204"/>
      <c r="C155" s="205"/>
      <c r="D155" s="199" t="s">
        <v>135</v>
      </c>
      <c r="E155" s="206" t="s">
        <v>1</v>
      </c>
      <c r="F155" s="207" t="s">
        <v>312</v>
      </c>
      <c r="G155" s="205"/>
      <c r="H155" s="206" t="s">
        <v>1</v>
      </c>
      <c r="I155" s="208"/>
      <c r="J155" s="205"/>
      <c r="K155" s="205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135</v>
      </c>
      <c r="AU155" s="213" t="s">
        <v>82</v>
      </c>
      <c r="AV155" s="13" t="s">
        <v>80</v>
      </c>
      <c r="AW155" s="13" t="s">
        <v>29</v>
      </c>
      <c r="AX155" s="13" t="s">
        <v>72</v>
      </c>
      <c r="AY155" s="213" t="s">
        <v>119</v>
      </c>
    </row>
    <row r="156" spans="1:65" s="14" customFormat="1" ht="11.25">
      <c r="B156" s="214"/>
      <c r="C156" s="215"/>
      <c r="D156" s="199" t="s">
        <v>135</v>
      </c>
      <c r="E156" s="216" t="s">
        <v>1</v>
      </c>
      <c r="F156" s="217" t="s">
        <v>313</v>
      </c>
      <c r="G156" s="215"/>
      <c r="H156" s="218">
        <v>0.72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135</v>
      </c>
      <c r="AU156" s="224" t="s">
        <v>82</v>
      </c>
      <c r="AV156" s="14" t="s">
        <v>82</v>
      </c>
      <c r="AW156" s="14" t="s">
        <v>29</v>
      </c>
      <c r="AX156" s="14" t="s">
        <v>72</v>
      </c>
      <c r="AY156" s="224" t="s">
        <v>119</v>
      </c>
    </row>
    <row r="157" spans="1:65" s="13" customFormat="1" ht="11.25">
      <c r="B157" s="204"/>
      <c r="C157" s="205"/>
      <c r="D157" s="199" t="s">
        <v>135</v>
      </c>
      <c r="E157" s="206" t="s">
        <v>1</v>
      </c>
      <c r="F157" s="207" t="s">
        <v>314</v>
      </c>
      <c r="G157" s="205"/>
      <c r="H157" s="206" t="s">
        <v>1</v>
      </c>
      <c r="I157" s="208"/>
      <c r="J157" s="205"/>
      <c r="K157" s="205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135</v>
      </c>
      <c r="AU157" s="213" t="s">
        <v>82</v>
      </c>
      <c r="AV157" s="13" t="s">
        <v>80</v>
      </c>
      <c r="AW157" s="13" t="s">
        <v>29</v>
      </c>
      <c r="AX157" s="13" t="s">
        <v>72</v>
      </c>
      <c r="AY157" s="213" t="s">
        <v>119</v>
      </c>
    </row>
    <row r="158" spans="1:65" s="14" customFormat="1" ht="11.25">
      <c r="B158" s="214"/>
      <c r="C158" s="215"/>
      <c r="D158" s="199" t="s">
        <v>135</v>
      </c>
      <c r="E158" s="216" t="s">
        <v>1</v>
      </c>
      <c r="F158" s="217" t="s">
        <v>315</v>
      </c>
      <c r="G158" s="215"/>
      <c r="H158" s="218">
        <v>3.9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135</v>
      </c>
      <c r="AU158" s="224" t="s">
        <v>82</v>
      </c>
      <c r="AV158" s="14" t="s">
        <v>82</v>
      </c>
      <c r="AW158" s="14" t="s">
        <v>29</v>
      </c>
      <c r="AX158" s="14" t="s">
        <v>72</v>
      </c>
      <c r="AY158" s="224" t="s">
        <v>119</v>
      </c>
    </row>
    <row r="159" spans="1:65" s="15" customFormat="1" ht="11.25">
      <c r="B159" s="225"/>
      <c r="C159" s="226"/>
      <c r="D159" s="199" t="s">
        <v>135</v>
      </c>
      <c r="E159" s="227" t="s">
        <v>1</v>
      </c>
      <c r="F159" s="228" t="s">
        <v>138</v>
      </c>
      <c r="G159" s="226"/>
      <c r="H159" s="229">
        <v>10.02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135</v>
      </c>
      <c r="AU159" s="235" t="s">
        <v>82</v>
      </c>
      <c r="AV159" s="15" t="s">
        <v>126</v>
      </c>
      <c r="AW159" s="15" t="s">
        <v>29</v>
      </c>
      <c r="AX159" s="15" t="s">
        <v>80</v>
      </c>
      <c r="AY159" s="235" t="s">
        <v>119</v>
      </c>
    </row>
    <row r="160" spans="1:65" s="2" customFormat="1" ht="14.45" customHeight="1">
      <c r="A160" s="34"/>
      <c r="B160" s="35"/>
      <c r="C160" s="186" t="s">
        <v>152</v>
      </c>
      <c r="D160" s="186" t="s">
        <v>121</v>
      </c>
      <c r="E160" s="187" t="s">
        <v>316</v>
      </c>
      <c r="F160" s="188" t="s">
        <v>317</v>
      </c>
      <c r="G160" s="189" t="s">
        <v>142</v>
      </c>
      <c r="H160" s="190">
        <v>0.96599999999999997</v>
      </c>
      <c r="I160" s="191"/>
      <c r="J160" s="192">
        <f>ROUND(I160*H160,2)</f>
        <v>0</v>
      </c>
      <c r="K160" s="188" t="s">
        <v>132</v>
      </c>
      <c r="L160" s="39"/>
      <c r="M160" s="193" t="s">
        <v>1</v>
      </c>
      <c r="N160" s="194" t="s">
        <v>37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2.4</v>
      </c>
      <c r="T160" s="196">
        <f>S160*H160</f>
        <v>2.3184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126</v>
      </c>
      <c r="AT160" s="197" t="s">
        <v>121</v>
      </c>
      <c r="AU160" s="197" t="s">
        <v>82</v>
      </c>
      <c r="AY160" s="17" t="s">
        <v>119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80</v>
      </c>
      <c r="BK160" s="198">
        <f>ROUND(I160*H160,2)</f>
        <v>0</v>
      </c>
      <c r="BL160" s="17" t="s">
        <v>126</v>
      </c>
      <c r="BM160" s="197" t="s">
        <v>318</v>
      </c>
    </row>
    <row r="161" spans="1:65" s="2" customFormat="1" ht="11.25">
      <c r="A161" s="34"/>
      <c r="B161" s="35"/>
      <c r="C161" s="36"/>
      <c r="D161" s="199" t="s">
        <v>128</v>
      </c>
      <c r="E161" s="36"/>
      <c r="F161" s="200" t="s">
        <v>319</v>
      </c>
      <c r="G161" s="36"/>
      <c r="H161" s="36"/>
      <c r="I161" s="201"/>
      <c r="J161" s="36"/>
      <c r="K161" s="36"/>
      <c r="L161" s="39"/>
      <c r="M161" s="202"/>
      <c r="N161" s="203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128</v>
      </c>
      <c r="AU161" s="17" t="s">
        <v>82</v>
      </c>
    </row>
    <row r="162" spans="1:65" s="13" customFormat="1" ht="11.25">
      <c r="B162" s="204"/>
      <c r="C162" s="205"/>
      <c r="D162" s="199" t="s">
        <v>135</v>
      </c>
      <c r="E162" s="206" t="s">
        <v>1</v>
      </c>
      <c r="F162" s="207" t="s">
        <v>320</v>
      </c>
      <c r="G162" s="205"/>
      <c r="H162" s="206" t="s">
        <v>1</v>
      </c>
      <c r="I162" s="208"/>
      <c r="J162" s="205"/>
      <c r="K162" s="205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135</v>
      </c>
      <c r="AU162" s="213" t="s">
        <v>82</v>
      </c>
      <c r="AV162" s="13" t="s">
        <v>80</v>
      </c>
      <c r="AW162" s="13" t="s">
        <v>29</v>
      </c>
      <c r="AX162" s="13" t="s">
        <v>72</v>
      </c>
      <c r="AY162" s="213" t="s">
        <v>119</v>
      </c>
    </row>
    <row r="163" spans="1:65" s="13" customFormat="1" ht="11.25">
      <c r="B163" s="204"/>
      <c r="C163" s="205"/>
      <c r="D163" s="199" t="s">
        <v>135</v>
      </c>
      <c r="E163" s="206" t="s">
        <v>1</v>
      </c>
      <c r="F163" s="207" t="s">
        <v>321</v>
      </c>
      <c r="G163" s="205"/>
      <c r="H163" s="206" t="s">
        <v>1</v>
      </c>
      <c r="I163" s="208"/>
      <c r="J163" s="205"/>
      <c r="K163" s="205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135</v>
      </c>
      <c r="AU163" s="213" t="s">
        <v>82</v>
      </c>
      <c r="AV163" s="13" t="s">
        <v>80</v>
      </c>
      <c r="AW163" s="13" t="s">
        <v>29</v>
      </c>
      <c r="AX163" s="13" t="s">
        <v>72</v>
      </c>
      <c r="AY163" s="213" t="s">
        <v>119</v>
      </c>
    </row>
    <row r="164" spans="1:65" s="14" customFormat="1" ht="11.25">
      <c r="B164" s="214"/>
      <c r="C164" s="215"/>
      <c r="D164" s="199" t="s">
        <v>135</v>
      </c>
      <c r="E164" s="216" t="s">
        <v>1</v>
      </c>
      <c r="F164" s="217" t="s">
        <v>322</v>
      </c>
      <c r="G164" s="215"/>
      <c r="H164" s="218">
        <v>0.96599999999999997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135</v>
      </c>
      <c r="AU164" s="224" t="s">
        <v>82</v>
      </c>
      <c r="AV164" s="14" t="s">
        <v>82</v>
      </c>
      <c r="AW164" s="14" t="s">
        <v>29</v>
      </c>
      <c r="AX164" s="14" t="s">
        <v>72</v>
      </c>
      <c r="AY164" s="224" t="s">
        <v>119</v>
      </c>
    </row>
    <row r="165" spans="1:65" s="15" customFormat="1" ht="11.25">
      <c r="B165" s="225"/>
      <c r="C165" s="226"/>
      <c r="D165" s="199" t="s">
        <v>135</v>
      </c>
      <c r="E165" s="227" t="s">
        <v>1</v>
      </c>
      <c r="F165" s="228" t="s">
        <v>138</v>
      </c>
      <c r="G165" s="226"/>
      <c r="H165" s="229">
        <v>0.96599999999999997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135</v>
      </c>
      <c r="AU165" s="235" t="s">
        <v>82</v>
      </c>
      <c r="AV165" s="15" t="s">
        <v>126</v>
      </c>
      <c r="AW165" s="15" t="s">
        <v>29</v>
      </c>
      <c r="AX165" s="15" t="s">
        <v>80</v>
      </c>
      <c r="AY165" s="235" t="s">
        <v>119</v>
      </c>
    </row>
    <row r="166" spans="1:65" s="12" customFormat="1" ht="22.9" customHeight="1">
      <c r="B166" s="170"/>
      <c r="C166" s="171"/>
      <c r="D166" s="172" t="s">
        <v>71</v>
      </c>
      <c r="E166" s="184" t="s">
        <v>225</v>
      </c>
      <c r="F166" s="184" t="s">
        <v>226</v>
      </c>
      <c r="G166" s="171"/>
      <c r="H166" s="171"/>
      <c r="I166" s="174"/>
      <c r="J166" s="185">
        <f>BK166</f>
        <v>0</v>
      </c>
      <c r="K166" s="171"/>
      <c r="L166" s="176"/>
      <c r="M166" s="177"/>
      <c r="N166" s="178"/>
      <c r="O166" s="178"/>
      <c r="P166" s="179">
        <f>SUM(P167:P183)</f>
        <v>0</v>
      </c>
      <c r="Q166" s="178"/>
      <c r="R166" s="179">
        <f>SUM(R167:R183)</f>
        <v>0</v>
      </c>
      <c r="S166" s="178"/>
      <c r="T166" s="180">
        <f>SUM(T167:T183)</f>
        <v>0</v>
      </c>
      <c r="AR166" s="181" t="s">
        <v>80</v>
      </c>
      <c r="AT166" s="182" t="s">
        <v>71</v>
      </c>
      <c r="AU166" s="182" t="s">
        <v>80</v>
      </c>
      <c r="AY166" s="181" t="s">
        <v>119</v>
      </c>
      <c r="BK166" s="183">
        <f>SUM(BK167:BK183)</f>
        <v>0</v>
      </c>
    </row>
    <row r="167" spans="1:65" s="2" customFormat="1" ht="24.2" customHeight="1">
      <c r="A167" s="34"/>
      <c r="B167" s="35"/>
      <c r="C167" s="186" t="s">
        <v>157</v>
      </c>
      <c r="D167" s="186" t="s">
        <v>121</v>
      </c>
      <c r="E167" s="187" t="s">
        <v>228</v>
      </c>
      <c r="F167" s="188" t="s">
        <v>229</v>
      </c>
      <c r="G167" s="189" t="s">
        <v>155</v>
      </c>
      <c r="H167" s="190">
        <v>30.113</v>
      </c>
      <c r="I167" s="191"/>
      <c r="J167" s="192">
        <f>ROUND(I167*H167,2)</f>
        <v>0</v>
      </c>
      <c r="K167" s="188" t="s">
        <v>132</v>
      </c>
      <c r="L167" s="39"/>
      <c r="M167" s="193" t="s">
        <v>1</v>
      </c>
      <c r="N167" s="194" t="s">
        <v>37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126</v>
      </c>
      <c r="AT167" s="197" t="s">
        <v>121</v>
      </c>
      <c r="AU167" s="197" t="s">
        <v>82</v>
      </c>
      <c r="AY167" s="17" t="s">
        <v>119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80</v>
      </c>
      <c r="BK167" s="198">
        <f>ROUND(I167*H167,2)</f>
        <v>0</v>
      </c>
      <c r="BL167" s="17" t="s">
        <v>126</v>
      </c>
      <c r="BM167" s="197" t="s">
        <v>323</v>
      </c>
    </row>
    <row r="168" spans="1:65" s="2" customFormat="1" ht="19.5">
      <c r="A168" s="34"/>
      <c r="B168" s="35"/>
      <c r="C168" s="36"/>
      <c r="D168" s="199" t="s">
        <v>128</v>
      </c>
      <c r="E168" s="36"/>
      <c r="F168" s="200" t="s">
        <v>231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128</v>
      </c>
      <c r="AU168" s="17" t="s">
        <v>82</v>
      </c>
    </row>
    <row r="169" spans="1:65" s="2" customFormat="1" ht="24.2" customHeight="1">
      <c r="A169" s="34"/>
      <c r="B169" s="35"/>
      <c r="C169" s="186" t="s">
        <v>164</v>
      </c>
      <c r="D169" s="186" t="s">
        <v>121</v>
      </c>
      <c r="E169" s="187" t="s">
        <v>233</v>
      </c>
      <c r="F169" s="188" t="s">
        <v>234</v>
      </c>
      <c r="G169" s="189" t="s">
        <v>155</v>
      </c>
      <c r="H169" s="190">
        <v>602.26</v>
      </c>
      <c r="I169" s="191"/>
      <c r="J169" s="192">
        <f>ROUND(I169*H169,2)</f>
        <v>0</v>
      </c>
      <c r="K169" s="188" t="s">
        <v>132</v>
      </c>
      <c r="L169" s="39"/>
      <c r="M169" s="193" t="s">
        <v>1</v>
      </c>
      <c r="N169" s="194" t="s">
        <v>37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126</v>
      </c>
      <c r="AT169" s="197" t="s">
        <v>121</v>
      </c>
      <c r="AU169" s="197" t="s">
        <v>82</v>
      </c>
      <c r="AY169" s="17" t="s">
        <v>119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80</v>
      </c>
      <c r="BK169" s="198">
        <f>ROUND(I169*H169,2)</f>
        <v>0</v>
      </c>
      <c r="BL169" s="17" t="s">
        <v>126</v>
      </c>
      <c r="BM169" s="197" t="s">
        <v>324</v>
      </c>
    </row>
    <row r="170" spans="1:65" s="2" customFormat="1" ht="29.25">
      <c r="A170" s="34"/>
      <c r="B170" s="35"/>
      <c r="C170" s="36"/>
      <c r="D170" s="199" t="s">
        <v>128</v>
      </c>
      <c r="E170" s="36"/>
      <c r="F170" s="200" t="s">
        <v>236</v>
      </c>
      <c r="G170" s="36"/>
      <c r="H170" s="36"/>
      <c r="I170" s="201"/>
      <c r="J170" s="36"/>
      <c r="K170" s="36"/>
      <c r="L170" s="39"/>
      <c r="M170" s="202"/>
      <c r="N170" s="203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128</v>
      </c>
      <c r="AU170" s="17" t="s">
        <v>82</v>
      </c>
    </row>
    <row r="171" spans="1:65" s="14" customFormat="1" ht="11.25">
      <c r="B171" s="214"/>
      <c r="C171" s="215"/>
      <c r="D171" s="199" t="s">
        <v>135</v>
      </c>
      <c r="E171" s="215"/>
      <c r="F171" s="217" t="s">
        <v>325</v>
      </c>
      <c r="G171" s="215"/>
      <c r="H171" s="218">
        <v>602.26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135</v>
      </c>
      <c r="AU171" s="224" t="s">
        <v>82</v>
      </c>
      <c r="AV171" s="14" t="s">
        <v>82</v>
      </c>
      <c r="AW171" s="14" t="s">
        <v>4</v>
      </c>
      <c r="AX171" s="14" t="s">
        <v>80</v>
      </c>
      <c r="AY171" s="224" t="s">
        <v>119</v>
      </c>
    </row>
    <row r="172" spans="1:65" s="2" customFormat="1" ht="37.9" customHeight="1">
      <c r="A172" s="34"/>
      <c r="B172" s="35"/>
      <c r="C172" s="186" t="s">
        <v>170</v>
      </c>
      <c r="D172" s="186" t="s">
        <v>121</v>
      </c>
      <c r="E172" s="187" t="s">
        <v>245</v>
      </c>
      <c r="F172" s="188" t="s">
        <v>246</v>
      </c>
      <c r="G172" s="189" t="s">
        <v>155</v>
      </c>
      <c r="H172" s="190">
        <v>26.366</v>
      </c>
      <c r="I172" s="191"/>
      <c r="J172" s="192">
        <f>ROUND(I172*H172,2)</f>
        <v>0</v>
      </c>
      <c r="K172" s="188" t="s">
        <v>132</v>
      </c>
      <c r="L172" s="39"/>
      <c r="M172" s="193" t="s">
        <v>1</v>
      </c>
      <c r="N172" s="194" t="s">
        <v>37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126</v>
      </c>
      <c r="AT172" s="197" t="s">
        <v>121</v>
      </c>
      <c r="AU172" s="197" t="s">
        <v>82</v>
      </c>
      <c r="AY172" s="17" t="s">
        <v>119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80</v>
      </c>
      <c r="BK172" s="198">
        <f>ROUND(I172*H172,2)</f>
        <v>0</v>
      </c>
      <c r="BL172" s="17" t="s">
        <v>126</v>
      </c>
      <c r="BM172" s="197" t="s">
        <v>326</v>
      </c>
    </row>
    <row r="173" spans="1:65" s="2" customFormat="1" ht="29.25">
      <c r="A173" s="34"/>
      <c r="B173" s="35"/>
      <c r="C173" s="36"/>
      <c r="D173" s="199" t="s">
        <v>128</v>
      </c>
      <c r="E173" s="36"/>
      <c r="F173" s="200" t="s">
        <v>248</v>
      </c>
      <c r="G173" s="36"/>
      <c r="H173" s="36"/>
      <c r="I173" s="201"/>
      <c r="J173" s="36"/>
      <c r="K173" s="36"/>
      <c r="L173" s="39"/>
      <c r="M173" s="202"/>
      <c r="N173" s="203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128</v>
      </c>
      <c r="AU173" s="17" t="s">
        <v>82</v>
      </c>
    </row>
    <row r="174" spans="1:65" s="14" customFormat="1" ht="11.25">
      <c r="B174" s="214"/>
      <c r="C174" s="215"/>
      <c r="D174" s="199" t="s">
        <v>135</v>
      </c>
      <c r="E174" s="216" t="s">
        <v>1</v>
      </c>
      <c r="F174" s="217" t="s">
        <v>327</v>
      </c>
      <c r="G174" s="215"/>
      <c r="H174" s="218">
        <v>26.366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135</v>
      </c>
      <c r="AU174" s="224" t="s">
        <v>82</v>
      </c>
      <c r="AV174" s="14" t="s">
        <v>82</v>
      </c>
      <c r="AW174" s="14" t="s">
        <v>29</v>
      </c>
      <c r="AX174" s="14" t="s">
        <v>72</v>
      </c>
      <c r="AY174" s="224" t="s">
        <v>119</v>
      </c>
    </row>
    <row r="175" spans="1:65" s="15" customFormat="1" ht="11.25">
      <c r="B175" s="225"/>
      <c r="C175" s="226"/>
      <c r="D175" s="199" t="s">
        <v>135</v>
      </c>
      <c r="E175" s="227" t="s">
        <v>1</v>
      </c>
      <c r="F175" s="228" t="s">
        <v>138</v>
      </c>
      <c r="G175" s="226"/>
      <c r="H175" s="229">
        <v>26.366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135</v>
      </c>
      <c r="AU175" s="235" t="s">
        <v>82</v>
      </c>
      <c r="AV175" s="15" t="s">
        <v>126</v>
      </c>
      <c r="AW175" s="15" t="s">
        <v>29</v>
      </c>
      <c r="AX175" s="15" t="s">
        <v>80</v>
      </c>
      <c r="AY175" s="235" t="s">
        <v>119</v>
      </c>
    </row>
    <row r="176" spans="1:65" s="2" customFormat="1" ht="24.2" customHeight="1">
      <c r="A176" s="34"/>
      <c r="B176" s="35"/>
      <c r="C176" s="186" t="s">
        <v>175</v>
      </c>
      <c r="D176" s="186" t="s">
        <v>121</v>
      </c>
      <c r="E176" s="187" t="s">
        <v>251</v>
      </c>
      <c r="F176" s="188" t="s">
        <v>252</v>
      </c>
      <c r="G176" s="189" t="s">
        <v>155</v>
      </c>
      <c r="H176" s="190">
        <v>2.34</v>
      </c>
      <c r="I176" s="191"/>
      <c r="J176" s="192">
        <f>ROUND(I176*H176,2)</f>
        <v>0</v>
      </c>
      <c r="K176" s="188" t="s">
        <v>132</v>
      </c>
      <c r="L176" s="39"/>
      <c r="M176" s="193" t="s">
        <v>1</v>
      </c>
      <c r="N176" s="194" t="s">
        <v>37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126</v>
      </c>
      <c r="AT176" s="197" t="s">
        <v>121</v>
      </c>
      <c r="AU176" s="197" t="s">
        <v>82</v>
      </c>
      <c r="AY176" s="17" t="s">
        <v>119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80</v>
      </c>
      <c r="BK176" s="198">
        <f>ROUND(I176*H176,2)</f>
        <v>0</v>
      </c>
      <c r="BL176" s="17" t="s">
        <v>126</v>
      </c>
      <c r="BM176" s="197" t="s">
        <v>328</v>
      </c>
    </row>
    <row r="177" spans="1:65" s="2" customFormat="1" ht="19.5">
      <c r="A177" s="34"/>
      <c r="B177" s="35"/>
      <c r="C177" s="36"/>
      <c r="D177" s="199" t="s">
        <v>128</v>
      </c>
      <c r="E177" s="36"/>
      <c r="F177" s="200" t="s">
        <v>254</v>
      </c>
      <c r="G177" s="36"/>
      <c r="H177" s="36"/>
      <c r="I177" s="201"/>
      <c r="J177" s="36"/>
      <c r="K177" s="36"/>
      <c r="L177" s="39"/>
      <c r="M177" s="202"/>
      <c r="N177" s="203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128</v>
      </c>
      <c r="AU177" s="17" t="s">
        <v>82</v>
      </c>
    </row>
    <row r="178" spans="1:65" s="14" customFormat="1" ht="11.25">
      <c r="B178" s="214"/>
      <c r="C178" s="215"/>
      <c r="D178" s="199" t="s">
        <v>135</v>
      </c>
      <c r="E178" s="216" t="s">
        <v>1</v>
      </c>
      <c r="F178" s="217" t="s">
        <v>329</v>
      </c>
      <c r="G178" s="215"/>
      <c r="H178" s="218">
        <v>2.34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135</v>
      </c>
      <c r="AU178" s="224" t="s">
        <v>82</v>
      </c>
      <c r="AV178" s="14" t="s">
        <v>82</v>
      </c>
      <c r="AW178" s="14" t="s">
        <v>29</v>
      </c>
      <c r="AX178" s="14" t="s">
        <v>72</v>
      </c>
      <c r="AY178" s="224" t="s">
        <v>119</v>
      </c>
    </row>
    <row r="179" spans="1:65" s="15" customFormat="1" ht="11.25">
      <c r="B179" s="225"/>
      <c r="C179" s="226"/>
      <c r="D179" s="199" t="s">
        <v>135</v>
      </c>
      <c r="E179" s="227" t="s">
        <v>1</v>
      </c>
      <c r="F179" s="228" t="s">
        <v>138</v>
      </c>
      <c r="G179" s="226"/>
      <c r="H179" s="229">
        <v>2.34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135</v>
      </c>
      <c r="AU179" s="235" t="s">
        <v>82</v>
      </c>
      <c r="AV179" s="15" t="s">
        <v>126</v>
      </c>
      <c r="AW179" s="15" t="s">
        <v>29</v>
      </c>
      <c r="AX179" s="15" t="s">
        <v>80</v>
      </c>
      <c r="AY179" s="235" t="s">
        <v>119</v>
      </c>
    </row>
    <row r="180" spans="1:65" s="2" customFormat="1" ht="24.2" customHeight="1">
      <c r="A180" s="34"/>
      <c r="B180" s="35"/>
      <c r="C180" s="186" t="s">
        <v>183</v>
      </c>
      <c r="D180" s="186" t="s">
        <v>121</v>
      </c>
      <c r="E180" s="187" t="s">
        <v>256</v>
      </c>
      <c r="F180" s="188" t="s">
        <v>257</v>
      </c>
      <c r="G180" s="189" t="s">
        <v>155</v>
      </c>
      <c r="H180" s="190">
        <v>1.407</v>
      </c>
      <c r="I180" s="191"/>
      <c r="J180" s="192">
        <f>ROUND(I180*H180,2)</f>
        <v>0</v>
      </c>
      <c r="K180" s="188" t="s">
        <v>132</v>
      </c>
      <c r="L180" s="39"/>
      <c r="M180" s="193" t="s">
        <v>1</v>
      </c>
      <c r="N180" s="194" t="s">
        <v>37</v>
      </c>
      <c r="O180" s="71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126</v>
      </c>
      <c r="AT180" s="197" t="s">
        <v>121</v>
      </c>
      <c r="AU180" s="197" t="s">
        <v>82</v>
      </c>
      <c r="AY180" s="17" t="s">
        <v>119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80</v>
      </c>
      <c r="BK180" s="198">
        <f>ROUND(I180*H180,2)</f>
        <v>0</v>
      </c>
      <c r="BL180" s="17" t="s">
        <v>126</v>
      </c>
      <c r="BM180" s="197" t="s">
        <v>330</v>
      </c>
    </row>
    <row r="181" spans="1:65" s="2" customFormat="1" ht="29.25">
      <c r="A181" s="34"/>
      <c r="B181" s="35"/>
      <c r="C181" s="36"/>
      <c r="D181" s="199" t="s">
        <v>128</v>
      </c>
      <c r="E181" s="36"/>
      <c r="F181" s="200" t="s">
        <v>259</v>
      </c>
      <c r="G181" s="36"/>
      <c r="H181" s="36"/>
      <c r="I181" s="201"/>
      <c r="J181" s="36"/>
      <c r="K181" s="36"/>
      <c r="L181" s="39"/>
      <c r="M181" s="202"/>
      <c r="N181" s="203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128</v>
      </c>
      <c r="AU181" s="17" t="s">
        <v>82</v>
      </c>
    </row>
    <row r="182" spans="1:65" s="14" customFormat="1" ht="11.25">
      <c r="B182" s="214"/>
      <c r="C182" s="215"/>
      <c r="D182" s="199" t="s">
        <v>135</v>
      </c>
      <c r="E182" s="216" t="s">
        <v>1</v>
      </c>
      <c r="F182" s="217" t="s">
        <v>331</v>
      </c>
      <c r="G182" s="215"/>
      <c r="H182" s="218">
        <v>1.407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135</v>
      </c>
      <c r="AU182" s="224" t="s">
        <v>82</v>
      </c>
      <c r="AV182" s="14" t="s">
        <v>82</v>
      </c>
      <c r="AW182" s="14" t="s">
        <v>29</v>
      </c>
      <c r="AX182" s="14" t="s">
        <v>72</v>
      </c>
      <c r="AY182" s="224" t="s">
        <v>119</v>
      </c>
    </row>
    <row r="183" spans="1:65" s="15" customFormat="1" ht="11.25">
      <c r="B183" s="225"/>
      <c r="C183" s="226"/>
      <c r="D183" s="199" t="s">
        <v>135</v>
      </c>
      <c r="E183" s="227" t="s">
        <v>1</v>
      </c>
      <c r="F183" s="228" t="s">
        <v>138</v>
      </c>
      <c r="G183" s="226"/>
      <c r="H183" s="229">
        <v>1.407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135</v>
      </c>
      <c r="AU183" s="235" t="s">
        <v>82</v>
      </c>
      <c r="AV183" s="15" t="s">
        <v>126</v>
      </c>
      <c r="AW183" s="15" t="s">
        <v>29</v>
      </c>
      <c r="AX183" s="15" t="s">
        <v>80</v>
      </c>
      <c r="AY183" s="235" t="s">
        <v>119</v>
      </c>
    </row>
    <row r="184" spans="1:65" s="12" customFormat="1" ht="25.9" customHeight="1">
      <c r="B184" s="170"/>
      <c r="C184" s="171"/>
      <c r="D184" s="172" t="s">
        <v>71</v>
      </c>
      <c r="E184" s="173" t="s">
        <v>260</v>
      </c>
      <c r="F184" s="173" t="s">
        <v>261</v>
      </c>
      <c r="G184" s="171"/>
      <c r="H184" s="171"/>
      <c r="I184" s="174"/>
      <c r="J184" s="175">
        <f>BK184</f>
        <v>0</v>
      </c>
      <c r="K184" s="171"/>
      <c r="L184" s="176"/>
      <c r="M184" s="177"/>
      <c r="N184" s="178"/>
      <c r="O184" s="178"/>
      <c r="P184" s="179">
        <f>P185+P192</f>
        <v>0</v>
      </c>
      <c r="Q184" s="178"/>
      <c r="R184" s="179">
        <f>R185+R192</f>
        <v>0</v>
      </c>
      <c r="S184" s="178"/>
      <c r="T184" s="180">
        <f>T185+T192</f>
        <v>1.4065000000000001</v>
      </c>
      <c r="AR184" s="181" t="s">
        <v>82</v>
      </c>
      <c r="AT184" s="182" t="s">
        <v>71</v>
      </c>
      <c r="AU184" s="182" t="s">
        <v>72</v>
      </c>
      <c r="AY184" s="181" t="s">
        <v>119</v>
      </c>
      <c r="BK184" s="183">
        <f>BK185+BK192</f>
        <v>0</v>
      </c>
    </row>
    <row r="185" spans="1:65" s="12" customFormat="1" ht="22.9" customHeight="1">
      <c r="B185" s="170"/>
      <c r="C185" s="171"/>
      <c r="D185" s="172" t="s">
        <v>71</v>
      </c>
      <c r="E185" s="184" t="s">
        <v>262</v>
      </c>
      <c r="F185" s="184" t="s">
        <v>263</v>
      </c>
      <c r="G185" s="171"/>
      <c r="H185" s="171"/>
      <c r="I185" s="174"/>
      <c r="J185" s="185">
        <f>BK185</f>
        <v>0</v>
      </c>
      <c r="K185" s="171"/>
      <c r="L185" s="176"/>
      <c r="M185" s="177"/>
      <c r="N185" s="178"/>
      <c r="O185" s="178"/>
      <c r="P185" s="179">
        <f>SUM(P186:P191)</f>
        <v>0</v>
      </c>
      <c r="Q185" s="178"/>
      <c r="R185" s="179">
        <f>SUM(R186:R191)</f>
        <v>0</v>
      </c>
      <c r="S185" s="178"/>
      <c r="T185" s="180">
        <f>SUM(T186:T191)</f>
        <v>5.8499999999999996E-2</v>
      </c>
      <c r="AR185" s="181" t="s">
        <v>82</v>
      </c>
      <c r="AT185" s="182" t="s">
        <v>71</v>
      </c>
      <c r="AU185" s="182" t="s">
        <v>80</v>
      </c>
      <c r="AY185" s="181" t="s">
        <v>119</v>
      </c>
      <c r="BK185" s="183">
        <f>SUM(BK186:BK191)</f>
        <v>0</v>
      </c>
    </row>
    <row r="186" spans="1:65" s="2" customFormat="1" ht="14.45" customHeight="1">
      <c r="A186" s="34"/>
      <c r="B186" s="35"/>
      <c r="C186" s="186" t="s">
        <v>332</v>
      </c>
      <c r="D186" s="186" t="s">
        <v>121</v>
      </c>
      <c r="E186" s="187" t="s">
        <v>265</v>
      </c>
      <c r="F186" s="188" t="s">
        <v>266</v>
      </c>
      <c r="G186" s="189" t="s">
        <v>124</v>
      </c>
      <c r="H186" s="190">
        <v>13</v>
      </c>
      <c r="I186" s="191"/>
      <c r="J186" s="192">
        <f>ROUND(I186*H186,2)</f>
        <v>0</v>
      </c>
      <c r="K186" s="188" t="s">
        <v>132</v>
      </c>
      <c r="L186" s="39"/>
      <c r="M186" s="193" t="s">
        <v>1</v>
      </c>
      <c r="N186" s="194" t="s">
        <v>37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4.4999999999999997E-3</v>
      </c>
      <c r="T186" s="196">
        <f>S186*H186</f>
        <v>5.8499999999999996E-2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227</v>
      </c>
      <c r="AT186" s="197" t="s">
        <v>121</v>
      </c>
      <c r="AU186" s="197" t="s">
        <v>82</v>
      </c>
      <c r="AY186" s="17" t="s">
        <v>119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80</v>
      </c>
      <c r="BK186" s="198">
        <f>ROUND(I186*H186,2)</f>
        <v>0</v>
      </c>
      <c r="BL186" s="17" t="s">
        <v>227</v>
      </c>
      <c r="BM186" s="197" t="s">
        <v>333</v>
      </c>
    </row>
    <row r="187" spans="1:65" s="2" customFormat="1" ht="11.25">
      <c r="A187" s="34"/>
      <c r="B187" s="35"/>
      <c r="C187" s="36"/>
      <c r="D187" s="199" t="s">
        <v>128</v>
      </c>
      <c r="E187" s="36"/>
      <c r="F187" s="200" t="s">
        <v>268</v>
      </c>
      <c r="G187" s="36"/>
      <c r="H187" s="36"/>
      <c r="I187" s="201"/>
      <c r="J187" s="36"/>
      <c r="K187" s="36"/>
      <c r="L187" s="39"/>
      <c r="M187" s="202"/>
      <c r="N187" s="203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128</v>
      </c>
      <c r="AU187" s="17" t="s">
        <v>82</v>
      </c>
    </row>
    <row r="188" spans="1:65" s="13" customFormat="1" ht="11.25">
      <c r="B188" s="204"/>
      <c r="C188" s="205"/>
      <c r="D188" s="199" t="s">
        <v>135</v>
      </c>
      <c r="E188" s="206" t="s">
        <v>1</v>
      </c>
      <c r="F188" s="207" t="s">
        <v>334</v>
      </c>
      <c r="G188" s="205"/>
      <c r="H188" s="206" t="s">
        <v>1</v>
      </c>
      <c r="I188" s="208"/>
      <c r="J188" s="205"/>
      <c r="K188" s="205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135</v>
      </c>
      <c r="AU188" s="213" t="s">
        <v>82</v>
      </c>
      <c r="AV188" s="13" t="s">
        <v>80</v>
      </c>
      <c r="AW188" s="13" t="s">
        <v>29</v>
      </c>
      <c r="AX188" s="13" t="s">
        <v>72</v>
      </c>
      <c r="AY188" s="213" t="s">
        <v>119</v>
      </c>
    </row>
    <row r="189" spans="1:65" s="13" customFormat="1" ht="11.25">
      <c r="B189" s="204"/>
      <c r="C189" s="205"/>
      <c r="D189" s="199" t="s">
        <v>135</v>
      </c>
      <c r="E189" s="206" t="s">
        <v>1</v>
      </c>
      <c r="F189" s="207" t="s">
        <v>269</v>
      </c>
      <c r="G189" s="205"/>
      <c r="H189" s="206" t="s">
        <v>1</v>
      </c>
      <c r="I189" s="208"/>
      <c r="J189" s="205"/>
      <c r="K189" s="205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135</v>
      </c>
      <c r="AU189" s="213" t="s">
        <v>82</v>
      </c>
      <c r="AV189" s="13" t="s">
        <v>80</v>
      </c>
      <c r="AW189" s="13" t="s">
        <v>29</v>
      </c>
      <c r="AX189" s="13" t="s">
        <v>72</v>
      </c>
      <c r="AY189" s="213" t="s">
        <v>119</v>
      </c>
    </row>
    <row r="190" spans="1:65" s="14" customFormat="1" ht="11.25">
      <c r="B190" s="214"/>
      <c r="C190" s="215"/>
      <c r="D190" s="199" t="s">
        <v>135</v>
      </c>
      <c r="E190" s="216" t="s">
        <v>1</v>
      </c>
      <c r="F190" s="217" t="s">
        <v>335</v>
      </c>
      <c r="G190" s="215"/>
      <c r="H190" s="218">
        <v>13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135</v>
      </c>
      <c r="AU190" s="224" t="s">
        <v>82</v>
      </c>
      <c r="AV190" s="14" t="s">
        <v>82</v>
      </c>
      <c r="AW190" s="14" t="s">
        <v>29</v>
      </c>
      <c r="AX190" s="14" t="s">
        <v>72</v>
      </c>
      <c r="AY190" s="224" t="s">
        <v>119</v>
      </c>
    </row>
    <row r="191" spans="1:65" s="15" customFormat="1" ht="11.25">
      <c r="B191" s="225"/>
      <c r="C191" s="226"/>
      <c r="D191" s="199" t="s">
        <v>135</v>
      </c>
      <c r="E191" s="227" t="s">
        <v>1</v>
      </c>
      <c r="F191" s="228" t="s">
        <v>138</v>
      </c>
      <c r="G191" s="226"/>
      <c r="H191" s="229">
        <v>13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135</v>
      </c>
      <c r="AU191" s="235" t="s">
        <v>82</v>
      </c>
      <c r="AV191" s="15" t="s">
        <v>126</v>
      </c>
      <c r="AW191" s="15" t="s">
        <v>29</v>
      </c>
      <c r="AX191" s="15" t="s">
        <v>80</v>
      </c>
      <c r="AY191" s="235" t="s">
        <v>119</v>
      </c>
    </row>
    <row r="192" spans="1:65" s="12" customFormat="1" ht="22.9" customHeight="1">
      <c r="B192" s="170"/>
      <c r="C192" s="171"/>
      <c r="D192" s="172" t="s">
        <v>71</v>
      </c>
      <c r="E192" s="184" t="s">
        <v>336</v>
      </c>
      <c r="F192" s="184" t="s">
        <v>337</v>
      </c>
      <c r="G192" s="171"/>
      <c r="H192" s="171"/>
      <c r="I192" s="174"/>
      <c r="J192" s="185">
        <f>BK192</f>
        <v>0</v>
      </c>
      <c r="K192" s="171"/>
      <c r="L192" s="176"/>
      <c r="M192" s="177"/>
      <c r="N192" s="178"/>
      <c r="O192" s="178"/>
      <c r="P192" s="179">
        <f>SUM(P193:P206)</f>
        <v>0</v>
      </c>
      <c r="Q192" s="178"/>
      <c r="R192" s="179">
        <f>SUM(R193:R206)</f>
        <v>0</v>
      </c>
      <c r="S192" s="178"/>
      <c r="T192" s="180">
        <f>SUM(T193:T206)</f>
        <v>1.3480000000000001</v>
      </c>
      <c r="AR192" s="181" t="s">
        <v>82</v>
      </c>
      <c r="AT192" s="182" t="s">
        <v>71</v>
      </c>
      <c r="AU192" s="182" t="s">
        <v>80</v>
      </c>
      <c r="AY192" s="181" t="s">
        <v>119</v>
      </c>
      <c r="BK192" s="183">
        <f>SUM(BK193:BK206)</f>
        <v>0</v>
      </c>
    </row>
    <row r="193" spans="1:65" s="2" customFormat="1" ht="14.45" customHeight="1">
      <c r="A193" s="34"/>
      <c r="B193" s="35"/>
      <c r="C193" s="186" t="s">
        <v>190</v>
      </c>
      <c r="D193" s="186" t="s">
        <v>121</v>
      </c>
      <c r="E193" s="187" t="s">
        <v>338</v>
      </c>
      <c r="F193" s="188" t="s">
        <v>339</v>
      </c>
      <c r="G193" s="189" t="s">
        <v>340</v>
      </c>
      <c r="H193" s="190">
        <v>36</v>
      </c>
      <c r="I193" s="191"/>
      <c r="J193" s="192">
        <f>ROUND(I193*H193,2)</f>
        <v>0</v>
      </c>
      <c r="K193" s="188" t="s">
        <v>132</v>
      </c>
      <c r="L193" s="39"/>
      <c r="M193" s="193" t="s">
        <v>1</v>
      </c>
      <c r="N193" s="194" t="s">
        <v>37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6.0000000000000001E-3</v>
      </c>
      <c r="T193" s="196">
        <f>S193*H193</f>
        <v>0.216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227</v>
      </c>
      <c r="AT193" s="197" t="s">
        <v>121</v>
      </c>
      <c r="AU193" s="197" t="s">
        <v>82</v>
      </c>
      <c r="AY193" s="17" t="s">
        <v>119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80</v>
      </c>
      <c r="BK193" s="198">
        <f>ROUND(I193*H193,2)</f>
        <v>0</v>
      </c>
      <c r="BL193" s="17" t="s">
        <v>227</v>
      </c>
      <c r="BM193" s="197" t="s">
        <v>341</v>
      </c>
    </row>
    <row r="194" spans="1:65" s="2" customFormat="1" ht="11.25">
      <c r="A194" s="34"/>
      <c r="B194" s="35"/>
      <c r="C194" s="36"/>
      <c r="D194" s="199" t="s">
        <v>128</v>
      </c>
      <c r="E194" s="36"/>
      <c r="F194" s="200" t="s">
        <v>342</v>
      </c>
      <c r="G194" s="36"/>
      <c r="H194" s="36"/>
      <c r="I194" s="201"/>
      <c r="J194" s="36"/>
      <c r="K194" s="36"/>
      <c r="L194" s="39"/>
      <c r="M194" s="202"/>
      <c r="N194" s="203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128</v>
      </c>
      <c r="AU194" s="17" t="s">
        <v>82</v>
      </c>
    </row>
    <row r="195" spans="1:65" s="13" customFormat="1" ht="11.25">
      <c r="B195" s="204"/>
      <c r="C195" s="205"/>
      <c r="D195" s="199" t="s">
        <v>135</v>
      </c>
      <c r="E195" s="206" t="s">
        <v>1</v>
      </c>
      <c r="F195" s="207" t="s">
        <v>343</v>
      </c>
      <c r="G195" s="205"/>
      <c r="H195" s="206" t="s">
        <v>1</v>
      </c>
      <c r="I195" s="208"/>
      <c r="J195" s="205"/>
      <c r="K195" s="205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135</v>
      </c>
      <c r="AU195" s="213" t="s">
        <v>82</v>
      </c>
      <c r="AV195" s="13" t="s">
        <v>80</v>
      </c>
      <c r="AW195" s="13" t="s">
        <v>29</v>
      </c>
      <c r="AX195" s="13" t="s">
        <v>72</v>
      </c>
      <c r="AY195" s="213" t="s">
        <v>119</v>
      </c>
    </row>
    <row r="196" spans="1:65" s="14" customFormat="1" ht="11.25">
      <c r="B196" s="214"/>
      <c r="C196" s="215"/>
      <c r="D196" s="199" t="s">
        <v>135</v>
      </c>
      <c r="E196" s="216" t="s">
        <v>1</v>
      </c>
      <c r="F196" s="217" t="s">
        <v>344</v>
      </c>
      <c r="G196" s="215"/>
      <c r="H196" s="218">
        <v>36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135</v>
      </c>
      <c r="AU196" s="224" t="s">
        <v>82</v>
      </c>
      <c r="AV196" s="14" t="s">
        <v>82</v>
      </c>
      <c r="AW196" s="14" t="s">
        <v>29</v>
      </c>
      <c r="AX196" s="14" t="s">
        <v>72</v>
      </c>
      <c r="AY196" s="224" t="s">
        <v>119</v>
      </c>
    </row>
    <row r="197" spans="1:65" s="15" customFormat="1" ht="11.25">
      <c r="B197" s="225"/>
      <c r="C197" s="226"/>
      <c r="D197" s="199" t="s">
        <v>135</v>
      </c>
      <c r="E197" s="227" t="s">
        <v>1</v>
      </c>
      <c r="F197" s="228" t="s">
        <v>138</v>
      </c>
      <c r="G197" s="226"/>
      <c r="H197" s="229">
        <v>36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135</v>
      </c>
      <c r="AU197" s="235" t="s">
        <v>82</v>
      </c>
      <c r="AV197" s="15" t="s">
        <v>126</v>
      </c>
      <c r="AW197" s="15" t="s">
        <v>29</v>
      </c>
      <c r="AX197" s="15" t="s">
        <v>80</v>
      </c>
      <c r="AY197" s="235" t="s">
        <v>119</v>
      </c>
    </row>
    <row r="198" spans="1:65" s="2" customFormat="1" ht="24.2" customHeight="1">
      <c r="A198" s="34"/>
      <c r="B198" s="35"/>
      <c r="C198" s="186" t="s">
        <v>199</v>
      </c>
      <c r="D198" s="186" t="s">
        <v>121</v>
      </c>
      <c r="E198" s="187" t="s">
        <v>345</v>
      </c>
      <c r="F198" s="188" t="s">
        <v>346</v>
      </c>
      <c r="G198" s="189" t="s">
        <v>179</v>
      </c>
      <c r="H198" s="190">
        <v>1132</v>
      </c>
      <c r="I198" s="191"/>
      <c r="J198" s="192">
        <f>ROUND(I198*H198,2)</f>
        <v>0</v>
      </c>
      <c r="K198" s="188" t="s">
        <v>132</v>
      </c>
      <c r="L198" s="39"/>
      <c r="M198" s="193" t="s">
        <v>1</v>
      </c>
      <c r="N198" s="194" t="s">
        <v>37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1E-3</v>
      </c>
      <c r="T198" s="196">
        <f>S198*H198</f>
        <v>1.1320000000000001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227</v>
      </c>
      <c r="AT198" s="197" t="s">
        <v>121</v>
      </c>
      <c r="AU198" s="197" t="s">
        <v>82</v>
      </c>
      <c r="AY198" s="17" t="s">
        <v>119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80</v>
      </c>
      <c r="BK198" s="198">
        <f>ROUND(I198*H198,2)</f>
        <v>0</v>
      </c>
      <c r="BL198" s="17" t="s">
        <v>227</v>
      </c>
      <c r="BM198" s="197" t="s">
        <v>347</v>
      </c>
    </row>
    <row r="199" spans="1:65" s="2" customFormat="1" ht="19.5">
      <c r="A199" s="34"/>
      <c r="B199" s="35"/>
      <c r="C199" s="36"/>
      <c r="D199" s="199" t="s">
        <v>128</v>
      </c>
      <c r="E199" s="36"/>
      <c r="F199" s="200" t="s">
        <v>348</v>
      </c>
      <c r="G199" s="36"/>
      <c r="H199" s="36"/>
      <c r="I199" s="201"/>
      <c r="J199" s="36"/>
      <c r="K199" s="36"/>
      <c r="L199" s="39"/>
      <c r="M199" s="202"/>
      <c r="N199" s="203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128</v>
      </c>
      <c r="AU199" s="17" t="s">
        <v>82</v>
      </c>
    </row>
    <row r="200" spans="1:65" s="13" customFormat="1" ht="22.5">
      <c r="B200" s="204"/>
      <c r="C200" s="205"/>
      <c r="D200" s="199" t="s">
        <v>135</v>
      </c>
      <c r="E200" s="206" t="s">
        <v>1</v>
      </c>
      <c r="F200" s="207" t="s">
        <v>349</v>
      </c>
      <c r="G200" s="205"/>
      <c r="H200" s="206" t="s">
        <v>1</v>
      </c>
      <c r="I200" s="208"/>
      <c r="J200" s="205"/>
      <c r="K200" s="205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135</v>
      </c>
      <c r="AU200" s="213" t="s">
        <v>82</v>
      </c>
      <c r="AV200" s="13" t="s">
        <v>80</v>
      </c>
      <c r="AW200" s="13" t="s">
        <v>29</v>
      </c>
      <c r="AX200" s="13" t="s">
        <v>72</v>
      </c>
      <c r="AY200" s="213" t="s">
        <v>119</v>
      </c>
    </row>
    <row r="201" spans="1:65" s="14" customFormat="1" ht="11.25">
      <c r="B201" s="214"/>
      <c r="C201" s="215"/>
      <c r="D201" s="199" t="s">
        <v>135</v>
      </c>
      <c r="E201" s="216" t="s">
        <v>1</v>
      </c>
      <c r="F201" s="217" t="s">
        <v>350</v>
      </c>
      <c r="G201" s="215"/>
      <c r="H201" s="218">
        <v>63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135</v>
      </c>
      <c r="AU201" s="224" t="s">
        <v>82</v>
      </c>
      <c r="AV201" s="14" t="s">
        <v>82</v>
      </c>
      <c r="AW201" s="14" t="s">
        <v>29</v>
      </c>
      <c r="AX201" s="14" t="s">
        <v>72</v>
      </c>
      <c r="AY201" s="224" t="s">
        <v>119</v>
      </c>
    </row>
    <row r="202" spans="1:65" s="13" customFormat="1" ht="22.5">
      <c r="B202" s="204"/>
      <c r="C202" s="205"/>
      <c r="D202" s="199" t="s">
        <v>135</v>
      </c>
      <c r="E202" s="206" t="s">
        <v>1</v>
      </c>
      <c r="F202" s="207" t="s">
        <v>351</v>
      </c>
      <c r="G202" s="205"/>
      <c r="H202" s="206" t="s">
        <v>1</v>
      </c>
      <c r="I202" s="208"/>
      <c r="J202" s="205"/>
      <c r="K202" s="205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135</v>
      </c>
      <c r="AU202" s="213" t="s">
        <v>82</v>
      </c>
      <c r="AV202" s="13" t="s">
        <v>80</v>
      </c>
      <c r="AW202" s="13" t="s">
        <v>29</v>
      </c>
      <c r="AX202" s="13" t="s">
        <v>72</v>
      </c>
      <c r="AY202" s="213" t="s">
        <v>119</v>
      </c>
    </row>
    <row r="203" spans="1:65" s="14" customFormat="1" ht="11.25">
      <c r="B203" s="214"/>
      <c r="C203" s="215"/>
      <c r="D203" s="199" t="s">
        <v>135</v>
      </c>
      <c r="E203" s="216" t="s">
        <v>1</v>
      </c>
      <c r="F203" s="217" t="s">
        <v>352</v>
      </c>
      <c r="G203" s="215"/>
      <c r="H203" s="218">
        <v>69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135</v>
      </c>
      <c r="AU203" s="224" t="s">
        <v>82</v>
      </c>
      <c r="AV203" s="14" t="s">
        <v>82</v>
      </c>
      <c r="AW203" s="14" t="s">
        <v>29</v>
      </c>
      <c r="AX203" s="14" t="s">
        <v>72</v>
      </c>
      <c r="AY203" s="224" t="s">
        <v>119</v>
      </c>
    </row>
    <row r="204" spans="1:65" s="13" customFormat="1" ht="22.5">
      <c r="B204" s="204"/>
      <c r="C204" s="205"/>
      <c r="D204" s="199" t="s">
        <v>135</v>
      </c>
      <c r="E204" s="206" t="s">
        <v>1</v>
      </c>
      <c r="F204" s="207" t="s">
        <v>353</v>
      </c>
      <c r="G204" s="205"/>
      <c r="H204" s="206" t="s">
        <v>1</v>
      </c>
      <c r="I204" s="208"/>
      <c r="J204" s="205"/>
      <c r="K204" s="205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135</v>
      </c>
      <c r="AU204" s="213" t="s">
        <v>82</v>
      </c>
      <c r="AV204" s="13" t="s">
        <v>80</v>
      </c>
      <c r="AW204" s="13" t="s">
        <v>29</v>
      </c>
      <c r="AX204" s="13" t="s">
        <v>72</v>
      </c>
      <c r="AY204" s="213" t="s">
        <v>119</v>
      </c>
    </row>
    <row r="205" spans="1:65" s="14" customFormat="1" ht="11.25">
      <c r="B205" s="214"/>
      <c r="C205" s="215"/>
      <c r="D205" s="199" t="s">
        <v>135</v>
      </c>
      <c r="E205" s="216" t="s">
        <v>1</v>
      </c>
      <c r="F205" s="217" t="s">
        <v>354</v>
      </c>
      <c r="G205" s="215"/>
      <c r="H205" s="218">
        <v>1000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135</v>
      </c>
      <c r="AU205" s="224" t="s">
        <v>82</v>
      </c>
      <c r="AV205" s="14" t="s">
        <v>82</v>
      </c>
      <c r="AW205" s="14" t="s">
        <v>29</v>
      </c>
      <c r="AX205" s="14" t="s">
        <v>72</v>
      </c>
      <c r="AY205" s="224" t="s">
        <v>119</v>
      </c>
    </row>
    <row r="206" spans="1:65" s="15" customFormat="1" ht="11.25">
      <c r="B206" s="225"/>
      <c r="C206" s="226"/>
      <c r="D206" s="199" t="s">
        <v>135</v>
      </c>
      <c r="E206" s="227" t="s">
        <v>1</v>
      </c>
      <c r="F206" s="228" t="s">
        <v>138</v>
      </c>
      <c r="G206" s="226"/>
      <c r="H206" s="229">
        <v>1132</v>
      </c>
      <c r="I206" s="230"/>
      <c r="J206" s="226"/>
      <c r="K206" s="226"/>
      <c r="L206" s="231"/>
      <c r="M206" s="250"/>
      <c r="N206" s="251"/>
      <c r="O206" s="251"/>
      <c r="P206" s="251"/>
      <c r="Q206" s="251"/>
      <c r="R206" s="251"/>
      <c r="S206" s="251"/>
      <c r="T206" s="252"/>
      <c r="AT206" s="235" t="s">
        <v>135</v>
      </c>
      <c r="AU206" s="235" t="s">
        <v>82</v>
      </c>
      <c r="AV206" s="15" t="s">
        <v>126</v>
      </c>
      <c r="AW206" s="15" t="s">
        <v>29</v>
      </c>
      <c r="AX206" s="15" t="s">
        <v>80</v>
      </c>
      <c r="AY206" s="235" t="s">
        <v>119</v>
      </c>
    </row>
    <row r="207" spans="1:65" s="2" customFormat="1" ht="6.95" customHeight="1">
      <c r="A207" s="34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39"/>
      <c r="M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</row>
  </sheetData>
  <sheetProtection algorithmName="SHA-512" hashValue="Gg5hOZbF8UDy9YdfEUlJNPUFdCGQSg4D+xxxD0oAYzZFAlGfFgkKrmuuwF+mtdvPSFvR96Cxw3I8XC26spkQxQ==" saltValue="3J29xDfU1WelK9J07eblnzG3vGPk0ya9dLQiOU+cs8+FHsrROU1YwMESwF7KPZjWJOHAy6oFV5CMxUZy9FiNvw==" spinCount="100000" sheet="1" objects="1" scenarios="1" formatColumns="0" formatRows="0" autoFilter="0"/>
  <autoFilter ref="C122:K206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Přerov HZS přečerp.stanice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355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ROUND((SUM(BE121:BE134)),  2)</f>
        <v>0</v>
      </c>
      <c r="G33" s="34"/>
      <c r="H33" s="34"/>
      <c r="I33" s="124">
        <v>0.21</v>
      </c>
      <c r="J33" s="123">
        <f>ROUND(((SUM(BE121:BE134))*I33),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ROUND((SUM(BF121:BF134)),  2)</f>
        <v>0</v>
      </c>
      <c r="G34" s="34"/>
      <c r="H34" s="34"/>
      <c r="I34" s="124">
        <v>0.15</v>
      </c>
      <c r="J34" s="123">
        <f>ROUND(((SUM(BF121:BF134))*I34),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ROUND((SUM(BG121:BG134)),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ROUND((SUM(BH121:BH134)),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ROUND((SUM(BI121:BI134)),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Přerov HZS přečerp.stanice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SO 03 - VRN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356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357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358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359</v>
      </c>
      <c r="E100" s="156"/>
      <c r="F100" s="156"/>
      <c r="G100" s="156"/>
      <c r="H100" s="156"/>
      <c r="I100" s="156"/>
      <c r="J100" s="157">
        <f>J129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360</v>
      </c>
      <c r="E101" s="156"/>
      <c r="F101" s="156"/>
      <c r="G101" s="156"/>
      <c r="H101" s="156"/>
      <c r="I101" s="156"/>
      <c r="J101" s="157">
        <f>J132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104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1" t="str">
        <f>E7</f>
        <v>Přerov HZS přečerp.stanice</v>
      </c>
      <c r="F111" s="302"/>
      <c r="G111" s="302"/>
      <c r="H111" s="30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72" t="str">
        <f>E9</f>
        <v>SO 03 - VRN</v>
      </c>
      <c r="F113" s="303"/>
      <c r="G113" s="303"/>
      <c r="H113" s="30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>
        <f>IF(J12="","",J12)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 xml:space="preserve"> </v>
      </c>
      <c r="G117" s="36"/>
      <c r="H117" s="36"/>
      <c r="I117" s="29" t="s">
        <v>28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26</v>
      </c>
      <c r="D118" s="36"/>
      <c r="E118" s="36"/>
      <c r="F118" s="27" t="str">
        <f>IF(E18="","",E18)</f>
        <v>Vyplň údaj</v>
      </c>
      <c r="G118" s="36"/>
      <c r="H118" s="36"/>
      <c r="I118" s="29" t="s">
        <v>30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105</v>
      </c>
      <c r="D120" s="162" t="s">
        <v>57</v>
      </c>
      <c r="E120" s="162" t="s">
        <v>53</v>
      </c>
      <c r="F120" s="162" t="s">
        <v>54</v>
      </c>
      <c r="G120" s="162" t="s">
        <v>106</v>
      </c>
      <c r="H120" s="162" t="s">
        <v>107</v>
      </c>
      <c r="I120" s="162" t="s">
        <v>108</v>
      </c>
      <c r="J120" s="162" t="s">
        <v>94</v>
      </c>
      <c r="K120" s="163" t="s">
        <v>109</v>
      </c>
      <c r="L120" s="164"/>
      <c r="M120" s="75" t="s">
        <v>1</v>
      </c>
      <c r="N120" s="76" t="s">
        <v>36</v>
      </c>
      <c r="O120" s="76" t="s">
        <v>110</v>
      </c>
      <c r="P120" s="76" t="s">
        <v>111</v>
      </c>
      <c r="Q120" s="76" t="s">
        <v>112</v>
      </c>
      <c r="R120" s="76" t="s">
        <v>113</v>
      </c>
      <c r="S120" s="76" t="s">
        <v>114</v>
      </c>
      <c r="T120" s="77" t="s">
        <v>115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116</v>
      </c>
      <c r="D121" s="36"/>
      <c r="E121" s="36"/>
      <c r="F121" s="36"/>
      <c r="G121" s="36"/>
      <c r="H121" s="36"/>
      <c r="I121" s="36"/>
      <c r="J121" s="165">
        <f>BK121</f>
        <v>0</v>
      </c>
      <c r="K121" s="36"/>
      <c r="L121" s="39"/>
      <c r="M121" s="78"/>
      <c r="N121" s="166"/>
      <c r="O121" s="79"/>
      <c r="P121" s="167">
        <f>P122</f>
        <v>0</v>
      </c>
      <c r="Q121" s="79"/>
      <c r="R121" s="167">
        <f>R122</f>
        <v>0</v>
      </c>
      <c r="S121" s="79"/>
      <c r="T121" s="168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71</v>
      </c>
      <c r="AU121" s="17" t="s">
        <v>96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71</v>
      </c>
      <c r="E122" s="173" t="s">
        <v>87</v>
      </c>
      <c r="F122" s="173" t="s">
        <v>361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P123+P126+P129+P132</f>
        <v>0</v>
      </c>
      <c r="Q122" s="178"/>
      <c r="R122" s="179">
        <f>R123+R126+R129+R132</f>
        <v>0</v>
      </c>
      <c r="S122" s="178"/>
      <c r="T122" s="180">
        <f>T123+T126+T129+T132</f>
        <v>0</v>
      </c>
      <c r="AR122" s="181" t="s">
        <v>152</v>
      </c>
      <c r="AT122" s="182" t="s">
        <v>71</v>
      </c>
      <c r="AU122" s="182" t="s">
        <v>72</v>
      </c>
      <c r="AY122" s="181" t="s">
        <v>119</v>
      </c>
      <c r="BK122" s="183">
        <f>BK123+BK126+BK129+BK132</f>
        <v>0</v>
      </c>
    </row>
    <row r="123" spans="1:65" s="12" customFormat="1" ht="22.9" customHeight="1">
      <c r="B123" s="170"/>
      <c r="C123" s="171"/>
      <c r="D123" s="172" t="s">
        <v>71</v>
      </c>
      <c r="E123" s="184" t="s">
        <v>362</v>
      </c>
      <c r="F123" s="184" t="s">
        <v>363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SUM(P124:P125)</f>
        <v>0</v>
      </c>
      <c r="Q123" s="178"/>
      <c r="R123" s="179">
        <f>SUM(R124:R125)</f>
        <v>0</v>
      </c>
      <c r="S123" s="178"/>
      <c r="T123" s="180">
        <f>SUM(T124:T125)</f>
        <v>0</v>
      </c>
      <c r="AR123" s="181" t="s">
        <v>152</v>
      </c>
      <c r="AT123" s="182" t="s">
        <v>71</v>
      </c>
      <c r="AU123" s="182" t="s">
        <v>80</v>
      </c>
      <c r="AY123" s="181" t="s">
        <v>119</v>
      </c>
      <c r="BK123" s="183">
        <f>SUM(BK124:BK125)</f>
        <v>0</v>
      </c>
    </row>
    <row r="124" spans="1:65" s="2" customFormat="1" ht="14.45" customHeight="1">
      <c r="A124" s="34"/>
      <c r="B124" s="35"/>
      <c r="C124" s="186" t="s">
        <v>80</v>
      </c>
      <c r="D124" s="186" t="s">
        <v>121</v>
      </c>
      <c r="E124" s="187" t="s">
        <v>364</v>
      </c>
      <c r="F124" s="188" t="s">
        <v>363</v>
      </c>
      <c r="G124" s="189" t="s">
        <v>365</v>
      </c>
      <c r="H124" s="190">
        <v>1</v>
      </c>
      <c r="I124" s="191"/>
      <c r="J124" s="192">
        <f>ROUND(I124*H124,2)</f>
        <v>0</v>
      </c>
      <c r="K124" s="188" t="s">
        <v>132</v>
      </c>
      <c r="L124" s="39"/>
      <c r="M124" s="193" t="s">
        <v>1</v>
      </c>
      <c r="N124" s="194" t="s">
        <v>37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366</v>
      </c>
      <c r="AT124" s="197" t="s">
        <v>121</v>
      </c>
      <c r="AU124" s="197" t="s">
        <v>82</v>
      </c>
      <c r="AY124" s="17" t="s">
        <v>119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80</v>
      </c>
      <c r="BK124" s="198">
        <f>ROUND(I124*H124,2)</f>
        <v>0</v>
      </c>
      <c r="BL124" s="17" t="s">
        <v>366</v>
      </c>
      <c r="BM124" s="197" t="s">
        <v>367</v>
      </c>
    </row>
    <row r="125" spans="1:65" s="2" customFormat="1" ht="19.5">
      <c r="A125" s="34"/>
      <c r="B125" s="35"/>
      <c r="C125" s="36"/>
      <c r="D125" s="199" t="s">
        <v>128</v>
      </c>
      <c r="E125" s="36"/>
      <c r="F125" s="200" t="s">
        <v>368</v>
      </c>
      <c r="G125" s="36"/>
      <c r="H125" s="36"/>
      <c r="I125" s="201"/>
      <c r="J125" s="36"/>
      <c r="K125" s="36"/>
      <c r="L125" s="39"/>
      <c r="M125" s="202"/>
      <c r="N125" s="203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128</v>
      </c>
      <c r="AU125" s="17" t="s">
        <v>82</v>
      </c>
    </row>
    <row r="126" spans="1:65" s="12" customFormat="1" ht="22.9" customHeight="1">
      <c r="B126" s="170"/>
      <c r="C126" s="171"/>
      <c r="D126" s="172" t="s">
        <v>71</v>
      </c>
      <c r="E126" s="184" t="s">
        <v>369</v>
      </c>
      <c r="F126" s="184" t="s">
        <v>370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SUM(P127:P128)</f>
        <v>0</v>
      </c>
      <c r="Q126" s="178"/>
      <c r="R126" s="179">
        <f>SUM(R127:R128)</f>
        <v>0</v>
      </c>
      <c r="S126" s="178"/>
      <c r="T126" s="180">
        <f>SUM(T127:T128)</f>
        <v>0</v>
      </c>
      <c r="AR126" s="181" t="s">
        <v>152</v>
      </c>
      <c r="AT126" s="182" t="s">
        <v>71</v>
      </c>
      <c r="AU126" s="182" t="s">
        <v>80</v>
      </c>
      <c r="AY126" s="181" t="s">
        <v>119</v>
      </c>
      <c r="BK126" s="183">
        <f>SUM(BK127:BK128)</f>
        <v>0</v>
      </c>
    </row>
    <row r="127" spans="1:65" s="2" customFormat="1" ht="14.45" customHeight="1">
      <c r="A127" s="34"/>
      <c r="B127" s="35"/>
      <c r="C127" s="186" t="s">
        <v>82</v>
      </c>
      <c r="D127" s="186" t="s">
        <v>121</v>
      </c>
      <c r="E127" s="187" t="s">
        <v>371</v>
      </c>
      <c r="F127" s="188" t="s">
        <v>370</v>
      </c>
      <c r="G127" s="189" t="s">
        <v>365</v>
      </c>
      <c r="H127" s="190">
        <v>1</v>
      </c>
      <c r="I127" s="191"/>
      <c r="J127" s="192">
        <f>ROUND(I127*H127,2)</f>
        <v>0</v>
      </c>
      <c r="K127" s="188" t="s">
        <v>132</v>
      </c>
      <c r="L127" s="39"/>
      <c r="M127" s="193" t="s">
        <v>1</v>
      </c>
      <c r="N127" s="194" t="s">
        <v>37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366</v>
      </c>
      <c r="AT127" s="197" t="s">
        <v>121</v>
      </c>
      <c r="AU127" s="197" t="s">
        <v>82</v>
      </c>
      <c r="AY127" s="17" t="s">
        <v>119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80</v>
      </c>
      <c r="BK127" s="198">
        <f>ROUND(I127*H127,2)</f>
        <v>0</v>
      </c>
      <c r="BL127" s="17" t="s">
        <v>366</v>
      </c>
      <c r="BM127" s="197" t="s">
        <v>372</v>
      </c>
    </row>
    <row r="128" spans="1:65" s="2" customFormat="1" ht="11.25">
      <c r="A128" s="34"/>
      <c r="B128" s="35"/>
      <c r="C128" s="36"/>
      <c r="D128" s="199" t="s">
        <v>128</v>
      </c>
      <c r="E128" s="36"/>
      <c r="F128" s="200" t="s">
        <v>370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128</v>
      </c>
      <c r="AU128" s="17" t="s">
        <v>82</v>
      </c>
    </row>
    <row r="129" spans="1:65" s="12" customFormat="1" ht="22.9" customHeight="1">
      <c r="B129" s="170"/>
      <c r="C129" s="171"/>
      <c r="D129" s="172" t="s">
        <v>71</v>
      </c>
      <c r="E129" s="184" t="s">
        <v>373</v>
      </c>
      <c r="F129" s="184" t="s">
        <v>374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SUM(P130:P131)</f>
        <v>0</v>
      </c>
      <c r="Q129" s="178"/>
      <c r="R129" s="179">
        <f>SUM(R130:R131)</f>
        <v>0</v>
      </c>
      <c r="S129" s="178"/>
      <c r="T129" s="180">
        <f>SUM(T130:T131)</f>
        <v>0</v>
      </c>
      <c r="AR129" s="181" t="s">
        <v>152</v>
      </c>
      <c r="AT129" s="182" t="s">
        <v>71</v>
      </c>
      <c r="AU129" s="182" t="s">
        <v>80</v>
      </c>
      <c r="AY129" s="181" t="s">
        <v>119</v>
      </c>
      <c r="BK129" s="183">
        <f>SUM(BK130:BK131)</f>
        <v>0</v>
      </c>
    </row>
    <row r="130" spans="1:65" s="2" customFormat="1" ht="14.45" customHeight="1">
      <c r="A130" s="34"/>
      <c r="B130" s="35"/>
      <c r="C130" s="186" t="s">
        <v>139</v>
      </c>
      <c r="D130" s="186" t="s">
        <v>121</v>
      </c>
      <c r="E130" s="187" t="s">
        <v>375</v>
      </c>
      <c r="F130" s="188" t="s">
        <v>374</v>
      </c>
      <c r="G130" s="189" t="s">
        <v>365</v>
      </c>
      <c r="H130" s="190">
        <v>1</v>
      </c>
      <c r="I130" s="191"/>
      <c r="J130" s="192">
        <f>ROUND(I130*H130,2)</f>
        <v>0</v>
      </c>
      <c r="K130" s="188" t="s">
        <v>132</v>
      </c>
      <c r="L130" s="39"/>
      <c r="M130" s="193" t="s">
        <v>1</v>
      </c>
      <c r="N130" s="194" t="s">
        <v>37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366</v>
      </c>
      <c r="AT130" s="197" t="s">
        <v>121</v>
      </c>
      <c r="AU130" s="197" t="s">
        <v>82</v>
      </c>
      <c r="AY130" s="17" t="s">
        <v>119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80</v>
      </c>
      <c r="BK130" s="198">
        <f>ROUND(I130*H130,2)</f>
        <v>0</v>
      </c>
      <c r="BL130" s="17" t="s">
        <v>366</v>
      </c>
      <c r="BM130" s="197" t="s">
        <v>376</v>
      </c>
    </row>
    <row r="131" spans="1:65" s="2" customFormat="1" ht="11.25">
      <c r="A131" s="34"/>
      <c r="B131" s="35"/>
      <c r="C131" s="36"/>
      <c r="D131" s="199" t="s">
        <v>128</v>
      </c>
      <c r="E131" s="36"/>
      <c r="F131" s="200" t="s">
        <v>374</v>
      </c>
      <c r="G131" s="36"/>
      <c r="H131" s="36"/>
      <c r="I131" s="201"/>
      <c r="J131" s="36"/>
      <c r="K131" s="36"/>
      <c r="L131" s="39"/>
      <c r="M131" s="202"/>
      <c r="N131" s="203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128</v>
      </c>
      <c r="AU131" s="17" t="s">
        <v>82</v>
      </c>
    </row>
    <row r="132" spans="1:65" s="12" customFormat="1" ht="22.9" customHeight="1">
      <c r="B132" s="170"/>
      <c r="C132" s="171"/>
      <c r="D132" s="172" t="s">
        <v>71</v>
      </c>
      <c r="E132" s="184" t="s">
        <v>377</v>
      </c>
      <c r="F132" s="184" t="s">
        <v>378</v>
      </c>
      <c r="G132" s="171"/>
      <c r="H132" s="171"/>
      <c r="I132" s="174"/>
      <c r="J132" s="185">
        <f>BK132</f>
        <v>0</v>
      </c>
      <c r="K132" s="171"/>
      <c r="L132" s="176"/>
      <c r="M132" s="177"/>
      <c r="N132" s="178"/>
      <c r="O132" s="178"/>
      <c r="P132" s="179">
        <f>SUM(P133:P134)</f>
        <v>0</v>
      </c>
      <c r="Q132" s="178"/>
      <c r="R132" s="179">
        <f>SUM(R133:R134)</f>
        <v>0</v>
      </c>
      <c r="S132" s="178"/>
      <c r="T132" s="180">
        <f>SUM(T133:T134)</f>
        <v>0</v>
      </c>
      <c r="AR132" s="181" t="s">
        <v>152</v>
      </c>
      <c r="AT132" s="182" t="s">
        <v>71</v>
      </c>
      <c r="AU132" s="182" t="s">
        <v>80</v>
      </c>
      <c r="AY132" s="181" t="s">
        <v>119</v>
      </c>
      <c r="BK132" s="183">
        <f>SUM(BK133:BK134)</f>
        <v>0</v>
      </c>
    </row>
    <row r="133" spans="1:65" s="2" customFormat="1" ht="24.2" customHeight="1">
      <c r="A133" s="34"/>
      <c r="B133" s="35"/>
      <c r="C133" s="186" t="s">
        <v>126</v>
      </c>
      <c r="D133" s="186" t="s">
        <v>121</v>
      </c>
      <c r="E133" s="187" t="s">
        <v>379</v>
      </c>
      <c r="F133" s="188" t="s">
        <v>378</v>
      </c>
      <c r="G133" s="189" t="s">
        <v>380</v>
      </c>
      <c r="H133" s="190">
        <v>1</v>
      </c>
      <c r="I133" s="191"/>
      <c r="J133" s="192">
        <f>ROUND(I133*H133,2)</f>
        <v>0</v>
      </c>
      <c r="K133" s="188" t="s">
        <v>132</v>
      </c>
      <c r="L133" s="39"/>
      <c r="M133" s="193" t="s">
        <v>1</v>
      </c>
      <c r="N133" s="194" t="s">
        <v>37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366</v>
      </c>
      <c r="AT133" s="197" t="s">
        <v>121</v>
      </c>
      <c r="AU133" s="197" t="s">
        <v>82</v>
      </c>
      <c r="AY133" s="17" t="s">
        <v>119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80</v>
      </c>
      <c r="BK133" s="198">
        <f>ROUND(I133*H133,2)</f>
        <v>0</v>
      </c>
      <c r="BL133" s="17" t="s">
        <v>366</v>
      </c>
      <c r="BM133" s="197" t="s">
        <v>381</v>
      </c>
    </row>
    <row r="134" spans="1:65" s="2" customFormat="1" ht="58.5">
      <c r="A134" s="34"/>
      <c r="B134" s="35"/>
      <c r="C134" s="36"/>
      <c r="D134" s="199" t="s">
        <v>128</v>
      </c>
      <c r="E134" s="36"/>
      <c r="F134" s="200" t="s">
        <v>382</v>
      </c>
      <c r="G134" s="36"/>
      <c r="H134" s="36"/>
      <c r="I134" s="201"/>
      <c r="J134" s="36"/>
      <c r="K134" s="36"/>
      <c r="L134" s="39"/>
      <c r="M134" s="246"/>
      <c r="N134" s="247"/>
      <c r="O134" s="248"/>
      <c r="P134" s="248"/>
      <c r="Q134" s="248"/>
      <c r="R134" s="248"/>
      <c r="S134" s="248"/>
      <c r="T134" s="249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128</v>
      </c>
      <c r="AU134" s="17" t="s">
        <v>82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ABRJf2sYR0RvZ1S/SgnWBCBFPMYTu3/4e8QICmJvGmemqUHbHzDILUINMNjfq1mEd1Rk7ATm9d1pWfbFseg7Qw==" saltValue="OfEL9EaaOTRMSmZuZ78zTh7D6quHhHqHxSWUETzEiYPk66jZm7EsIcGFzYD/6d7vl4ZDpGF5wHQ0qR57MnJzKg==" spinCount="100000" sheet="1" objects="1" scenarios="1" formatColumns="0" formatRows="0" autoFilter="0"/>
  <autoFilter ref="C120:K13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budova přečerp.st...</vt:lpstr>
      <vt:lpstr>SO 02 - usazovací nádrže</vt:lpstr>
      <vt:lpstr>SO 03 - VRN</vt:lpstr>
      <vt:lpstr>'Rekapitulace stavby'!Názvy_tisku</vt:lpstr>
      <vt:lpstr>'SO 01 - budova přečerp.st...'!Názvy_tisku</vt:lpstr>
      <vt:lpstr>'SO 02 - usazovací nádrže'!Názvy_tisku</vt:lpstr>
      <vt:lpstr>'SO 03 - VRN'!Názvy_tisku</vt:lpstr>
      <vt:lpstr>'Rekapitulace stavby'!Oblast_tisku</vt:lpstr>
      <vt:lpstr>'SO 01 - budova přečerp.st...'!Oblast_tisku</vt:lpstr>
      <vt:lpstr>'SO 02 - usazovací nádrže'!Oblast_tisku</vt:lpstr>
      <vt:lpstr>'SO 03 -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2020-09-30T11:45:04Z</dcterms:created>
  <dcterms:modified xsi:type="dcterms:W3CDTF">2020-10-06T11:22:01Z</dcterms:modified>
</cp:coreProperties>
</file>