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PS\SPS (-...-) Odstranění objektů v obvodu OŘ Olomouc\ZD pro uchazeče\Díl 4 Soupis prací s výkazem výměr\"/>
    </mc:Choice>
  </mc:AlternateContent>
  <bookViews>
    <workbookView xWindow="0" yWindow="0" windowWidth="15705" windowHeight="9450"/>
  </bookViews>
  <sheets>
    <sheet name="Rekapitulace stavby" sheetId="1" r:id="rId1"/>
    <sheet name="SO 01 - sklad zboží" sheetId="2" r:id="rId2"/>
    <sheet name="SO 02 - přemístění sloupu..." sheetId="3" r:id="rId3"/>
    <sheet name="SO 03 - VRN" sheetId="4" r:id="rId4"/>
  </sheets>
  <definedNames>
    <definedName name="_xlnm._FilterDatabase" localSheetId="1" hidden="1">'SO 01 - sklad zboží'!$C$122:$K$215</definedName>
    <definedName name="_xlnm._FilterDatabase" localSheetId="2" hidden="1">'SO 02 - přemístění sloupu...'!$C$119:$K$164</definedName>
    <definedName name="_xlnm._FilterDatabase" localSheetId="3" hidden="1">'SO 03 - VRN'!$C$119:$K$130</definedName>
    <definedName name="_xlnm.Print_Titles" localSheetId="0">'Rekapitulace stavby'!$92:$92</definedName>
    <definedName name="_xlnm.Print_Titles" localSheetId="1">'SO 01 - sklad zboží'!$122:$122</definedName>
    <definedName name="_xlnm.Print_Titles" localSheetId="2">'SO 02 - přemístění sloupu...'!$119:$119</definedName>
    <definedName name="_xlnm.Print_Titles" localSheetId="3">'SO 03 - VRN'!$119:$119</definedName>
    <definedName name="_xlnm.Print_Area" localSheetId="0">'Rekapitulace stavby'!$D$4:$AO$76,'Rekapitulace stavby'!$C$82:$AQ$98</definedName>
    <definedName name="_xlnm.Print_Area" localSheetId="1">'SO 01 - sklad zboží'!$C$4:$J$76,'SO 01 - sklad zboží'!$C$82:$J$104,'SO 01 - sklad zboží'!$C$110:$K$215</definedName>
    <definedName name="_xlnm.Print_Area" localSheetId="2">'SO 02 - přemístění sloupu...'!$C$4:$J$76,'SO 02 - přemístění sloupu...'!$C$82:$J$101,'SO 02 - přemístění sloupu...'!$C$107:$K$164</definedName>
    <definedName name="_xlnm.Print_Area" localSheetId="3">'SO 03 - VRN'!$C$4:$J$76,'SO 03 - VRN'!$C$82:$J$101,'SO 03 - VRN'!$C$107:$K$130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29" i="4"/>
  <c r="BH129" i="4"/>
  <c r="BG129" i="4"/>
  <c r="BF129" i="4"/>
  <c r="T129" i="4"/>
  <c r="T128" i="4" s="1"/>
  <c r="R129" i="4"/>
  <c r="R128" i="4"/>
  <c r="P129" i="4"/>
  <c r="P128" i="4" s="1"/>
  <c r="BI126" i="4"/>
  <c r="BH126" i="4"/>
  <c r="BG126" i="4"/>
  <c r="BF126" i="4"/>
  <c r="T126" i="4"/>
  <c r="T125" i="4"/>
  <c r="R126" i="4"/>
  <c r="R125" i="4" s="1"/>
  <c r="P126" i="4"/>
  <c r="P125" i="4"/>
  <c r="BI123" i="4"/>
  <c r="BH123" i="4"/>
  <c r="BG123" i="4"/>
  <c r="BF123" i="4"/>
  <c r="T123" i="4"/>
  <c r="T122" i="4" s="1"/>
  <c r="T121" i="4" s="1"/>
  <c r="T120" i="4" s="1"/>
  <c r="R123" i="4"/>
  <c r="R122" i="4" s="1"/>
  <c r="R121" i="4" s="1"/>
  <c r="R120" i="4" s="1"/>
  <c r="P123" i="4"/>
  <c r="P122" i="4" s="1"/>
  <c r="F114" i="4"/>
  <c r="E112" i="4"/>
  <c r="F89" i="4"/>
  <c r="E87" i="4"/>
  <c r="J24" i="4"/>
  <c r="E24" i="4"/>
  <c r="J117" i="4"/>
  <c r="J23" i="4"/>
  <c r="J21" i="4"/>
  <c r="E21" i="4"/>
  <c r="J116" i="4"/>
  <c r="J20" i="4"/>
  <c r="J18" i="4"/>
  <c r="E18" i="4"/>
  <c r="F92" i="4"/>
  <c r="J17" i="4"/>
  <c r="J15" i="4"/>
  <c r="E15" i="4"/>
  <c r="F91" i="4"/>
  <c r="J14" i="4"/>
  <c r="J12" i="4"/>
  <c r="J114" i="4" s="1"/>
  <c r="E7" i="4"/>
  <c r="E110" i="4" s="1"/>
  <c r="J37" i="3"/>
  <c r="J36" i="3"/>
  <c r="AY96" i="1"/>
  <c r="J35" i="3"/>
  <c r="AX96" i="1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T135" i="3"/>
  <c r="R136" i="3"/>
  <c r="R135" i="3" s="1"/>
  <c r="P136" i="3"/>
  <c r="P135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117" i="3" s="1"/>
  <c r="J23" i="3"/>
  <c r="J21" i="3"/>
  <c r="E21" i="3"/>
  <c r="J91" i="3" s="1"/>
  <c r="J20" i="3"/>
  <c r="J18" i="3"/>
  <c r="E18" i="3"/>
  <c r="F92" i="3" s="1"/>
  <c r="J17" i="3"/>
  <c r="J15" i="3"/>
  <c r="E15" i="3"/>
  <c r="F116" i="3" s="1"/>
  <c r="J14" i="3"/>
  <c r="J12" i="3"/>
  <c r="J114" i="3" s="1"/>
  <c r="E7" i="3"/>
  <c r="E110" i="3"/>
  <c r="J208" i="2"/>
  <c r="J37" i="2"/>
  <c r="J36" i="2"/>
  <c r="AY95" i="1"/>
  <c r="J35" i="2"/>
  <c r="AX95" i="1" s="1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J102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88" i="2"/>
  <c r="BH188" i="2"/>
  <c r="BG188" i="2"/>
  <c r="BF188" i="2"/>
  <c r="T188" i="2"/>
  <c r="R188" i="2"/>
  <c r="P188" i="2"/>
  <c r="BI181" i="2"/>
  <c r="BH181" i="2"/>
  <c r="BG181" i="2"/>
  <c r="BF181" i="2"/>
  <c r="T181" i="2"/>
  <c r="R181" i="2"/>
  <c r="P181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120" i="2"/>
  <c r="J23" i="2"/>
  <c r="J21" i="2"/>
  <c r="E21" i="2"/>
  <c r="J119" i="2"/>
  <c r="J20" i="2"/>
  <c r="J18" i="2"/>
  <c r="E18" i="2"/>
  <c r="F120" i="2"/>
  <c r="J17" i="2"/>
  <c r="J15" i="2"/>
  <c r="E15" i="2"/>
  <c r="F119" i="2"/>
  <c r="J14" i="2"/>
  <c r="J12" i="2"/>
  <c r="J89" i="2" s="1"/>
  <c r="E7" i="2"/>
  <c r="E113" i="2" s="1"/>
  <c r="L90" i="1"/>
  <c r="AM90" i="1"/>
  <c r="AM89" i="1"/>
  <c r="L89" i="1"/>
  <c r="AM87" i="1"/>
  <c r="L87" i="1"/>
  <c r="L85" i="1"/>
  <c r="L84" i="1"/>
  <c r="BK129" i="4"/>
  <c r="J123" i="4"/>
  <c r="BK157" i="3"/>
  <c r="J155" i="3"/>
  <c r="BK151" i="3"/>
  <c r="J147" i="3"/>
  <c r="BK145" i="3"/>
  <c r="J141" i="3"/>
  <c r="BK139" i="3"/>
  <c r="J131" i="3"/>
  <c r="BK126" i="3"/>
  <c r="BK123" i="3"/>
  <c r="BK210" i="2"/>
  <c r="J196" i="2"/>
  <c r="J194" i="2"/>
  <c r="BK181" i="2"/>
  <c r="BK174" i="2"/>
  <c r="J172" i="2"/>
  <c r="BK169" i="2"/>
  <c r="J157" i="2"/>
  <c r="J147" i="2"/>
  <c r="J143" i="2"/>
  <c r="J138" i="2"/>
  <c r="BK131" i="2"/>
  <c r="J126" i="2"/>
  <c r="BK126" i="4"/>
  <c r="BK159" i="3"/>
  <c r="J157" i="3"/>
  <c r="BK155" i="3"/>
  <c r="J153" i="3"/>
  <c r="J143" i="3"/>
  <c r="BK141" i="3"/>
  <c r="J139" i="3"/>
  <c r="J136" i="3"/>
  <c r="J123" i="3"/>
  <c r="BK214" i="2"/>
  <c r="J205" i="2"/>
  <c r="BK201" i="2"/>
  <c r="BK188" i="2"/>
  <c r="J181" i="2"/>
  <c r="BK172" i="2"/>
  <c r="J169" i="2"/>
  <c r="J165" i="2"/>
  <c r="BK162" i="2"/>
  <c r="BK153" i="2"/>
  <c r="J149" i="2"/>
  <c r="BK147" i="2"/>
  <c r="BK138" i="2"/>
  <c r="BK136" i="2"/>
  <c r="J131" i="2"/>
  <c r="J129" i="4"/>
  <c r="J126" i="4"/>
  <c r="BK163" i="3"/>
  <c r="BK161" i="3"/>
  <c r="BK153" i="3"/>
  <c r="BK149" i="3"/>
  <c r="BK147" i="3"/>
  <c r="BK136" i="3"/>
  <c r="BK131" i="3"/>
  <c r="BK129" i="3"/>
  <c r="J126" i="3"/>
  <c r="J214" i="2"/>
  <c r="BK205" i="2"/>
  <c r="BK203" i="2"/>
  <c r="J201" i="2"/>
  <c r="BK199" i="2"/>
  <c r="BK194" i="2"/>
  <c r="J162" i="2"/>
  <c r="BK159" i="2"/>
  <c r="BK157" i="2"/>
  <c r="J153" i="2"/>
  <c r="BK126" i="2"/>
  <c r="BK123" i="4"/>
  <c r="J163" i="3"/>
  <c r="J161" i="3"/>
  <c r="J159" i="3"/>
  <c r="J151" i="3"/>
  <c r="J149" i="3"/>
  <c r="J145" i="3"/>
  <c r="BK143" i="3"/>
  <c r="J129" i="3"/>
  <c r="J210" i="2"/>
  <c r="J203" i="2"/>
  <c r="J199" i="2"/>
  <c r="BK196" i="2"/>
  <c r="J188" i="2"/>
  <c r="J174" i="2"/>
  <c r="BK165" i="2"/>
  <c r="J159" i="2"/>
  <c r="BK149" i="2"/>
  <c r="BK143" i="2"/>
  <c r="J136" i="2"/>
  <c r="AS94" i="1"/>
  <c r="P121" i="4" l="1"/>
  <c r="P120" i="4" s="1"/>
  <c r="AU97" i="1" s="1"/>
  <c r="R125" i="2"/>
  <c r="R164" i="2"/>
  <c r="P193" i="2"/>
  <c r="P209" i="2"/>
  <c r="P207" i="2" s="1"/>
  <c r="BK122" i="3"/>
  <c r="P122" i="3"/>
  <c r="P121" i="3" s="1"/>
  <c r="T138" i="3"/>
  <c r="T125" i="2"/>
  <c r="T164" i="2"/>
  <c r="T193" i="2"/>
  <c r="BK209" i="2"/>
  <c r="J209" i="2"/>
  <c r="J103" i="2"/>
  <c r="T122" i="3"/>
  <c r="T121" i="3" s="1"/>
  <c r="T120" i="3" s="1"/>
  <c r="P138" i="3"/>
  <c r="P125" i="2"/>
  <c r="P124" i="2" s="1"/>
  <c r="P123" i="2" s="1"/>
  <c r="AU95" i="1" s="1"/>
  <c r="P164" i="2"/>
  <c r="R193" i="2"/>
  <c r="T209" i="2"/>
  <c r="T207" i="2"/>
  <c r="R122" i="3"/>
  <c r="R121" i="3" s="1"/>
  <c r="R138" i="3"/>
  <c r="BK125" i="2"/>
  <c r="J125" i="2" s="1"/>
  <c r="J98" i="2" s="1"/>
  <c r="BK164" i="2"/>
  <c r="J164" i="2"/>
  <c r="J99" i="2" s="1"/>
  <c r="BK193" i="2"/>
  <c r="J193" i="2"/>
  <c r="J100" i="2"/>
  <c r="R209" i="2"/>
  <c r="R207" i="2" s="1"/>
  <c r="BK138" i="3"/>
  <c r="J138" i="3"/>
  <c r="J100" i="3" s="1"/>
  <c r="F92" i="2"/>
  <c r="BE126" i="2"/>
  <c r="BE143" i="2"/>
  <c r="BE153" i="2"/>
  <c r="BE169" i="2"/>
  <c r="BE181" i="2"/>
  <c r="BE203" i="2"/>
  <c r="F91" i="3"/>
  <c r="J92" i="3"/>
  <c r="F117" i="3"/>
  <c r="BE126" i="3"/>
  <c r="BE151" i="3"/>
  <c r="BE153" i="3"/>
  <c r="BE159" i="3"/>
  <c r="E85" i="4"/>
  <c r="J91" i="4"/>
  <c r="F116" i="4"/>
  <c r="BE123" i="4"/>
  <c r="BK125" i="4"/>
  <c r="J125" i="4" s="1"/>
  <c r="J99" i="4" s="1"/>
  <c r="BK128" i="4"/>
  <c r="J128" i="4"/>
  <c r="J100" i="4"/>
  <c r="E85" i="2"/>
  <c r="F91" i="2"/>
  <c r="J92" i="2"/>
  <c r="J117" i="2"/>
  <c r="BE131" i="2"/>
  <c r="BE138" i="2"/>
  <c r="BE147" i="2"/>
  <c r="BE159" i="2"/>
  <c r="BE162" i="2"/>
  <c r="BE165" i="2"/>
  <c r="BE188" i="2"/>
  <c r="J89" i="3"/>
  <c r="BE123" i="3"/>
  <c r="BE139" i="3"/>
  <c r="BE143" i="3"/>
  <c r="BE155" i="3"/>
  <c r="BE157" i="3"/>
  <c r="F117" i="4"/>
  <c r="BE157" i="2"/>
  <c r="BE172" i="2"/>
  <c r="BE174" i="2"/>
  <c r="BE196" i="2"/>
  <c r="BE210" i="2"/>
  <c r="BE214" i="2"/>
  <c r="E85" i="3"/>
  <c r="J116" i="3"/>
  <c r="BE136" i="3"/>
  <c r="BE145" i="3"/>
  <c r="BE147" i="3"/>
  <c r="BE149" i="3"/>
  <c r="BE161" i="3"/>
  <c r="BE163" i="3"/>
  <c r="BK135" i="3"/>
  <c r="J135" i="3"/>
  <c r="J99" i="3"/>
  <c r="J89" i="4"/>
  <c r="J92" i="4"/>
  <c r="BE126" i="4"/>
  <c r="BE129" i="4"/>
  <c r="J91" i="2"/>
  <c r="BE136" i="2"/>
  <c r="BE149" i="2"/>
  <c r="BE194" i="2"/>
  <c r="BE199" i="2"/>
  <c r="BE201" i="2"/>
  <c r="BE205" i="2"/>
  <c r="BE129" i="3"/>
  <c r="BE131" i="3"/>
  <c r="BE141" i="3"/>
  <c r="BK122" i="4"/>
  <c r="J122" i="4"/>
  <c r="J98" i="4"/>
  <c r="F36" i="2"/>
  <c r="BC95" i="1"/>
  <c r="F34" i="3"/>
  <c r="BA96" i="1"/>
  <c r="F36" i="3"/>
  <c r="BC96" i="1" s="1"/>
  <c r="F34" i="4"/>
  <c r="BA97" i="1"/>
  <c r="F37" i="4"/>
  <c r="BD97" i="1" s="1"/>
  <c r="F34" i="2"/>
  <c r="BA95" i="1" s="1"/>
  <c r="F37" i="2"/>
  <c r="BD95" i="1" s="1"/>
  <c r="F37" i="3"/>
  <c r="BD96" i="1" s="1"/>
  <c r="F35" i="4"/>
  <c r="BB97" i="1" s="1"/>
  <c r="F35" i="3"/>
  <c r="BB96" i="1" s="1"/>
  <c r="J34" i="3"/>
  <c r="AW96" i="1" s="1"/>
  <c r="F36" i="4"/>
  <c r="BC97" i="1"/>
  <c r="J34" i="4"/>
  <c r="AW97" i="1" s="1"/>
  <c r="F35" i="2"/>
  <c r="BB95" i="1" s="1"/>
  <c r="J34" i="2"/>
  <c r="AW95" i="1" s="1"/>
  <c r="R124" i="2" l="1"/>
  <c r="R123" i="2"/>
  <c r="R120" i="3"/>
  <c r="T124" i="2"/>
  <c r="T123" i="2" s="1"/>
  <c r="P120" i="3"/>
  <c r="AU96" i="1"/>
  <c r="BK121" i="3"/>
  <c r="J121" i="3" s="1"/>
  <c r="J97" i="3" s="1"/>
  <c r="BK207" i="2"/>
  <c r="J207" i="2"/>
  <c r="J101" i="2" s="1"/>
  <c r="BK121" i="4"/>
  <c r="J121" i="4"/>
  <c r="J97" i="4"/>
  <c r="BK124" i="2"/>
  <c r="J124" i="2"/>
  <c r="J97" i="2"/>
  <c r="J122" i="3"/>
  <c r="J98" i="3" s="1"/>
  <c r="AU94" i="1"/>
  <c r="J33" i="2"/>
  <c r="AV95" i="1" s="1"/>
  <c r="AT95" i="1" s="1"/>
  <c r="J33" i="3"/>
  <c r="AV96" i="1"/>
  <c r="AT96" i="1" s="1"/>
  <c r="F33" i="2"/>
  <c r="AZ95" i="1"/>
  <c r="J33" i="4"/>
  <c r="AV97" i="1" s="1"/>
  <c r="AT97" i="1" s="1"/>
  <c r="F33" i="3"/>
  <c r="AZ96" i="1"/>
  <c r="BB94" i="1"/>
  <c r="W31" i="1" s="1"/>
  <c r="BD94" i="1"/>
  <c r="W33" i="1"/>
  <c r="BC94" i="1"/>
  <c r="W32" i="1" s="1"/>
  <c r="BA94" i="1"/>
  <c r="W30" i="1"/>
  <c r="F33" i="4"/>
  <c r="AZ97" i="1" s="1"/>
  <c r="BK120" i="3" l="1"/>
  <c r="J120" i="3"/>
  <c r="J96" i="3"/>
  <c r="BK123" i="2"/>
  <c r="J123" i="2" s="1"/>
  <c r="J30" i="2" s="1"/>
  <c r="AG95" i="1" s="1"/>
  <c r="AN95" i="1" s="1"/>
  <c r="BK120" i="4"/>
  <c r="J120" i="4"/>
  <c r="J96" i="4"/>
  <c r="AZ94" i="1"/>
  <c r="W29" i="1"/>
  <c r="AW94" i="1"/>
  <c r="AK30" i="1"/>
  <c r="AX94" i="1"/>
  <c r="AY94" i="1"/>
  <c r="J39" i="2" l="1"/>
  <c r="J96" i="2"/>
  <c r="AV94" i="1"/>
  <c r="AK29" i="1"/>
  <c r="J30" i="3"/>
  <c r="AG96" i="1"/>
  <c r="AN96" i="1"/>
  <c r="J30" i="4"/>
  <c r="AG97" i="1" s="1"/>
  <c r="AN97" i="1" s="1"/>
  <c r="J39" i="3" l="1"/>
  <c r="J39" i="4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<sst xmlns="http://schemas.openxmlformats.org/spreadsheetml/2006/main" count="1798" uniqueCount="380">
  <si>
    <t>Export Komplet</t>
  </si>
  <si>
    <t/>
  </si>
  <si>
    <t>2.0</t>
  </si>
  <si>
    <t>ZAMOK</t>
  </si>
  <si>
    <t>False</t>
  </si>
  <si>
    <t>{471bb48a-174c-4520-a3b3-5bf69d04b989}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</si>
  <si>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</si>
  <si>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</si>
  <si>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</si>
  <si>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</si>
  <si>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</si>
  <si>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</si>
  <si>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</si>
  <si>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</si>
  <si>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as_064_2019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</si>
  <si>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</si>
  <si>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</si>
  <si>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Bohdíkov - sklad zboží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</si>
  <si>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</si>
  <si>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</si>
  <si>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</si>
  <si>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</si>
  <si>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</si>
  <si>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</si>
  <si>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</si>
  <si>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</si>
  <si>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</si>
  <si>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</si>
  <si>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</si>
  <si>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</si>
  <si>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</si>
  <si>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</si>
  <si>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</si>
  <si>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</si>
  <si>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</si>
  <si>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</si>
  <si>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</si>
  <si>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</si>
  <si>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</si>
  <si>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</si>
  <si>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</si>
  <si>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</si>
  <si>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</si>
  <si>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</si>
  <si>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</si>
  <si>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</si>
  <si>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</si>
  <si>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</si>
  <si>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</si>
  <si>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</si>
  <si>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</si>
  <si>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</si>
  <si>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</si>
  <si>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</si>
  <si>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</si>
  <si>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</si>
  <si>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</si>
  <si>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</si>
  <si>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</si>
  <si>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</si>
  <si>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</si>
  <si>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</si>
  <si>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</si>
  <si>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</si>
  <si>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</si>
  <si>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</si>
  <si>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</si>
  <si>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</si>
  <si>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</si>
  <si>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</si>
  <si>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</si>
  <si>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</si>
  <si>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</si>
  <si>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</si>
  <si>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</si>
  <si>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</si>
  <si>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</si>
  <si>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</si>
  <si>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sklad zboží</t>
  </si>
  <si>
    <t>STA</t>
  </si>
  <si>
    <t>1</t>
  </si>
  <si>
    <t>{cfed1b32-c707-4630-8032-83566be01cff}</t>
  </si>
  <si>
    <t>2</t>
  </si>
  <si>
    <t>SO 02</t>
  </si>
  <si>
    <t>přemístění sloupu pro kameru.</t>
  </si>
  <si>
    <t>{390d7e82-671d-4ba1-a48c-7c445a0e8c3c}</t>
  </si>
  <si>
    <t>SO 03</t>
  </si>
  <si>
    <t>VRN</t>
  </si>
  <si>
    <t>{66b21b69-069d-46e4-9b1d-9d6dd1bac71c}</t>
  </si>
  <si>
    <t>KRYCÍ LIST SOUPISU PRACÍ</t>
  </si>
  <si>
    <t>Objekt:</t>
  </si>
  <si>
    <t>SO 01 - sklad zboží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</si>
  <si>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</si>
  <si>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</si>
  <si>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</si>
  <si>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</si>
  <si>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</si>
  <si>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</si>
  <si>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</si>
  <si>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</si>
  <si>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</si>
  <si>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</si>
  <si>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764 - Konstrukce klempířské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</si>
  <si>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</si>
  <si>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</si>
  <si>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</si>
  <si>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</si>
  <si>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</si>
  <si>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</si>
  <si>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</si>
  <si>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</si>
  <si>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</si>
  <si>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</si>
  <si>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</si>
  <si>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</si>
  <si>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</si>
  <si>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</si>
  <si>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</si>
  <si>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</si>
  <si>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</si>
  <si>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</si>
  <si>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</si>
  <si>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113105113</t>
  </si>
  <si>
    <t>Rozebrání dlažeb z lomového kamene kladených na MC vyspárované MC</t>
  </si>
  <si>
    <t>m2</t>
  </si>
  <si>
    <t>CS ÚRS 2019 02</t>
  </si>
  <si>
    <t>4</t>
  </si>
  <si>
    <t>-1828508021</t>
  </si>
  <si>
    <t>PP</t>
  </si>
  <si>
    <t>Rozebrání dlažeb z lomového kamene  s přemístěním hmot na skládku na vzdálenost do 3 m nebo s naložením na dopravní prostředek, kladených do cementové malty se spárami zalitými cementovou maltou</t>
  </si>
  <si>
    <t>VV</t>
  </si>
  <si>
    <t>rampa</t>
  </si>
  <si>
    <t>50,5*10,36</t>
  </si>
  <si>
    <t>Součet</t>
  </si>
  <si>
    <t>122201102</t>
  </si>
  <si>
    <t>Odkopávky a prokopávky nezapažené v hornině tř. 3 objem do 1000 m3</t>
  </si>
  <si>
    <t>m3</t>
  </si>
  <si>
    <t>1509025036</t>
  </si>
  <si>
    <t>Odkopávky a prokopávky nezapažené  s přehozením výkopku na vzdálenost do 3 m nebo s naložením na dopravní prostředek v hornině tř. 3 přes 100 do 1 000 m3</t>
  </si>
  <si>
    <t>rampa+sklad</t>
  </si>
  <si>
    <t>58,7*9,3*1</t>
  </si>
  <si>
    <t>3</t>
  </si>
  <si>
    <t>122201109</t>
  </si>
  <si>
    <t>Příplatek za lepivost u odkopávek v hornině tř. 1 až 3</t>
  </si>
  <si>
    <t>889456981</t>
  </si>
  <si>
    <t>Odkopávky a prokopávky nezapažené  s přehozením výkopku na vzdálenost do 3 m nebo s naložením na dopravní prostředek v hornině tř. 3 Příplatek k cenám za lepivost horniny tř. 3</t>
  </si>
  <si>
    <t>162701105</t>
  </si>
  <si>
    <t>Vodorovné přemístění do 10000 m výkopku/sypaniny z horniny tř. 1 až 4</t>
  </si>
  <si>
    <t>CS ÚRS 2019 01</t>
  </si>
  <si>
    <t>1391127216</t>
  </si>
  <si>
    <t>Vodorovné přemístění výkopku nebo sypaniny po suchu  na obvyklém dopravním prostředku, bez naložení výkopku, avšak se složením bez rozhrnutí z horniny tř. 1 až 4 na vzdálenost přes 9 000 do 10 000 m</t>
  </si>
  <si>
    <t>odvoz na skládku</t>
  </si>
  <si>
    <t>545,910-66-35,776</t>
  </si>
  <si>
    <t>5</t>
  </si>
  <si>
    <t>171201211</t>
  </si>
  <si>
    <t>Poplatek za uložení stavebního odpadu - zeminy a kameniva na skládce</t>
  </si>
  <si>
    <t>t</t>
  </si>
  <si>
    <t>488298116</t>
  </si>
  <si>
    <t>Poplatek za uložení stavebního odpadu na skládce (skládkovné) zeminy a kameniva zatříděného do Katalogu odpadů pod kódem 170 504</t>
  </si>
  <si>
    <t>444,134*1,6</t>
  </si>
  <si>
    <t>6</t>
  </si>
  <si>
    <t>174101101</t>
  </si>
  <si>
    <t>Zásyp jam, šachet rýh nebo kolem objektů sypaninou se zhutněním</t>
  </si>
  <si>
    <t>-1195698609</t>
  </si>
  <si>
    <t>Zásyp sypaninou z jakékoliv horniny  s uložením výkopku ve vrstvách se zhutněním jam, šachet, rýh nebo kolem objektů v těchto vykopávkách</t>
  </si>
  <si>
    <t>10</t>
  </si>
  <si>
    <t>181301111</t>
  </si>
  <si>
    <t>Rozprostření ornice tl vrstvy do 100 mm pl přes 500 m2 v rovině nebo ve svahu do 1:5</t>
  </si>
  <si>
    <t>1317107888</t>
  </si>
  <si>
    <t>Rozprostření a urovnání ornice v rovině nebo ve svahu sklonu do 1:5 při souvislé ploše přes 500 m2, tl. vrstvy do 100 mm</t>
  </si>
  <si>
    <t>60*11</t>
  </si>
  <si>
    <t>11</t>
  </si>
  <si>
    <t>M</t>
  </si>
  <si>
    <t>10364100</t>
  </si>
  <si>
    <t>zemina pro terénní úpravy - tříděná</t>
  </si>
  <si>
    <t>8</t>
  </si>
  <si>
    <t>-328189820</t>
  </si>
  <si>
    <t>660*0,10*1,6</t>
  </si>
  <si>
    <t>12</t>
  </si>
  <si>
    <t>181411121</t>
  </si>
  <si>
    <t>Založení lučního trávníku výsevem plochy do 1000 m2 v rovině a ve svahu do 1:5</t>
  </si>
  <si>
    <t>-1182572968</t>
  </si>
  <si>
    <t>Založení trávníku na půdě předem připravené plochy do 1000 m2 výsevem včetně utažení lučního v rovině nebo na svahu do 1:5</t>
  </si>
  <si>
    <t>13</t>
  </si>
  <si>
    <t>00572410</t>
  </si>
  <si>
    <t>osivo směs travní parková</t>
  </si>
  <si>
    <t>kg</t>
  </si>
  <si>
    <t>-2007916288</t>
  </si>
  <si>
    <t>660*0,015 'Přepočtené koeficientem množství</t>
  </si>
  <si>
    <t>14</t>
  </si>
  <si>
    <t>181951102</t>
  </si>
  <si>
    <t>Úprava pláně v hornině tř. 1 až 4 se zhutněním</t>
  </si>
  <si>
    <t>-1322230224</t>
  </si>
  <si>
    <t>Úprava pláně vyrovnáním výškových rozdílů  v hornině tř. 1 až 4 se zhutněním</t>
  </si>
  <si>
    <t>9</t>
  </si>
  <si>
    <t>Ostatní konstrukce a práce, bourání</t>
  </si>
  <si>
    <t>941111111</t>
  </si>
  <si>
    <t>Montáž lešení řadového trubkového lehkého s podlahami zatížení do 200 kg/m2 š do 0,9 m v do 10 m</t>
  </si>
  <si>
    <t>1532534753</t>
  </si>
  <si>
    <t>Montáž lešení řadového trubkového lehkého pracovního s podlahami  s provozním zatížením tř. 3 do 200 kg/m2 šířky tř. W06 od 0,6 do 0,9 m, výšky do 10 m</t>
  </si>
  <si>
    <t>8,2*8</t>
  </si>
  <si>
    <t>16</t>
  </si>
  <si>
    <t>941111211</t>
  </si>
  <si>
    <t>Příplatek k lešení řadovému trubkovému lehkému s podlahami š 0,9 m v 10 m za první a ZKD den použití</t>
  </si>
  <si>
    <t>-976494735</t>
  </si>
  <si>
    <t>Montáž lešení řadového trubkového lehkého pracovního s podlahami  s provozním zatížením tř. 3 do 200 kg/m2 Příplatek za první a každý další den použití lešení k ceně -1111</t>
  </si>
  <si>
    <t>65,6*4 'Přepočtené koeficientem množství</t>
  </si>
  <si>
    <t>17</t>
  </si>
  <si>
    <t>941111811</t>
  </si>
  <si>
    <t>Demontáž lešení řadového trubkového lehkého s podlahami zatížení do 200 kg/m2 š do 0,9 m v do 10 m</t>
  </si>
  <si>
    <t>1195629009</t>
  </si>
  <si>
    <t>Demontáž lešení řadového trubkového lehkého pracovního s podlahami  s provozním zatížením tř. 3 do 200 kg/m2 šířky tř. W06 od 0,6 do 0,9 m, výšky do 10 m</t>
  </si>
  <si>
    <t>18</t>
  </si>
  <si>
    <t>961044111</t>
  </si>
  <si>
    <t>Bourání základů z betonu prostého</t>
  </si>
  <si>
    <t>-2055373089</t>
  </si>
  <si>
    <t>Bourání základů z betonu  prostého</t>
  </si>
  <si>
    <t>základ.k-ce rampa</t>
  </si>
  <si>
    <t>(50,5*0,6*0,4)*2+(11,2*0,6*0,4)*2</t>
  </si>
  <si>
    <t>základ.k-ce sklad</t>
  </si>
  <si>
    <t>(8,2*0,5*0,4)*2+(7,2*0,5*0,4)*2</t>
  </si>
  <si>
    <t>19</t>
  </si>
  <si>
    <t>962022491</t>
  </si>
  <si>
    <t>Bourání zdiva nadzákladového kamenného na MC přes 1 m3</t>
  </si>
  <si>
    <t>125018854</t>
  </si>
  <si>
    <t>Bourání zdiva nadzákladového kamenného nebo smíšeného  kamenného na maltu cementovou, objemu přes 1 m3</t>
  </si>
  <si>
    <t>(50,5*0,6*1,3)*2+(11,2*0,6*1,3)*2</t>
  </si>
  <si>
    <t>sklad</t>
  </si>
  <si>
    <t>(8,2*0,5*1,3)*2+(7,2*0,5*1,3)*2</t>
  </si>
  <si>
    <t>20</t>
  </si>
  <si>
    <t>981011112</t>
  </si>
  <si>
    <t>Demolice budov dřevěných ostatních oboustranně obitých nebo omítnutých postupným rozebíráním</t>
  </si>
  <si>
    <t>-1927180392</t>
  </si>
  <si>
    <t>Demolice budov  postupným rozebíráním dřevěných ostatních, oboustranně obitých, případně omítnutých</t>
  </si>
  <si>
    <t>405</t>
  </si>
  <si>
    <t>997</t>
  </si>
  <si>
    <t>Přesun sutě</t>
  </si>
  <si>
    <t>997006512</t>
  </si>
  <si>
    <t>Vodorovné doprava suti s naložením a složením na skládku do 1 km</t>
  </si>
  <si>
    <t>-1689540722</t>
  </si>
  <si>
    <t>Vodorovná doprava suti na skládku s naložením na dopravní prostředek a složením přes 100 m do 1 km</t>
  </si>
  <si>
    <t>22</t>
  </si>
  <si>
    <t>997006519</t>
  </si>
  <si>
    <t>Příplatek k vodorovnému přemístění suti na skládku ZKD 1 km přes 1 km</t>
  </si>
  <si>
    <t>327525612</t>
  </si>
  <si>
    <t>Vodorovná doprava suti na skládku s naložením na dopravní prostředek a složením Příplatek k ceně za každý další i započatý 1 km</t>
  </si>
  <si>
    <t>760,683*15 'Přepočtené koeficientem množství</t>
  </si>
  <si>
    <t>23</t>
  </si>
  <si>
    <t>997013801</t>
  </si>
  <si>
    <t>Poplatek za uložení na skládce (skládkovné) stavebního odpadu betonového kód odpadu 170 101</t>
  </si>
  <si>
    <t>-1331869732</t>
  </si>
  <si>
    <t>Poplatek za uložení stavebního odpadu na skládce (skládkovné) z prostého betonu zatříděného do Katalogu odpadů pod kódem 170 101</t>
  </si>
  <si>
    <t>24</t>
  </si>
  <si>
    <t>997013811</t>
  </si>
  <si>
    <t>Poplatek za uložení na skládce (skládkovné) stavebního odpadu dřevěného kód odpadu 170 201</t>
  </si>
  <si>
    <t>-1948001478</t>
  </si>
  <si>
    <t>Poplatek za uložení stavebního odpadu na skládce (skládkovné) dřevěného zatříděného do Katalogu odpadů pod kódem 170 201</t>
  </si>
  <si>
    <t>25</t>
  </si>
  <si>
    <t>997013821</t>
  </si>
  <si>
    <t>Poplatek za uložení na skládce (skládkovné) stavebního odpadu s obsahem azbestu kód odpadu 170 605</t>
  </si>
  <si>
    <t>-448496563</t>
  </si>
  <si>
    <t>Poplatek za uložení stavebního odpadu na skládce (skládkovné) ze stavebních materiálů obsahujících azbest zatříděných do Katalogu odpadů pod kódem 170 605</t>
  </si>
  <si>
    <t>26</t>
  </si>
  <si>
    <t>997013831</t>
  </si>
  <si>
    <t>Poplatek za uložení na skládce (skládkovné) stavebního odpadu směsného kód odpadu 170 904</t>
  </si>
  <si>
    <t>-1285354674</t>
  </si>
  <si>
    <t>Poplatek za uložení stavebního odpadu na skládce (skládkovné) směsného stavebního a demoličního zatříděného do Katalogu odpadů pod kódem 170 904</t>
  </si>
  <si>
    <t>PSV</t>
  </si>
  <si>
    <t>Práce a dodávky PSV</t>
  </si>
  <si>
    <t>764</t>
  </si>
  <si>
    <t>Konstrukce klempířské</t>
  </si>
  <si>
    <t>765</t>
  </si>
  <si>
    <t>Krytina skládaná</t>
  </si>
  <si>
    <t>27</t>
  </si>
  <si>
    <t>765131851</t>
  </si>
  <si>
    <t>Demontáž vlnité vláknocementové krytiny sklonu do 30° do suti</t>
  </si>
  <si>
    <t>-869116671</t>
  </si>
  <si>
    <t>Demontáž vláknocementové krytiny vlnité  sklonu do 30° do suti</t>
  </si>
  <si>
    <t>(10,2*6)*2</t>
  </si>
  <si>
    <t>28</t>
  </si>
  <si>
    <t>765131871</t>
  </si>
  <si>
    <t>Demontáž hřebene nebo nároží vlnité vláknocementové krytiny sklonu do 30° do suti</t>
  </si>
  <si>
    <t>m</t>
  </si>
  <si>
    <t>-1896139395</t>
  </si>
  <si>
    <t>Demontáž vláknocementové krytiny vlnité  sklonu do 30° hřebene nebo nároží do suti</t>
  </si>
  <si>
    <t>SO 02 - přemístění sloupu pro kameru.</t>
  </si>
  <si>
    <t>Bohdíkov</t>
  </si>
  <si>
    <t xml:space="preserve">    8 - Trubní vedení</t>
  </si>
  <si>
    <t>OST - Ostatní</t>
  </si>
  <si>
    <t>131203101</t>
  </si>
  <si>
    <t>Hloubení jam ručním nebo pneum nářadím v soudržných horninách tř. 3</t>
  </si>
  <si>
    <t>1397219032</t>
  </si>
  <si>
    <t>Hloubení zapažených i nezapažených jam ručním nebo pneumatickým nářadím  s urovnáním dna do předepsaného profilu a spádu v horninách tř. 3 soudržných</t>
  </si>
  <si>
    <t>0,5*0,5*0,8</t>
  </si>
  <si>
    <t>132201101</t>
  </si>
  <si>
    <t>Hloubení rýh š do 600 mm v hornině tř. 3 objemu do 100 m3</t>
  </si>
  <si>
    <t>-325905730</t>
  </si>
  <si>
    <t>Hloubení zapažených i nezapažených rýh šířky do 600 mm  s urovnáním dna do předepsaného profilu a spádu v hornině tř. 3 do 100 m3</t>
  </si>
  <si>
    <t>50*0,4*0,5</t>
  </si>
  <si>
    <t>132201109</t>
  </si>
  <si>
    <t>Příplatek za lepivost k hloubení rýh š do 600 mm v hornině tř. 3</t>
  </si>
  <si>
    <t>-1385549003</t>
  </si>
  <si>
    <t>Hloubení zapažených i nezapažených rýh šířky do 600 mm  s urovnáním dna do předepsaného profilu a spádu v hornině tř. 3 Příplatek k cenám za lepivost horniny tř. 3</t>
  </si>
  <si>
    <t>502698816</t>
  </si>
  <si>
    <t>50*0,4*0,5+0,2</t>
  </si>
  <si>
    <t>Trubní vedení</t>
  </si>
  <si>
    <t>899722114</t>
  </si>
  <si>
    <t>Krytí potrubí z plastů výstražnou fólií z PVC 40 cm</t>
  </si>
  <si>
    <t>237843101</t>
  </si>
  <si>
    <t>Krytí potrubí z plastů výstražnou fólií z PVC šířky 40 cm</t>
  </si>
  <si>
    <t>OST</t>
  </si>
  <si>
    <t>Ostatní</t>
  </si>
  <si>
    <t>7590565010</t>
  </si>
  <si>
    <t>Spojování a ukončení kabelů optických v optickém rozvaděči pro 8 vláken</t>
  </si>
  <si>
    <t>kus</t>
  </si>
  <si>
    <t>Sborník UOŽI 01 2019</t>
  </si>
  <si>
    <t>512</t>
  </si>
  <si>
    <t>-1055705806</t>
  </si>
  <si>
    <t>Spojování a ukončení kabelů optických v optickém rozvaděči pro 8 vláken - práce spojené s montáží specifikované kabelizace specifikovaným způsobem</t>
  </si>
  <si>
    <t>7590565140</t>
  </si>
  <si>
    <t>Montáž optického kabelu závěsného připevnění konzoly - prosté</t>
  </si>
  <si>
    <t>1713579072</t>
  </si>
  <si>
    <t>7590565162</t>
  </si>
  <si>
    <t>Montáž optického kabelu  tažení optického kabelu na trati a ve stanici</t>
  </si>
  <si>
    <t>330186145</t>
  </si>
  <si>
    <t>7590567030</t>
  </si>
  <si>
    <t>Demontáž ochranné trubky pro optický kabel průměr 40 mm pro SZZ</t>
  </si>
  <si>
    <t>726800167</t>
  </si>
  <si>
    <t>7590567050</t>
  </si>
  <si>
    <t>Demontáž zatažení optického kabelu z ochranné trubky</t>
  </si>
  <si>
    <t>679346149</t>
  </si>
  <si>
    <t>7590567060</t>
  </si>
  <si>
    <t>Snesení optického kabelu nebo ochranné trubky uložené v zemi</t>
  </si>
  <si>
    <t>km</t>
  </si>
  <si>
    <t>-1803926423</t>
  </si>
  <si>
    <t>7593505202</t>
  </si>
  <si>
    <t>Uložení HDPE trubky pro optický kabel do výkopu bez zřízení lože a bez krytí</t>
  </si>
  <si>
    <t>-575380007</t>
  </si>
  <si>
    <t>7</t>
  </si>
  <si>
    <t>7593505210</t>
  </si>
  <si>
    <t>Montáž ochranné trubky pro optický kabel průměr 40 mm pro SZZ</t>
  </si>
  <si>
    <t>936592022</t>
  </si>
  <si>
    <t>Montáž ochranné trubky pro optický kabel průměr 40 mm pro SZZ - práce spojené s montáží specifikované kabelizace specifikovaným způsobem</t>
  </si>
  <si>
    <t>7593507202</t>
  </si>
  <si>
    <t>Demontáž trubek HDPE z výkopu</t>
  </si>
  <si>
    <t>2014319353</t>
  </si>
  <si>
    <t>7596955350</t>
  </si>
  <si>
    <t>Montáž stožáru volně stojícího včetně základu do 10 m</t>
  </si>
  <si>
    <t>561594906</t>
  </si>
  <si>
    <t>7596957350</t>
  </si>
  <si>
    <t>Demontáž stožáru volně stojícího včetně základu do 10 m</t>
  </si>
  <si>
    <t>-221901265</t>
  </si>
  <si>
    <t>7598035170</t>
  </si>
  <si>
    <t>Kontrola tlakutěsnosti HDPE trubky v úseku do 2 000 m</t>
  </si>
  <si>
    <t>530380187</t>
  </si>
  <si>
    <t>7598035190</t>
  </si>
  <si>
    <t>Kontrola průchodnosti trubky pro optický kabel</t>
  </si>
  <si>
    <t>-798619664</t>
  </si>
  <si>
    <t>SO 03 -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</si>
  <si>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</si>
  <si>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</si>
  <si>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</si>
  <si>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</si>
  <si>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</si>
  <si>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</si>
  <si>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</si>
  <si>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</si>
  <si>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soubor</t>
  </si>
  <si>
    <t>1024</t>
  </si>
  <si>
    <t>-145639718</t>
  </si>
  <si>
    <t>VRN7</t>
  </si>
  <si>
    <t>Provozní vlivy</t>
  </si>
  <si>
    <t>070001000</t>
  </si>
  <si>
    <t>2137326229</t>
  </si>
  <si>
    <t xml:space="preserve">Provozní vlivy
- práce v blízkosti kolejiště
- práce v blízkosti kabeláže a stožáru el. osvětlení </t>
  </si>
  <si>
    <t>VRN9</t>
  </si>
  <si>
    <t>Ostatní náklady</t>
  </si>
  <si>
    <t>090001000</t>
  </si>
  <si>
    <t>-251335771</t>
  </si>
  <si>
    <t>Ostatní náklady
- vytýčení IS
- zabezpečení staveniště
- práce s nebezpečným odpadem
- vyklizení objektu
- geodetické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</si>
</sst>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2"/>
      <c r="AQ5" s="22"/>
      <c r="AR5" s="20"/>
      <c r="BE5" s="25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5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22"/>
      <c r="AQ6" s="22"/>
      <c r="AR6" s="20"/>
      <c r="BE6" s="25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5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1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5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5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1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51"/>
      <c r="BS13" s="17" t="s">
        <v>6</v>
      </c>
    </row>
    <row r="14" spans="1:74">
      <c r="B14" s="21"/>
      <c r="C14" s="22"/>
      <c r="D14" s="22"/>
      <c r="E14" s="256" t="s">
        <v>27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5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1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5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51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1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5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51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1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1"/>
    </row>
    <row r="23" spans="1:71" s="1" customFormat="1" ht="16.5" customHeight="1">
      <c r="B23" s="21"/>
      <c r="C23" s="22"/>
      <c r="D23" s="22"/>
      <c r="E23" s="258" t="s">
        <v>1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2"/>
      <c r="AP23" s="22"/>
      <c r="AQ23" s="22"/>
      <c r="AR23" s="20"/>
      <c r="BE23" s="25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1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9">
        <f>ROUND(AG94,2)</f>
        <v>0</v>
      </c>
      <c r="AL26" s="260"/>
      <c r="AM26" s="260"/>
      <c r="AN26" s="260"/>
      <c r="AO26" s="260"/>
      <c r="AP26" s="36"/>
      <c r="AQ26" s="36"/>
      <c r="AR26" s="39"/>
      <c r="BE26" s="25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1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1" t="s">
        <v>33</v>
      </c>
      <c r="M28" s="261"/>
      <c r="N28" s="261"/>
      <c r="O28" s="261"/>
      <c r="P28" s="261"/>
      <c r="Q28" s="36"/>
      <c r="R28" s="36"/>
      <c r="S28" s="36"/>
      <c r="T28" s="36"/>
      <c r="U28" s="36"/>
      <c r="V28" s="36"/>
      <c r="W28" s="261" t="s">
        <v>34</v>
      </c>
      <c r="X28" s="261"/>
      <c r="Y28" s="261"/>
      <c r="Z28" s="261"/>
      <c r="AA28" s="261"/>
      <c r="AB28" s="261"/>
      <c r="AC28" s="261"/>
      <c r="AD28" s="261"/>
      <c r="AE28" s="261"/>
      <c r="AF28" s="36"/>
      <c r="AG28" s="36"/>
      <c r="AH28" s="36"/>
      <c r="AI28" s="36"/>
      <c r="AJ28" s="36"/>
      <c r="AK28" s="261" t="s">
        <v>35</v>
      </c>
      <c r="AL28" s="261"/>
      <c r="AM28" s="261"/>
      <c r="AN28" s="261"/>
      <c r="AO28" s="261"/>
      <c r="AP28" s="36"/>
      <c r="AQ28" s="36"/>
      <c r="AR28" s="39"/>
      <c r="BE28" s="251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64">
        <v>0.21</v>
      </c>
      <c r="M29" s="263"/>
      <c r="N29" s="263"/>
      <c r="O29" s="263"/>
      <c r="P29" s="263"/>
      <c r="Q29" s="41"/>
      <c r="R29" s="41"/>
      <c r="S29" s="41"/>
      <c r="T29" s="41"/>
      <c r="U29" s="41"/>
      <c r="V29" s="41"/>
      <c r="W29" s="262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41"/>
      <c r="AG29" s="41"/>
      <c r="AH29" s="41"/>
      <c r="AI29" s="41"/>
      <c r="AJ29" s="41"/>
      <c r="AK29" s="262">
        <f>ROUND(AV94, 2)</f>
        <v>0</v>
      </c>
      <c r="AL29" s="263"/>
      <c r="AM29" s="263"/>
      <c r="AN29" s="263"/>
      <c r="AO29" s="263"/>
      <c r="AP29" s="41"/>
      <c r="AQ29" s="41"/>
      <c r="AR29" s="42"/>
      <c r="BE29" s="252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64">
        <v>0.15</v>
      </c>
      <c r="M30" s="263"/>
      <c r="N30" s="263"/>
      <c r="O30" s="263"/>
      <c r="P30" s="263"/>
      <c r="Q30" s="41"/>
      <c r="R30" s="41"/>
      <c r="S30" s="41"/>
      <c r="T30" s="41"/>
      <c r="U30" s="41"/>
      <c r="V30" s="41"/>
      <c r="W30" s="262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1"/>
      <c r="AG30" s="41"/>
      <c r="AH30" s="41"/>
      <c r="AI30" s="41"/>
      <c r="AJ30" s="41"/>
      <c r="AK30" s="262">
        <f>ROUND(AW94, 2)</f>
        <v>0</v>
      </c>
      <c r="AL30" s="263"/>
      <c r="AM30" s="263"/>
      <c r="AN30" s="263"/>
      <c r="AO30" s="263"/>
      <c r="AP30" s="41"/>
      <c r="AQ30" s="41"/>
      <c r="AR30" s="42"/>
      <c r="BE30" s="252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64">
        <v>0.21</v>
      </c>
      <c r="M31" s="263"/>
      <c r="N31" s="263"/>
      <c r="O31" s="263"/>
      <c r="P31" s="263"/>
      <c r="Q31" s="41"/>
      <c r="R31" s="41"/>
      <c r="S31" s="41"/>
      <c r="T31" s="41"/>
      <c r="U31" s="41"/>
      <c r="V31" s="41"/>
      <c r="W31" s="262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1"/>
      <c r="AG31" s="41"/>
      <c r="AH31" s="41"/>
      <c r="AI31" s="41"/>
      <c r="AJ31" s="41"/>
      <c r="AK31" s="262">
        <v>0</v>
      </c>
      <c r="AL31" s="263"/>
      <c r="AM31" s="263"/>
      <c r="AN31" s="263"/>
      <c r="AO31" s="263"/>
      <c r="AP31" s="41"/>
      <c r="AQ31" s="41"/>
      <c r="AR31" s="42"/>
      <c r="BE31" s="252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64">
        <v>0.15</v>
      </c>
      <c r="M32" s="263"/>
      <c r="N32" s="263"/>
      <c r="O32" s="263"/>
      <c r="P32" s="263"/>
      <c r="Q32" s="41"/>
      <c r="R32" s="41"/>
      <c r="S32" s="41"/>
      <c r="T32" s="41"/>
      <c r="U32" s="41"/>
      <c r="V32" s="41"/>
      <c r="W32" s="262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1"/>
      <c r="AG32" s="41"/>
      <c r="AH32" s="41"/>
      <c r="AI32" s="41"/>
      <c r="AJ32" s="41"/>
      <c r="AK32" s="262">
        <v>0</v>
      </c>
      <c r="AL32" s="263"/>
      <c r="AM32" s="263"/>
      <c r="AN32" s="263"/>
      <c r="AO32" s="263"/>
      <c r="AP32" s="41"/>
      <c r="AQ32" s="41"/>
      <c r="AR32" s="42"/>
      <c r="BE32" s="252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64">
        <v>0</v>
      </c>
      <c r="M33" s="263"/>
      <c r="N33" s="263"/>
      <c r="O33" s="263"/>
      <c r="P33" s="263"/>
      <c r="Q33" s="41"/>
      <c r="R33" s="41"/>
      <c r="S33" s="41"/>
      <c r="T33" s="41"/>
      <c r="U33" s="41"/>
      <c r="V33" s="41"/>
      <c r="W33" s="262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1"/>
      <c r="AG33" s="41"/>
      <c r="AH33" s="41"/>
      <c r="AI33" s="41"/>
      <c r="AJ33" s="41"/>
      <c r="AK33" s="262">
        <v>0</v>
      </c>
      <c r="AL33" s="263"/>
      <c r="AM33" s="263"/>
      <c r="AN33" s="263"/>
      <c r="AO33" s="263"/>
      <c r="AP33" s="41"/>
      <c r="AQ33" s="41"/>
      <c r="AR33" s="42"/>
      <c r="BE33" s="25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1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65" t="s">
        <v>44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7">
        <f>SUM(AK26:AK33)</f>
        <v>0</v>
      </c>
      <c r="AL35" s="266"/>
      <c r="AM35" s="266"/>
      <c r="AN35" s="266"/>
      <c r="AO35" s="26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as_064_2019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9" t="str">
        <f>K6</f>
        <v xml:space="preserve"> Bohdíkov - sklad zboží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1" t="str">
        <f>IF(AN8= "","",AN8)</f>
        <v/>
      </c>
      <c r="AN87" s="27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72" t="str">
        <f>IF(E17="","",E17)</f>
        <v xml:space="preserve"> </v>
      </c>
      <c r="AN89" s="273"/>
      <c r="AO89" s="273"/>
      <c r="AP89" s="273"/>
      <c r="AQ89" s="36"/>
      <c r="AR89" s="39"/>
      <c r="AS89" s="274" t="s">
        <v>52</v>
      </c>
      <c r="AT89" s="27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72" t="str">
        <f>IF(E20="","",E20)</f>
        <v xml:space="preserve"> </v>
      </c>
      <c r="AN90" s="273"/>
      <c r="AO90" s="273"/>
      <c r="AP90" s="273"/>
      <c r="AQ90" s="36"/>
      <c r="AR90" s="39"/>
      <c r="AS90" s="276"/>
      <c r="AT90" s="27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8"/>
      <c r="AT91" s="27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0" t="s">
        <v>53</v>
      </c>
      <c r="D92" s="281"/>
      <c r="E92" s="281"/>
      <c r="F92" s="281"/>
      <c r="G92" s="281"/>
      <c r="H92" s="73"/>
      <c r="I92" s="282" t="s">
        <v>54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3" t="s">
        <v>55</v>
      </c>
      <c r="AH92" s="281"/>
      <c r="AI92" s="281"/>
      <c r="AJ92" s="281"/>
      <c r="AK92" s="281"/>
      <c r="AL92" s="281"/>
      <c r="AM92" s="281"/>
      <c r="AN92" s="282" t="s">
        <v>56</v>
      </c>
      <c r="AO92" s="281"/>
      <c r="AP92" s="284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8">
        <f>ROUND(SUM(AG95:AG97),2)</f>
        <v>0</v>
      </c>
      <c r="AH94" s="288"/>
      <c r="AI94" s="288"/>
      <c r="AJ94" s="288"/>
      <c r="AK94" s="288"/>
      <c r="AL94" s="288"/>
      <c r="AM94" s="288"/>
      <c r="AN94" s="289">
        <f>SUM(AG94,AT94)</f>
        <v>0</v>
      </c>
      <c r="AO94" s="289"/>
      <c r="AP94" s="289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287" t="s">
        <v>77</v>
      </c>
      <c r="E95" s="287"/>
      <c r="F95" s="287"/>
      <c r="G95" s="287"/>
      <c r="H95" s="287"/>
      <c r="I95" s="96"/>
      <c r="J95" s="287" t="s">
        <v>78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5">
        <f>'SO 01 - sklad zboží'!J30</f>
        <v>0</v>
      </c>
      <c r="AH95" s="286"/>
      <c r="AI95" s="286"/>
      <c r="AJ95" s="286"/>
      <c r="AK95" s="286"/>
      <c r="AL95" s="286"/>
      <c r="AM95" s="286"/>
      <c r="AN95" s="285">
        <f>SUM(AG95,AT95)</f>
        <v>0</v>
      </c>
      <c r="AO95" s="286"/>
      <c r="AP95" s="286"/>
      <c r="AQ95" s="97" t="s">
        <v>79</v>
      </c>
      <c r="AR95" s="98"/>
      <c r="AS95" s="99">
        <v>0</v>
      </c>
      <c r="AT95" s="100">
        <f>ROUND(SUM(AV95:AW95),2)</f>
        <v>0</v>
      </c>
      <c r="AU95" s="101">
        <f>'SO 01 - sklad zboží'!P123</f>
        <v>0</v>
      </c>
      <c r="AV95" s="100">
        <f>'SO 01 - sklad zboží'!J33</f>
        <v>0</v>
      </c>
      <c r="AW95" s="100">
        <f>'SO 01 - sklad zboží'!J34</f>
        <v>0</v>
      </c>
      <c r="AX95" s="100">
        <f>'SO 01 - sklad zboží'!J35</f>
        <v>0</v>
      </c>
      <c r="AY95" s="100">
        <f>'SO 01 - sklad zboží'!J36</f>
        <v>0</v>
      </c>
      <c r="AZ95" s="100">
        <f>'SO 01 - sklad zboží'!F33</f>
        <v>0</v>
      </c>
      <c r="BA95" s="100">
        <f>'SO 01 - sklad zboží'!F34</f>
        <v>0</v>
      </c>
      <c r="BB95" s="100">
        <f>'SO 01 - sklad zboží'!F35</f>
        <v>0</v>
      </c>
      <c r="BC95" s="100">
        <f>'SO 01 - sklad zboží'!F36</f>
        <v>0</v>
      </c>
      <c r="BD95" s="102">
        <f>'SO 01 - sklad zboží'!F37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76</v>
      </c>
      <c r="B96" s="94"/>
      <c r="C96" s="95"/>
      <c r="D96" s="287" t="s">
        <v>83</v>
      </c>
      <c r="E96" s="287"/>
      <c r="F96" s="287"/>
      <c r="G96" s="287"/>
      <c r="H96" s="287"/>
      <c r="I96" s="96"/>
      <c r="J96" s="287" t="s">
        <v>84</v>
      </c>
      <c r="K96" s="287"/>
      <c r="L96" s="287"/>
      <c r="M96" s="287"/>
      <c r="N96" s="287"/>
      <c r="O96" s="287"/>
      <c r="P96" s="287"/>
      <c r="Q96" s="287"/>
      <c r="R96" s="287"/>
      <c r="S96" s="287"/>
      <c r="T96" s="287"/>
      <c r="U96" s="287"/>
      <c r="V96" s="287"/>
      <c r="W96" s="287"/>
      <c r="X96" s="287"/>
      <c r="Y96" s="287"/>
      <c r="Z96" s="287"/>
      <c r="AA96" s="287"/>
      <c r="AB96" s="287"/>
      <c r="AC96" s="287"/>
      <c r="AD96" s="287"/>
      <c r="AE96" s="287"/>
      <c r="AF96" s="287"/>
      <c r="AG96" s="285">
        <f>'SO 02 - přemístění sloupu...'!J30</f>
        <v>0</v>
      </c>
      <c r="AH96" s="286"/>
      <c r="AI96" s="286"/>
      <c r="AJ96" s="286"/>
      <c r="AK96" s="286"/>
      <c r="AL96" s="286"/>
      <c r="AM96" s="286"/>
      <c r="AN96" s="285">
        <f>SUM(AG96,AT96)</f>
        <v>0</v>
      </c>
      <c r="AO96" s="286"/>
      <c r="AP96" s="286"/>
      <c r="AQ96" s="97" t="s">
        <v>79</v>
      </c>
      <c r="AR96" s="98"/>
      <c r="AS96" s="99">
        <v>0</v>
      </c>
      <c r="AT96" s="100">
        <f>ROUND(SUM(AV96:AW96),2)</f>
        <v>0</v>
      </c>
      <c r="AU96" s="101">
        <f>'SO 02 - přemístění sloupu...'!P120</f>
        <v>0</v>
      </c>
      <c r="AV96" s="100">
        <f>'SO 02 - přemístění sloupu...'!J33</f>
        <v>0</v>
      </c>
      <c r="AW96" s="100">
        <f>'SO 02 - přemístění sloupu...'!J34</f>
        <v>0</v>
      </c>
      <c r="AX96" s="100">
        <f>'SO 02 - přemístění sloupu...'!J35</f>
        <v>0</v>
      </c>
      <c r="AY96" s="100">
        <f>'SO 02 - přemístění sloupu...'!J36</f>
        <v>0</v>
      </c>
      <c r="AZ96" s="100">
        <f>'SO 02 - přemístění sloupu...'!F33</f>
        <v>0</v>
      </c>
      <c r="BA96" s="100">
        <f>'SO 02 - přemístění sloupu...'!F34</f>
        <v>0</v>
      </c>
      <c r="BB96" s="100">
        <f>'SO 02 - přemístění sloupu...'!F35</f>
        <v>0</v>
      </c>
      <c r="BC96" s="100">
        <f>'SO 02 - přemístění sloupu...'!F36</f>
        <v>0</v>
      </c>
      <c r="BD96" s="102">
        <f>'SO 02 - přemístění sloupu...'!F37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91" s="7" customFormat="1" ht="16.5" customHeight="1">
      <c r="A97" s="93" t="s">
        <v>76</v>
      </c>
      <c r="B97" s="94"/>
      <c r="C97" s="95"/>
      <c r="D97" s="287" t="s">
        <v>86</v>
      </c>
      <c r="E97" s="287"/>
      <c r="F97" s="287"/>
      <c r="G97" s="287"/>
      <c r="H97" s="287"/>
      <c r="I97" s="96"/>
      <c r="J97" s="287" t="s">
        <v>87</v>
      </c>
      <c r="K97" s="287"/>
      <c r="L97" s="287"/>
      <c r="M97" s="287"/>
      <c r="N97" s="287"/>
      <c r="O97" s="287"/>
      <c r="P97" s="287"/>
      <c r="Q97" s="287"/>
      <c r="R97" s="287"/>
      <c r="S97" s="287"/>
      <c r="T97" s="287"/>
      <c r="U97" s="287"/>
      <c r="V97" s="287"/>
      <c r="W97" s="287"/>
      <c r="X97" s="287"/>
      <c r="Y97" s="287"/>
      <c r="Z97" s="287"/>
      <c r="AA97" s="287"/>
      <c r="AB97" s="287"/>
      <c r="AC97" s="287"/>
      <c r="AD97" s="287"/>
      <c r="AE97" s="287"/>
      <c r="AF97" s="287"/>
      <c r="AG97" s="285">
        <f>'SO 03 - VRN'!J30</f>
        <v>0</v>
      </c>
      <c r="AH97" s="286"/>
      <c r="AI97" s="286"/>
      <c r="AJ97" s="286"/>
      <c r="AK97" s="286"/>
      <c r="AL97" s="286"/>
      <c r="AM97" s="286"/>
      <c r="AN97" s="285">
        <f>SUM(AG97,AT97)</f>
        <v>0</v>
      </c>
      <c r="AO97" s="286"/>
      <c r="AP97" s="286"/>
      <c r="AQ97" s="97" t="s">
        <v>79</v>
      </c>
      <c r="AR97" s="98"/>
      <c r="AS97" s="104">
        <v>0</v>
      </c>
      <c r="AT97" s="105">
        <f>ROUND(SUM(AV97:AW97),2)</f>
        <v>0</v>
      </c>
      <c r="AU97" s="106">
        <f>'SO 03 - VRN'!P120</f>
        <v>0</v>
      </c>
      <c r="AV97" s="105">
        <f>'SO 03 - VRN'!J33</f>
        <v>0</v>
      </c>
      <c r="AW97" s="105">
        <f>'SO 03 - VRN'!J34</f>
        <v>0</v>
      </c>
      <c r="AX97" s="105">
        <f>'SO 03 - VRN'!J35</f>
        <v>0</v>
      </c>
      <c r="AY97" s="105">
        <f>'SO 03 - VRN'!J36</f>
        <v>0</v>
      </c>
      <c r="AZ97" s="105">
        <f>'SO 03 - VRN'!F33</f>
        <v>0</v>
      </c>
      <c r="BA97" s="105">
        <f>'SO 03 - VRN'!F34</f>
        <v>0</v>
      </c>
      <c r="BB97" s="105">
        <f>'SO 03 - VRN'!F35</f>
        <v>0</v>
      </c>
      <c r="BC97" s="105">
        <f>'SO 03 - VRN'!F36</f>
        <v>0</v>
      </c>
      <c r="BD97" s="107">
        <f>'SO 03 - VRN'!F37</f>
        <v>0</v>
      </c>
      <c r="BT97" s="103" t="s">
        <v>80</v>
      </c>
      <c r="BV97" s="103" t="s">
        <v>74</v>
      </c>
      <c r="BW97" s="103" t="s">
        <v>88</v>
      </c>
      <c r="BX97" s="103" t="s">
        <v>5</v>
      </c>
      <c r="CL97" s="103" t="s">
        <v>1</v>
      </c>
      <c r="CM97" s="103" t="s">
        <v>82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KQG3/Jh8aZvi/ScHyi4ust15fHnNCHG9/jyBWHE8wakG5LoW05KaIrgz3SBE/A2FYQITxpQBw1smIoegQZBT1w==" saltValue="7LFqrlsSZbrpx2MiNMcD72G4jmpMM47ko2vIzaOuNwHjsECprS3aa8Kkl9f4dIANGqmk9fZZadyFbAVAe2jJ0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sklad zboží'!C2" display="/"/>
    <hyperlink ref="A96" location="'SO 02 - přemístění sloupu...'!C2" display="/"/>
    <hyperlink ref="A97" location="'SO 0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 xml:space="preserve"> Bohdíkov - sklad zboží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91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ROUND((SUM(BE123:BE215)),  2)</f>
        <v>0</v>
      </c>
      <c r="G33" s="34"/>
      <c r="H33" s="34"/>
      <c r="I33" s="124">
        <v>0.21</v>
      </c>
      <c r="J33" s="123">
        <f>ROUND(((SUM(BE123:BE215))*I33),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ROUND((SUM(BF123:BF215)),  2)</f>
        <v>0</v>
      </c>
      <c r="G34" s="34"/>
      <c r="H34" s="34"/>
      <c r="I34" s="124">
        <v>0.15</v>
      </c>
      <c r="J34" s="123">
        <f>ROUND(((SUM(BF123:BF215))*I34),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ROUND((SUM(BG123:BG215)),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ROUND((SUM(BH123:BH215)),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ROUND((SUM(BI123:BI215)),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 xml:space="preserve"> Bohdíkov - sklad zboží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SO 01 - sklad zboží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97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98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99</v>
      </c>
      <c r="E99" s="156"/>
      <c r="F99" s="156"/>
      <c r="G99" s="156"/>
      <c r="H99" s="156"/>
      <c r="I99" s="156"/>
      <c r="J99" s="157">
        <f>J164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100</v>
      </c>
      <c r="E100" s="156"/>
      <c r="F100" s="156"/>
      <c r="G100" s="156"/>
      <c r="H100" s="156"/>
      <c r="I100" s="156"/>
      <c r="J100" s="157">
        <f>J193</f>
        <v>0</v>
      </c>
      <c r="K100" s="154"/>
      <c r="L100" s="158"/>
    </row>
    <row r="101" spans="1:31" s="9" customFormat="1" ht="24.95" customHeight="1">
      <c r="B101" s="147"/>
      <c r="C101" s="148"/>
      <c r="D101" s="149" t="s">
        <v>101</v>
      </c>
      <c r="E101" s="150"/>
      <c r="F101" s="150"/>
      <c r="G101" s="150"/>
      <c r="H101" s="150"/>
      <c r="I101" s="150"/>
      <c r="J101" s="151">
        <f>J207</f>
        <v>0</v>
      </c>
      <c r="K101" s="148"/>
      <c r="L101" s="152"/>
    </row>
    <row r="102" spans="1:31" s="10" customFormat="1" ht="19.899999999999999" customHeight="1">
      <c r="B102" s="153"/>
      <c r="C102" s="154"/>
      <c r="D102" s="155" t="s">
        <v>102</v>
      </c>
      <c r="E102" s="156"/>
      <c r="F102" s="156"/>
      <c r="G102" s="156"/>
      <c r="H102" s="156"/>
      <c r="I102" s="156"/>
      <c r="J102" s="157">
        <f>J208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103</v>
      </c>
      <c r="E103" s="156"/>
      <c r="F103" s="156"/>
      <c r="G103" s="156"/>
      <c r="H103" s="156"/>
      <c r="I103" s="156"/>
      <c r="J103" s="157">
        <f>J209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104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8" t="str">
        <f>E7</f>
        <v xml:space="preserve"> Bohdíkov - sklad zboží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90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9" t="str">
        <f>E9</f>
        <v>SO 01 - sklad zboží</v>
      </c>
      <c r="F115" s="300"/>
      <c r="G115" s="300"/>
      <c r="H115" s="300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 xml:space="preserve"> </v>
      </c>
      <c r="G117" s="36"/>
      <c r="H117" s="36"/>
      <c r="I117" s="29" t="s">
        <v>22</v>
      </c>
      <c r="J117" s="66">
        <f>IF(J12="","",J12)</f>
        <v>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E15</f>
        <v xml:space="preserve"> </v>
      </c>
      <c r="G119" s="36"/>
      <c r="H119" s="36"/>
      <c r="I119" s="29" t="s">
        <v>28</v>
      </c>
      <c r="J119" s="32" t="str">
        <f>E21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26</v>
      </c>
      <c r="D120" s="36"/>
      <c r="E120" s="36"/>
      <c r="F120" s="27" t="str">
        <f>IF(E18="","",E18)</f>
        <v>Vyplň údaj</v>
      </c>
      <c r="G120" s="36"/>
      <c r="H120" s="36"/>
      <c r="I120" s="29" t="s">
        <v>30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105</v>
      </c>
      <c r="D122" s="162" t="s">
        <v>57</v>
      </c>
      <c r="E122" s="162" t="s">
        <v>53</v>
      </c>
      <c r="F122" s="162" t="s">
        <v>54</v>
      </c>
      <c r="G122" s="162" t="s">
        <v>106</v>
      </c>
      <c r="H122" s="162" t="s">
        <v>107</v>
      </c>
      <c r="I122" s="162" t="s">
        <v>108</v>
      </c>
      <c r="J122" s="162" t="s">
        <v>94</v>
      </c>
      <c r="K122" s="163" t="s">
        <v>109</v>
      </c>
      <c r="L122" s="164"/>
      <c r="M122" s="75" t="s">
        <v>1</v>
      </c>
      <c r="N122" s="76" t="s">
        <v>36</v>
      </c>
      <c r="O122" s="76" t="s">
        <v>110</v>
      </c>
      <c r="P122" s="76" t="s">
        <v>111</v>
      </c>
      <c r="Q122" s="76" t="s">
        <v>112</v>
      </c>
      <c r="R122" s="76" t="s">
        <v>113</v>
      </c>
      <c r="S122" s="76" t="s">
        <v>114</v>
      </c>
      <c r="T122" s="77" t="s">
        <v>115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116</v>
      </c>
      <c r="D123" s="36"/>
      <c r="E123" s="36"/>
      <c r="F123" s="36"/>
      <c r="G123" s="36"/>
      <c r="H123" s="36"/>
      <c r="I123" s="36"/>
      <c r="J123" s="165">
        <f>BK123</f>
        <v>0</v>
      </c>
      <c r="K123" s="36"/>
      <c r="L123" s="39"/>
      <c r="M123" s="78"/>
      <c r="N123" s="166"/>
      <c r="O123" s="79"/>
      <c r="P123" s="167">
        <f>P124+P207</f>
        <v>0</v>
      </c>
      <c r="Q123" s="79"/>
      <c r="R123" s="167">
        <f>R124+R207</f>
        <v>105.6099</v>
      </c>
      <c r="S123" s="79"/>
      <c r="T123" s="168">
        <f>T124+T207</f>
        <v>760.68316600000003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71</v>
      </c>
      <c r="AU123" s="17" t="s">
        <v>96</v>
      </c>
      <c r="BK123" s="169">
        <f>BK124+BK207</f>
        <v>0</v>
      </c>
    </row>
    <row r="124" spans="1:65" s="12" customFormat="1" ht="25.9" customHeight="1">
      <c r="B124" s="170"/>
      <c r="C124" s="171"/>
      <c r="D124" s="172" t="s">
        <v>71</v>
      </c>
      <c r="E124" s="173" t="s">
        <v>117</v>
      </c>
      <c r="F124" s="173" t="s">
        <v>118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P125+P164+P193</f>
        <v>0</v>
      </c>
      <c r="Q124" s="178"/>
      <c r="R124" s="179">
        <f>R125+R164+R193</f>
        <v>105.6099</v>
      </c>
      <c r="S124" s="178"/>
      <c r="T124" s="180">
        <f>T125+T164+T193</f>
        <v>758.72548000000006</v>
      </c>
      <c r="AR124" s="181" t="s">
        <v>80</v>
      </c>
      <c r="AT124" s="182" t="s">
        <v>71</v>
      </c>
      <c r="AU124" s="182" t="s">
        <v>72</v>
      </c>
      <c r="AY124" s="181" t="s">
        <v>119</v>
      </c>
      <c r="BK124" s="183">
        <f>BK125+BK164+BK193</f>
        <v>0</v>
      </c>
    </row>
    <row r="125" spans="1:65" s="12" customFormat="1" ht="22.9" customHeight="1">
      <c r="B125" s="170"/>
      <c r="C125" s="171"/>
      <c r="D125" s="172" t="s">
        <v>71</v>
      </c>
      <c r="E125" s="184" t="s">
        <v>80</v>
      </c>
      <c r="F125" s="184" t="s">
        <v>120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SUM(P126:P163)</f>
        <v>0</v>
      </c>
      <c r="Q125" s="178"/>
      <c r="R125" s="179">
        <f>SUM(R126:R163)</f>
        <v>105.6099</v>
      </c>
      <c r="S125" s="178"/>
      <c r="T125" s="180">
        <f>SUM(T126:T163)</f>
        <v>306.58347999999995</v>
      </c>
      <c r="AR125" s="181" t="s">
        <v>80</v>
      </c>
      <c r="AT125" s="182" t="s">
        <v>71</v>
      </c>
      <c r="AU125" s="182" t="s">
        <v>80</v>
      </c>
      <c r="AY125" s="181" t="s">
        <v>119</v>
      </c>
      <c r="BK125" s="183">
        <f>SUM(BK126:BK163)</f>
        <v>0</v>
      </c>
    </row>
    <row r="126" spans="1:65" s="2" customFormat="1" ht="24.2" customHeight="1">
      <c r="A126" s="34"/>
      <c r="B126" s="35"/>
      <c r="C126" s="186" t="s">
        <v>80</v>
      </c>
      <c r="D126" s="186" t="s">
        <v>121</v>
      </c>
      <c r="E126" s="187" t="s">
        <v>122</v>
      </c>
      <c r="F126" s="188" t="s">
        <v>123</v>
      </c>
      <c r="G126" s="189" t="s">
        <v>124</v>
      </c>
      <c r="H126" s="190">
        <v>523.17999999999995</v>
      </c>
      <c r="I126" s="191"/>
      <c r="J126" s="192">
        <f>ROUND(I126*H126,2)</f>
        <v>0</v>
      </c>
      <c r="K126" s="188" t="s">
        <v>125</v>
      </c>
      <c r="L126" s="39"/>
      <c r="M126" s="193" t="s">
        <v>1</v>
      </c>
      <c r="N126" s="194" t="s">
        <v>37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0.58599999999999997</v>
      </c>
      <c r="T126" s="196">
        <f>S126*H126</f>
        <v>306.58347999999995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126</v>
      </c>
      <c r="AT126" s="197" t="s">
        <v>121</v>
      </c>
      <c r="AU126" s="197" t="s">
        <v>82</v>
      </c>
      <c r="AY126" s="17" t="s">
        <v>119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126</v>
      </c>
      <c r="BM126" s="197" t="s">
        <v>127</v>
      </c>
    </row>
    <row r="127" spans="1:65" s="2" customFormat="1" ht="39">
      <c r="A127" s="34"/>
      <c r="B127" s="35"/>
      <c r="C127" s="36"/>
      <c r="D127" s="199" t="s">
        <v>128</v>
      </c>
      <c r="E127" s="36"/>
      <c r="F127" s="200" t="s">
        <v>129</v>
      </c>
      <c r="G127" s="36"/>
      <c r="H127" s="36"/>
      <c r="I127" s="201"/>
      <c r="J127" s="36"/>
      <c r="K127" s="36"/>
      <c r="L127" s="39"/>
      <c r="M127" s="202"/>
      <c r="N127" s="203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128</v>
      </c>
      <c r="AU127" s="17" t="s">
        <v>82</v>
      </c>
    </row>
    <row r="128" spans="1:65" s="13" customFormat="1" ht="11.25">
      <c r="B128" s="204"/>
      <c r="C128" s="205"/>
      <c r="D128" s="199" t="s">
        <v>130</v>
      </c>
      <c r="E128" s="206" t="s">
        <v>1</v>
      </c>
      <c r="F128" s="207" t="s">
        <v>131</v>
      </c>
      <c r="G128" s="205"/>
      <c r="H128" s="206" t="s">
        <v>1</v>
      </c>
      <c r="I128" s="208"/>
      <c r="J128" s="205"/>
      <c r="K128" s="205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130</v>
      </c>
      <c r="AU128" s="213" t="s">
        <v>82</v>
      </c>
      <c r="AV128" s="13" t="s">
        <v>80</v>
      </c>
      <c r="AW128" s="13" t="s">
        <v>29</v>
      </c>
      <c r="AX128" s="13" t="s">
        <v>72</v>
      </c>
      <c r="AY128" s="213" t="s">
        <v>119</v>
      </c>
    </row>
    <row r="129" spans="1:65" s="14" customFormat="1" ht="11.25">
      <c r="B129" s="214"/>
      <c r="C129" s="215"/>
      <c r="D129" s="199" t="s">
        <v>130</v>
      </c>
      <c r="E129" s="216" t="s">
        <v>1</v>
      </c>
      <c r="F129" s="217" t="s">
        <v>132</v>
      </c>
      <c r="G129" s="215"/>
      <c r="H129" s="218">
        <v>523.17999999999995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130</v>
      </c>
      <c r="AU129" s="224" t="s">
        <v>82</v>
      </c>
      <c r="AV129" s="14" t="s">
        <v>82</v>
      </c>
      <c r="AW129" s="14" t="s">
        <v>29</v>
      </c>
      <c r="AX129" s="14" t="s">
        <v>72</v>
      </c>
      <c r="AY129" s="224" t="s">
        <v>119</v>
      </c>
    </row>
    <row r="130" spans="1:65" s="15" customFormat="1" ht="11.25">
      <c r="B130" s="225"/>
      <c r="C130" s="226"/>
      <c r="D130" s="199" t="s">
        <v>130</v>
      </c>
      <c r="E130" s="227" t="s">
        <v>1</v>
      </c>
      <c r="F130" s="228" t="s">
        <v>133</v>
      </c>
      <c r="G130" s="226"/>
      <c r="H130" s="229">
        <v>523.17999999999995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130</v>
      </c>
      <c r="AU130" s="235" t="s">
        <v>82</v>
      </c>
      <c r="AV130" s="15" t="s">
        <v>126</v>
      </c>
      <c r="AW130" s="15" t="s">
        <v>29</v>
      </c>
      <c r="AX130" s="15" t="s">
        <v>80</v>
      </c>
      <c r="AY130" s="235" t="s">
        <v>119</v>
      </c>
    </row>
    <row r="131" spans="1:65" s="2" customFormat="1" ht="24.2" customHeight="1">
      <c r="A131" s="34"/>
      <c r="B131" s="35"/>
      <c r="C131" s="186" t="s">
        <v>82</v>
      </c>
      <c r="D131" s="186" t="s">
        <v>121</v>
      </c>
      <c r="E131" s="187" t="s">
        <v>134</v>
      </c>
      <c r="F131" s="188" t="s">
        <v>135</v>
      </c>
      <c r="G131" s="189" t="s">
        <v>136</v>
      </c>
      <c r="H131" s="190">
        <v>545.91</v>
      </c>
      <c r="I131" s="191"/>
      <c r="J131" s="192">
        <f>ROUND(I131*H131,2)</f>
        <v>0</v>
      </c>
      <c r="K131" s="188" t="s">
        <v>125</v>
      </c>
      <c r="L131" s="39"/>
      <c r="M131" s="193" t="s">
        <v>1</v>
      </c>
      <c r="N131" s="194" t="s">
        <v>37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126</v>
      </c>
      <c r="AT131" s="197" t="s">
        <v>121</v>
      </c>
      <c r="AU131" s="197" t="s">
        <v>82</v>
      </c>
      <c r="AY131" s="17" t="s">
        <v>119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80</v>
      </c>
      <c r="BK131" s="198">
        <f>ROUND(I131*H131,2)</f>
        <v>0</v>
      </c>
      <c r="BL131" s="17" t="s">
        <v>126</v>
      </c>
      <c r="BM131" s="197" t="s">
        <v>137</v>
      </c>
    </row>
    <row r="132" spans="1:65" s="2" customFormat="1" ht="29.25">
      <c r="A132" s="34"/>
      <c r="B132" s="35"/>
      <c r="C132" s="36"/>
      <c r="D132" s="199" t="s">
        <v>128</v>
      </c>
      <c r="E132" s="36"/>
      <c r="F132" s="200" t="s">
        <v>138</v>
      </c>
      <c r="G132" s="36"/>
      <c r="H132" s="36"/>
      <c r="I132" s="201"/>
      <c r="J132" s="36"/>
      <c r="K132" s="36"/>
      <c r="L132" s="39"/>
      <c r="M132" s="202"/>
      <c r="N132" s="203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128</v>
      </c>
      <c r="AU132" s="17" t="s">
        <v>82</v>
      </c>
    </row>
    <row r="133" spans="1:65" s="13" customFormat="1" ht="11.25">
      <c r="B133" s="204"/>
      <c r="C133" s="205"/>
      <c r="D133" s="199" t="s">
        <v>130</v>
      </c>
      <c r="E133" s="206" t="s">
        <v>1</v>
      </c>
      <c r="F133" s="207" t="s">
        <v>139</v>
      </c>
      <c r="G133" s="205"/>
      <c r="H133" s="206" t="s">
        <v>1</v>
      </c>
      <c r="I133" s="208"/>
      <c r="J133" s="205"/>
      <c r="K133" s="205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130</v>
      </c>
      <c r="AU133" s="213" t="s">
        <v>82</v>
      </c>
      <c r="AV133" s="13" t="s">
        <v>80</v>
      </c>
      <c r="AW133" s="13" t="s">
        <v>29</v>
      </c>
      <c r="AX133" s="13" t="s">
        <v>72</v>
      </c>
      <c r="AY133" s="213" t="s">
        <v>119</v>
      </c>
    </row>
    <row r="134" spans="1:65" s="14" customFormat="1" ht="11.25">
      <c r="B134" s="214"/>
      <c r="C134" s="215"/>
      <c r="D134" s="199" t="s">
        <v>130</v>
      </c>
      <c r="E134" s="216" t="s">
        <v>1</v>
      </c>
      <c r="F134" s="217" t="s">
        <v>140</v>
      </c>
      <c r="G134" s="215"/>
      <c r="H134" s="218">
        <v>545.91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130</v>
      </c>
      <c r="AU134" s="224" t="s">
        <v>82</v>
      </c>
      <c r="AV134" s="14" t="s">
        <v>82</v>
      </c>
      <c r="AW134" s="14" t="s">
        <v>29</v>
      </c>
      <c r="AX134" s="14" t="s">
        <v>72</v>
      </c>
      <c r="AY134" s="224" t="s">
        <v>119</v>
      </c>
    </row>
    <row r="135" spans="1:65" s="15" customFormat="1" ht="11.25">
      <c r="B135" s="225"/>
      <c r="C135" s="226"/>
      <c r="D135" s="199" t="s">
        <v>130</v>
      </c>
      <c r="E135" s="227" t="s">
        <v>1</v>
      </c>
      <c r="F135" s="228" t="s">
        <v>133</v>
      </c>
      <c r="G135" s="226"/>
      <c r="H135" s="229">
        <v>545.91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130</v>
      </c>
      <c r="AU135" s="235" t="s">
        <v>82</v>
      </c>
      <c r="AV135" s="15" t="s">
        <v>126</v>
      </c>
      <c r="AW135" s="15" t="s">
        <v>29</v>
      </c>
      <c r="AX135" s="15" t="s">
        <v>80</v>
      </c>
      <c r="AY135" s="235" t="s">
        <v>119</v>
      </c>
    </row>
    <row r="136" spans="1:65" s="2" customFormat="1" ht="14.45" customHeight="1">
      <c r="A136" s="34"/>
      <c r="B136" s="35"/>
      <c r="C136" s="186" t="s">
        <v>141</v>
      </c>
      <c r="D136" s="186" t="s">
        <v>121</v>
      </c>
      <c r="E136" s="187" t="s">
        <v>142</v>
      </c>
      <c r="F136" s="188" t="s">
        <v>143</v>
      </c>
      <c r="G136" s="189" t="s">
        <v>136</v>
      </c>
      <c r="H136" s="190">
        <v>545.91</v>
      </c>
      <c r="I136" s="191"/>
      <c r="J136" s="192">
        <f>ROUND(I136*H136,2)</f>
        <v>0</v>
      </c>
      <c r="K136" s="188" t="s">
        <v>125</v>
      </c>
      <c r="L136" s="39"/>
      <c r="M136" s="193" t="s">
        <v>1</v>
      </c>
      <c r="N136" s="194" t="s">
        <v>37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126</v>
      </c>
      <c r="AT136" s="197" t="s">
        <v>121</v>
      </c>
      <c r="AU136" s="197" t="s">
        <v>82</v>
      </c>
      <c r="AY136" s="17" t="s">
        <v>119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80</v>
      </c>
      <c r="BK136" s="198">
        <f>ROUND(I136*H136,2)</f>
        <v>0</v>
      </c>
      <c r="BL136" s="17" t="s">
        <v>126</v>
      </c>
      <c r="BM136" s="197" t="s">
        <v>144</v>
      </c>
    </row>
    <row r="137" spans="1:65" s="2" customFormat="1" ht="29.25">
      <c r="A137" s="34"/>
      <c r="B137" s="35"/>
      <c r="C137" s="36"/>
      <c r="D137" s="199" t="s">
        <v>128</v>
      </c>
      <c r="E137" s="36"/>
      <c r="F137" s="200" t="s">
        <v>145</v>
      </c>
      <c r="G137" s="36"/>
      <c r="H137" s="36"/>
      <c r="I137" s="201"/>
      <c r="J137" s="36"/>
      <c r="K137" s="36"/>
      <c r="L137" s="39"/>
      <c r="M137" s="202"/>
      <c r="N137" s="203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128</v>
      </c>
      <c r="AU137" s="17" t="s">
        <v>82</v>
      </c>
    </row>
    <row r="138" spans="1:65" s="2" customFormat="1" ht="24.2" customHeight="1">
      <c r="A138" s="34"/>
      <c r="B138" s="35"/>
      <c r="C138" s="186" t="s">
        <v>126</v>
      </c>
      <c r="D138" s="186" t="s">
        <v>121</v>
      </c>
      <c r="E138" s="187" t="s">
        <v>146</v>
      </c>
      <c r="F138" s="188" t="s">
        <v>147</v>
      </c>
      <c r="G138" s="189" t="s">
        <v>136</v>
      </c>
      <c r="H138" s="190">
        <v>444.13400000000001</v>
      </c>
      <c r="I138" s="191"/>
      <c r="J138" s="192">
        <f>ROUND(I138*H138,2)</f>
        <v>0</v>
      </c>
      <c r="K138" s="188" t="s">
        <v>148</v>
      </c>
      <c r="L138" s="39"/>
      <c r="M138" s="193" t="s">
        <v>1</v>
      </c>
      <c r="N138" s="194" t="s">
        <v>37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126</v>
      </c>
      <c r="AT138" s="197" t="s">
        <v>121</v>
      </c>
      <c r="AU138" s="197" t="s">
        <v>82</v>
      </c>
      <c r="AY138" s="17" t="s">
        <v>119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80</v>
      </c>
      <c r="BK138" s="198">
        <f>ROUND(I138*H138,2)</f>
        <v>0</v>
      </c>
      <c r="BL138" s="17" t="s">
        <v>126</v>
      </c>
      <c r="BM138" s="197" t="s">
        <v>149</v>
      </c>
    </row>
    <row r="139" spans="1:65" s="2" customFormat="1" ht="39">
      <c r="A139" s="34"/>
      <c r="B139" s="35"/>
      <c r="C139" s="36"/>
      <c r="D139" s="199" t="s">
        <v>128</v>
      </c>
      <c r="E139" s="36"/>
      <c r="F139" s="200" t="s">
        <v>150</v>
      </c>
      <c r="G139" s="36"/>
      <c r="H139" s="36"/>
      <c r="I139" s="201"/>
      <c r="J139" s="36"/>
      <c r="K139" s="36"/>
      <c r="L139" s="39"/>
      <c r="M139" s="202"/>
      <c r="N139" s="203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128</v>
      </c>
      <c r="AU139" s="17" t="s">
        <v>82</v>
      </c>
    </row>
    <row r="140" spans="1:65" s="13" customFormat="1" ht="11.25">
      <c r="B140" s="204"/>
      <c r="C140" s="205"/>
      <c r="D140" s="199" t="s">
        <v>130</v>
      </c>
      <c r="E140" s="206" t="s">
        <v>1</v>
      </c>
      <c r="F140" s="207" t="s">
        <v>151</v>
      </c>
      <c r="G140" s="205"/>
      <c r="H140" s="206" t="s">
        <v>1</v>
      </c>
      <c r="I140" s="208"/>
      <c r="J140" s="205"/>
      <c r="K140" s="205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130</v>
      </c>
      <c r="AU140" s="213" t="s">
        <v>82</v>
      </c>
      <c r="AV140" s="13" t="s">
        <v>80</v>
      </c>
      <c r="AW140" s="13" t="s">
        <v>29</v>
      </c>
      <c r="AX140" s="13" t="s">
        <v>72</v>
      </c>
      <c r="AY140" s="213" t="s">
        <v>119</v>
      </c>
    </row>
    <row r="141" spans="1:65" s="14" customFormat="1" ht="11.25">
      <c r="B141" s="214"/>
      <c r="C141" s="215"/>
      <c r="D141" s="199" t="s">
        <v>130</v>
      </c>
      <c r="E141" s="216" t="s">
        <v>1</v>
      </c>
      <c r="F141" s="217" t="s">
        <v>152</v>
      </c>
      <c r="G141" s="215"/>
      <c r="H141" s="218">
        <v>444.13400000000001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130</v>
      </c>
      <c r="AU141" s="224" t="s">
        <v>82</v>
      </c>
      <c r="AV141" s="14" t="s">
        <v>82</v>
      </c>
      <c r="AW141" s="14" t="s">
        <v>29</v>
      </c>
      <c r="AX141" s="14" t="s">
        <v>72</v>
      </c>
      <c r="AY141" s="224" t="s">
        <v>119</v>
      </c>
    </row>
    <row r="142" spans="1:65" s="15" customFormat="1" ht="11.25">
      <c r="B142" s="225"/>
      <c r="C142" s="226"/>
      <c r="D142" s="199" t="s">
        <v>130</v>
      </c>
      <c r="E142" s="227" t="s">
        <v>1</v>
      </c>
      <c r="F142" s="228" t="s">
        <v>133</v>
      </c>
      <c r="G142" s="226"/>
      <c r="H142" s="229">
        <v>444.13400000000001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AT142" s="235" t="s">
        <v>130</v>
      </c>
      <c r="AU142" s="235" t="s">
        <v>82</v>
      </c>
      <c r="AV142" s="15" t="s">
        <v>126</v>
      </c>
      <c r="AW142" s="15" t="s">
        <v>29</v>
      </c>
      <c r="AX142" s="15" t="s">
        <v>80</v>
      </c>
      <c r="AY142" s="235" t="s">
        <v>119</v>
      </c>
    </row>
    <row r="143" spans="1:65" s="2" customFormat="1" ht="24.2" customHeight="1">
      <c r="A143" s="34"/>
      <c r="B143" s="35"/>
      <c r="C143" s="186" t="s">
        <v>153</v>
      </c>
      <c r="D143" s="186" t="s">
        <v>121</v>
      </c>
      <c r="E143" s="187" t="s">
        <v>154</v>
      </c>
      <c r="F143" s="188" t="s">
        <v>155</v>
      </c>
      <c r="G143" s="189" t="s">
        <v>156</v>
      </c>
      <c r="H143" s="190">
        <v>710.61400000000003</v>
      </c>
      <c r="I143" s="191"/>
      <c r="J143" s="192">
        <f>ROUND(I143*H143,2)</f>
        <v>0</v>
      </c>
      <c r="K143" s="188" t="s">
        <v>125</v>
      </c>
      <c r="L143" s="39"/>
      <c r="M143" s="193" t="s">
        <v>1</v>
      </c>
      <c r="N143" s="194" t="s">
        <v>37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126</v>
      </c>
      <c r="AT143" s="197" t="s">
        <v>121</v>
      </c>
      <c r="AU143" s="197" t="s">
        <v>82</v>
      </c>
      <c r="AY143" s="17" t="s">
        <v>119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80</v>
      </c>
      <c r="BK143" s="198">
        <f>ROUND(I143*H143,2)</f>
        <v>0</v>
      </c>
      <c r="BL143" s="17" t="s">
        <v>126</v>
      </c>
      <c r="BM143" s="197" t="s">
        <v>157</v>
      </c>
    </row>
    <row r="144" spans="1:65" s="2" customFormat="1" ht="29.25">
      <c r="A144" s="34"/>
      <c r="B144" s="35"/>
      <c r="C144" s="36"/>
      <c r="D144" s="199" t="s">
        <v>128</v>
      </c>
      <c r="E144" s="36"/>
      <c r="F144" s="200" t="s">
        <v>158</v>
      </c>
      <c r="G144" s="36"/>
      <c r="H144" s="36"/>
      <c r="I144" s="201"/>
      <c r="J144" s="36"/>
      <c r="K144" s="36"/>
      <c r="L144" s="39"/>
      <c r="M144" s="202"/>
      <c r="N144" s="203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128</v>
      </c>
      <c r="AU144" s="17" t="s">
        <v>82</v>
      </c>
    </row>
    <row r="145" spans="1:65" s="14" customFormat="1" ht="11.25">
      <c r="B145" s="214"/>
      <c r="C145" s="215"/>
      <c r="D145" s="199" t="s">
        <v>130</v>
      </c>
      <c r="E145" s="216" t="s">
        <v>1</v>
      </c>
      <c r="F145" s="217" t="s">
        <v>159</v>
      </c>
      <c r="G145" s="215"/>
      <c r="H145" s="218">
        <v>710.61400000000003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130</v>
      </c>
      <c r="AU145" s="224" t="s">
        <v>82</v>
      </c>
      <c r="AV145" s="14" t="s">
        <v>82</v>
      </c>
      <c r="AW145" s="14" t="s">
        <v>29</v>
      </c>
      <c r="AX145" s="14" t="s">
        <v>72</v>
      </c>
      <c r="AY145" s="224" t="s">
        <v>119</v>
      </c>
    </row>
    <row r="146" spans="1:65" s="15" customFormat="1" ht="11.25">
      <c r="B146" s="225"/>
      <c r="C146" s="226"/>
      <c r="D146" s="199" t="s">
        <v>130</v>
      </c>
      <c r="E146" s="227" t="s">
        <v>1</v>
      </c>
      <c r="F146" s="228" t="s">
        <v>133</v>
      </c>
      <c r="G146" s="226"/>
      <c r="H146" s="229">
        <v>710.61400000000003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130</v>
      </c>
      <c r="AU146" s="235" t="s">
        <v>82</v>
      </c>
      <c r="AV146" s="15" t="s">
        <v>126</v>
      </c>
      <c r="AW146" s="15" t="s">
        <v>29</v>
      </c>
      <c r="AX146" s="15" t="s">
        <v>80</v>
      </c>
      <c r="AY146" s="235" t="s">
        <v>119</v>
      </c>
    </row>
    <row r="147" spans="1:65" s="2" customFormat="1" ht="24.2" customHeight="1">
      <c r="A147" s="34"/>
      <c r="B147" s="35"/>
      <c r="C147" s="186" t="s">
        <v>160</v>
      </c>
      <c r="D147" s="186" t="s">
        <v>121</v>
      </c>
      <c r="E147" s="187" t="s">
        <v>161</v>
      </c>
      <c r="F147" s="188" t="s">
        <v>162</v>
      </c>
      <c r="G147" s="189" t="s">
        <v>136</v>
      </c>
      <c r="H147" s="190">
        <v>35.776000000000003</v>
      </c>
      <c r="I147" s="191"/>
      <c r="J147" s="192">
        <f>ROUND(I147*H147,2)</f>
        <v>0</v>
      </c>
      <c r="K147" s="188" t="s">
        <v>148</v>
      </c>
      <c r="L147" s="39"/>
      <c r="M147" s="193" t="s">
        <v>1</v>
      </c>
      <c r="N147" s="194" t="s">
        <v>37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126</v>
      </c>
      <c r="AT147" s="197" t="s">
        <v>121</v>
      </c>
      <c r="AU147" s="197" t="s">
        <v>82</v>
      </c>
      <c r="AY147" s="17" t="s">
        <v>119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80</v>
      </c>
      <c r="BK147" s="198">
        <f>ROUND(I147*H147,2)</f>
        <v>0</v>
      </c>
      <c r="BL147" s="17" t="s">
        <v>126</v>
      </c>
      <c r="BM147" s="197" t="s">
        <v>163</v>
      </c>
    </row>
    <row r="148" spans="1:65" s="2" customFormat="1" ht="29.25">
      <c r="A148" s="34"/>
      <c r="B148" s="35"/>
      <c r="C148" s="36"/>
      <c r="D148" s="199" t="s">
        <v>128</v>
      </c>
      <c r="E148" s="36"/>
      <c r="F148" s="200" t="s">
        <v>164</v>
      </c>
      <c r="G148" s="36"/>
      <c r="H148" s="36"/>
      <c r="I148" s="201"/>
      <c r="J148" s="36"/>
      <c r="K148" s="36"/>
      <c r="L148" s="39"/>
      <c r="M148" s="202"/>
      <c r="N148" s="203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128</v>
      </c>
      <c r="AU148" s="17" t="s">
        <v>82</v>
      </c>
    </row>
    <row r="149" spans="1:65" s="2" customFormat="1" ht="24.2" customHeight="1">
      <c r="A149" s="34"/>
      <c r="B149" s="35"/>
      <c r="C149" s="186" t="s">
        <v>165</v>
      </c>
      <c r="D149" s="186" t="s">
        <v>121</v>
      </c>
      <c r="E149" s="187" t="s">
        <v>166</v>
      </c>
      <c r="F149" s="188" t="s">
        <v>167</v>
      </c>
      <c r="G149" s="189" t="s">
        <v>124</v>
      </c>
      <c r="H149" s="190">
        <v>660</v>
      </c>
      <c r="I149" s="191"/>
      <c r="J149" s="192">
        <f>ROUND(I149*H149,2)</f>
        <v>0</v>
      </c>
      <c r="K149" s="188" t="s">
        <v>125</v>
      </c>
      <c r="L149" s="39"/>
      <c r="M149" s="193" t="s">
        <v>1</v>
      </c>
      <c r="N149" s="194" t="s">
        <v>37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126</v>
      </c>
      <c r="AT149" s="197" t="s">
        <v>121</v>
      </c>
      <c r="AU149" s="197" t="s">
        <v>82</v>
      </c>
      <c r="AY149" s="17" t="s">
        <v>119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80</v>
      </c>
      <c r="BK149" s="198">
        <f>ROUND(I149*H149,2)</f>
        <v>0</v>
      </c>
      <c r="BL149" s="17" t="s">
        <v>126</v>
      </c>
      <c r="BM149" s="197" t="s">
        <v>168</v>
      </c>
    </row>
    <row r="150" spans="1:65" s="2" customFormat="1" ht="19.5">
      <c r="A150" s="34"/>
      <c r="B150" s="35"/>
      <c r="C150" s="36"/>
      <c r="D150" s="199" t="s">
        <v>128</v>
      </c>
      <c r="E150" s="36"/>
      <c r="F150" s="200" t="s">
        <v>169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128</v>
      </c>
      <c r="AU150" s="17" t="s">
        <v>82</v>
      </c>
    </row>
    <row r="151" spans="1:65" s="14" customFormat="1" ht="11.25">
      <c r="B151" s="214"/>
      <c r="C151" s="215"/>
      <c r="D151" s="199" t="s">
        <v>130</v>
      </c>
      <c r="E151" s="216" t="s">
        <v>1</v>
      </c>
      <c r="F151" s="217" t="s">
        <v>170</v>
      </c>
      <c r="G151" s="215"/>
      <c r="H151" s="218">
        <v>660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130</v>
      </c>
      <c r="AU151" s="224" t="s">
        <v>82</v>
      </c>
      <c r="AV151" s="14" t="s">
        <v>82</v>
      </c>
      <c r="AW151" s="14" t="s">
        <v>29</v>
      </c>
      <c r="AX151" s="14" t="s">
        <v>72</v>
      </c>
      <c r="AY151" s="224" t="s">
        <v>119</v>
      </c>
    </row>
    <row r="152" spans="1:65" s="15" customFormat="1" ht="11.25">
      <c r="B152" s="225"/>
      <c r="C152" s="226"/>
      <c r="D152" s="199" t="s">
        <v>130</v>
      </c>
      <c r="E152" s="227" t="s">
        <v>1</v>
      </c>
      <c r="F152" s="228" t="s">
        <v>133</v>
      </c>
      <c r="G152" s="226"/>
      <c r="H152" s="229">
        <v>660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130</v>
      </c>
      <c r="AU152" s="235" t="s">
        <v>82</v>
      </c>
      <c r="AV152" s="15" t="s">
        <v>126</v>
      </c>
      <c r="AW152" s="15" t="s">
        <v>29</v>
      </c>
      <c r="AX152" s="15" t="s">
        <v>80</v>
      </c>
      <c r="AY152" s="235" t="s">
        <v>119</v>
      </c>
    </row>
    <row r="153" spans="1:65" s="2" customFormat="1" ht="14.45" customHeight="1">
      <c r="A153" s="34"/>
      <c r="B153" s="35"/>
      <c r="C153" s="236" t="s">
        <v>171</v>
      </c>
      <c r="D153" s="236" t="s">
        <v>172</v>
      </c>
      <c r="E153" s="237" t="s">
        <v>173</v>
      </c>
      <c r="F153" s="238" t="s">
        <v>174</v>
      </c>
      <c r="G153" s="239" t="s">
        <v>156</v>
      </c>
      <c r="H153" s="240">
        <v>105.6</v>
      </c>
      <c r="I153" s="241"/>
      <c r="J153" s="242">
        <f>ROUND(I153*H153,2)</f>
        <v>0</v>
      </c>
      <c r="K153" s="238" t="s">
        <v>148</v>
      </c>
      <c r="L153" s="243"/>
      <c r="M153" s="244" t="s">
        <v>1</v>
      </c>
      <c r="N153" s="245" t="s">
        <v>37</v>
      </c>
      <c r="O153" s="71"/>
      <c r="P153" s="195">
        <f>O153*H153</f>
        <v>0</v>
      </c>
      <c r="Q153" s="195">
        <v>1</v>
      </c>
      <c r="R153" s="195">
        <f>Q153*H153</f>
        <v>105.6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175</v>
      </c>
      <c r="AT153" s="197" t="s">
        <v>172</v>
      </c>
      <c r="AU153" s="197" t="s">
        <v>82</v>
      </c>
      <c r="AY153" s="17" t="s">
        <v>119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80</v>
      </c>
      <c r="BK153" s="198">
        <f>ROUND(I153*H153,2)</f>
        <v>0</v>
      </c>
      <c r="BL153" s="17" t="s">
        <v>126</v>
      </c>
      <c r="BM153" s="197" t="s">
        <v>176</v>
      </c>
    </row>
    <row r="154" spans="1:65" s="2" customFormat="1" ht="11.25">
      <c r="A154" s="34"/>
      <c r="B154" s="35"/>
      <c r="C154" s="36"/>
      <c r="D154" s="199" t="s">
        <v>128</v>
      </c>
      <c r="E154" s="36"/>
      <c r="F154" s="200" t="s">
        <v>174</v>
      </c>
      <c r="G154" s="36"/>
      <c r="H154" s="36"/>
      <c r="I154" s="201"/>
      <c r="J154" s="36"/>
      <c r="K154" s="36"/>
      <c r="L154" s="39"/>
      <c r="M154" s="202"/>
      <c r="N154" s="203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128</v>
      </c>
      <c r="AU154" s="17" t="s">
        <v>82</v>
      </c>
    </row>
    <row r="155" spans="1:65" s="14" customFormat="1" ht="11.25">
      <c r="B155" s="214"/>
      <c r="C155" s="215"/>
      <c r="D155" s="199" t="s">
        <v>130</v>
      </c>
      <c r="E155" s="216" t="s">
        <v>1</v>
      </c>
      <c r="F155" s="217" t="s">
        <v>177</v>
      </c>
      <c r="G155" s="215"/>
      <c r="H155" s="218">
        <v>105.6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130</v>
      </c>
      <c r="AU155" s="224" t="s">
        <v>82</v>
      </c>
      <c r="AV155" s="14" t="s">
        <v>82</v>
      </c>
      <c r="AW155" s="14" t="s">
        <v>29</v>
      </c>
      <c r="AX155" s="14" t="s">
        <v>72</v>
      </c>
      <c r="AY155" s="224" t="s">
        <v>119</v>
      </c>
    </row>
    <row r="156" spans="1:65" s="15" customFormat="1" ht="11.25">
      <c r="B156" s="225"/>
      <c r="C156" s="226"/>
      <c r="D156" s="199" t="s">
        <v>130</v>
      </c>
      <c r="E156" s="227" t="s">
        <v>1</v>
      </c>
      <c r="F156" s="228" t="s">
        <v>133</v>
      </c>
      <c r="G156" s="226"/>
      <c r="H156" s="229">
        <v>105.6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130</v>
      </c>
      <c r="AU156" s="235" t="s">
        <v>82</v>
      </c>
      <c r="AV156" s="15" t="s">
        <v>126</v>
      </c>
      <c r="AW156" s="15" t="s">
        <v>29</v>
      </c>
      <c r="AX156" s="15" t="s">
        <v>80</v>
      </c>
      <c r="AY156" s="235" t="s">
        <v>119</v>
      </c>
    </row>
    <row r="157" spans="1:65" s="2" customFormat="1" ht="24.2" customHeight="1">
      <c r="A157" s="34"/>
      <c r="B157" s="35"/>
      <c r="C157" s="186" t="s">
        <v>178</v>
      </c>
      <c r="D157" s="186" t="s">
        <v>121</v>
      </c>
      <c r="E157" s="187" t="s">
        <v>179</v>
      </c>
      <c r="F157" s="188" t="s">
        <v>180</v>
      </c>
      <c r="G157" s="189" t="s">
        <v>124</v>
      </c>
      <c r="H157" s="190">
        <v>660</v>
      </c>
      <c r="I157" s="191"/>
      <c r="J157" s="192">
        <f>ROUND(I157*H157,2)</f>
        <v>0</v>
      </c>
      <c r="K157" s="188" t="s">
        <v>148</v>
      </c>
      <c r="L157" s="39"/>
      <c r="M157" s="193" t="s">
        <v>1</v>
      </c>
      <c r="N157" s="194" t="s">
        <v>37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126</v>
      </c>
      <c r="AT157" s="197" t="s">
        <v>121</v>
      </c>
      <c r="AU157" s="197" t="s">
        <v>82</v>
      </c>
      <c r="AY157" s="17" t="s">
        <v>119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80</v>
      </c>
      <c r="BK157" s="198">
        <f>ROUND(I157*H157,2)</f>
        <v>0</v>
      </c>
      <c r="BL157" s="17" t="s">
        <v>126</v>
      </c>
      <c r="BM157" s="197" t="s">
        <v>181</v>
      </c>
    </row>
    <row r="158" spans="1:65" s="2" customFormat="1" ht="19.5">
      <c r="A158" s="34"/>
      <c r="B158" s="35"/>
      <c r="C158" s="36"/>
      <c r="D158" s="199" t="s">
        <v>128</v>
      </c>
      <c r="E158" s="36"/>
      <c r="F158" s="200" t="s">
        <v>182</v>
      </c>
      <c r="G158" s="36"/>
      <c r="H158" s="36"/>
      <c r="I158" s="201"/>
      <c r="J158" s="36"/>
      <c r="K158" s="36"/>
      <c r="L158" s="39"/>
      <c r="M158" s="202"/>
      <c r="N158" s="203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128</v>
      </c>
      <c r="AU158" s="17" t="s">
        <v>82</v>
      </c>
    </row>
    <row r="159" spans="1:65" s="2" customFormat="1" ht="14.45" customHeight="1">
      <c r="A159" s="34"/>
      <c r="B159" s="35"/>
      <c r="C159" s="236" t="s">
        <v>183</v>
      </c>
      <c r="D159" s="236" t="s">
        <v>172</v>
      </c>
      <c r="E159" s="237" t="s">
        <v>184</v>
      </c>
      <c r="F159" s="238" t="s">
        <v>185</v>
      </c>
      <c r="G159" s="239" t="s">
        <v>186</v>
      </c>
      <c r="H159" s="240">
        <v>9.9</v>
      </c>
      <c r="I159" s="241"/>
      <c r="J159" s="242">
        <f>ROUND(I159*H159,2)</f>
        <v>0</v>
      </c>
      <c r="K159" s="238" t="s">
        <v>148</v>
      </c>
      <c r="L159" s="243"/>
      <c r="M159" s="244" t="s">
        <v>1</v>
      </c>
      <c r="N159" s="245" t="s">
        <v>37</v>
      </c>
      <c r="O159" s="71"/>
      <c r="P159" s="195">
        <f>O159*H159</f>
        <v>0</v>
      </c>
      <c r="Q159" s="195">
        <v>1E-3</v>
      </c>
      <c r="R159" s="195">
        <f>Q159*H159</f>
        <v>9.9000000000000008E-3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175</v>
      </c>
      <c r="AT159" s="197" t="s">
        <v>172</v>
      </c>
      <c r="AU159" s="197" t="s">
        <v>82</v>
      </c>
      <c r="AY159" s="17" t="s">
        <v>119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80</v>
      </c>
      <c r="BK159" s="198">
        <f>ROUND(I159*H159,2)</f>
        <v>0</v>
      </c>
      <c r="BL159" s="17" t="s">
        <v>126</v>
      </c>
      <c r="BM159" s="197" t="s">
        <v>187</v>
      </c>
    </row>
    <row r="160" spans="1:65" s="2" customFormat="1" ht="11.25">
      <c r="A160" s="34"/>
      <c r="B160" s="35"/>
      <c r="C160" s="36"/>
      <c r="D160" s="199" t="s">
        <v>128</v>
      </c>
      <c r="E160" s="36"/>
      <c r="F160" s="200" t="s">
        <v>185</v>
      </c>
      <c r="G160" s="36"/>
      <c r="H160" s="36"/>
      <c r="I160" s="201"/>
      <c r="J160" s="36"/>
      <c r="K160" s="36"/>
      <c r="L160" s="39"/>
      <c r="M160" s="202"/>
      <c r="N160" s="203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128</v>
      </c>
      <c r="AU160" s="17" t="s">
        <v>82</v>
      </c>
    </row>
    <row r="161" spans="1:65" s="14" customFormat="1" ht="11.25">
      <c r="B161" s="214"/>
      <c r="C161" s="215"/>
      <c r="D161" s="199" t="s">
        <v>130</v>
      </c>
      <c r="E161" s="215"/>
      <c r="F161" s="217" t="s">
        <v>188</v>
      </c>
      <c r="G161" s="215"/>
      <c r="H161" s="218">
        <v>9.9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130</v>
      </c>
      <c r="AU161" s="224" t="s">
        <v>82</v>
      </c>
      <c r="AV161" s="14" t="s">
        <v>82</v>
      </c>
      <c r="AW161" s="14" t="s">
        <v>4</v>
      </c>
      <c r="AX161" s="14" t="s">
        <v>80</v>
      </c>
      <c r="AY161" s="224" t="s">
        <v>119</v>
      </c>
    </row>
    <row r="162" spans="1:65" s="2" customFormat="1" ht="14.45" customHeight="1">
      <c r="A162" s="34"/>
      <c r="B162" s="35"/>
      <c r="C162" s="186" t="s">
        <v>189</v>
      </c>
      <c r="D162" s="186" t="s">
        <v>121</v>
      </c>
      <c r="E162" s="187" t="s">
        <v>190</v>
      </c>
      <c r="F162" s="188" t="s">
        <v>191</v>
      </c>
      <c r="G162" s="189" t="s">
        <v>124</v>
      </c>
      <c r="H162" s="190">
        <v>660</v>
      </c>
      <c r="I162" s="191"/>
      <c r="J162" s="192">
        <f>ROUND(I162*H162,2)</f>
        <v>0</v>
      </c>
      <c r="K162" s="188" t="s">
        <v>148</v>
      </c>
      <c r="L162" s="39"/>
      <c r="M162" s="193" t="s">
        <v>1</v>
      </c>
      <c r="N162" s="194" t="s">
        <v>37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126</v>
      </c>
      <c r="AT162" s="197" t="s">
        <v>121</v>
      </c>
      <c r="AU162" s="197" t="s">
        <v>82</v>
      </c>
      <c r="AY162" s="17" t="s">
        <v>119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80</v>
      </c>
      <c r="BK162" s="198">
        <f>ROUND(I162*H162,2)</f>
        <v>0</v>
      </c>
      <c r="BL162" s="17" t="s">
        <v>126</v>
      </c>
      <c r="BM162" s="197" t="s">
        <v>192</v>
      </c>
    </row>
    <row r="163" spans="1:65" s="2" customFormat="1" ht="19.5">
      <c r="A163" s="34"/>
      <c r="B163" s="35"/>
      <c r="C163" s="36"/>
      <c r="D163" s="199" t="s">
        <v>128</v>
      </c>
      <c r="E163" s="36"/>
      <c r="F163" s="200" t="s">
        <v>193</v>
      </c>
      <c r="G163" s="36"/>
      <c r="H163" s="36"/>
      <c r="I163" s="201"/>
      <c r="J163" s="36"/>
      <c r="K163" s="36"/>
      <c r="L163" s="39"/>
      <c r="M163" s="202"/>
      <c r="N163" s="203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128</v>
      </c>
      <c r="AU163" s="17" t="s">
        <v>82</v>
      </c>
    </row>
    <row r="164" spans="1:65" s="12" customFormat="1" ht="22.9" customHeight="1">
      <c r="B164" s="170"/>
      <c r="C164" s="171"/>
      <c r="D164" s="172" t="s">
        <v>71</v>
      </c>
      <c r="E164" s="184" t="s">
        <v>194</v>
      </c>
      <c r="F164" s="184" t="s">
        <v>195</v>
      </c>
      <c r="G164" s="171"/>
      <c r="H164" s="171"/>
      <c r="I164" s="174"/>
      <c r="J164" s="185">
        <f>BK164</f>
        <v>0</v>
      </c>
      <c r="K164" s="171"/>
      <c r="L164" s="176"/>
      <c r="M164" s="177"/>
      <c r="N164" s="178"/>
      <c r="O164" s="178"/>
      <c r="P164" s="179">
        <f>SUM(P165:P192)</f>
        <v>0</v>
      </c>
      <c r="Q164" s="178"/>
      <c r="R164" s="179">
        <f>SUM(R165:R192)</f>
        <v>0</v>
      </c>
      <c r="S164" s="178"/>
      <c r="T164" s="180">
        <f>SUM(T165:T192)</f>
        <v>452.14200000000005</v>
      </c>
      <c r="AR164" s="181" t="s">
        <v>80</v>
      </c>
      <c r="AT164" s="182" t="s">
        <v>71</v>
      </c>
      <c r="AU164" s="182" t="s">
        <v>80</v>
      </c>
      <c r="AY164" s="181" t="s">
        <v>119</v>
      </c>
      <c r="BK164" s="183">
        <f>SUM(BK165:BK192)</f>
        <v>0</v>
      </c>
    </row>
    <row r="165" spans="1:65" s="2" customFormat="1" ht="24.2" customHeight="1">
      <c r="A165" s="34"/>
      <c r="B165" s="35"/>
      <c r="C165" s="186" t="s">
        <v>8</v>
      </c>
      <c r="D165" s="186" t="s">
        <v>121</v>
      </c>
      <c r="E165" s="187" t="s">
        <v>196</v>
      </c>
      <c r="F165" s="188" t="s">
        <v>197</v>
      </c>
      <c r="G165" s="189" t="s">
        <v>124</v>
      </c>
      <c r="H165" s="190">
        <v>65.599999999999994</v>
      </c>
      <c r="I165" s="191"/>
      <c r="J165" s="192">
        <f>ROUND(I165*H165,2)</f>
        <v>0</v>
      </c>
      <c r="K165" s="188" t="s">
        <v>148</v>
      </c>
      <c r="L165" s="39"/>
      <c r="M165" s="193" t="s">
        <v>1</v>
      </c>
      <c r="N165" s="194" t="s">
        <v>37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126</v>
      </c>
      <c r="AT165" s="197" t="s">
        <v>121</v>
      </c>
      <c r="AU165" s="197" t="s">
        <v>82</v>
      </c>
      <c r="AY165" s="17" t="s">
        <v>119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80</v>
      </c>
      <c r="BK165" s="198">
        <f>ROUND(I165*H165,2)</f>
        <v>0</v>
      </c>
      <c r="BL165" s="17" t="s">
        <v>126</v>
      </c>
      <c r="BM165" s="197" t="s">
        <v>198</v>
      </c>
    </row>
    <row r="166" spans="1:65" s="2" customFormat="1" ht="29.25">
      <c r="A166" s="34"/>
      <c r="B166" s="35"/>
      <c r="C166" s="36"/>
      <c r="D166" s="199" t="s">
        <v>128</v>
      </c>
      <c r="E166" s="36"/>
      <c r="F166" s="200" t="s">
        <v>199</v>
      </c>
      <c r="G166" s="36"/>
      <c r="H166" s="36"/>
      <c r="I166" s="201"/>
      <c r="J166" s="36"/>
      <c r="K166" s="36"/>
      <c r="L166" s="39"/>
      <c r="M166" s="202"/>
      <c r="N166" s="203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128</v>
      </c>
      <c r="AU166" s="17" t="s">
        <v>82</v>
      </c>
    </row>
    <row r="167" spans="1:65" s="14" customFormat="1" ht="11.25">
      <c r="B167" s="214"/>
      <c r="C167" s="215"/>
      <c r="D167" s="199" t="s">
        <v>130</v>
      </c>
      <c r="E167" s="216" t="s">
        <v>1</v>
      </c>
      <c r="F167" s="217" t="s">
        <v>200</v>
      </c>
      <c r="G167" s="215"/>
      <c r="H167" s="218">
        <v>65.599999999999994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130</v>
      </c>
      <c r="AU167" s="224" t="s">
        <v>82</v>
      </c>
      <c r="AV167" s="14" t="s">
        <v>82</v>
      </c>
      <c r="AW167" s="14" t="s">
        <v>29</v>
      </c>
      <c r="AX167" s="14" t="s">
        <v>72</v>
      </c>
      <c r="AY167" s="224" t="s">
        <v>119</v>
      </c>
    </row>
    <row r="168" spans="1:65" s="15" customFormat="1" ht="11.25">
      <c r="B168" s="225"/>
      <c r="C168" s="226"/>
      <c r="D168" s="199" t="s">
        <v>130</v>
      </c>
      <c r="E168" s="227" t="s">
        <v>1</v>
      </c>
      <c r="F168" s="228" t="s">
        <v>133</v>
      </c>
      <c r="G168" s="226"/>
      <c r="H168" s="229">
        <v>65.599999999999994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130</v>
      </c>
      <c r="AU168" s="235" t="s">
        <v>82</v>
      </c>
      <c r="AV168" s="15" t="s">
        <v>126</v>
      </c>
      <c r="AW168" s="15" t="s">
        <v>29</v>
      </c>
      <c r="AX168" s="15" t="s">
        <v>80</v>
      </c>
      <c r="AY168" s="235" t="s">
        <v>119</v>
      </c>
    </row>
    <row r="169" spans="1:65" s="2" customFormat="1" ht="24.2" customHeight="1">
      <c r="A169" s="34"/>
      <c r="B169" s="35"/>
      <c r="C169" s="186" t="s">
        <v>201</v>
      </c>
      <c r="D169" s="186" t="s">
        <v>121</v>
      </c>
      <c r="E169" s="187" t="s">
        <v>202</v>
      </c>
      <c r="F169" s="188" t="s">
        <v>203</v>
      </c>
      <c r="G169" s="189" t="s">
        <v>124</v>
      </c>
      <c r="H169" s="190">
        <v>262.39999999999998</v>
      </c>
      <c r="I169" s="191"/>
      <c r="J169" s="192">
        <f>ROUND(I169*H169,2)</f>
        <v>0</v>
      </c>
      <c r="K169" s="188" t="s">
        <v>148</v>
      </c>
      <c r="L169" s="39"/>
      <c r="M169" s="193" t="s">
        <v>1</v>
      </c>
      <c r="N169" s="194" t="s">
        <v>37</v>
      </c>
      <c r="O169" s="71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126</v>
      </c>
      <c r="AT169" s="197" t="s">
        <v>121</v>
      </c>
      <c r="AU169" s="197" t="s">
        <v>82</v>
      </c>
      <c r="AY169" s="17" t="s">
        <v>119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7" t="s">
        <v>80</v>
      </c>
      <c r="BK169" s="198">
        <f>ROUND(I169*H169,2)</f>
        <v>0</v>
      </c>
      <c r="BL169" s="17" t="s">
        <v>126</v>
      </c>
      <c r="BM169" s="197" t="s">
        <v>204</v>
      </c>
    </row>
    <row r="170" spans="1:65" s="2" customFormat="1" ht="29.25">
      <c r="A170" s="34"/>
      <c r="B170" s="35"/>
      <c r="C170" s="36"/>
      <c r="D170" s="199" t="s">
        <v>128</v>
      </c>
      <c r="E170" s="36"/>
      <c r="F170" s="200" t="s">
        <v>205</v>
      </c>
      <c r="G170" s="36"/>
      <c r="H170" s="36"/>
      <c r="I170" s="201"/>
      <c r="J170" s="36"/>
      <c r="K170" s="36"/>
      <c r="L170" s="39"/>
      <c r="M170" s="202"/>
      <c r="N170" s="203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128</v>
      </c>
      <c r="AU170" s="17" t="s">
        <v>82</v>
      </c>
    </row>
    <row r="171" spans="1:65" s="14" customFormat="1" ht="11.25">
      <c r="B171" s="214"/>
      <c r="C171" s="215"/>
      <c r="D171" s="199" t="s">
        <v>130</v>
      </c>
      <c r="E171" s="215"/>
      <c r="F171" s="217" t="s">
        <v>206</v>
      </c>
      <c r="G171" s="215"/>
      <c r="H171" s="218">
        <v>262.39999999999998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130</v>
      </c>
      <c r="AU171" s="224" t="s">
        <v>82</v>
      </c>
      <c r="AV171" s="14" t="s">
        <v>82</v>
      </c>
      <c r="AW171" s="14" t="s">
        <v>4</v>
      </c>
      <c r="AX171" s="14" t="s">
        <v>80</v>
      </c>
      <c r="AY171" s="224" t="s">
        <v>119</v>
      </c>
    </row>
    <row r="172" spans="1:65" s="2" customFormat="1" ht="24.2" customHeight="1">
      <c r="A172" s="34"/>
      <c r="B172" s="35"/>
      <c r="C172" s="186" t="s">
        <v>207</v>
      </c>
      <c r="D172" s="186" t="s">
        <v>121</v>
      </c>
      <c r="E172" s="187" t="s">
        <v>208</v>
      </c>
      <c r="F172" s="188" t="s">
        <v>209</v>
      </c>
      <c r="G172" s="189" t="s">
        <v>124</v>
      </c>
      <c r="H172" s="190">
        <v>65.599999999999994</v>
      </c>
      <c r="I172" s="191"/>
      <c r="J172" s="192">
        <f>ROUND(I172*H172,2)</f>
        <v>0</v>
      </c>
      <c r="K172" s="188" t="s">
        <v>148</v>
      </c>
      <c r="L172" s="39"/>
      <c r="M172" s="193" t="s">
        <v>1</v>
      </c>
      <c r="N172" s="194" t="s">
        <v>37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126</v>
      </c>
      <c r="AT172" s="197" t="s">
        <v>121</v>
      </c>
      <c r="AU172" s="197" t="s">
        <v>82</v>
      </c>
      <c r="AY172" s="17" t="s">
        <v>119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80</v>
      </c>
      <c r="BK172" s="198">
        <f>ROUND(I172*H172,2)</f>
        <v>0</v>
      </c>
      <c r="BL172" s="17" t="s">
        <v>126</v>
      </c>
      <c r="BM172" s="197" t="s">
        <v>210</v>
      </c>
    </row>
    <row r="173" spans="1:65" s="2" customFormat="1" ht="29.25">
      <c r="A173" s="34"/>
      <c r="B173" s="35"/>
      <c r="C173" s="36"/>
      <c r="D173" s="199" t="s">
        <v>128</v>
      </c>
      <c r="E173" s="36"/>
      <c r="F173" s="200" t="s">
        <v>211</v>
      </c>
      <c r="G173" s="36"/>
      <c r="H173" s="36"/>
      <c r="I173" s="201"/>
      <c r="J173" s="36"/>
      <c r="K173" s="36"/>
      <c r="L173" s="39"/>
      <c r="M173" s="202"/>
      <c r="N173" s="203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128</v>
      </c>
      <c r="AU173" s="17" t="s">
        <v>82</v>
      </c>
    </row>
    <row r="174" spans="1:65" s="2" customFormat="1" ht="14.45" customHeight="1">
      <c r="A174" s="34"/>
      <c r="B174" s="35"/>
      <c r="C174" s="186" t="s">
        <v>212</v>
      </c>
      <c r="D174" s="186" t="s">
        <v>121</v>
      </c>
      <c r="E174" s="187" t="s">
        <v>213</v>
      </c>
      <c r="F174" s="188" t="s">
        <v>214</v>
      </c>
      <c r="G174" s="189" t="s">
        <v>136</v>
      </c>
      <c r="H174" s="190">
        <v>35.776000000000003</v>
      </c>
      <c r="I174" s="191"/>
      <c r="J174" s="192">
        <f>ROUND(I174*H174,2)</f>
        <v>0</v>
      </c>
      <c r="K174" s="188" t="s">
        <v>148</v>
      </c>
      <c r="L174" s="39"/>
      <c r="M174" s="193" t="s">
        <v>1</v>
      </c>
      <c r="N174" s="194" t="s">
        <v>37</v>
      </c>
      <c r="O174" s="71"/>
      <c r="P174" s="195">
        <f>O174*H174</f>
        <v>0</v>
      </c>
      <c r="Q174" s="195">
        <v>0</v>
      </c>
      <c r="R174" s="195">
        <f>Q174*H174</f>
        <v>0</v>
      </c>
      <c r="S174" s="195">
        <v>2</v>
      </c>
      <c r="T174" s="196">
        <f>S174*H174</f>
        <v>71.552000000000007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126</v>
      </c>
      <c r="AT174" s="197" t="s">
        <v>121</v>
      </c>
      <c r="AU174" s="197" t="s">
        <v>82</v>
      </c>
      <c r="AY174" s="17" t="s">
        <v>119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80</v>
      </c>
      <c r="BK174" s="198">
        <f>ROUND(I174*H174,2)</f>
        <v>0</v>
      </c>
      <c r="BL174" s="17" t="s">
        <v>126</v>
      </c>
      <c r="BM174" s="197" t="s">
        <v>215</v>
      </c>
    </row>
    <row r="175" spans="1:65" s="2" customFormat="1" ht="11.25">
      <c r="A175" s="34"/>
      <c r="B175" s="35"/>
      <c r="C175" s="36"/>
      <c r="D175" s="199" t="s">
        <v>128</v>
      </c>
      <c r="E175" s="36"/>
      <c r="F175" s="200" t="s">
        <v>216</v>
      </c>
      <c r="G175" s="36"/>
      <c r="H175" s="36"/>
      <c r="I175" s="201"/>
      <c r="J175" s="36"/>
      <c r="K175" s="36"/>
      <c r="L175" s="39"/>
      <c r="M175" s="202"/>
      <c r="N175" s="203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128</v>
      </c>
      <c r="AU175" s="17" t="s">
        <v>82</v>
      </c>
    </row>
    <row r="176" spans="1:65" s="13" customFormat="1" ht="11.25">
      <c r="B176" s="204"/>
      <c r="C176" s="205"/>
      <c r="D176" s="199" t="s">
        <v>130</v>
      </c>
      <c r="E176" s="206" t="s">
        <v>1</v>
      </c>
      <c r="F176" s="207" t="s">
        <v>217</v>
      </c>
      <c r="G176" s="205"/>
      <c r="H176" s="206" t="s">
        <v>1</v>
      </c>
      <c r="I176" s="208"/>
      <c r="J176" s="205"/>
      <c r="K176" s="205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130</v>
      </c>
      <c r="AU176" s="213" t="s">
        <v>82</v>
      </c>
      <c r="AV176" s="13" t="s">
        <v>80</v>
      </c>
      <c r="AW176" s="13" t="s">
        <v>29</v>
      </c>
      <c r="AX176" s="13" t="s">
        <v>72</v>
      </c>
      <c r="AY176" s="213" t="s">
        <v>119</v>
      </c>
    </row>
    <row r="177" spans="1:65" s="14" customFormat="1" ht="11.25">
      <c r="B177" s="214"/>
      <c r="C177" s="215"/>
      <c r="D177" s="199" t="s">
        <v>130</v>
      </c>
      <c r="E177" s="216" t="s">
        <v>1</v>
      </c>
      <c r="F177" s="217" t="s">
        <v>218</v>
      </c>
      <c r="G177" s="215"/>
      <c r="H177" s="218">
        <v>29.616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130</v>
      </c>
      <c r="AU177" s="224" t="s">
        <v>82</v>
      </c>
      <c r="AV177" s="14" t="s">
        <v>82</v>
      </c>
      <c r="AW177" s="14" t="s">
        <v>29</v>
      </c>
      <c r="AX177" s="14" t="s">
        <v>72</v>
      </c>
      <c r="AY177" s="224" t="s">
        <v>119</v>
      </c>
    </row>
    <row r="178" spans="1:65" s="13" customFormat="1" ht="11.25">
      <c r="B178" s="204"/>
      <c r="C178" s="205"/>
      <c r="D178" s="199" t="s">
        <v>130</v>
      </c>
      <c r="E178" s="206" t="s">
        <v>1</v>
      </c>
      <c r="F178" s="207" t="s">
        <v>219</v>
      </c>
      <c r="G178" s="205"/>
      <c r="H178" s="206" t="s">
        <v>1</v>
      </c>
      <c r="I178" s="208"/>
      <c r="J178" s="205"/>
      <c r="K178" s="205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130</v>
      </c>
      <c r="AU178" s="213" t="s">
        <v>82</v>
      </c>
      <c r="AV178" s="13" t="s">
        <v>80</v>
      </c>
      <c r="AW178" s="13" t="s">
        <v>29</v>
      </c>
      <c r="AX178" s="13" t="s">
        <v>72</v>
      </c>
      <c r="AY178" s="213" t="s">
        <v>119</v>
      </c>
    </row>
    <row r="179" spans="1:65" s="14" customFormat="1" ht="11.25">
      <c r="B179" s="214"/>
      <c r="C179" s="215"/>
      <c r="D179" s="199" t="s">
        <v>130</v>
      </c>
      <c r="E179" s="216" t="s">
        <v>1</v>
      </c>
      <c r="F179" s="217" t="s">
        <v>220</v>
      </c>
      <c r="G179" s="215"/>
      <c r="H179" s="218">
        <v>6.16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130</v>
      </c>
      <c r="AU179" s="224" t="s">
        <v>82</v>
      </c>
      <c r="AV179" s="14" t="s">
        <v>82</v>
      </c>
      <c r="AW179" s="14" t="s">
        <v>29</v>
      </c>
      <c r="AX179" s="14" t="s">
        <v>72</v>
      </c>
      <c r="AY179" s="224" t="s">
        <v>119</v>
      </c>
    </row>
    <row r="180" spans="1:65" s="15" customFormat="1" ht="11.25">
      <c r="B180" s="225"/>
      <c r="C180" s="226"/>
      <c r="D180" s="199" t="s">
        <v>130</v>
      </c>
      <c r="E180" s="227" t="s">
        <v>1</v>
      </c>
      <c r="F180" s="228" t="s">
        <v>133</v>
      </c>
      <c r="G180" s="226"/>
      <c r="H180" s="229">
        <v>35.775999999999996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130</v>
      </c>
      <c r="AU180" s="235" t="s">
        <v>82</v>
      </c>
      <c r="AV180" s="15" t="s">
        <v>126</v>
      </c>
      <c r="AW180" s="15" t="s">
        <v>29</v>
      </c>
      <c r="AX180" s="15" t="s">
        <v>80</v>
      </c>
      <c r="AY180" s="235" t="s">
        <v>119</v>
      </c>
    </row>
    <row r="181" spans="1:65" s="2" customFormat="1" ht="24.2" customHeight="1">
      <c r="A181" s="34"/>
      <c r="B181" s="35"/>
      <c r="C181" s="186" t="s">
        <v>221</v>
      </c>
      <c r="D181" s="186" t="s">
        <v>121</v>
      </c>
      <c r="E181" s="187" t="s">
        <v>222</v>
      </c>
      <c r="F181" s="188" t="s">
        <v>223</v>
      </c>
      <c r="G181" s="189" t="s">
        <v>136</v>
      </c>
      <c r="H181" s="190">
        <v>116.27200000000001</v>
      </c>
      <c r="I181" s="191"/>
      <c r="J181" s="192">
        <f>ROUND(I181*H181,2)</f>
        <v>0</v>
      </c>
      <c r="K181" s="188" t="s">
        <v>125</v>
      </c>
      <c r="L181" s="39"/>
      <c r="M181" s="193" t="s">
        <v>1</v>
      </c>
      <c r="N181" s="194" t="s">
        <v>37</v>
      </c>
      <c r="O181" s="71"/>
      <c r="P181" s="195">
        <f>O181*H181</f>
        <v>0</v>
      </c>
      <c r="Q181" s="195">
        <v>0</v>
      </c>
      <c r="R181" s="195">
        <f>Q181*H181</f>
        <v>0</v>
      </c>
      <c r="S181" s="195">
        <v>2.5</v>
      </c>
      <c r="T181" s="196">
        <f>S181*H181</f>
        <v>290.68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126</v>
      </c>
      <c r="AT181" s="197" t="s">
        <v>121</v>
      </c>
      <c r="AU181" s="197" t="s">
        <v>82</v>
      </c>
      <c r="AY181" s="17" t="s">
        <v>119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80</v>
      </c>
      <c r="BK181" s="198">
        <f>ROUND(I181*H181,2)</f>
        <v>0</v>
      </c>
      <c r="BL181" s="17" t="s">
        <v>126</v>
      </c>
      <c r="BM181" s="197" t="s">
        <v>224</v>
      </c>
    </row>
    <row r="182" spans="1:65" s="2" customFormat="1" ht="19.5">
      <c r="A182" s="34"/>
      <c r="B182" s="35"/>
      <c r="C182" s="36"/>
      <c r="D182" s="199" t="s">
        <v>128</v>
      </c>
      <c r="E182" s="36"/>
      <c r="F182" s="200" t="s">
        <v>225</v>
      </c>
      <c r="G182" s="36"/>
      <c r="H182" s="36"/>
      <c r="I182" s="201"/>
      <c r="J182" s="36"/>
      <c r="K182" s="36"/>
      <c r="L182" s="39"/>
      <c r="M182" s="202"/>
      <c r="N182" s="203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128</v>
      </c>
      <c r="AU182" s="17" t="s">
        <v>82</v>
      </c>
    </row>
    <row r="183" spans="1:65" s="13" customFormat="1" ht="11.25">
      <c r="B183" s="204"/>
      <c r="C183" s="205"/>
      <c r="D183" s="199" t="s">
        <v>130</v>
      </c>
      <c r="E183" s="206" t="s">
        <v>1</v>
      </c>
      <c r="F183" s="207" t="s">
        <v>131</v>
      </c>
      <c r="G183" s="205"/>
      <c r="H183" s="206" t="s">
        <v>1</v>
      </c>
      <c r="I183" s="208"/>
      <c r="J183" s="205"/>
      <c r="K183" s="205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130</v>
      </c>
      <c r="AU183" s="213" t="s">
        <v>82</v>
      </c>
      <c r="AV183" s="13" t="s">
        <v>80</v>
      </c>
      <c r="AW183" s="13" t="s">
        <v>29</v>
      </c>
      <c r="AX183" s="13" t="s">
        <v>72</v>
      </c>
      <c r="AY183" s="213" t="s">
        <v>119</v>
      </c>
    </row>
    <row r="184" spans="1:65" s="14" customFormat="1" ht="11.25">
      <c r="B184" s="214"/>
      <c r="C184" s="215"/>
      <c r="D184" s="199" t="s">
        <v>130</v>
      </c>
      <c r="E184" s="216" t="s">
        <v>1</v>
      </c>
      <c r="F184" s="217" t="s">
        <v>226</v>
      </c>
      <c r="G184" s="215"/>
      <c r="H184" s="218">
        <v>96.251999999999995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130</v>
      </c>
      <c r="AU184" s="224" t="s">
        <v>82</v>
      </c>
      <c r="AV184" s="14" t="s">
        <v>82</v>
      </c>
      <c r="AW184" s="14" t="s">
        <v>29</v>
      </c>
      <c r="AX184" s="14" t="s">
        <v>72</v>
      </c>
      <c r="AY184" s="224" t="s">
        <v>119</v>
      </c>
    </row>
    <row r="185" spans="1:65" s="13" customFormat="1" ht="11.25">
      <c r="B185" s="204"/>
      <c r="C185" s="205"/>
      <c r="D185" s="199" t="s">
        <v>130</v>
      </c>
      <c r="E185" s="206" t="s">
        <v>1</v>
      </c>
      <c r="F185" s="207" t="s">
        <v>227</v>
      </c>
      <c r="G185" s="205"/>
      <c r="H185" s="206" t="s">
        <v>1</v>
      </c>
      <c r="I185" s="208"/>
      <c r="J185" s="205"/>
      <c r="K185" s="205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130</v>
      </c>
      <c r="AU185" s="213" t="s">
        <v>82</v>
      </c>
      <c r="AV185" s="13" t="s">
        <v>80</v>
      </c>
      <c r="AW185" s="13" t="s">
        <v>29</v>
      </c>
      <c r="AX185" s="13" t="s">
        <v>72</v>
      </c>
      <c r="AY185" s="213" t="s">
        <v>119</v>
      </c>
    </row>
    <row r="186" spans="1:65" s="14" customFormat="1" ht="11.25">
      <c r="B186" s="214"/>
      <c r="C186" s="215"/>
      <c r="D186" s="199" t="s">
        <v>130</v>
      </c>
      <c r="E186" s="216" t="s">
        <v>1</v>
      </c>
      <c r="F186" s="217" t="s">
        <v>228</v>
      </c>
      <c r="G186" s="215"/>
      <c r="H186" s="218">
        <v>20.02</v>
      </c>
      <c r="I186" s="219"/>
      <c r="J186" s="215"/>
      <c r="K186" s="215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130</v>
      </c>
      <c r="AU186" s="224" t="s">
        <v>82</v>
      </c>
      <c r="AV186" s="14" t="s">
        <v>82</v>
      </c>
      <c r="AW186" s="14" t="s">
        <v>29</v>
      </c>
      <c r="AX186" s="14" t="s">
        <v>72</v>
      </c>
      <c r="AY186" s="224" t="s">
        <v>119</v>
      </c>
    </row>
    <row r="187" spans="1:65" s="15" customFormat="1" ht="11.25">
      <c r="B187" s="225"/>
      <c r="C187" s="226"/>
      <c r="D187" s="199" t="s">
        <v>130</v>
      </c>
      <c r="E187" s="227" t="s">
        <v>1</v>
      </c>
      <c r="F187" s="228" t="s">
        <v>133</v>
      </c>
      <c r="G187" s="226"/>
      <c r="H187" s="229">
        <v>116.27199999999999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130</v>
      </c>
      <c r="AU187" s="235" t="s">
        <v>82</v>
      </c>
      <c r="AV187" s="15" t="s">
        <v>126</v>
      </c>
      <c r="AW187" s="15" t="s">
        <v>29</v>
      </c>
      <c r="AX187" s="15" t="s">
        <v>80</v>
      </c>
      <c r="AY187" s="235" t="s">
        <v>119</v>
      </c>
    </row>
    <row r="188" spans="1:65" s="2" customFormat="1" ht="24.2" customHeight="1">
      <c r="A188" s="34"/>
      <c r="B188" s="35"/>
      <c r="C188" s="186" t="s">
        <v>229</v>
      </c>
      <c r="D188" s="186" t="s">
        <v>121</v>
      </c>
      <c r="E188" s="187" t="s">
        <v>230</v>
      </c>
      <c r="F188" s="188" t="s">
        <v>231</v>
      </c>
      <c r="G188" s="189" t="s">
        <v>136</v>
      </c>
      <c r="H188" s="190">
        <v>405</v>
      </c>
      <c r="I188" s="191"/>
      <c r="J188" s="192">
        <f>ROUND(I188*H188,2)</f>
        <v>0</v>
      </c>
      <c r="K188" s="188" t="s">
        <v>148</v>
      </c>
      <c r="L188" s="39"/>
      <c r="M188" s="193" t="s">
        <v>1</v>
      </c>
      <c r="N188" s="194" t="s">
        <v>37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0.222</v>
      </c>
      <c r="T188" s="196">
        <f>S188*H188</f>
        <v>89.91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126</v>
      </c>
      <c r="AT188" s="197" t="s">
        <v>121</v>
      </c>
      <c r="AU188" s="197" t="s">
        <v>82</v>
      </c>
      <c r="AY188" s="17" t="s">
        <v>119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80</v>
      </c>
      <c r="BK188" s="198">
        <f>ROUND(I188*H188,2)</f>
        <v>0</v>
      </c>
      <c r="BL188" s="17" t="s">
        <v>126</v>
      </c>
      <c r="BM188" s="197" t="s">
        <v>232</v>
      </c>
    </row>
    <row r="189" spans="1:65" s="2" customFormat="1" ht="19.5">
      <c r="A189" s="34"/>
      <c r="B189" s="35"/>
      <c r="C189" s="36"/>
      <c r="D189" s="199" t="s">
        <v>128</v>
      </c>
      <c r="E189" s="36"/>
      <c r="F189" s="200" t="s">
        <v>233</v>
      </c>
      <c r="G189" s="36"/>
      <c r="H189" s="36"/>
      <c r="I189" s="201"/>
      <c r="J189" s="36"/>
      <c r="K189" s="36"/>
      <c r="L189" s="39"/>
      <c r="M189" s="202"/>
      <c r="N189" s="203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128</v>
      </c>
      <c r="AU189" s="17" t="s">
        <v>82</v>
      </c>
    </row>
    <row r="190" spans="1:65" s="13" customFormat="1" ht="11.25">
      <c r="B190" s="204"/>
      <c r="C190" s="205"/>
      <c r="D190" s="199" t="s">
        <v>130</v>
      </c>
      <c r="E190" s="206" t="s">
        <v>1</v>
      </c>
      <c r="F190" s="207" t="s">
        <v>227</v>
      </c>
      <c r="G190" s="205"/>
      <c r="H190" s="206" t="s">
        <v>1</v>
      </c>
      <c r="I190" s="208"/>
      <c r="J190" s="205"/>
      <c r="K190" s="205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130</v>
      </c>
      <c r="AU190" s="213" t="s">
        <v>82</v>
      </c>
      <c r="AV190" s="13" t="s">
        <v>80</v>
      </c>
      <c r="AW190" s="13" t="s">
        <v>29</v>
      </c>
      <c r="AX190" s="13" t="s">
        <v>72</v>
      </c>
      <c r="AY190" s="213" t="s">
        <v>119</v>
      </c>
    </row>
    <row r="191" spans="1:65" s="14" customFormat="1" ht="11.25">
      <c r="B191" s="214"/>
      <c r="C191" s="215"/>
      <c r="D191" s="199" t="s">
        <v>130</v>
      </c>
      <c r="E191" s="216" t="s">
        <v>1</v>
      </c>
      <c r="F191" s="217" t="s">
        <v>234</v>
      </c>
      <c r="G191" s="215"/>
      <c r="H191" s="218">
        <v>405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130</v>
      </c>
      <c r="AU191" s="224" t="s">
        <v>82</v>
      </c>
      <c r="AV191" s="14" t="s">
        <v>82</v>
      </c>
      <c r="AW191" s="14" t="s">
        <v>29</v>
      </c>
      <c r="AX191" s="14" t="s">
        <v>72</v>
      </c>
      <c r="AY191" s="224" t="s">
        <v>119</v>
      </c>
    </row>
    <row r="192" spans="1:65" s="15" customFormat="1" ht="11.25">
      <c r="B192" s="225"/>
      <c r="C192" s="226"/>
      <c r="D192" s="199" t="s">
        <v>130</v>
      </c>
      <c r="E192" s="227" t="s">
        <v>1</v>
      </c>
      <c r="F192" s="228" t="s">
        <v>133</v>
      </c>
      <c r="G192" s="226"/>
      <c r="H192" s="229">
        <v>405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130</v>
      </c>
      <c r="AU192" s="235" t="s">
        <v>82</v>
      </c>
      <c r="AV192" s="15" t="s">
        <v>126</v>
      </c>
      <c r="AW192" s="15" t="s">
        <v>29</v>
      </c>
      <c r="AX192" s="15" t="s">
        <v>80</v>
      </c>
      <c r="AY192" s="235" t="s">
        <v>119</v>
      </c>
    </row>
    <row r="193" spans="1:65" s="12" customFormat="1" ht="22.9" customHeight="1">
      <c r="B193" s="170"/>
      <c r="C193" s="171"/>
      <c r="D193" s="172" t="s">
        <v>71</v>
      </c>
      <c r="E193" s="184" t="s">
        <v>235</v>
      </c>
      <c r="F193" s="184" t="s">
        <v>236</v>
      </c>
      <c r="G193" s="171"/>
      <c r="H193" s="171"/>
      <c r="I193" s="174"/>
      <c r="J193" s="185">
        <f>BK193</f>
        <v>0</v>
      </c>
      <c r="K193" s="171"/>
      <c r="L193" s="176"/>
      <c r="M193" s="177"/>
      <c r="N193" s="178"/>
      <c r="O193" s="178"/>
      <c r="P193" s="179">
        <f>SUM(P194:P206)</f>
        <v>0</v>
      </c>
      <c r="Q193" s="178"/>
      <c r="R193" s="179">
        <f>SUM(R194:R206)</f>
        <v>0</v>
      </c>
      <c r="S193" s="178"/>
      <c r="T193" s="180">
        <f>SUM(T194:T206)</f>
        <v>0</v>
      </c>
      <c r="AR193" s="181" t="s">
        <v>80</v>
      </c>
      <c r="AT193" s="182" t="s">
        <v>71</v>
      </c>
      <c r="AU193" s="182" t="s">
        <v>80</v>
      </c>
      <c r="AY193" s="181" t="s">
        <v>119</v>
      </c>
      <c r="BK193" s="183">
        <f>SUM(BK194:BK206)</f>
        <v>0</v>
      </c>
    </row>
    <row r="194" spans="1:65" s="2" customFormat="1" ht="24.2" customHeight="1">
      <c r="A194" s="34"/>
      <c r="B194" s="35"/>
      <c r="C194" s="186" t="s">
        <v>7</v>
      </c>
      <c r="D194" s="186" t="s">
        <v>121</v>
      </c>
      <c r="E194" s="187" t="s">
        <v>237</v>
      </c>
      <c r="F194" s="188" t="s">
        <v>238</v>
      </c>
      <c r="G194" s="189" t="s">
        <v>156</v>
      </c>
      <c r="H194" s="190">
        <v>760.68299999999999</v>
      </c>
      <c r="I194" s="191"/>
      <c r="J194" s="192">
        <f>ROUND(I194*H194,2)</f>
        <v>0</v>
      </c>
      <c r="K194" s="188" t="s">
        <v>125</v>
      </c>
      <c r="L194" s="39"/>
      <c r="M194" s="193" t="s">
        <v>1</v>
      </c>
      <c r="N194" s="194" t="s">
        <v>37</v>
      </c>
      <c r="O194" s="71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126</v>
      </c>
      <c r="AT194" s="197" t="s">
        <v>121</v>
      </c>
      <c r="AU194" s="197" t="s">
        <v>82</v>
      </c>
      <c r="AY194" s="17" t="s">
        <v>119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7" t="s">
        <v>80</v>
      </c>
      <c r="BK194" s="198">
        <f>ROUND(I194*H194,2)</f>
        <v>0</v>
      </c>
      <c r="BL194" s="17" t="s">
        <v>126</v>
      </c>
      <c r="BM194" s="197" t="s">
        <v>239</v>
      </c>
    </row>
    <row r="195" spans="1:65" s="2" customFormat="1" ht="19.5">
      <c r="A195" s="34"/>
      <c r="B195" s="35"/>
      <c r="C195" s="36"/>
      <c r="D195" s="199" t="s">
        <v>128</v>
      </c>
      <c r="E195" s="36"/>
      <c r="F195" s="200" t="s">
        <v>240</v>
      </c>
      <c r="G195" s="36"/>
      <c r="H195" s="36"/>
      <c r="I195" s="201"/>
      <c r="J195" s="36"/>
      <c r="K195" s="36"/>
      <c r="L195" s="39"/>
      <c r="M195" s="202"/>
      <c r="N195" s="203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128</v>
      </c>
      <c r="AU195" s="17" t="s">
        <v>82</v>
      </c>
    </row>
    <row r="196" spans="1:65" s="2" customFormat="1" ht="24.2" customHeight="1">
      <c r="A196" s="34"/>
      <c r="B196" s="35"/>
      <c r="C196" s="186" t="s">
        <v>241</v>
      </c>
      <c r="D196" s="186" t="s">
        <v>121</v>
      </c>
      <c r="E196" s="187" t="s">
        <v>242</v>
      </c>
      <c r="F196" s="188" t="s">
        <v>243</v>
      </c>
      <c r="G196" s="189" t="s">
        <v>156</v>
      </c>
      <c r="H196" s="190">
        <v>11410.245000000001</v>
      </c>
      <c r="I196" s="191"/>
      <c r="J196" s="192">
        <f>ROUND(I196*H196,2)</f>
        <v>0</v>
      </c>
      <c r="K196" s="188" t="s">
        <v>148</v>
      </c>
      <c r="L196" s="39"/>
      <c r="M196" s="193" t="s">
        <v>1</v>
      </c>
      <c r="N196" s="194" t="s">
        <v>37</v>
      </c>
      <c r="O196" s="71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126</v>
      </c>
      <c r="AT196" s="197" t="s">
        <v>121</v>
      </c>
      <c r="AU196" s="197" t="s">
        <v>82</v>
      </c>
      <c r="AY196" s="17" t="s">
        <v>119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80</v>
      </c>
      <c r="BK196" s="198">
        <f>ROUND(I196*H196,2)</f>
        <v>0</v>
      </c>
      <c r="BL196" s="17" t="s">
        <v>126</v>
      </c>
      <c r="BM196" s="197" t="s">
        <v>244</v>
      </c>
    </row>
    <row r="197" spans="1:65" s="2" customFormat="1" ht="29.25">
      <c r="A197" s="34"/>
      <c r="B197" s="35"/>
      <c r="C197" s="36"/>
      <c r="D197" s="199" t="s">
        <v>128</v>
      </c>
      <c r="E197" s="36"/>
      <c r="F197" s="200" t="s">
        <v>245</v>
      </c>
      <c r="G197" s="36"/>
      <c r="H197" s="36"/>
      <c r="I197" s="201"/>
      <c r="J197" s="36"/>
      <c r="K197" s="36"/>
      <c r="L197" s="39"/>
      <c r="M197" s="202"/>
      <c r="N197" s="203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128</v>
      </c>
      <c r="AU197" s="17" t="s">
        <v>82</v>
      </c>
    </row>
    <row r="198" spans="1:65" s="14" customFormat="1" ht="11.25">
      <c r="B198" s="214"/>
      <c r="C198" s="215"/>
      <c r="D198" s="199" t="s">
        <v>130</v>
      </c>
      <c r="E198" s="215"/>
      <c r="F198" s="217" t="s">
        <v>246</v>
      </c>
      <c r="G198" s="215"/>
      <c r="H198" s="218">
        <v>11410.245000000001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130</v>
      </c>
      <c r="AU198" s="224" t="s">
        <v>82</v>
      </c>
      <c r="AV198" s="14" t="s">
        <v>82</v>
      </c>
      <c r="AW198" s="14" t="s">
        <v>4</v>
      </c>
      <c r="AX198" s="14" t="s">
        <v>80</v>
      </c>
      <c r="AY198" s="224" t="s">
        <v>119</v>
      </c>
    </row>
    <row r="199" spans="1:65" s="2" customFormat="1" ht="24.2" customHeight="1">
      <c r="A199" s="34"/>
      <c r="B199" s="35"/>
      <c r="C199" s="186" t="s">
        <v>247</v>
      </c>
      <c r="D199" s="186" t="s">
        <v>121</v>
      </c>
      <c r="E199" s="187" t="s">
        <v>248</v>
      </c>
      <c r="F199" s="188" t="s">
        <v>249</v>
      </c>
      <c r="G199" s="189" t="s">
        <v>156</v>
      </c>
      <c r="H199" s="190">
        <v>686.70299999999997</v>
      </c>
      <c r="I199" s="191"/>
      <c r="J199" s="192">
        <f>ROUND(I199*H199,2)</f>
        <v>0</v>
      </c>
      <c r="K199" s="188" t="s">
        <v>148</v>
      </c>
      <c r="L199" s="39"/>
      <c r="M199" s="193" t="s">
        <v>1</v>
      </c>
      <c r="N199" s="194" t="s">
        <v>37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126</v>
      </c>
      <c r="AT199" s="197" t="s">
        <v>121</v>
      </c>
      <c r="AU199" s="197" t="s">
        <v>82</v>
      </c>
      <c r="AY199" s="17" t="s">
        <v>119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80</v>
      </c>
      <c r="BK199" s="198">
        <f>ROUND(I199*H199,2)</f>
        <v>0</v>
      </c>
      <c r="BL199" s="17" t="s">
        <v>126</v>
      </c>
      <c r="BM199" s="197" t="s">
        <v>250</v>
      </c>
    </row>
    <row r="200" spans="1:65" s="2" customFormat="1" ht="19.5">
      <c r="A200" s="34"/>
      <c r="B200" s="35"/>
      <c r="C200" s="36"/>
      <c r="D200" s="199" t="s">
        <v>128</v>
      </c>
      <c r="E200" s="36"/>
      <c r="F200" s="200" t="s">
        <v>251</v>
      </c>
      <c r="G200" s="36"/>
      <c r="H200" s="36"/>
      <c r="I200" s="201"/>
      <c r="J200" s="36"/>
      <c r="K200" s="36"/>
      <c r="L200" s="39"/>
      <c r="M200" s="202"/>
      <c r="N200" s="203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128</v>
      </c>
      <c r="AU200" s="17" t="s">
        <v>82</v>
      </c>
    </row>
    <row r="201" spans="1:65" s="2" customFormat="1" ht="24.2" customHeight="1">
      <c r="A201" s="34"/>
      <c r="B201" s="35"/>
      <c r="C201" s="186" t="s">
        <v>252</v>
      </c>
      <c r="D201" s="186" t="s">
        <v>121</v>
      </c>
      <c r="E201" s="187" t="s">
        <v>253</v>
      </c>
      <c r="F201" s="188" t="s">
        <v>254</v>
      </c>
      <c r="G201" s="189" t="s">
        <v>156</v>
      </c>
      <c r="H201" s="190">
        <v>89.91</v>
      </c>
      <c r="I201" s="191"/>
      <c r="J201" s="192">
        <f>ROUND(I201*H201,2)</f>
        <v>0</v>
      </c>
      <c r="K201" s="188" t="s">
        <v>148</v>
      </c>
      <c r="L201" s="39"/>
      <c r="M201" s="193" t="s">
        <v>1</v>
      </c>
      <c r="N201" s="194" t="s">
        <v>37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126</v>
      </c>
      <c r="AT201" s="197" t="s">
        <v>121</v>
      </c>
      <c r="AU201" s="197" t="s">
        <v>82</v>
      </c>
      <c r="AY201" s="17" t="s">
        <v>119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80</v>
      </c>
      <c r="BK201" s="198">
        <f>ROUND(I201*H201,2)</f>
        <v>0</v>
      </c>
      <c r="BL201" s="17" t="s">
        <v>126</v>
      </c>
      <c r="BM201" s="197" t="s">
        <v>255</v>
      </c>
    </row>
    <row r="202" spans="1:65" s="2" customFormat="1" ht="19.5">
      <c r="A202" s="34"/>
      <c r="B202" s="35"/>
      <c r="C202" s="36"/>
      <c r="D202" s="199" t="s">
        <v>128</v>
      </c>
      <c r="E202" s="36"/>
      <c r="F202" s="200" t="s">
        <v>256</v>
      </c>
      <c r="G202" s="36"/>
      <c r="H202" s="36"/>
      <c r="I202" s="201"/>
      <c r="J202" s="36"/>
      <c r="K202" s="36"/>
      <c r="L202" s="39"/>
      <c r="M202" s="202"/>
      <c r="N202" s="203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128</v>
      </c>
      <c r="AU202" s="17" t="s">
        <v>82</v>
      </c>
    </row>
    <row r="203" spans="1:65" s="2" customFormat="1" ht="37.9" customHeight="1">
      <c r="A203" s="34"/>
      <c r="B203" s="35"/>
      <c r="C203" s="186" t="s">
        <v>257</v>
      </c>
      <c r="D203" s="186" t="s">
        <v>121</v>
      </c>
      <c r="E203" s="187" t="s">
        <v>258</v>
      </c>
      <c r="F203" s="188" t="s">
        <v>259</v>
      </c>
      <c r="G203" s="189" t="s">
        <v>156</v>
      </c>
      <c r="H203" s="190">
        <v>1.958</v>
      </c>
      <c r="I203" s="191"/>
      <c r="J203" s="192">
        <f>ROUND(I203*H203,2)</f>
        <v>0</v>
      </c>
      <c r="K203" s="188" t="s">
        <v>125</v>
      </c>
      <c r="L203" s="39"/>
      <c r="M203" s="193" t="s">
        <v>1</v>
      </c>
      <c r="N203" s="194" t="s">
        <v>37</v>
      </c>
      <c r="O203" s="71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126</v>
      </c>
      <c r="AT203" s="197" t="s">
        <v>121</v>
      </c>
      <c r="AU203" s="197" t="s">
        <v>82</v>
      </c>
      <c r="AY203" s="17" t="s">
        <v>119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7" t="s">
        <v>80</v>
      </c>
      <c r="BK203" s="198">
        <f>ROUND(I203*H203,2)</f>
        <v>0</v>
      </c>
      <c r="BL203" s="17" t="s">
        <v>126</v>
      </c>
      <c r="BM203" s="197" t="s">
        <v>260</v>
      </c>
    </row>
    <row r="204" spans="1:65" s="2" customFormat="1" ht="29.25">
      <c r="A204" s="34"/>
      <c r="B204" s="35"/>
      <c r="C204" s="36"/>
      <c r="D204" s="199" t="s">
        <v>128</v>
      </c>
      <c r="E204" s="36"/>
      <c r="F204" s="200" t="s">
        <v>261</v>
      </c>
      <c r="G204" s="36"/>
      <c r="H204" s="36"/>
      <c r="I204" s="201"/>
      <c r="J204" s="36"/>
      <c r="K204" s="36"/>
      <c r="L204" s="39"/>
      <c r="M204" s="202"/>
      <c r="N204" s="203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128</v>
      </c>
      <c r="AU204" s="17" t="s">
        <v>82</v>
      </c>
    </row>
    <row r="205" spans="1:65" s="2" customFormat="1" ht="24.2" customHeight="1">
      <c r="A205" s="34"/>
      <c r="B205" s="35"/>
      <c r="C205" s="186" t="s">
        <v>262</v>
      </c>
      <c r="D205" s="186" t="s">
        <v>121</v>
      </c>
      <c r="E205" s="187" t="s">
        <v>263</v>
      </c>
      <c r="F205" s="188" t="s">
        <v>264</v>
      </c>
      <c r="G205" s="189" t="s">
        <v>156</v>
      </c>
      <c r="H205" s="190">
        <v>10</v>
      </c>
      <c r="I205" s="191"/>
      <c r="J205" s="192">
        <f>ROUND(I205*H205,2)</f>
        <v>0</v>
      </c>
      <c r="K205" s="188" t="s">
        <v>148</v>
      </c>
      <c r="L205" s="39"/>
      <c r="M205" s="193" t="s">
        <v>1</v>
      </c>
      <c r="N205" s="194" t="s">
        <v>37</v>
      </c>
      <c r="O205" s="71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126</v>
      </c>
      <c r="AT205" s="197" t="s">
        <v>121</v>
      </c>
      <c r="AU205" s="197" t="s">
        <v>82</v>
      </c>
      <c r="AY205" s="17" t="s">
        <v>119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80</v>
      </c>
      <c r="BK205" s="198">
        <f>ROUND(I205*H205,2)</f>
        <v>0</v>
      </c>
      <c r="BL205" s="17" t="s">
        <v>126</v>
      </c>
      <c r="BM205" s="197" t="s">
        <v>265</v>
      </c>
    </row>
    <row r="206" spans="1:65" s="2" customFormat="1" ht="29.25">
      <c r="A206" s="34"/>
      <c r="B206" s="35"/>
      <c r="C206" s="36"/>
      <c r="D206" s="199" t="s">
        <v>128</v>
      </c>
      <c r="E206" s="36"/>
      <c r="F206" s="200" t="s">
        <v>266</v>
      </c>
      <c r="G206" s="36"/>
      <c r="H206" s="36"/>
      <c r="I206" s="201"/>
      <c r="J206" s="36"/>
      <c r="K206" s="36"/>
      <c r="L206" s="39"/>
      <c r="M206" s="202"/>
      <c r="N206" s="203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128</v>
      </c>
      <c r="AU206" s="17" t="s">
        <v>82</v>
      </c>
    </row>
    <row r="207" spans="1:65" s="12" customFormat="1" ht="25.9" customHeight="1">
      <c r="B207" s="170"/>
      <c r="C207" s="171"/>
      <c r="D207" s="172" t="s">
        <v>71</v>
      </c>
      <c r="E207" s="173" t="s">
        <v>267</v>
      </c>
      <c r="F207" s="173" t="s">
        <v>268</v>
      </c>
      <c r="G207" s="171"/>
      <c r="H207" s="171"/>
      <c r="I207" s="174"/>
      <c r="J207" s="175">
        <f>BK207</f>
        <v>0</v>
      </c>
      <c r="K207" s="171"/>
      <c r="L207" s="176"/>
      <c r="M207" s="177"/>
      <c r="N207" s="178"/>
      <c r="O207" s="178"/>
      <c r="P207" s="179">
        <f>P208+P209</f>
        <v>0</v>
      </c>
      <c r="Q207" s="178"/>
      <c r="R207" s="179">
        <f>R208+R209</f>
        <v>0</v>
      </c>
      <c r="S207" s="178"/>
      <c r="T207" s="180">
        <f>T208+T209</f>
        <v>1.957686</v>
      </c>
      <c r="AR207" s="181" t="s">
        <v>82</v>
      </c>
      <c r="AT207" s="182" t="s">
        <v>71</v>
      </c>
      <c r="AU207" s="182" t="s">
        <v>72</v>
      </c>
      <c r="AY207" s="181" t="s">
        <v>119</v>
      </c>
      <c r="BK207" s="183">
        <f>BK208+BK209</f>
        <v>0</v>
      </c>
    </row>
    <row r="208" spans="1:65" s="12" customFormat="1" ht="22.9" customHeight="1">
      <c r="B208" s="170"/>
      <c r="C208" s="171"/>
      <c r="D208" s="172" t="s">
        <v>71</v>
      </c>
      <c r="E208" s="184" t="s">
        <v>269</v>
      </c>
      <c r="F208" s="184" t="s">
        <v>270</v>
      </c>
      <c r="G208" s="171"/>
      <c r="H208" s="171"/>
      <c r="I208" s="174"/>
      <c r="J208" s="185">
        <f>BK208</f>
        <v>0</v>
      </c>
      <c r="K208" s="171"/>
      <c r="L208" s="176"/>
      <c r="M208" s="177"/>
      <c r="N208" s="178"/>
      <c r="O208" s="178"/>
      <c r="P208" s="179">
        <v>0</v>
      </c>
      <c r="Q208" s="178"/>
      <c r="R208" s="179">
        <v>0</v>
      </c>
      <c r="S208" s="178"/>
      <c r="T208" s="180">
        <v>0</v>
      </c>
      <c r="AR208" s="181" t="s">
        <v>82</v>
      </c>
      <c r="AT208" s="182" t="s">
        <v>71</v>
      </c>
      <c r="AU208" s="182" t="s">
        <v>80</v>
      </c>
      <c r="AY208" s="181" t="s">
        <v>119</v>
      </c>
      <c r="BK208" s="183">
        <v>0</v>
      </c>
    </row>
    <row r="209" spans="1:65" s="12" customFormat="1" ht="22.9" customHeight="1">
      <c r="B209" s="170"/>
      <c r="C209" s="171"/>
      <c r="D209" s="172" t="s">
        <v>71</v>
      </c>
      <c r="E209" s="184" t="s">
        <v>271</v>
      </c>
      <c r="F209" s="184" t="s">
        <v>272</v>
      </c>
      <c r="G209" s="171"/>
      <c r="H209" s="171"/>
      <c r="I209" s="174"/>
      <c r="J209" s="185">
        <f>BK209</f>
        <v>0</v>
      </c>
      <c r="K209" s="171"/>
      <c r="L209" s="176"/>
      <c r="M209" s="177"/>
      <c r="N209" s="178"/>
      <c r="O209" s="178"/>
      <c r="P209" s="179">
        <f>SUM(P210:P215)</f>
        <v>0</v>
      </c>
      <c r="Q209" s="178"/>
      <c r="R209" s="179">
        <f>SUM(R210:R215)</f>
        <v>0</v>
      </c>
      <c r="S209" s="178"/>
      <c r="T209" s="180">
        <f>SUM(T210:T215)</f>
        <v>1.957686</v>
      </c>
      <c r="AR209" s="181" t="s">
        <v>82</v>
      </c>
      <c r="AT209" s="182" t="s">
        <v>71</v>
      </c>
      <c r="AU209" s="182" t="s">
        <v>80</v>
      </c>
      <c r="AY209" s="181" t="s">
        <v>119</v>
      </c>
      <c r="BK209" s="183">
        <f>SUM(BK210:BK215)</f>
        <v>0</v>
      </c>
    </row>
    <row r="210" spans="1:65" s="2" customFormat="1" ht="24.2" customHeight="1">
      <c r="A210" s="34"/>
      <c r="B210" s="35"/>
      <c r="C210" s="186" t="s">
        <v>273</v>
      </c>
      <c r="D210" s="186" t="s">
        <v>121</v>
      </c>
      <c r="E210" s="187" t="s">
        <v>274</v>
      </c>
      <c r="F210" s="188" t="s">
        <v>275</v>
      </c>
      <c r="G210" s="189" t="s">
        <v>124</v>
      </c>
      <c r="H210" s="190">
        <v>122.4</v>
      </c>
      <c r="I210" s="191"/>
      <c r="J210" s="192">
        <f>ROUND(I210*H210,2)</f>
        <v>0</v>
      </c>
      <c r="K210" s="188" t="s">
        <v>125</v>
      </c>
      <c r="L210" s="39"/>
      <c r="M210" s="193" t="s">
        <v>1</v>
      </c>
      <c r="N210" s="194" t="s">
        <v>37</v>
      </c>
      <c r="O210" s="71"/>
      <c r="P210" s="195">
        <f>O210*H210</f>
        <v>0</v>
      </c>
      <c r="Q210" s="195">
        <v>0</v>
      </c>
      <c r="R210" s="195">
        <f>Q210*H210</f>
        <v>0</v>
      </c>
      <c r="S210" s="195">
        <v>1.533E-2</v>
      </c>
      <c r="T210" s="196">
        <f>S210*H210</f>
        <v>1.8763920000000001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201</v>
      </c>
      <c r="AT210" s="197" t="s">
        <v>121</v>
      </c>
      <c r="AU210" s="197" t="s">
        <v>82</v>
      </c>
      <c r="AY210" s="17" t="s">
        <v>119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7" t="s">
        <v>80</v>
      </c>
      <c r="BK210" s="198">
        <f>ROUND(I210*H210,2)</f>
        <v>0</v>
      </c>
      <c r="BL210" s="17" t="s">
        <v>201</v>
      </c>
      <c r="BM210" s="197" t="s">
        <v>276</v>
      </c>
    </row>
    <row r="211" spans="1:65" s="2" customFormat="1" ht="11.25">
      <c r="A211" s="34"/>
      <c r="B211" s="35"/>
      <c r="C211" s="36"/>
      <c r="D211" s="199" t="s">
        <v>128</v>
      </c>
      <c r="E211" s="36"/>
      <c r="F211" s="200" t="s">
        <v>277</v>
      </c>
      <c r="G211" s="36"/>
      <c r="H211" s="36"/>
      <c r="I211" s="201"/>
      <c r="J211" s="36"/>
      <c r="K211" s="36"/>
      <c r="L211" s="39"/>
      <c r="M211" s="202"/>
      <c r="N211" s="203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128</v>
      </c>
      <c r="AU211" s="17" t="s">
        <v>82</v>
      </c>
    </row>
    <row r="212" spans="1:65" s="14" customFormat="1" ht="11.25">
      <c r="B212" s="214"/>
      <c r="C212" s="215"/>
      <c r="D212" s="199" t="s">
        <v>130</v>
      </c>
      <c r="E212" s="216" t="s">
        <v>1</v>
      </c>
      <c r="F212" s="217" t="s">
        <v>278</v>
      </c>
      <c r="G212" s="215"/>
      <c r="H212" s="218">
        <v>122.4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130</v>
      </c>
      <c r="AU212" s="224" t="s">
        <v>82</v>
      </c>
      <c r="AV212" s="14" t="s">
        <v>82</v>
      </c>
      <c r="AW212" s="14" t="s">
        <v>29</v>
      </c>
      <c r="AX212" s="14" t="s">
        <v>72</v>
      </c>
      <c r="AY212" s="224" t="s">
        <v>119</v>
      </c>
    </row>
    <row r="213" spans="1:65" s="15" customFormat="1" ht="11.25">
      <c r="B213" s="225"/>
      <c r="C213" s="226"/>
      <c r="D213" s="199" t="s">
        <v>130</v>
      </c>
      <c r="E213" s="227" t="s">
        <v>1</v>
      </c>
      <c r="F213" s="228" t="s">
        <v>133</v>
      </c>
      <c r="G213" s="226"/>
      <c r="H213" s="229">
        <v>122.4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130</v>
      </c>
      <c r="AU213" s="235" t="s">
        <v>82</v>
      </c>
      <c r="AV213" s="15" t="s">
        <v>126</v>
      </c>
      <c r="AW213" s="15" t="s">
        <v>29</v>
      </c>
      <c r="AX213" s="15" t="s">
        <v>80</v>
      </c>
      <c r="AY213" s="235" t="s">
        <v>119</v>
      </c>
    </row>
    <row r="214" spans="1:65" s="2" customFormat="1" ht="24.2" customHeight="1">
      <c r="A214" s="34"/>
      <c r="B214" s="35"/>
      <c r="C214" s="186" t="s">
        <v>279</v>
      </c>
      <c r="D214" s="186" t="s">
        <v>121</v>
      </c>
      <c r="E214" s="187" t="s">
        <v>280</v>
      </c>
      <c r="F214" s="188" t="s">
        <v>281</v>
      </c>
      <c r="G214" s="189" t="s">
        <v>282</v>
      </c>
      <c r="H214" s="190">
        <v>10.199999999999999</v>
      </c>
      <c r="I214" s="191"/>
      <c r="J214" s="192">
        <f>ROUND(I214*H214,2)</f>
        <v>0</v>
      </c>
      <c r="K214" s="188" t="s">
        <v>125</v>
      </c>
      <c r="L214" s="39"/>
      <c r="M214" s="193" t="s">
        <v>1</v>
      </c>
      <c r="N214" s="194" t="s">
        <v>37</v>
      </c>
      <c r="O214" s="71"/>
      <c r="P214" s="195">
        <f>O214*H214</f>
        <v>0</v>
      </c>
      <c r="Q214" s="195">
        <v>0</v>
      </c>
      <c r="R214" s="195">
        <f>Q214*H214</f>
        <v>0</v>
      </c>
      <c r="S214" s="195">
        <v>7.9699999999999997E-3</v>
      </c>
      <c r="T214" s="196">
        <f>S214*H214</f>
        <v>8.1293999999999991E-2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201</v>
      </c>
      <c r="AT214" s="197" t="s">
        <v>121</v>
      </c>
      <c r="AU214" s="197" t="s">
        <v>82</v>
      </c>
      <c r="AY214" s="17" t="s">
        <v>119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80</v>
      </c>
      <c r="BK214" s="198">
        <f>ROUND(I214*H214,2)</f>
        <v>0</v>
      </c>
      <c r="BL214" s="17" t="s">
        <v>201</v>
      </c>
      <c r="BM214" s="197" t="s">
        <v>283</v>
      </c>
    </row>
    <row r="215" spans="1:65" s="2" customFormat="1" ht="19.5">
      <c r="A215" s="34"/>
      <c r="B215" s="35"/>
      <c r="C215" s="36"/>
      <c r="D215" s="199" t="s">
        <v>128</v>
      </c>
      <c r="E215" s="36"/>
      <c r="F215" s="200" t="s">
        <v>284</v>
      </c>
      <c r="G215" s="36"/>
      <c r="H215" s="36"/>
      <c r="I215" s="201"/>
      <c r="J215" s="36"/>
      <c r="K215" s="36"/>
      <c r="L215" s="39"/>
      <c r="M215" s="246"/>
      <c r="N215" s="247"/>
      <c r="O215" s="248"/>
      <c r="P215" s="248"/>
      <c r="Q215" s="248"/>
      <c r="R215" s="248"/>
      <c r="S215" s="248"/>
      <c r="T215" s="249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128</v>
      </c>
      <c r="AU215" s="17" t="s">
        <v>82</v>
      </c>
    </row>
    <row r="216" spans="1:65" s="2" customFormat="1" ht="6.95" customHeight="1">
      <c r="A216" s="34"/>
      <c r="B216" s="54"/>
      <c r="C216" s="55"/>
      <c r="D216" s="55"/>
      <c r="E216" s="55"/>
      <c r="F216" s="55"/>
      <c r="G216" s="55"/>
      <c r="H216" s="55"/>
      <c r="I216" s="55"/>
      <c r="J216" s="55"/>
      <c r="K216" s="55"/>
      <c r="L216" s="39"/>
      <c r="M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</row>
  </sheetData>
  <sheetProtection algorithmName="SHA-512" hashValue="B4pwT1fihDzwgtt4kRKdiEROE3NrZzgdqEZbEHBEoEiYEcfo4F53TSOV5syE+tBPPcJfwA+NePckRofyRKykrw==" saltValue="vpsdj+V6Q/q7yEJFI5i6D3r8nLa3wZruAhniBwZt3BuhRJcWeXKmTbpWlHAGlZcEY9lKUH9FXg+J9I9j8ruRPQ==" spinCount="100000" sheet="1" objects="1" scenarios="1" formatColumns="0" formatRows="0" autoFilter="0"/>
  <autoFilter ref="C122:K215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 xml:space="preserve"> Bohdíkov - sklad zboží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285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286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ROUND((SUM(BE120:BE164)),  2)</f>
        <v>0</v>
      </c>
      <c r="G33" s="34"/>
      <c r="H33" s="34"/>
      <c r="I33" s="124">
        <v>0.21</v>
      </c>
      <c r="J33" s="123">
        <f>ROUND(((SUM(BE120:BE164))*I33),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ROUND((SUM(BF120:BF164)),  2)</f>
        <v>0</v>
      </c>
      <c r="G34" s="34"/>
      <c r="H34" s="34"/>
      <c r="I34" s="124">
        <v>0.15</v>
      </c>
      <c r="J34" s="123">
        <f>ROUND(((SUM(BF120:BF164))*I34),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ROUND((SUM(BG120:BG164)),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ROUND((SUM(BH120:BH164)),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ROUND((SUM(BI120:BI164)),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 xml:space="preserve"> Bohdíkov - sklad zboží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SO 02 - přemístění sloupu pro kameru.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Bohdíkov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97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98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287</v>
      </c>
      <c r="E99" s="156"/>
      <c r="F99" s="156"/>
      <c r="G99" s="156"/>
      <c r="H99" s="156"/>
      <c r="I99" s="156"/>
      <c r="J99" s="157">
        <f>J135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288</v>
      </c>
      <c r="E100" s="150"/>
      <c r="F100" s="150"/>
      <c r="G100" s="150"/>
      <c r="H100" s="150"/>
      <c r="I100" s="150"/>
      <c r="J100" s="151">
        <f>J138</f>
        <v>0</v>
      </c>
      <c r="K100" s="148"/>
      <c r="L100" s="152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104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98" t="str">
        <f>E7</f>
        <v xml:space="preserve"> Bohdíkov - sklad zboží</v>
      </c>
      <c r="F110" s="299"/>
      <c r="G110" s="299"/>
      <c r="H110" s="29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90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69" t="str">
        <f>E9</f>
        <v>SO 02 - přemístění sloupu pro kameru.</v>
      </c>
      <c r="F112" s="300"/>
      <c r="G112" s="300"/>
      <c r="H112" s="30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Bohdíkov</v>
      </c>
      <c r="G114" s="36"/>
      <c r="H114" s="36"/>
      <c r="I114" s="29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 xml:space="preserve"> </v>
      </c>
      <c r="G116" s="36"/>
      <c r="H116" s="36"/>
      <c r="I116" s="29" t="s">
        <v>28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105</v>
      </c>
      <c r="D119" s="162" t="s">
        <v>57</v>
      </c>
      <c r="E119" s="162" t="s">
        <v>53</v>
      </c>
      <c r="F119" s="162" t="s">
        <v>54</v>
      </c>
      <c r="G119" s="162" t="s">
        <v>106</v>
      </c>
      <c r="H119" s="162" t="s">
        <v>107</v>
      </c>
      <c r="I119" s="162" t="s">
        <v>108</v>
      </c>
      <c r="J119" s="162" t="s">
        <v>94</v>
      </c>
      <c r="K119" s="163" t="s">
        <v>109</v>
      </c>
      <c r="L119" s="164"/>
      <c r="M119" s="75" t="s">
        <v>1</v>
      </c>
      <c r="N119" s="76" t="s">
        <v>36</v>
      </c>
      <c r="O119" s="76" t="s">
        <v>110</v>
      </c>
      <c r="P119" s="76" t="s">
        <v>111</v>
      </c>
      <c r="Q119" s="76" t="s">
        <v>112</v>
      </c>
      <c r="R119" s="76" t="s">
        <v>113</v>
      </c>
      <c r="S119" s="76" t="s">
        <v>114</v>
      </c>
      <c r="T119" s="77" t="s">
        <v>115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116</v>
      </c>
      <c r="D120" s="36"/>
      <c r="E120" s="36"/>
      <c r="F120" s="36"/>
      <c r="G120" s="36"/>
      <c r="H120" s="36"/>
      <c r="I120" s="36"/>
      <c r="J120" s="165">
        <f>BK120</f>
        <v>0</v>
      </c>
      <c r="K120" s="36"/>
      <c r="L120" s="39"/>
      <c r="M120" s="78"/>
      <c r="N120" s="166"/>
      <c r="O120" s="79"/>
      <c r="P120" s="167">
        <f>P121+P138</f>
        <v>0</v>
      </c>
      <c r="Q120" s="79"/>
      <c r="R120" s="167">
        <f>R121+R138</f>
        <v>6.4999999999999997E-3</v>
      </c>
      <c r="S120" s="79"/>
      <c r="T120" s="168">
        <f>T121+T138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71</v>
      </c>
      <c r="AU120" s="17" t="s">
        <v>96</v>
      </c>
      <c r="BK120" s="169">
        <f>BK121+BK138</f>
        <v>0</v>
      </c>
    </row>
    <row r="121" spans="1:65" s="12" customFormat="1" ht="25.9" customHeight="1">
      <c r="B121" s="170"/>
      <c r="C121" s="171"/>
      <c r="D121" s="172" t="s">
        <v>71</v>
      </c>
      <c r="E121" s="173" t="s">
        <v>117</v>
      </c>
      <c r="F121" s="173" t="s">
        <v>118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P122+P135</f>
        <v>0</v>
      </c>
      <c r="Q121" s="178"/>
      <c r="R121" s="179">
        <f>R122+R135</f>
        <v>6.4999999999999997E-3</v>
      </c>
      <c r="S121" s="178"/>
      <c r="T121" s="180">
        <f>T122+T135</f>
        <v>0</v>
      </c>
      <c r="AR121" s="181" t="s">
        <v>80</v>
      </c>
      <c r="AT121" s="182" t="s">
        <v>71</v>
      </c>
      <c r="AU121" s="182" t="s">
        <v>72</v>
      </c>
      <c r="AY121" s="181" t="s">
        <v>119</v>
      </c>
      <c r="BK121" s="183">
        <f>BK122+BK135</f>
        <v>0</v>
      </c>
    </row>
    <row r="122" spans="1:65" s="12" customFormat="1" ht="22.9" customHeight="1">
      <c r="B122" s="170"/>
      <c r="C122" s="171"/>
      <c r="D122" s="172" t="s">
        <v>71</v>
      </c>
      <c r="E122" s="184" t="s">
        <v>80</v>
      </c>
      <c r="F122" s="184" t="s">
        <v>120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SUM(P123:P134)</f>
        <v>0</v>
      </c>
      <c r="Q122" s="178"/>
      <c r="R122" s="179">
        <f>SUM(R123:R134)</f>
        <v>0</v>
      </c>
      <c r="S122" s="178"/>
      <c r="T122" s="180">
        <f>SUM(T123:T134)</f>
        <v>0</v>
      </c>
      <c r="AR122" s="181" t="s">
        <v>80</v>
      </c>
      <c r="AT122" s="182" t="s">
        <v>71</v>
      </c>
      <c r="AU122" s="182" t="s">
        <v>80</v>
      </c>
      <c r="AY122" s="181" t="s">
        <v>119</v>
      </c>
      <c r="BK122" s="183">
        <f>SUM(BK123:BK134)</f>
        <v>0</v>
      </c>
    </row>
    <row r="123" spans="1:65" s="2" customFormat="1" ht="24.2" customHeight="1">
      <c r="A123" s="34"/>
      <c r="B123" s="35"/>
      <c r="C123" s="186" t="s">
        <v>241</v>
      </c>
      <c r="D123" s="186" t="s">
        <v>121</v>
      </c>
      <c r="E123" s="187" t="s">
        <v>289</v>
      </c>
      <c r="F123" s="188" t="s">
        <v>290</v>
      </c>
      <c r="G123" s="189" t="s">
        <v>136</v>
      </c>
      <c r="H123" s="190">
        <v>0.2</v>
      </c>
      <c r="I123" s="191"/>
      <c r="J123" s="192">
        <f>ROUND(I123*H123,2)</f>
        <v>0</v>
      </c>
      <c r="K123" s="188" t="s">
        <v>125</v>
      </c>
      <c r="L123" s="39"/>
      <c r="M123" s="193" t="s">
        <v>1</v>
      </c>
      <c r="N123" s="194" t="s">
        <v>37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126</v>
      </c>
      <c r="AT123" s="197" t="s">
        <v>121</v>
      </c>
      <c r="AU123" s="197" t="s">
        <v>82</v>
      </c>
      <c r="AY123" s="17" t="s">
        <v>119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80</v>
      </c>
      <c r="BK123" s="198">
        <f>ROUND(I123*H123,2)</f>
        <v>0</v>
      </c>
      <c r="BL123" s="17" t="s">
        <v>126</v>
      </c>
      <c r="BM123" s="197" t="s">
        <v>291</v>
      </c>
    </row>
    <row r="124" spans="1:65" s="2" customFormat="1" ht="29.25">
      <c r="A124" s="34"/>
      <c r="B124" s="35"/>
      <c r="C124" s="36"/>
      <c r="D124" s="199" t="s">
        <v>128</v>
      </c>
      <c r="E124" s="36"/>
      <c r="F124" s="200" t="s">
        <v>292</v>
      </c>
      <c r="G124" s="36"/>
      <c r="H124" s="36"/>
      <c r="I124" s="201"/>
      <c r="J124" s="36"/>
      <c r="K124" s="36"/>
      <c r="L124" s="39"/>
      <c r="M124" s="202"/>
      <c r="N124" s="203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128</v>
      </c>
      <c r="AU124" s="17" t="s">
        <v>82</v>
      </c>
    </row>
    <row r="125" spans="1:65" s="14" customFormat="1" ht="11.25">
      <c r="B125" s="214"/>
      <c r="C125" s="215"/>
      <c r="D125" s="199" t="s">
        <v>130</v>
      </c>
      <c r="E125" s="216" t="s">
        <v>1</v>
      </c>
      <c r="F125" s="217" t="s">
        <v>293</v>
      </c>
      <c r="G125" s="215"/>
      <c r="H125" s="218">
        <v>0.2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130</v>
      </c>
      <c r="AU125" s="224" t="s">
        <v>82</v>
      </c>
      <c r="AV125" s="14" t="s">
        <v>82</v>
      </c>
      <c r="AW125" s="14" t="s">
        <v>29</v>
      </c>
      <c r="AX125" s="14" t="s">
        <v>80</v>
      </c>
      <c r="AY125" s="224" t="s">
        <v>119</v>
      </c>
    </row>
    <row r="126" spans="1:65" s="2" customFormat="1" ht="24.2" customHeight="1">
      <c r="A126" s="34"/>
      <c r="B126" s="35"/>
      <c r="C126" s="186" t="s">
        <v>207</v>
      </c>
      <c r="D126" s="186" t="s">
        <v>121</v>
      </c>
      <c r="E126" s="187" t="s">
        <v>294</v>
      </c>
      <c r="F126" s="188" t="s">
        <v>295</v>
      </c>
      <c r="G126" s="189" t="s">
        <v>136</v>
      </c>
      <c r="H126" s="190">
        <v>10</v>
      </c>
      <c r="I126" s="191"/>
      <c r="J126" s="192">
        <f>ROUND(I126*H126,2)</f>
        <v>0</v>
      </c>
      <c r="K126" s="188" t="s">
        <v>125</v>
      </c>
      <c r="L126" s="39"/>
      <c r="M126" s="193" t="s">
        <v>1</v>
      </c>
      <c r="N126" s="194" t="s">
        <v>37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126</v>
      </c>
      <c r="AT126" s="197" t="s">
        <v>121</v>
      </c>
      <c r="AU126" s="197" t="s">
        <v>82</v>
      </c>
      <c r="AY126" s="17" t="s">
        <v>119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126</v>
      </c>
      <c r="BM126" s="197" t="s">
        <v>296</v>
      </c>
    </row>
    <row r="127" spans="1:65" s="2" customFormat="1" ht="29.25">
      <c r="A127" s="34"/>
      <c r="B127" s="35"/>
      <c r="C127" s="36"/>
      <c r="D127" s="199" t="s">
        <v>128</v>
      </c>
      <c r="E127" s="36"/>
      <c r="F127" s="200" t="s">
        <v>297</v>
      </c>
      <c r="G127" s="36"/>
      <c r="H127" s="36"/>
      <c r="I127" s="201"/>
      <c r="J127" s="36"/>
      <c r="K127" s="36"/>
      <c r="L127" s="39"/>
      <c r="M127" s="202"/>
      <c r="N127" s="203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128</v>
      </c>
      <c r="AU127" s="17" t="s">
        <v>82</v>
      </c>
    </row>
    <row r="128" spans="1:65" s="14" customFormat="1" ht="11.25">
      <c r="B128" s="214"/>
      <c r="C128" s="215"/>
      <c r="D128" s="199" t="s">
        <v>130</v>
      </c>
      <c r="E128" s="216" t="s">
        <v>1</v>
      </c>
      <c r="F128" s="217" t="s">
        <v>298</v>
      </c>
      <c r="G128" s="215"/>
      <c r="H128" s="218">
        <v>10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130</v>
      </c>
      <c r="AU128" s="224" t="s">
        <v>82</v>
      </c>
      <c r="AV128" s="14" t="s">
        <v>82</v>
      </c>
      <c r="AW128" s="14" t="s">
        <v>29</v>
      </c>
      <c r="AX128" s="14" t="s">
        <v>80</v>
      </c>
      <c r="AY128" s="224" t="s">
        <v>119</v>
      </c>
    </row>
    <row r="129" spans="1:65" s="2" customFormat="1" ht="24.2" customHeight="1">
      <c r="A129" s="34"/>
      <c r="B129" s="35"/>
      <c r="C129" s="186" t="s">
        <v>212</v>
      </c>
      <c r="D129" s="186" t="s">
        <v>121</v>
      </c>
      <c r="E129" s="187" t="s">
        <v>299</v>
      </c>
      <c r="F129" s="188" t="s">
        <v>300</v>
      </c>
      <c r="G129" s="189" t="s">
        <v>136</v>
      </c>
      <c r="H129" s="190">
        <v>10</v>
      </c>
      <c r="I129" s="191"/>
      <c r="J129" s="192">
        <f>ROUND(I129*H129,2)</f>
        <v>0</v>
      </c>
      <c r="K129" s="188" t="s">
        <v>125</v>
      </c>
      <c r="L129" s="39"/>
      <c r="M129" s="193" t="s">
        <v>1</v>
      </c>
      <c r="N129" s="194" t="s">
        <v>37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126</v>
      </c>
      <c r="AT129" s="197" t="s">
        <v>121</v>
      </c>
      <c r="AU129" s="197" t="s">
        <v>82</v>
      </c>
      <c r="AY129" s="17" t="s">
        <v>119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80</v>
      </c>
      <c r="BK129" s="198">
        <f>ROUND(I129*H129,2)</f>
        <v>0</v>
      </c>
      <c r="BL129" s="17" t="s">
        <v>126</v>
      </c>
      <c r="BM129" s="197" t="s">
        <v>301</v>
      </c>
    </row>
    <row r="130" spans="1:65" s="2" customFormat="1" ht="29.25">
      <c r="A130" s="34"/>
      <c r="B130" s="35"/>
      <c r="C130" s="36"/>
      <c r="D130" s="199" t="s">
        <v>128</v>
      </c>
      <c r="E130" s="36"/>
      <c r="F130" s="200" t="s">
        <v>302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128</v>
      </c>
      <c r="AU130" s="17" t="s">
        <v>82</v>
      </c>
    </row>
    <row r="131" spans="1:65" s="2" customFormat="1" ht="24.2" customHeight="1">
      <c r="A131" s="34"/>
      <c r="B131" s="35"/>
      <c r="C131" s="186" t="s">
        <v>221</v>
      </c>
      <c r="D131" s="186" t="s">
        <v>121</v>
      </c>
      <c r="E131" s="187" t="s">
        <v>161</v>
      </c>
      <c r="F131" s="188" t="s">
        <v>162</v>
      </c>
      <c r="G131" s="189" t="s">
        <v>136</v>
      </c>
      <c r="H131" s="190">
        <v>10.199999999999999</v>
      </c>
      <c r="I131" s="191"/>
      <c r="J131" s="192">
        <f>ROUND(I131*H131,2)</f>
        <v>0</v>
      </c>
      <c r="K131" s="188" t="s">
        <v>148</v>
      </c>
      <c r="L131" s="39"/>
      <c r="M131" s="193" t="s">
        <v>1</v>
      </c>
      <c r="N131" s="194" t="s">
        <v>37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126</v>
      </c>
      <c r="AT131" s="197" t="s">
        <v>121</v>
      </c>
      <c r="AU131" s="197" t="s">
        <v>82</v>
      </c>
      <c r="AY131" s="17" t="s">
        <v>119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80</v>
      </c>
      <c r="BK131" s="198">
        <f>ROUND(I131*H131,2)</f>
        <v>0</v>
      </c>
      <c r="BL131" s="17" t="s">
        <v>126</v>
      </c>
      <c r="BM131" s="197" t="s">
        <v>303</v>
      </c>
    </row>
    <row r="132" spans="1:65" s="2" customFormat="1" ht="29.25">
      <c r="A132" s="34"/>
      <c r="B132" s="35"/>
      <c r="C132" s="36"/>
      <c r="D132" s="199" t="s">
        <v>128</v>
      </c>
      <c r="E132" s="36"/>
      <c r="F132" s="200" t="s">
        <v>164</v>
      </c>
      <c r="G132" s="36"/>
      <c r="H132" s="36"/>
      <c r="I132" s="201"/>
      <c r="J132" s="36"/>
      <c r="K132" s="36"/>
      <c r="L132" s="39"/>
      <c r="M132" s="202"/>
      <c r="N132" s="203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128</v>
      </c>
      <c r="AU132" s="17" t="s">
        <v>82</v>
      </c>
    </row>
    <row r="133" spans="1:65" s="14" customFormat="1" ht="11.25">
      <c r="B133" s="214"/>
      <c r="C133" s="215"/>
      <c r="D133" s="199" t="s">
        <v>130</v>
      </c>
      <c r="E133" s="216" t="s">
        <v>1</v>
      </c>
      <c r="F133" s="217" t="s">
        <v>304</v>
      </c>
      <c r="G133" s="215"/>
      <c r="H133" s="218">
        <v>10.199999999999999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130</v>
      </c>
      <c r="AU133" s="224" t="s">
        <v>82</v>
      </c>
      <c r="AV133" s="14" t="s">
        <v>82</v>
      </c>
      <c r="AW133" s="14" t="s">
        <v>29</v>
      </c>
      <c r="AX133" s="14" t="s">
        <v>72</v>
      </c>
      <c r="AY133" s="224" t="s">
        <v>119</v>
      </c>
    </row>
    <row r="134" spans="1:65" s="15" customFormat="1" ht="11.25">
      <c r="B134" s="225"/>
      <c r="C134" s="226"/>
      <c r="D134" s="199" t="s">
        <v>130</v>
      </c>
      <c r="E134" s="227" t="s">
        <v>1</v>
      </c>
      <c r="F134" s="228" t="s">
        <v>133</v>
      </c>
      <c r="G134" s="226"/>
      <c r="H134" s="229">
        <v>10.199999999999999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130</v>
      </c>
      <c r="AU134" s="235" t="s">
        <v>82</v>
      </c>
      <c r="AV134" s="15" t="s">
        <v>126</v>
      </c>
      <c r="AW134" s="15" t="s">
        <v>29</v>
      </c>
      <c r="AX134" s="15" t="s">
        <v>80</v>
      </c>
      <c r="AY134" s="235" t="s">
        <v>119</v>
      </c>
    </row>
    <row r="135" spans="1:65" s="12" customFormat="1" ht="22.9" customHeight="1">
      <c r="B135" s="170"/>
      <c r="C135" s="171"/>
      <c r="D135" s="172" t="s">
        <v>71</v>
      </c>
      <c r="E135" s="184" t="s">
        <v>175</v>
      </c>
      <c r="F135" s="184" t="s">
        <v>305</v>
      </c>
      <c r="G135" s="171"/>
      <c r="H135" s="171"/>
      <c r="I135" s="174"/>
      <c r="J135" s="185">
        <f>BK135</f>
        <v>0</v>
      </c>
      <c r="K135" s="171"/>
      <c r="L135" s="176"/>
      <c r="M135" s="177"/>
      <c r="N135" s="178"/>
      <c r="O135" s="178"/>
      <c r="P135" s="179">
        <f>SUM(P136:P137)</f>
        <v>0</v>
      </c>
      <c r="Q135" s="178"/>
      <c r="R135" s="179">
        <f>SUM(R136:R137)</f>
        <v>6.4999999999999997E-3</v>
      </c>
      <c r="S135" s="178"/>
      <c r="T135" s="180">
        <f>SUM(T136:T137)</f>
        <v>0</v>
      </c>
      <c r="AR135" s="181" t="s">
        <v>80</v>
      </c>
      <c r="AT135" s="182" t="s">
        <v>71</v>
      </c>
      <c r="AU135" s="182" t="s">
        <v>80</v>
      </c>
      <c r="AY135" s="181" t="s">
        <v>119</v>
      </c>
      <c r="BK135" s="183">
        <f>SUM(BK136:BK137)</f>
        <v>0</v>
      </c>
    </row>
    <row r="136" spans="1:65" s="2" customFormat="1" ht="14.45" customHeight="1">
      <c r="A136" s="34"/>
      <c r="B136" s="35"/>
      <c r="C136" s="186" t="s">
        <v>7</v>
      </c>
      <c r="D136" s="186" t="s">
        <v>121</v>
      </c>
      <c r="E136" s="187" t="s">
        <v>306</v>
      </c>
      <c r="F136" s="188" t="s">
        <v>307</v>
      </c>
      <c r="G136" s="189" t="s">
        <v>282</v>
      </c>
      <c r="H136" s="190">
        <v>50</v>
      </c>
      <c r="I136" s="191"/>
      <c r="J136" s="192">
        <f>ROUND(I136*H136,2)</f>
        <v>0</v>
      </c>
      <c r="K136" s="188" t="s">
        <v>125</v>
      </c>
      <c r="L136" s="39"/>
      <c r="M136" s="193" t="s">
        <v>1</v>
      </c>
      <c r="N136" s="194" t="s">
        <v>37</v>
      </c>
      <c r="O136" s="71"/>
      <c r="P136" s="195">
        <f>O136*H136</f>
        <v>0</v>
      </c>
      <c r="Q136" s="195">
        <v>1.2999999999999999E-4</v>
      </c>
      <c r="R136" s="195">
        <f>Q136*H136</f>
        <v>6.4999999999999997E-3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126</v>
      </c>
      <c r="AT136" s="197" t="s">
        <v>121</v>
      </c>
      <c r="AU136" s="197" t="s">
        <v>82</v>
      </c>
      <c r="AY136" s="17" t="s">
        <v>119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80</v>
      </c>
      <c r="BK136" s="198">
        <f>ROUND(I136*H136,2)</f>
        <v>0</v>
      </c>
      <c r="BL136" s="17" t="s">
        <v>126</v>
      </c>
      <c r="BM136" s="197" t="s">
        <v>308</v>
      </c>
    </row>
    <row r="137" spans="1:65" s="2" customFormat="1" ht="11.25">
      <c r="A137" s="34"/>
      <c r="B137" s="35"/>
      <c r="C137" s="36"/>
      <c r="D137" s="199" t="s">
        <v>128</v>
      </c>
      <c r="E137" s="36"/>
      <c r="F137" s="200" t="s">
        <v>309</v>
      </c>
      <c r="G137" s="36"/>
      <c r="H137" s="36"/>
      <c r="I137" s="201"/>
      <c r="J137" s="36"/>
      <c r="K137" s="36"/>
      <c r="L137" s="39"/>
      <c r="M137" s="202"/>
      <c r="N137" s="203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128</v>
      </c>
      <c r="AU137" s="17" t="s">
        <v>82</v>
      </c>
    </row>
    <row r="138" spans="1:65" s="12" customFormat="1" ht="25.9" customHeight="1">
      <c r="B138" s="170"/>
      <c r="C138" s="171"/>
      <c r="D138" s="172" t="s">
        <v>71</v>
      </c>
      <c r="E138" s="173" t="s">
        <v>310</v>
      </c>
      <c r="F138" s="173" t="s">
        <v>311</v>
      </c>
      <c r="G138" s="171"/>
      <c r="H138" s="171"/>
      <c r="I138" s="174"/>
      <c r="J138" s="175">
        <f>BK138</f>
        <v>0</v>
      </c>
      <c r="K138" s="171"/>
      <c r="L138" s="176"/>
      <c r="M138" s="177"/>
      <c r="N138" s="178"/>
      <c r="O138" s="178"/>
      <c r="P138" s="179">
        <f>SUM(P139:P164)</f>
        <v>0</v>
      </c>
      <c r="Q138" s="178"/>
      <c r="R138" s="179">
        <f>SUM(R139:R164)</f>
        <v>0</v>
      </c>
      <c r="S138" s="178"/>
      <c r="T138" s="180">
        <f>SUM(T139:T164)</f>
        <v>0</v>
      </c>
      <c r="AR138" s="181" t="s">
        <v>126</v>
      </c>
      <c r="AT138" s="182" t="s">
        <v>71</v>
      </c>
      <c r="AU138" s="182" t="s">
        <v>72</v>
      </c>
      <c r="AY138" s="181" t="s">
        <v>119</v>
      </c>
      <c r="BK138" s="183">
        <f>SUM(BK139:BK164)</f>
        <v>0</v>
      </c>
    </row>
    <row r="139" spans="1:65" s="2" customFormat="1" ht="24.2" customHeight="1">
      <c r="A139" s="34"/>
      <c r="B139" s="35"/>
      <c r="C139" s="186" t="s">
        <v>175</v>
      </c>
      <c r="D139" s="186" t="s">
        <v>121</v>
      </c>
      <c r="E139" s="187" t="s">
        <v>312</v>
      </c>
      <c r="F139" s="188" t="s">
        <v>313</v>
      </c>
      <c r="G139" s="189" t="s">
        <v>314</v>
      </c>
      <c r="H139" s="190">
        <v>2</v>
      </c>
      <c r="I139" s="191"/>
      <c r="J139" s="192">
        <f>ROUND(I139*H139,2)</f>
        <v>0</v>
      </c>
      <c r="K139" s="188" t="s">
        <v>315</v>
      </c>
      <c r="L139" s="39"/>
      <c r="M139" s="193" t="s">
        <v>1</v>
      </c>
      <c r="N139" s="194" t="s">
        <v>37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316</v>
      </c>
      <c r="AT139" s="197" t="s">
        <v>121</v>
      </c>
      <c r="AU139" s="197" t="s">
        <v>80</v>
      </c>
      <c r="AY139" s="17" t="s">
        <v>119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80</v>
      </c>
      <c r="BK139" s="198">
        <f>ROUND(I139*H139,2)</f>
        <v>0</v>
      </c>
      <c r="BL139" s="17" t="s">
        <v>316</v>
      </c>
      <c r="BM139" s="197" t="s">
        <v>317</v>
      </c>
    </row>
    <row r="140" spans="1:65" s="2" customFormat="1" ht="29.25">
      <c r="A140" s="34"/>
      <c r="B140" s="35"/>
      <c r="C140" s="36"/>
      <c r="D140" s="199" t="s">
        <v>128</v>
      </c>
      <c r="E140" s="36"/>
      <c r="F140" s="200" t="s">
        <v>318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128</v>
      </c>
      <c r="AU140" s="17" t="s">
        <v>80</v>
      </c>
    </row>
    <row r="141" spans="1:65" s="2" customFormat="1" ht="24.2" customHeight="1">
      <c r="A141" s="34"/>
      <c r="B141" s="35"/>
      <c r="C141" s="186" t="s">
        <v>194</v>
      </c>
      <c r="D141" s="186" t="s">
        <v>121</v>
      </c>
      <c r="E141" s="187" t="s">
        <v>319</v>
      </c>
      <c r="F141" s="188" t="s">
        <v>320</v>
      </c>
      <c r="G141" s="189" t="s">
        <v>314</v>
      </c>
      <c r="H141" s="190">
        <v>1</v>
      </c>
      <c r="I141" s="191"/>
      <c r="J141" s="192">
        <f>ROUND(I141*H141,2)</f>
        <v>0</v>
      </c>
      <c r="K141" s="188" t="s">
        <v>315</v>
      </c>
      <c r="L141" s="39"/>
      <c r="M141" s="193" t="s">
        <v>1</v>
      </c>
      <c r="N141" s="194" t="s">
        <v>37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316</v>
      </c>
      <c r="AT141" s="197" t="s">
        <v>121</v>
      </c>
      <c r="AU141" s="197" t="s">
        <v>80</v>
      </c>
      <c r="AY141" s="17" t="s">
        <v>119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80</v>
      </c>
      <c r="BK141" s="198">
        <f>ROUND(I141*H141,2)</f>
        <v>0</v>
      </c>
      <c r="BL141" s="17" t="s">
        <v>316</v>
      </c>
      <c r="BM141" s="197" t="s">
        <v>321</v>
      </c>
    </row>
    <row r="142" spans="1:65" s="2" customFormat="1" ht="11.25">
      <c r="A142" s="34"/>
      <c r="B142" s="35"/>
      <c r="C142" s="36"/>
      <c r="D142" s="199" t="s">
        <v>128</v>
      </c>
      <c r="E142" s="36"/>
      <c r="F142" s="200" t="s">
        <v>320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128</v>
      </c>
      <c r="AU142" s="17" t="s">
        <v>80</v>
      </c>
    </row>
    <row r="143" spans="1:65" s="2" customFormat="1" ht="24.2" customHeight="1">
      <c r="A143" s="34"/>
      <c r="B143" s="35"/>
      <c r="C143" s="186" t="s">
        <v>165</v>
      </c>
      <c r="D143" s="186" t="s">
        <v>121</v>
      </c>
      <c r="E143" s="187" t="s">
        <v>322</v>
      </c>
      <c r="F143" s="188" t="s">
        <v>323</v>
      </c>
      <c r="G143" s="189" t="s">
        <v>282</v>
      </c>
      <c r="H143" s="190">
        <v>50</v>
      </c>
      <c r="I143" s="191"/>
      <c r="J143" s="192">
        <f>ROUND(I143*H143,2)</f>
        <v>0</v>
      </c>
      <c r="K143" s="188" t="s">
        <v>315</v>
      </c>
      <c r="L143" s="39"/>
      <c r="M143" s="193" t="s">
        <v>1</v>
      </c>
      <c r="N143" s="194" t="s">
        <v>37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316</v>
      </c>
      <c r="AT143" s="197" t="s">
        <v>121</v>
      </c>
      <c r="AU143" s="197" t="s">
        <v>80</v>
      </c>
      <c r="AY143" s="17" t="s">
        <v>119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80</v>
      </c>
      <c r="BK143" s="198">
        <f>ROUND(I143*H143,2)</f>
        <v>0</v>
      </c>
      <c r="BL143" s="17" t="s">
        <v>316</v>
      </c>
      <c r="BM143" s="197" t="s">
        <v>324</v>
      </c>
    </row>
    <row r="144" spans="1:65" s="2" customFormat="1" ht="19.5">
      <c r="A144" s="34"/>
      <c r="B144" s="35"/>
      <c r="C144" s="36"/>
      <c r="D144" s="199" t="s">
        <v>128</v>
      </c>
      <c r="E144" s="36"/>
      <c r="F144" s="200" t="s">
        <v>323</v>
      </c>
      <c r="G144" s="36"/>
      <c r="H144" s="36"/>
      <c r="I144" s="201"/>
      <c r="J144" s="36"/>
      <c r="K144" s="36"/>
      <c r="L144" s="39"/>
      <c r="M144" s="202"/>
      <c r="N144" s="203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128</v>
      </c>
      <c r="AU144" s="17" t="s">
        <v>80</v>
      </c>
    </row>
    <row r="145" spans="1:65" s="2" customFormat="1" ht="24.2" customHeight="1">
      <c r="A145" s="34"/>
      <c r="B145" s="35"/>
      <c r="C145" s="186" t="s">
        <v>80</v>
      </c>
      <c r="D145" s="186" t="s">
        <v>121</v>
      </c>
      <c r="E145" s="187" t="s">
        <v>325</v>
      </c>
      <c r="F145" s="188" t="s">
        <v>326</v>
      </c>
      <c r="G145" s="189" t="s">
        <v>282</v>
      </c>
      <c r="H145" s="190">
        <v>10</v>
      </c>
      <c r="I145" s="191"/>
      <c r="J145" s="192">
        <f>ROUND(I145*H145,2)</f>
        <v>0</v>
      </c>
      <c r="K145" s="188" t="s">
        <v>315</v>
      </c>
      <c r="L145" s="39"/>
      <c r="M145" s="193" t="s">
        <v>1</v>
      </c>
      <c r="N145" s="194" t="s">
        <v>37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316</v>
      </c>
      <c r="AT145" s="197" t="s">
        <v>121</v>
      </c>
      <c r="AU145" s="197" t="s">
        <v>80</v>
      </c>
      <c r="AY145" s="17" t="s">
        <v>119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80</v>
      </c>
      <c r="BK145" s="198">
        <f>ROUND(I145*H145,2)</f>
        <v>0</v>
      </c>
      <c r="BL145" s="17" t="s">
        <v>316</v>
      </c>
      <c r="BM145" s="197" t="s">
        <v>327</v>
      </c>
    </row>
    <row r="146" spans="1:65" s="2" customFormat="1" ht="11.25">
      <c r="A146" s="34"/>
      <c r="B146" s="35"/>
      <c r="C146" s="36"/>
      <c r="D146" s="199" t="s">
        <v>128</v>
      </c>
      <c r="E146" s="36"/>
      <c r="F146" s="200" t="s">
        <v>326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128</v>
      </c>
      <c r="AU146" s="17" t="s">
        <v>80</v>
      </c>
    </row>
    <row r="147" spans="1:65" s="2" customFormat="1" ht="24.2" customHeight="1">
      <c r="A147" s="34"/>
      <c r="B147" s="35"/>
      <c r="C147" s="186" t="s">
        <v>82</v>
      </c>
      <c r="D147" s="186" t="s">
        <v>121</v>
      </c>
      <c r="E147" s="187" t="s">
        <v>328</v>
      </c>
      <c r="F147" s="188" t="s">
        <v>329</v>
      </c>
      <c r="G147" s="189" t="s">
        <v>282</v>
      </c>
      <c r="H147" s="190">
        <v>10</v>
      </c>
      <c r="I147" s="191"/>
      <c r="J147" s="192">
        <f>ROUND(I147*H147,2)</f>
        <v>0</v>
      </c>
      <c r="K147" s="188" t="s">
        <v>315</v>
      </c>
      <c r="L147" s="39"/>
      <c r="M147" s="193" t="s">
        <v>1</v>
      </c>
      <c r="N147" s="194" t="s">
        <v>37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316</v>
      </c>
      <c r="AT147" s="197" t="s">
        <v>121</v>
      </c>
      <c r="AU147" s="197" t="s">
        <v>80</v>
      </c>
      <c r="AY147" s="17" t="s">
        <v>119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80</v>
      </c>
      <c r="BK147" s="198">
        <f>ROUND(I147*H147,2)</f>
        <v>0</v>
      </c>
      <c r="BL147" s="17" t="s">
        <v>316</v>
      </c>
      <c r="BM147" s="197" t="s">
        <v>330</v>
      </c>
    </row>
    <row r="148" spans="1:65" s="2" customFormat="1" ht="11.25">
      <c r="A148" s="34"/>
      <c r="B148" s="35"/>
      <c r="C148" s="36"/>
      <c r="D148" s="199" t="s">
        <v>128</v>
      </c>
      <c r="E148" s="36"/>
      <c r="F148" s="200" t="s">
        <v>329</v>
      </c>
      <c r="G148" s="36"/>
      <c r="H148" s="36"/>
      <c r="I148" s="201"/>
      <c r="J148" s="36"/>
      <c r="K148" s="36"/>
      <c r="L148" s="39"/>
      <c r="M148" s="202"/>
      <c r="N148" s="203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128</v>
      </c>
      <c r="AU148" s="17" t="s">
        <v>80</v>
      </c>
    </row>
    <row r="149" spans="1:65" s="2" customFormat="1" ht="24.2" customHeight="1">
      <c r="A149" s="34"/>
      <c r="B149" s="35"/>
      <c r="C149" s="186" t="s">
        <v>141</v>
      </c>
      <c r="D149" s="186" t="s">
        <v>121</v>
      </c>
      <c r="E149" s="187" t="s">
        <v>331</v>
      </c>
      <c r="F149" s="188" t="s">
        <v>332</v>
      </c>
      <c r="G149" s="189" t="s">
        <v>333</v>
      </c>
      <c r="H149" s="190">
        <v>0.05</v>
      </c>
      <c r="I149" s="191"/>
      <c r="J149" s="192">
        <f>ROUND(I149*H149,2)</f>
        <v>0</v>
      </c>
      <c r="K149" s="188" t="s">
        <v>315</v>
      </c>
      <c r="L149" s="39"/>
      <c r="M149" s="193" t="s">
        <v>1</v>
      </c>
      <c r="N149" s="194" t="s">
        <v>37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316</v>
      </c>
      <c r="AT149" s="197" t="s">
        <v>121</v>
      </c>
      <c r="AU149" s="197" t="s">
        <v>80</v>
      </c>
      <c r="AY149" s="17" t="s">
        <v>119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80</v>
      </c>
      <c r="BK149" s="198">
        <f>ROUND(I149*H149,2)</f>
        <v>0</v>
      </c>
      <c r="BL149" s="17" t="s">
        <v>316</v>
      </c>
      <c r="BM149" s="197" t="s">
        <v>334</v>
      </c>
    </row>
    <row r="150" spans="1:65" s="2" customFormat="1" ht="11.25">
      <c r="A150" s="34"/>
      <c r="B150" s="35"/>
      <c r="C150" s="36"/>
      <c r="D150" s="199" t="s">
        <v>128</v>
      </c>
      <c r="E150" s="36"/>
      <c r="F150" s="200" t="s">
        <v>332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128</v>
      </c>
      <c r="AU150" s="17" t="s">
        <v>80</v>
      </c>
    </row>
    <row r="151" spans="1:65" s="2" customFormat="1" ht="24.2" customHeight="1">
      <c r="A151" s="34"/>
      <c r="B151" s="35"/>
      <c r="C151" s="186" t="s">
        <v>178</v>
      </c>
      <c r="D151" s="186" t="s">
        <v>121</v>
      </c>
      <c r="E151" s="187" t="s">
        <v>335</v>
      </c>
      <c r="F151" s="188" t="s">
        <v>336</v>
      </c>
      <c r="G151" s="189" t="s">
        <v>282</v>
      </c>
      <c r="H151" s="190">
        <v>50</v>
      </c>
      <c r="I151" s="191"/>
      <c r="J151" s="192">
        <f>ROUND(I151*H151,2)</f>
        <v>0</v>
      </c>
      <c r="K151" s="188" t="s">
        <v>315</v>
      </c>
      <c r="L151" s="39"/>
      <c r="M151" s="193" t="s">
        <v>1</v>
      </c>
      <c r="N151" s="194" t="s">
        <v>37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316</v>
      </c>
      <c r="AT151" s="197" t="s">
        <v>121</v>
      </c>
      <c r="AU151" s="197" t="s">
        <v>80</v>
      </c>
      <c r="AY151" s="17" t="s">
        <v>119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80</v>
      </c>
      <c r="BK151" s="198">
        <f>ROUND(I151*H151,2)</f>
        <v>0</v>
      </c>
      <c r="BL151" s="17" t="s">
        <v>316</v>
      </c>
      <c r="BM151" s="197" t="s">
        <v>337</v>
      </c>
    </row>
    <row r="152" spans="1:65" s="2" customFormat="1" ht="19.5">
      <c r="A152" s="34"/>
      <c r="B152" s="35"/>
      <c r="C152" s="36"/>
      <c r="D152" s="199" t="s">
        <v>128</v>
      </c>
      <c r="E152" s="36"/>
      <c r="F152" s="200" t="s">
        <v>336</v>
      </c>
      <c r="G152" s="36"/>
      <c r="H152" s="36"/>
      <c r="I152" s="201"/>
      <c r="J152" s="36"/>
      <c r="K152" s="36"/>
      <c r="L152" s="39"/>
      <c r="M152" s="202"/>
      <c r="N152" s="203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128</v>
      </c>
      <c r="AU152" s="17" t="s">
        <v>80</v>
      </c>
    </row>
    <row r="153" spans="1:65" s="2" customFormat="1" ht="24.2" customHeight="1">
      <c r="A153" s="34"/>
      <c r="B153" s="35"/>
      <c r="C153" s="186" t="s">
        <v>338</v>
      </c>
      <c r="D153" s="186" t="s">
        <v>121</v>
      </c>
      <c r="E153" s="187" t="s">
        <v>339</v>
      </c>
      <c r="F153" s="188" t="s">
        <v>340</v>
      </c>
      <c r="G153" s="189" t="s">
        <v>282</v>
      </c>
      <c r="H153" s="190">
        <v>10</v>
      </c>
      <c r="I153" s="191"/>
      <c r="J153" s="192">
        <f>ROUND(I153*H153,2)</f>
        <v>0</v>
      </c>
      <c r="K153" s="188" t="s">
        <v>315</v>
      </c>
      <c r="L153" s="39"/>
      <c r="M153" s="193" t="s">
        <v>1</v>
      </c>
      <c r="N153" s="194" t="s">
        <v>37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316</v>
      </c>
      <c r="AT153" s="197" t="s">
        <v>121</v>
      </c>
      <c r="AU153" s="197" t="s">
        <v>80</v>
      </c>
      <c r="AY153" s="17" t="s">
        <v>119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80</v>
      </c>
      <c r="BK153" s="198">
        <f>ROUND(I153*H153,2)</f>
        <v>0</v>
      </c>
      <c r="BL153" s="17" t="s">
        <v>316</v>
      </c>
      <c r="BM153" s="197" t="s">
        <v>341</v>
      </c>
    </row>
    <row r="154" spans="1:65" s="2" customFormat="1" ht="29.25">
      <c r="A154" s="34"/>
      <c r="B154" s="35"/>
      <c r="C154" s="36"/>
      <c r="D154" s="199" t="s">
        <v>128</v>
      </c>
      <c r="E154" s="36"/>
      <c r="F154" s="200" t="s">
        <v>342</v>
      </c>
      <c r="G154" s="36"/>
      <c r="H154" s="36"/>
      <c r="I154" s="201"/>
      <c r="J154" s="36"/>
      <c r="K154" s="36"/>
      <c r="L154" s="39"/>
      <c r="M154" s="202"/>
      <c r="N154" s="203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128</v>
      </c>
      <c r="AU154" s="17" t="s">
        <v>80</v>
      </c>
    </row>
    <row r="155" spans="1:65" s="2" customFormat="1" ht="24.2" customHeight="1">
      <c r="A155" s="34"/>
      <c r="B155" s="35"/>
      <c r="C155" s="186" t="s">
        <v>171</v>
      </c>
      <c r="D155" s="186" t="s">
        <v>121</v>
      </c>
      <c r="E155" s="187" t="s">
        <v>343</v>
      </c>
      <c r="F155" s="188" t="s">
        <v>344</v>
      </c>
      <c r="G155" s="189" t="s">
        <v>282</v>
      </c>
      <c r="H155" s="190">
        <v>50</v>
      </c>
      <c r="I155" s="191"/>
      <c r="J155" s="192">
        <f>ROUND(I155*H155,2)</f>
        <v>0</v>
      </c>
      <c r="K155" s="188" t="s">
        <v>315</v>
      </c>
      <c r="L155" s="39"/>
      <c r="M155" s="193" t="s">
        <v>1</v>
      </c>
      <c r="N155" s="194" t="s">
        <v>37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316</v>
      </c>
      <c r="AT155" s="197" t="s">
        <v>121</v>
      </c>
      <c r="AU155" s="197" t="s">
        <v>80</v>
      </c>
      <c r="AY155" s="17" t="s">
        <v>119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80</v>
      </c>
      <c r="BK155" s="198">
        <f>ROUND(I155*H155,2)</f>
        <v>0</v>
      </c>
      <c r="BL155" s="17" t="s">
        <v>316</v>
      </c>
      <c r="BM155" s="197" t="s">
        <v>345</v>
      </c>
    </row>
    <row r="156" spans="1:65" s="2" customFormat="1" ht="11.25">
      <c r="A156" s="34"/>
      <c r="B156" s="35"/>
      <c r="C156" s="36"/>
      <c r="D156" s="199" t="s">
        <v>128</v>
      </c>
      <c r="E156" s="36"/>
      <c r="F156" s="200" t="s">
        <v>344</v>
      </c>
      <c r="G156" s="36"/>
      <c r="H156" s="36"/>
      <c r="I156" s="201"/>
      <c r="J156" s="36"/>
      <c r="K156" s="36"/>
      <c r="L156" s="39"/>
      <c r="M156" s="202"/>
      <c r="N156" s="203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128</v>
      </c>
      <c r="AU156" s="17" t="s">
        <v>80</v>
      </c>
    </row>
    <row r="157" spans="1:65" s="2" customFormat="1" ht="24.2" customHeight="1">
      <c r="A157" s="34"/>
      <c r="B157" s="35"/>
      <c r="C157" s="186" t="s">
        <v>201</v>
      </c>
      <c r="D157" s="186" t="s">
        <v>121</v>
      </c>
      <c r="E157" s="187" t="s">
        <v>346</v>
      </c>
      <c r="F157" s="188" t="s">
        <v>347</v>
      </c>
      <c r="G157" s="189" t="s">
        <v>314</v>
      </c>
      <c r="H157" s="190">
        <v>1</v>
      </c>
      <c r="I157" s="191"/>
      <c r="J157" s="192">
        <f>ROUND(I157*H157,2)</f>
        <v>0</v>
      </c>
      <c r="K157" s="188" t="s">
        <v>315</v>
      </c>
      <c r="L157" s="39"/>
      <c r="M157" s="193" t="s">
        <v>1</v>
      </c>
      <c r="N157" s="194" t="s">
        <v>37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316</v>
      </c>
      <c r="AT157" s="197" t="s">
        <v>121</v>
      </c>
      <c r="AU157" s="197" t="s">
        <v>80</v>
      </c>
      <c r="AY157" s="17" t="s">
        <v>119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80</v>
      </c>
      <c r="BK157" s="198">
        <f>ROUND(I157*H157,2)</f>
        <v>0</v>
      </c>
      <c r="BL157" s="17" t="s">
        <v>316</v>
      </c>
      <c r="BM157" s="197" t="s">
        <v>348</v>
      </c>
    </row>
    <row r="158" spans="1:65" s="2" customFormat="1" ht="11.25">
      <c r="A158" s="34"/>
      <c r="B158" s="35"/>
      <c r="C158" s="36"/>
      <c r="D158" s="199" t="s">
        <v>128</v>
      </c>
      <c r="E158" s="36"/>
      <c r="F158" s="200" t="s">
        <v>347</v>
      </c>
      <c r="G158" s="36"/>
      <c r="H158" s="36"/>
      <c r="I158" s="201"/>
      <c r="J158" s="36"/>
      <c r="K158" s="36"/>
      <c r="L158" s="39"/>
      <c r="M158" s="202"/>
      <c r="N158" s="203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128</v>
      </c>
      <c r="AU158" s="17" t="s">
        <v>80</v>
      </c>
    </row>
    <row r="159" spans="1:65" s="2" customFormat="1" ht="24.2" customHeight="1">
      <c r="A159" s="34"/>
      <c r="B159" s="35"/>
      <c r="C159" s="186" t="s">
        <v>8</v>
      </c>
      <c r="D159" s="186" t="s">
        <v>121</v>
      </c>
      <c r="E159" s="187" t="s">
        <v>349</v>
      </c>
      <c r="F159" s="188" t="s">
        <v>350</v>
      </c>
      <c r="G159" s="189" t="s">
        <v>314</v>
      </c>
      <c r="H159" s="190">
        <v>1</v>
      </c>
      <c r="I159" s="191"/>
      <c r="J159" s="192">
        <f>ROUND(I159*H159,2)</f>
        <v>0</v>
      </c>
      <c r="K159" s="188" t="s">
        <v>315</v>
      </c>
      <c r="L159" s="39"/>
      <c r="M159" s="193" t="s">
        <v>1</v>
      </c>
      <c r="N159" s="194" t="s">
        <v>37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316</v>
      </c>
      <c r="AT159" s="197" t="s">
        <v>121</v>
      </c>
      <c r="AU159" s="197" t="s">
        <v>80</v>
      </c>
      <c r="AY159" s="17" t="s">
        <v>119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80</v>
      </c>
      <c r="BK159" s="198">
        <f>ROUND(I159*H159,2)</f>
        <v>0</v>
      </c>
      <c r="BL159" s="17" t="s">
        <v>316</v>
      </c>
      <c r="BM159" s="197" t="s">
        <v>351</v>
      </c>
    </row>
    <row r="160" spans="1:65" s="2" customFormat="1" ht="11.25">
      <c r="A160" s="34"/>
      <c r="B160" s="35"/>
      <c r="C160" s="36"/>
      <c r="D160" s="199" t="s">
        <v>128</v>
      </c>
      <c r="E160" s="36"/>
      <c r="F160" s="200" t="s">
        <v>350</v>
      </c>
      <c r="G160" s="36"/>
      <c r="H160" s="36"/>
      <c r="I160" s="201"/>
      <c r="J160" s="36"/>
      <c r="K160" s="36"/>
      <c r="L160" s="39"/>
      <c r="M160" s="202"/>
      <c r="N160" s="203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128</v>
      </c>
      <c r="AU160" s="17" t="s">
        <v>80</v>
      </c>
    </row>
    <row r="161" spans="1:65" s="2" customFormat="1" ht="24.2" customHeight="1">
      <c r="A161" s="34"/>
      <c r="B161" s="35"/>
      <c r="C161" s="186" t="s">
        <v>153</v>
      </c>
      <c r="D161" s="186" t="s">
        <v>121</v>
      </c>
      <c r="E161" s="187" t="s">
        <v>352</v>
      </c>
      <c r="F161" s="188" t="s">
        <v>353</v>
      </c>
      <c r="G161" s="189" t="s">
        <v>314</v>
      </c>
      <c r="H161" s="190">
        <v>1</v>
      </c>
      <c r="I161" s="191"/>
      <c r="J161" s="192">
        <f>ROUND(I161*H161,2)</f>
        <v>0</v>
      </c>
      <c r="K161" s="188" t="s">
        <v>315</v>
      </c>
      <c r="L161" s="39"/>
      <c r="M161" s="193" t="s">
        <v>1</v>
      </c>
      <c r="N161" s="194" t="s">
        <v>37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316</v>
      </c>
      <c r="AT161" s="197" t="s">
        <v>121</v>
      </c>
      <c r="AU161" s="197" t="s">
        <v>80</v>
      </c>
      <c r="AY161" s="17" t="s">
        <v>119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80</v>
      </c>
      <c r="BK161" s="198">
        <f>ROUND(I161*H161,2)</f>
        <v>0</v>
      </c>
      <c r="BL161" s="17" t="s">
        <v>316</v>
      </c>
      <c r="BM161" s="197" t="s">
        <v>354</v>
      </c>
    </row>
    <row r="162" spans="1:65" s="2" customFormat="1" ht="11.25">
      <c r="A162" s="34"/>
      <c r="B162" s="35"/>
      <c r="C162" s="36"/>
      <c r="D162" s="199" t="s">
        <v>128</v>
      </c>
      <c r="E162" s="36"/>
      <c r="F162" s="200" t="s">
        <v>353</v>
      </c>
      <c r="G162" s="36"/>
      <c r="H162" s="36"/>
      <c r="I162" s="201"/>
      <c r="J162" s="36"/>
      <c r="K162" s="36"/>
      <c r="L162" s="39"/>
      <c r="M162" s="202"/>
      <c r="N162" s="203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128</v>
      </c>
      <c r="AU162" s="17" t="s">
        <v>80</v>
      </c>
    </row>
    <row r="163" spans="1:65" s="2" customFormat="1" ht="24.2" customHeight="1">
      <c r="A163" s="34"/>
      <c r="B163" s="35"/>
      <c r="C163" s="186" t="s">
        <v>160</v>
      </c>
      <c r="D163" s="186" t="s">
        <v>121</v>
      </c>
      <c r="E163" s="187" t="s">
        <v>355</v>
      </c>
      <c r="F163" s="188" t="s">
        <v>356</v>
      </c>
      <c r="G163" s="189" t="s">
        <v>333</v>
      </c>
      <c r="H163" s="190">
        <v>1</v>
      </c>
      <c r="I163" s="191"/>
      <c r="J163" s="192">
        <f>ROUND(I163*H163,2)</f>
        <v>0</v>
      </c>
      <c r="K163" s="188" t="s">
        <v>315</v>
      </c>
      <c r="L163" s="39"/>
      <c r="M163" s="193" t="s">
        <v>1</v>
      </c>
      <c r="N163" s="194" t="s">
        <v>37</v>
      </c>
      <c r="O163" s="71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316</v>
      </c>
      <c r="AT163" s="197" t="s">
        <v>121</v>
      </c>
      <c r="AU163" s="197" t="s">
        <v>80</v>
      </c>
      <c r="AY163" s="17" t="s">
        <v>119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80</v>
      </c>
      <c r="BK163" s="198">
        <f>ROUND(I163*H163,2)</f>
        <v>0</v>
      </c>
      <c r="BL163" s="17" t="s">
        <v>316</v>
      </c>
      <c r="BM163" s="197" t="s">
        <v>357</v>
      </c>
    </row>
    <row r="164" spans="1:65" s="2" customFormat="1" ht="11.25">
      <c r="A164" s="34"/>
      <c r="B164" s="35"/>
      <c r="C164" s="36"/>
      <c r="D164" s="199" t="s">
        <v>128</v>
      </c>
      <c r="E164" s="36"/>
      <c r="F164" s="200" t="s">
        <v>356</v>
      </c>
      <c r="G164" s="36"/>
      <c r="H164" s="36"/>
      <c r="I164" s="201"/>
      <c r="J164" s="36"/>
      <c r="K164" s="36"/>
      <c r="L164" s="39"/>
      <c r="M164" s="246"/>
      <c r="N164" s="247"/>
      <c r="O164" s="248"/>
      <c r="P164" s="248"/>
      <c r="Q164" s="248"/>
      <c r="R164" s="248"/>
      <c r="S164" s="248"/>
      <c r="T164" s="249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128</v>
      </c>
      <c r="AU164" s="17" t="s">
        <v>80</v>
      </c>
    </row>
    <row r="165" spans="1:65" s="2" customFormat="1" ht="6.95" customHeight="1">
      <c r="A165" s="34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39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sheetProtection algorithmName="SHA-512" hashValue="nXyfOfb55VxKFSUl7Arh0eRiEfQRZgSdx2KJCrxzEUZnX8ilDxZauVqzit+r77B3iRgeLPsslxzP0/FlNVEBUw==" saltValue="BbFkGBO0+uLK6ujwYEjjzaCwddirWToKYCGLkgTo2mAN8o4Dv9myJ/tUEjq418sPwAdHj7wIWEboI7K3qXwZQg==" spinCount="100000" sheet="1" objects="1" scenarios="1" formatColumns="0" formatRows="0" autoFilter="0"/>
  <autoFilter ref="C119:K16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 xml:space="preserve"> Bohdíkov - sklad zboží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358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ROUND((SUM(BE120:BE130)),  2)</f>
        <v>0</v>
      </c>
      <c r="G33" s="34"/>
      <c r="H33" s="34"/>
      <c r="I33" s="124">
        <v>0.21</v>
      </c>
      <c r="J33" s="123">
        <f>ROUND(((SUM(BE120:BE130))*I33),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ROUND((SUM(BF120:BF130)),  2)</f>
        <v>0</v>
      </c>
      <c r="G34" s="34"/>
      <c r="H34" s="34"/>
      <c r="I34" s="124">
        <v>0.15</v>
      </c>
      <c r="J34" s="123">
        <f>ROUND(((SUM(BF120:BF130))*I34),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ROUND((SUM(BG120:BG130)),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ROUND((SUM(BH120:BH130)),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ROUND((SUM(BI120:BI130)),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 xml:space="preserve"> Bohdíkov - sklad zboží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SO 03 - VRN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customHeight="1">
      <c r="B97" s="147"/>
      <c r="C97" s="148"/>
      <c r="D97" s="149" t="s">
        <v>359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360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361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362</v>
      </c>
      <c r="E100" s="156"/>
      <c r="F100" s="156"/>
      <c r="G100" s="156"/>
      <c r="H100" s="156"/>
      <c r="I100" s="156"/>
      <c r="J100" s="157">
        <f>J128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104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98" t="str">
        <f>E7</f>
        <v xml:space="preserve"> Bohdíkov - sklad zboží</v>
      </c>
      <c r="F110" s="299"/>
      <c r="G110" s="299"/>
      <c r="H110" s="29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90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69" t="str">
        <f>E9</f>
        <v>SO 03 - VRN</v>
      </c>
      <c r="F112" s="300"/>
      <c r="G112" s="300"/>
      <c r="H112" s="30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 xml:space="preserve"> </v>
      </c>
      <c r="G116" s="36"/>
      <c r="H116" s="36"/>
      <c r="I116" s="29" t="s">
        <v>28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105</v>
      </c>
      <c r="D119" s="162" t="s">
        <v>57</v>
      </c>
      <c r="E119" s="162" t="s">
        <v>53</v>
      </c>
      <c r="F119" s="162" t="s">
        <v>54</v>
      </c>
      <c r="G119" s="162" t="s">
        <v>106</v>
      </c>
      <c r="H119" s="162" t="s">
        <v>107</v>
      </c>
      <c r="I119" s="162" t="s">
        <v>108</v>
      </c>
      <c r="J119" s="162" t="s">
        <v>94</v>
      </c>
      <c r="K119" s="163" t="s">
        <v>109</v>
      </c>
      <c r="L119" s="164"/>
      <c r="M119" s="75" t="s">
        <v>1</v>
      </c>
      <c r="N119" s="76" t="s">
        <v>36</v>
      </c>
      <c r="O119" s="76" t="s">
        <v>110</v>
      </c>
      <c r="P119" s="76" t="s">
        <v>111</v>
      </c>
      <c r="Q119" s="76" t="s">
        <v>112</v>
      </c>
      <c r="R119" s="76" t="s">
        <v>113</v>
      </c>
      <c r="S119" s="76" t="s">
        <v>114</v>
      </c>
      <c r="T119" s="77" t="s">
        <v>115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116</v>
      </c>
      <c r="D120" s="36"/>
      <c r="E120" s="36"/>
      <c r="F120" s="36"/>
      <c r="G120" s="36"/>
      <c r="H120" s="36"/>
      <c r="I120" s="36"/>
      <c r="J120" s="165">
        <f>BK120</f>
        <v>0</v>
      </c>
      <c r="K120" s="36"/>
      <c r="L120" s="39"/>
      <c r="M120" s="78"/>
      <c r="N120" s="166"/>
      <c r="O120" s="79"/>
      <c r="P120" s="167">
        <f>P121</f>
        <v>0</v>
      </c>
      <c r="Q120" s="79"/>
      <c r="R120" s="167">
        <f>R121</f>
        <v>0</v>
      </c>
      <c r="S120" s="79"/>
      <c r="T120" s="168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71</v>
      </c>
      <c r="AU120" s="17" t="s">
        <v>96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71</v>
      </c>
      <c r="E121" s="173" t="s">
        <v>87</v>
      </c>
      <c r="F121" s="173" t="s">
        <v>363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P122+P125+P128</f>
        <v>0</v>
      </c>
      <c r="Q121" s="178"/>
      <c r="R121" s="179">
        <f>R122+R125+R128</f>
        <v>0</v>
      </c>
      <c r="S121" s="178"/>
      <c r="T121" s="180">
        <f>T122+T125+T128</f>
        <v>0</v>
      </c>
      <c r="AR121" s="181" t="s">
        <v>153</v>
      </c>
      <c r="AT121" s="182" t="s">
        <v>71</v>
      </c>
      <c r="AU121" s="182" t="s">
        <v>72</v>
      </c>
      <c r="AY121" s="181" t="s">
        <v>119</v>
      </c>
      <c r="BK121" s="183">
        <f>BK122+BK125+BK128</f>
        <v>0</v>
      </c>
    </row>
    <row r="122" spans="1:65" s="12" customFormat="1" ht="22.9" customHeight="1">
      <c r="B122" s="170"/>
      <c r="C122" s="171"/>
      <c r="D122" s="172" t="s">
        <v>71</v>
      </c>
      <c r="E122" s="184" t="s">
        <v>364</v>
      </c>
      <c r="F122" s="184" t="s">
        <v>365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SUM(P123:P124)</f>
        <v>0</v>
      </c>
      <c r="Q122" s="178"/>
      <c r="R122" s="179">
        <f>SUM(R123:R124)</f>
        <v>0</v>
      </c>
      <c r="S122" s="178"/>
      <c r="T122" s="180">
        <f>SUM(T123:T124)</f>
        <v>0</v>
      </c>
      <c r="AR122" s="181" t="s">
        <v>153</v>
      </c>
      <c r="AT122" s="182" t="s">
        <v>71</v>
      </c>
      <c r="AU122" s="182" t="s">
        <v>80</v>
      </c>
      <c r="AY122" s="181" t="s">
        <v>119</v>
      </c>
      <c r="BK122" s="183">
        <f>SUM(BK123:BK124)</f>
        <v>0</v>
      </c>
    </row>
    <row r="123" spans="1:65" s="2" customFormat="1" ht="14.45" customHeight="1">
      <c r="A123" s="34"/>
      <c r="B123" s="35"/>
      <c r="C123" s="186" t="s">
        <v>80</v>
      </c>
      <c r="D123" s="186" t="s">
        <v>121</v>
      </c>
      <c r="E123" s="187" t="s">
        <v>366</v>
      </c>
      <c r="F123" s="188" t="s">
        <v>365</v>
      </c>
      <c r="G123" s="189" t="s">
        <v>367</v>
      </c>
      <c r="H123" s="190">
        <v>1</v>
      </c>
      <c r="I123" s="191"/>
      <c r="J123" s="192">
        <f>ROUND(I123*H123,2)</f>
        <v>0</v>
      </c>
      <c r="K123" s="188" t="s">
        <v>125</v>
      </c>
      <c r="L123" s="39"/>
      <c r="M123" s="193" t="s">
        <v>1</v>
      </c>
      <c r="N123" s="194" t="s">
        <v>37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368</v>
      </c>
      <c r="AT123" s="197" t="s">
        <v>121</v>
      </c>
      <c r="AU123" s="197" t="s">
        <v>82</v>
      </c>
      <c r="AY123" s="17" t="s">
        <v>119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80</v>
      </c>
      <c r="BK123" s="198">
        <f>ROUND(I123*H123,2)</f>
        <v>0</v>
      </c>
      <c r="BL123" s="17" t="s">
        <v>368</v>
      </c>
      <c r="BM123" s="197" t="s">
        <v>369</v>
      </c>
    </row>
    <row r="124" spans="1:65" s="2" customFormat="1" ht="11.25">
      <c r="A124" s="34"/>
      <c r="B124" s="35"/>
      <c r="C124" s="36"/>
      <c r="D124" s="199" t="s">
        <v>128</v>
      </c>
      <c r="E124" s="36"/>
      <c r="F124" s="200" t="s">
        <v>365</v>
      </c>
      <c r="G124" s="36"/>
      <c r="H124" s="36"/>
      <c r="I124" s="201"/>
      <c r="J124" s="36"/>
      <c r="K124" s="36"/>
      <c r="L124" s="39"/>
      <c r="M124" s="202"/>
      <c r="N124" s="203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128</v>
      </c>
      <c r="AU124" s="17" t="s">
        <v>82</v>
      </c>
    </row>
    <row r="125" spans="1:65" s="12" customFormat="1" ht="22.9" customHeight="1">
      <c r="B125" s="170"/>
      <c r="C125" s="171"/>
      <c r="D125" s="172" t="s">
        <v>71</v>
      </c>
      <c r="E125" s="184" t="s">
        <v>370</v>
      </c>
      <c r="F125" s="184" t="s">
        <v>371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SUM(P126:P127)</f>
        <v>0</v>
      </c>
      <c r="Q125" s="178"/>
      <c r="R125" s="179">
        <f>SUM(R126:R127)</f>
        <v>0</v>
      </c>
      <c r="S125" s="178"/>
      <c r="T125" s="180">
        <f>SUM(T126:T127)</f>
        <v>0</v>
      </c>
      <c r="AR125" s="181" t="s">
        <v>153</v>
      </c>
      <c r="AT125" s="182" t="s">
        <v>71</v>
      </c>
      <c r="AU125" s="182" t="s">
        <v>80</v>
      </c>
      <c r="AY125" s="181" t="s">
        <v>119</v>
      </c>
      <c r="BK125" s="183">
        <f>SUM(BK126:BK127)</f>
        <v>0</v>
      </c>
    </row>
    <row r="126" spans="1:65" s="2" customFormat="1" ht="14.45" customHeight="1">
      <c r="A126" s="34"/>
      <c r="B126" s="35"/>
      <c r="C126" s="186" t="s">
        <v>82</v>
      </c>
      <c r="D126" s="186" t="s">
        <v>121</v>
      </c>
      <c r="E126" s="187" t="s">
        <v>372</v>
      </c>
      <c r="F126" s="188" t="s">
        <v>371</v>
      </c>
      <c r="G126" s="189" t="s">
        <v>367</v>
      </c>
      <c r="H126" s="190">
        <v>1</v>
      </c>
      <c r="I126" s="191"/>
      <c r="J126" s="192">
        <f>ROUND(I126*H126,2)</f>
        <v>0</v>
      </c>
      <c r="K126" s="188" t="s">
        <v>125</v>
      </c>
      <c r="L126" s="39"/>
      <c r="M126" s="193" t="s">
        <v>1</v>
      </c>
      <c r="N126" s="194" t="s">
        <v>37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368</v>
      </c>
      <c r="AT126" s="197" t="s">
        <v>121</v>
      </c>
      <c r="AU126" s="197" t="s">
        <v>82</v>
      </c>
      <c r="AY126" s="17" t="s">
        <v>119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368</v>
      </c>
      <c r="BM126" s="197" t="s">
        <v>373</v>
      </c>
    </row>
    <row r="127" spans="1:65" s="2" customFormat="1" ht="29.25">
      <c r="A127" s="34"/>
      <c r="B127" s="35"/>
      <c r="C127" s="36"/>
      <c r="D127" s="199" t="s">
        <v>128</v>
      </c>
      <c r="E127" s="36"/>
      <c r="F127" s="200" t="s">
        <v>374</v>
      </c>
      <c r="G127" s="36"/>
      <c r="H127" s="36"/>
      <c r="I127" s="201"/>
      <c r="J127" s="36"/>
      <c r="K127" s="36"/>
      <c r="L127" s="39"/>
      <c r="M127" s="202"/>
      <c r="N127" s="203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128</v>
      </c>
      <c r="AU127" s="17" t="s">
        <v>82</v>
      </c>
    </row>
    <row r="128" spans="1:65" s="12" customFormat="1" ht="22.9" customHeight="1">
      <c r="B128" s="170"/>
      <c r="C128" s="171"/>
      <c r="D128" s="172" t="s">
        <v>71</v>
      </c>
      <c r="E128" s="184" t="s">
        <v>375</v>
      </c>
      <c r="F128" s="184" t="s">
        <v>376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SUM(P129:P130)</f>
        <v>0</v>
      </c>
      <c r="Q128" s="178"/>
      <c r="R128" s="179">
        <f>SUM(R129:R130)</f>
        <v>0</v>
      </c>
      <c r="S128" s="178"/>
      <c r="T128" s="180">
        <f>SUM(T129:T130)</f>
        <v>0</v>
      </c>
      <c r="AR128" s="181" t="s">
        <v>153</v>
      </c>
      <c r="AT128" s="182" t="s">
        <v>71</v>
      </c>
      <c r="AU128" s="182" t="s">
        <v>80</v>
      </c>
      <c r="AY128" s="181" t="s">
        <v>119</v>
      </c>
      <c r="BK128" s="183">
        <f>SUM(BK129:BK130)</f>
        <v>0</v>
      </c>
    </row>
    <row r="129" spans="1:65" s="2" customFormat="1" ht="14.45" customHeight="1">
      <c r="A129" s="34"/>
      <c r="B129" s="35"/>
      <c r="C129" s="186" t="s">
        <v>141</v>
      </c>
      <c r="D129" s="186" t="s">
        <v>121</v>
      </c>
      <c r="E129" s="187" t="s">
        <v>377</v>
      </c>
      <c r="F129" s="188" t="s">
        <v>376</v>
      </c>
      <c r="G129" s="189" t="s">
        <v>367</v>
      </c>
      <c r="H129" s="190">
        <v>1</v>
      </c>
      <c r="I129" s="191"/>
      <c r="J129" s="192">
        <f>ROUND(I129*H129,2)</f>
        <v>0</v>
      </c>
      <c r="K129" s="188" t="s">
        <v>125</v>
      </c>
      <c r="L129" s="39"/>
      <c r="M129" s="193" t="s">
        <v>1</v>
      </c>
      <c r="N129" s="194" t="s">
        <v>37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368</v>
      </c>
      <c r="AT129" s="197" t="s">
        <v>121</v>
      </c>
      <c r="AU129" s="197" t="s">
        <v>82</v>
      </c>
      <c r="AY129" s="17" t="s">
        <v>119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80</v>
      </c>
      <c r="BK129" s="198">
        <f>ROUND(I129*H129,2)</f>
        <v>0</v>
      </c>
      <c r="BL129" s="17" t="s">
        <v>368</v>
      </c>
      <c r="BM129" s="197" t="s">
        <v>378</v>
      </c>
    </row>
    <row r="130" spans="1:65" s="2" customFormat="1" ht="58.5">
      <c r="A130" s="34"/>
      <c r="B130" s="35"/>
      <c r="C130" s="36"/>
      <c r="D130" s="199" t="s">
        <v>128</v>
      </c>
      <c r="E130" s="36"/>
      <c r="F130" s="200" t="s">
        <v>379</v>
      </c>
      <c r="G130" s="36"/>
      <c r="H130" s="36"/>
      <c r="I130" s="201"/>
      <c r="J130" s="36"/>
      <c r="K130" s="36"/>
      <c r="L130" s="39"/>
      <c r="M130" s="246"/>
      <c r="N130" s="247"/>
      <c r="O130" s="248"/>
      <c r="P130" s="248"/>
      <c r="Q130" s="248"/>
      <c r="R130" s="248"/>
      <c r="S130" s="248"/>
      <c r="T130" s="249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128</v>
      </c>
      <c r="AU130" s="17" t="s">
        <v>82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39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K02P3h+jYzL3Gpvt767dhCY6tdqoBEJG8PqSttx2nfOQJ6pnDBqFQRYRDig9M+uLUeUzHe00eCXYoBOgoRROPw==" saltValue="dazsRH4DtuV7QaN0HMFosWzy2qGSfREb6b95PHKhTZaKNiO6Ye2KLt+r34Kj4KFW4m9qtx9O0gkIIDmJ5gqwdw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sklad zboží</vt:lpstr>
      <vt:lpstr>SO 02 - přemístění sloupu...</vt:lpstr>
      <vt:lpstr>SO 03 - VRN</vt:lpstr>
      <vt:lpstr>'Rekapitulace stavby'!Názvy_tisku</vt:lpstr>
      <vt:lpstr>'SO 01 - sklad zboží'!Názvy_tisku</vt:lpstr>
      <vt:lpstr>'SO 02 - přemístění sloupu...'!Názvy_tisku</vt:lpstr>
      <vt:lpstr>'SO 03 - VRN'!Názvy_tisku</vt:lpstr>
      <vt:lpstr>'Rekapitulace stavby'!Oblast_tisku</vt:lpstr>
      <vt:lpstr>'SO 01 - sklad zboží'!Oblast_tisku</vt:lpstr>
      <vt:lpstr>'SO 02 - přemístění sloupu...'!Oblast_tisku</vt:lpstr>
      <vt:lpstr>'SO 03 -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2020-09-29T12:08:55Z</dcterms:created>
  <dcterms:modified xsi:type="dcterms:W3CDTF">2020-10-06T11:21:51Z</dcterms:modified>
</cp:coreProperties>
</file>