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cik.UADFD01\Desktop\"/>
    </mc:Choice>
  </mc:AlternateContent>
  <bookViews>
    <workbookView xWindow="0" yWindow="0" windowWidth="0" windowHeight="0"/>
  </bookViews>
  <sheets>
    <sheet name="Rekapitulace stavby" sheetId="1" r:id="rId1"/>
    <sheet name="2020-10 - SO 01 Oprava od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'2020-10 - SO 01 Oprava od...'!$C$126:$K$346</definedName>
    <definedName name="_xlnm.Print_Area" localSheetId="1">'2020-10 - SO 01 Oprava od...'!$C$4:$J$37,'2020-10 - SO 01 Oprava od...'!$C$50:$J$76,'2020-10 - SO 01 Oprava od...'!$C$82:$J$110,'2020-10 - SO 01 Oprava od...'!$C$116:$K$346</definedName>
    <definedName name="_xlnm.Print_Titles" localSheetId="1">'2020-10 - SO 01 Oprava od...'!$126:$126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43"/>
  <c r="BH343"/>
  <c r="BG343"/>
  <c r="BF343"/>
  <c r="T343"/>
  <c r="T342"/>
  <c r="R343"/>
  <c r="R342"/>
  <c r="P343"/>
  <c r="P342"/>
  <c r="BI338"/>
  <c r="BH338"/>
  <c r="BG338"/>
  <c r="BF338"/>
  <c r="T338"/>
  <c r="T337"/>
  <c r="T336"/>
  <c r="R338"/>
  <c r="R337"/>
  <c r="P338"/>
  <c r="P337"/>
  <c r="BI334"/>
  <c r="BH334"/>
  <c r="BG334"/>
  <c r="BF334"/>
  <c r="T334"/>
  <c r="R334"/>
  <c r="P334"/>
  <c r="BI332"/>
  <c r="BH332"/>
  <c r="BG332"/>
  <c r="BF332"/>
  <c r="T332"/>
  <c r="R332"/>
  <c r="P332"/>
  <c r="BI328"/>
  <c r="BH328"/>
  <c r="BG328"/>
  <c r="BF328"/>
  <c r="T328"/>
  <c r="T327"/>
  <c r="T326"/>
  <c r="R328"/>
  <c r="R327"/>
  <c r="R326"/>
  <c r="P328"/>
  <c r="P327"/>
  <c r="P326"/>
  <c r="BI323"/>
  <c r="BH323"/>
  <c r="BG323"/>
  <c r="BF323"/>
  <c r="T323"/>
  <c r="R323"/>
  <c r="P323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6"/>
  <c r="BH296"/>
  <c r="BG296"/>
  <c r="BF296"/>
  <c r="T296"/>
  <c r="R296"/>
  <c r="P296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7"/>
  <c r="BH267"/>
  <c r="BG267"/>
  <c r="BF267"/>
  <c r="T267"/>
  <c r="R267"/>
  <c r="P267"/>
  <c r="BI261"/>
  <c r="BH261"/>
  <c r="BG261"/>
  <c r="BF261"/>
  <c r="T261"/>
  <c r="R261"/>
  <c r="P261"/>
  <c r="BI256"/>
  <c r="BH256"/>
  <c r="BG256"/>
  <c r="BF256"/>
  <c r="T256"/>
  <c r="R256"/>
  <c r="P256"/>
  <c r="BI253"/>
  <c r="BH253"/>
  <c r="BG253"/>
  <c r="BF253"/>
  <c r="T253"/>
  <c r="R253"/>
  <c r="P253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T202"/>
  <c r="R203"/>
  <c r="R202"/>
  <c r="P203"/>
  <c r="P202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5"/>
  <c r="BH185"/>
  <c r="BG185"/>
  <c r="BF185"/>
  <c r="T185"/>
  <c r="R185"/>
  <c r="P185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F123"/>
  <c r="F121"/>
  <c r="E119"/>
  <c r="F89"/>
  <c r="F87"/>
  <c r="E85"/>
  <c r="J22"/>
  <c r="E22"/>
  <c r="J124"/>
  <c r="J21"/>
  <c r="J19"/>
  <c r="E19"/>
  <c r="J123"/>
  <c r="J18"/>
  <c r="J16"/>
  <c r="E16"/>
  <c r="F90"/>
  <c r="J15"/>
  <c r="J10"/>
  <c r="J121"/>
  <c i="1" r="L90"/>
  <c r="AM90"/>
  <c r="AM89"/>
  <c r="L89"/>
  <c r="AM87"/>
  <c r="L87"/>
  <c r="L85"/>
  <c r="L84"/>
  <c i="2" r="BK343"/>
  <c r="J323"/>
  <c r="J312"/>
  <c r="J308"/>
  <c r="J305"/>
  <c r="J302"/>
  <c r="J296"/>
  <c r="J291"/>
  <c r="J288"/>
  <c r="BK284"/>
  <c r="J279"/>
  <c r="BK276"/>
  <c r="J273"/>
  <c r="J267"/>
  <c r="J261"/>
  <c r="BK256"/>
  <c r="BK253"/>
  <c r="J246"/>
  <c r="BK243"/>
  <c r="J240"/>
  <c r="BK236"/>
  <c r="BK233"/>
  <c r="J229"/>
  <c r="J226"/>
  <c r="BK221"/>
  <c r="J218"/>
  <c r="BK215"/>
  <c r="BK210"/>
  <c r="J207"/>
  <c r="BK203"/>
  <c r="BK199"/>
  <c r="J196"/>
  <c r="BK191"/>
  <c r="BK185"/>
  <c r="J180"/>
  <c r="BK177"/>
  <c r="J177"/>
  <c r="BK174"/>
  <c r="BK167"/>
  <c r="BK163"/>
  <c r="BK158"/>
  <c r="BK155"/>
  <c r="J149"/>
  <c r="J146"/>
  <c r="BK144"/>
  <c r="BK138"/>
  <c r="BK130"/>
  <c r="J343"/>
  <c r="BK338"/>
  <c r="J338"/>
  <c r="BK334"/>
  <c r="J334"/>
  <c r="BK332"/>
  <c r="J332"/>
  <c r="BK328"/>
  <c r="J328"/>
  <c r="BK323"/>
  <c r="BK312"/>
  <c r="BK308"/>
  <c r="BK305"/>
  <c r="BK302"/>
  <c r="BK296"/>
  <c r="BK291"/>
  <c r="BK288"/>
  <c r="J284"/>
  <c r="BK279"/>
  <c r="J276"/>
  <c r="BK273"/>
  <c r="BK267"/>
  <c r="BK261"/>
  <c r="J256"/>
  <c r="J253"/>
  <c r="BK246"/>
  <c r="J243"/>
  <c r="BK240"/>
  <c r="J236"/>
  <c r="J233"/>
  <c r="BK229"/>
  <c r="BK226"/>
  <c r="J221"/>
  <c r="BK218"/>
  <c r="J215"/>
  <c r="J210"/>
  <c r="BK207"/>
  <c r="J203"/>
  <c r="J199"/>
  <c r="BK196"/>
  <c r="J191"/>
  <c r="J185"/>
  <c r="BK180"/>
  <c r="J174"/>
  <c r="J155"/>
  <c r="BK149"/>
  <c r="BK135"/>
  <c r="J170"/>
  <c r="J152"/>
  <c r="J135"/>
  <c r="J130"/>
  <c i="1" r="AS94"/>
  <c i="2" r="BK170"/>
  <c r="J167"/>
  <c r="J163"/>
  <c r="J158"/>
  <c r="BK152"/>
  <c r="BK146"/>
  <c r="J144"/>
  <c r="J138"/>
  <c l="1" r="P336"/>
  <c r="R336"/>
  <c r="BK206"/>
  <c r="J206"/>
  <c r="J99"/>
  <c r="P252"/>
  <c r="T252"/>
  <c r="P287"/>
  <c r="P311"/>
  <c r="P129"/>
  <c r="T129"/>
  <c r="P190"/>
  <c r="T190"/>
  <c r="P206"/>
  <c r="R206"/>
  <c r="T206"/>
  <c r="BK225"/>
  <c r="J225"/>
  <c r="J100"/>
  <c r="P225"/>
  <c r="R225"/>
  <c r="T225"/>
  <c r="BK252"/>
  <c r="J252"/>
  <c r="J101"/>
  <c r="BK311"/>
  <c r="J311"/>
  <c r="J103"/>
  <c r="BK129"/>
  <c r="J129"/>
  <c r="J96"/>
  <c r="R129"/>
  <c r="BK190"/>
  <c r="J190"/>
  <c r="J97"/>
  <c r="R190"/>
  <c r="R252"/>
  <c r="BK287"/>
  <c r="J287"/>
  <c r="J102"/>
  <c r="T287"/>
  <c r="T311"/>
  <c r="BK331"/>
  <c r="J331"/>
  <c r="J106"/>
  <c r="P331"/>
  <c r="R331"/>
  <c r="T331"/>
  <c r="R287"/>
  <c r="R311"/>
  <c r="J89"/>
  <c r="J90"/>
  <c r="BE149"/>
  <c r="BE174"/>
  <c r="BE138"/>
  <c r="BE146"/>
  <c r="BE155"/>
  <c r="BE158"/>
  <c r="BE167"/>
  <c r="BE343"/>
  <c r="BK342"/>
  <c r="J342"/>
  <c r="J109"/>
  <c r="J87"/>
  <c r="F124"/>
  <c r="BE130"/>
  <c r="BE135"/>
  <c r="BE144"/>
  <c r="BE152"/>
  <c r="BE163"/>
  <c r="BE177"/>
  <c r="BE185"/>
  <c r="BE191"/>
  <c r="BE196"/>
  <c r="BE226"/>
  <c r="BE243"/>
  <c r="BE256"/>
  <c r="BE261"/>
  <c r="BE267"/>
  <c r="BE276"/>
  <c r="BE302"/>
  <c r="BE305"/>
  <c r="BE312"/>
  <c r="BE328"/>
  <c r="BE332"/>
  <c r="BE334"/>
  <c r="BE338"/>
  <c r="BK202"/>
  <c r="J202"/>
  <c r="J98"/>
  <c r="BK327"/>
  <c r="J327"/>
  <c r="J105"/>
  <c r="BK337"/>
  <c r="J337"/>
  <c r="J108"/>
  <c r="BE170"/>
  <c r="BE180"/>
  <c r="BE199"/>
  <c r="BE203"/>
  <c r="BE207"/>
  <c r="BE210"/>
  <c r="BE215"/>
  <c r="BE218"/>
  <c r="BE221"/>
  <c r="BE229"/>
  <c r="BE233"/>
  <c r="BE236"/>
  <c r="BE240"/>
  <c r="BE246"/>
  <c r="BE253"/>
  <c r="BE273"/>
  <c r="BE279"/>
  <c r="BE284"/>
  <c r="BE288"/>
  <c r="BE291"/>
  <c r="BE296"/>
  <c r="BE308"/>
  <c r="BE323"/>
  <c r="F32"/>
  <c i="1" r="BA95"/>
  <c r="BA94"/>
  <c r="W30"/>
  <c i="2" r="F33"/>
  <c i="1" r="BB95"/>
  <c r="BB94"/>
  <c r="W31"/>
  <c i="2" r="F34"/>
  <c i="1" r="BC95"/>
  <c r="BC94"/>
  <c r="W32"/>
  <c i="2" r="J32"/>
  <c i="1" r="AW95"/>
  <c i="2" r="F35"/>
  <c i="1" r="BD95"/>
  <c r="BD94"/>
  <c r="W33"/>
  <c i="2" l="1" r="T128"/>
  <c r="T127"/>
  <c r="P128"/>
  <c r="P127"/>
  <c i="1" r="AU95"/>
  <c i="2" r="R128"/>
  <c r="R127"/>
  <c r="BK128"/>
  <c r="J128"/>
  <c r="J95"/>
  <c r="BK336"/>
  <c r="J336"/>
  <c r="J107"/>
  <c r="BK326"/>
  <c r="J326"/>
  <c r="J104"/>
  <c i="1" r="AU94"/>
  <c r="AY94"/>
  <c i="2" r="F31"/>
  <c i="1" r="AZ95"/>
  <c r="AZ94"/>
  <c r="W29"/>
  <c r="AW94"/>
  <c r="AK30"/>
  <c r="AX94"/>
  <c i="2" r="J31"/>
  <c i="1" r="AV95"/>
  <c r="AT95"/>
  <c i="2" l="1" r="BK127"/>
  <c r="J127"/>
  <c r="J94"/>
  <c i="1" r="AV94"/>
  <c r="AK29"/>
  <c i="2" l="1" r="J28"/>
  <c i="1" r="AG95"/>
  <c r="AG94"/>
  <c r="AK26"/>
  <c r="AK35"/>
  <c r="AT94"/>
  <c l="1" r="AN95"/>
  <c i="2" r="J37"/>
  <c i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<sst xmlns="http://schemas.openxmlformats.org/spreadsheetml/2006/main">
  <si>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</si>
  <si>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</si>
  <si>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</si>
  <si>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</si>
  <si>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</si>
  <si>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{9634ad4a-cdba-4114-b2b8-3c0130356824}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</si>
  <si>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</si>
  <si>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</si>
  <si>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</si>
  <si>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</si>
  <si>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</si>
  <si>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</si>
  <si>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</si>
  <si>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</si>
  <si>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</si>
  <si>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</si>
  <si>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</si>
  <si>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 01 Oprava odvodnění v žst. Štramberk</t>
  </si>
  <si>
    <t>KSO:</t>
  </si>
  <si>
    <t>CC-CZ:</t>
  </si>
  <si>
    <t>Místo:</t>
  </si>
  <si>
    <t>PS Frenštát</t>
  </si>
  <si>
    <t>Datum:</t>
  </si>
  <si>
    <t>15. 9. 2020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</si>
  <si>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</si>
  <si>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</si>
  <si>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</si>
  <si>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</si>
  <si>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</si>
  <si>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</si>
  <si>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</si>
  <si>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</si>
  <si>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</si>
  <si>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</si>
  <si>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</si>
  <si>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</si>
  <si>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</si>
  <si>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</si>
  <si>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</si>
  <si>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</si>
  <si>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</si>
  <si>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</si>
  <si>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</si>
  <si>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</si>
  <si>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</si>
  <si>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</si>
  <si>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</si>
  <si>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</si>
  <si>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</si>
  <si>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</si>
  <si>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</si>
  <si>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</si>
  <si>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</si>
  <si>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</si>
  <si>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</si>
  <si>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</si>
  <si>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</si>
  <si>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</si>
  <si>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</si>
  <si>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</si>
  <si>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</si>
  <si>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</si>
  <si>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</si>
  <si>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</si>
  <si>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</si>
  <si>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</si>
  <si>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</si>
  <si>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</si>
  <si>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</si>
  <si>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</si>
  <si>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</si>
  <si>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</si>
  <si>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</si>
  <si>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</si>
  <si>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</si>
  <si>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</si>
  <si>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</si>
  <si>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</si>
  <si>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</si>
  <si>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</si>
  <si>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</si>
  <si>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</si>
  <si>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</si>
  <si>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</si>
  <si>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</si>
  <si>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</si>
  <si>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</si>
  <si>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</si>
  <si>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</si>
  <si>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</si>
  <si>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</si>
  <si>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</si>
  <si>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</si>
  <si>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</si>
  <si>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</si>
  <si>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</si>
  <si>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</si>
  <si>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</si>
  <si>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</si>
  <si>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</si>
  <si>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</si>
  <si>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</si>
  <si>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HZS - Hodinové zúčtovací sazby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</si>
  <si>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</si>
  <si>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</si>
  <si>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</si>
  <si>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</si>
  <si>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</si>
  <si>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</si>
  <si>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</si>
  <si>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</si>
  <si>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</si>
  <si>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</si>
  <si>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</si>
  <si>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</si>
  <si>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</si>
  <si>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</si>
  <si>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</si>
  <si>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</si>
  <si>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</si>
  <si>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</si>
  <si>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</si>
  <si>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</si>
  <si>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</si>
  <si>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111251201</t>
  </si>
  <si>
    <t>Odstranění křovin a stromů průměru kmene do 100 mm i s kořeny sklonu terénu přes 1:5 z celkové plochy do 100 m2 strojně</t>
  </si>
  <si>
    <t>m2</t>
  </si>
  <si>
    <t>CS ÚRS 2020 02</t>
  </si>
  <si>
    <t>4</t>
  </si>
  <si>
    <t>-1265760134</t>
  </si>
  <si>
    <t>PP</t>
  </si>
  <si>
    <t>Odstranění křovin a stromů s odstraněním kořenů strojně průměru kmene do 100 mm v rovině nebo ve svahu sklonu terénu přes 1:5, při celkové ploše do 100 m2</t>
  </si>
  <si>
    <t>VV</t>
  </si>
  <si>
    <t>350*4 "žlaby"</t>
  </si>
  <si>
    <t>70*4 "přítok"</t>
  </si>
  <si>
    <t>Součet</t>
  </si>
  <si>
    <t>113105113</t>
  </si>
  <si>
    <t>Rozebrání dlažeb z lomového kamene kladených na MC vyspárované MC</t>
  </si>
  <si>
    <t>-1948507572</t>
  </si>
  <si>
    <t xml:space="preserve">Rozebrání dlažeb z lomového kamene  s přemístěním hmot na skládku na vzdálenost do 3 m nebo s naložením na dopravní prostředek, kladených do cementové malty se spárami zalitými cementovou maltou</t>
  </si>
  <si>
    <t>10*1,5 "velký skluz"</t>
  </si>
  <si>
    <t>3</t>
  </si>
  <si>
    <t>113107172</t>
  </si>
  <si>
    <t>Odstranění podkladu z betonu prostého tl 300 mm strojně pl přes 50 do 200 m2</t>
  </si>
  <si>
    <t>-648122993</t>
  </si>
  <si>
    <t>Odstranění podkladů nebo krytů strojně plochy jednotlivě přes 50 m2 do 200 m2 s přemístěním hmot na skládku na vzdálenost do 20 m nebo s naložením na dopravní prostředek z betonu prostého, o tl. vrstvy přes 150 do 300 mm</t>
  </si>
  <si>
    <t>"zahrnuje dlažebmí kostky+asf. plochy+bet. plochy"</t>
  </si>
  <si>
    <t>350*1,2 "před žlaby"</t>
  </si>
  <si>
    <t>10*0,8 "u prahové vpusti"</t>
  </si>
  <si>
    <t>119001421</t>
  </si>
  <si>
    <t>Dočasné zajištění kabelů a kabelových tratí ze 3 volně ložených kabelů</t>
  </si>
  <si>
    <t>m</t>
  </si>
  <si>
    <t>282487563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</si>
  <si>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</si>
  <si>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5</t>
  </si>
  <si>
    <t>132212112</t>
  </si>
  <si>
    <t>Hloubení rýh š do 800 mm v nesoudržných horninách třídy těžitelnosti I, skupiny 3 ručně</t>
  </si>
  <si>
    <t>m3</t>
  </si>
  <si>
    <t>-1048713987</t>
  </si>
  <si>
    <t>Hloubení rýh šířky do 800 mm ručně zapažených i nezapažených, s urovnáním dna do předepsaného profilu a spádu v hornině třídy těžitelnosti I skupiny 3 nesoudržných</t>
  </si>
  <si>
    <t>0,1*350*(0,8*1,5+0,6*1) "žlaby"</t>
  </si>
  <si>
    <t>6</t>
  </si>
  <si>
    <t>132254104</t>
  </si>
  <si>
    <t>Hloubení rýh zapažených š do 800 mm v hornině třídy těžitelnosti I, skupiny 3 objem přes 100 m3 strojně</t>
  </si>
  <si>
    <t>23579322</t>
  </si>
  <si>
    <t>Hloubení zapažených rýh šířky do 800 mm strojně s urovnáním dna do předepsaného profilu a spádu v hornině třídy těžitelnosti I skupiny 3 přes 100 m3</t>
  </si>
  <si>
    <t>0,9*350*(0,8*1,5+0,6*1) "žlaby"</t>
  </si>
  <si>
    <t>7</t>
  </si>
  <si>
    <t>151101101</t>
  </si>
  <si>
    <t>Zřízení příložného pažení a rozepření stěn rýh hl do 2 m</t>
  </si>
  <si>
    <t>1581975240</t>
  </si>
  <si>
    <t>Zřízení pažení a rozepření stěn rýh pro podzemní vedení příložné pro jakoukoliv mezerovitost, hloubky do 2 m</t>
  </si>
  <si>
    <t>350*(1,5+1) "žlaby"</t>
  </si>
  <si>
    <t>8</t>
  </si>
  <si>
    <t>151101111</t>
  </si>
  <si>
    <t>Odstranění příložného pažení a rozepření stěn rýh hl do 2 m</t>
  </si>
  <si>
    <t>-1930093149</t>
  </si>
  <si>
    <t>Odstranění pažení a rozepření stěn rýh pro podzemní vedení s uložením materiálu na vzdálenost do 3 m od kraje výkopu příložné, hloubky do 2 m</t>
  </si>
  <si>
    <t>9</t>
  </si>
  <si>
    <t>162751117</t>
  </si>
  <si>
    <t>Vodorovné přemístění do 10000 m výkopku/sypaniny z horniny třídy těžitelnosti I, skupiny 1 až 3</t>
  </si>
  <si>
    <t>-888410622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</si>
  <si>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</si>
  <si>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350*(0,8*1,5+0,6*1) "žlaby"</t>
  </si>
  <si>
    <t>-350*(0,15+0,15) "oddpočet žlaby zpětný zásyp"</t>
  </si>
  <si>
    <t>10</t>
  </si>
  <si>
    <t>162751119</t>
  </si>
  <si>
    <t>Příplatek k vodorovnému přemístění výkopku/sypaniny z horniny třídy těžitelnosti I, skupiny 1 až 3 ZKD 1000 m přes 10000 m</t>
  </si>
  <si>
    <t>-1614307123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</si>
  <si>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</si>
  <si>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"dovoz na skládku do Frýdlantu nad Ostravicí = celková cesta 28km"</t>
  </si>
  <si>
    <t>525*18</t>
  </si>
  <si>
    <t>11</t>
  </si>
  <si>
    <t>174151103</t>
  </si>
  <si>
    <t>Zásyp zářezů pro podzemní vedení sypaninou se zhutněním</t>
  </si>
  <si>
    <t>-1326692878</t>
  </si>
  <si>
    <t>Zásyp sypaninou z jakékoliv horniny strojně s uložením výkopku ve vrstvách se zhutněním zářezů se šikmými stěnami pro podzemní vedení a kolem objektů zřízených v těchto zářezech</t>
  </si>
  <si>
    <t>12</t>
  </si>
  <si>
    <t>M</t>
  </si>
  <si>
    <t>58331351</t>
  </si>
  <si>
    <t>kamenivo těžené drobné frakce 0/4</t>
  </si>
  <si>
    <t>t</t>
  </si>
  <si>
    <t>1501688750</t>
  </si>
  <si>
    <t>2*350*2*(0,6*0,1) "žlaby, ochrana pod těsnící fólie"</t>
  </si>
  <si>
    <t>"materiál pod těsnící fólií se uvažuje zpětným zásypem z výkopů"</t>
  </si>
  <si>
    <t>13</t>
  </si>
  <si>
    <t>58343959</t>
  </si>
  <si>
    <t>kamenivo drcené hrubé frakce 32/63</t>
  </si>
  <si>
    <t>858866830</t>
  </si>
  <si>
    <t>1,8*350*0,65 "za žlaby"</t>
  </si>
  <si>
    <t>14</t>
  </si>
  <si>
    <t>58343872</t>
  </si>
  <si>
    <t>kamenivo drcené hrubé frakce 8/16</t>
  </si>
  <si>
    <t>-17212038</t>
  </si>
  <si>
    <t>1,8*350*0,25 "před žlaby"</t>
  </si>
  <si>
    <t>182211121</t>
  </si>
  <si>
    <t>Svahování násypů ručně</t>
  </si>
  <si>
    <t>1695608790</t>
  </si>
  <si>
    <t>Svahování trvalých svahů do projektovaných profilů ručně s potřebným přemístěním výkopku při svahování násypů v jakékoliv hornině</t>
  </si>
  <si>
    <t>16</t>
  </si>
  <si>
    <t>58333674</t>
  </si>
  <si>
    <t>kamenivo těžené hrubé frakce 16/32</t>
  </si>
  <si>
    <t>-217610735</t>
  </si>
  <si>
    <t>2*350*4*0,1 "za žlaby, povrchová úprava"</t>
  </si>
  <si>
    <t>2*70*4*0,1 "kolem přítoku, povrchová úprava"</t>
  </si>
  <si>
    <t>Zakládání</t>
  </si>
  <si>
    <t>17</t>
  </si>
  <si>
    <t>273313511</t>
  </si>
  <si>
    <t>Základové desky z betonu tř. C 12/15</t>
  </si>
  <si>
    <t>-252506749</t>
  </si>
  <si>
    <t>Základy z betonu prostého desky z betonu kamenem neprokládaného tř. C 12/15</t>
  </si>
  <si>
    <t>350*1,2*0,15 "žlaby, podklad"</t>
  </si>
  <si>
    <t>350*0,8*0,05 "žlaby, maltové lože"</t>
  </si>
  <si>
    <t>18</t>
  </si>
  <si>
    <t>ZPS.TZM20319upr</t>
  </si>
  <si>
    <t>Příkopový žlab J - velký</t>
  </si>
  <si>
    <t>kus</t>
  </si>
  <si>
    <t>-1346493298</t>
  </si>
  <si>
    <t>139-17 "žlaby"</t>
  </si>
  <si>
    <t>19</t>
  </si>
  <si>
    <t>ZPS.TZM20219upr</t>
  </si>
  <si>
    <t>Poklop příkopového žlabu J</t>
  </si>
  <si>
    <t>-2115258996</t>
  </si>
  <si>
    <t>139*8</t>
  </si>
  <si>
    <t>Svislé a kompletní konstrukce</t>
  </si>
  <si>
    <t>20</t>
  </si>
  <si>
    <t>388129320</t>
  </si>
  <si>
    <t>Montáž ŽB dílců prefabrikovaných kanálů pro IS uzavřeného profilu hmotnosti do 4 t</t>
  </si>
  <si>
    <t>1555498955</t>
  </si>
  <si>
    <t xml:space="preserve">Montáž dílců prefabrikovaných kanálů ze železobetonu pro rozvody  se zalitím spár šířky do 30 mm tvaru uzavřeného profilu (skříně), hmotnosti přes 2 do 4 t</t>
  </si>
  <si>
    <t>139 "žlaby, včetně osazení zákrytových desek"</t>
  </si>
  <si>
    <t>Vodorovné konstrukce</t>
  </si>
  <si>
    <t>451577877</t>
  </si>
  <si>
    <t>Podklad nebo lože pod dlažbu vodorovný nebo do sklonu 1:5 ze štěrkopísku tl do 100 mm</t>
  </si>
  <si>
    <t>1476907673</t>
  </si>
  <si>
    <t xml:space="preserve">Podklad nebo lože pod dlažbu (přídlažbu)  v ploše vodorovné nebo ve sklonu do 1:5, tloušťky od 30 do 100 mm ze štěrkopísku</t>
  </si>
  <si>
    <t>350*0,4 "pod kostkami před žlaby"</t>
  </si>
  <si>
    <t>22</t>
  </si>
  <si>
    <t>457971121</t>
  </si>
  <si>
    <t>Zřízení vrstvy z geotextilie o sklonu přes 10° do 35° š do 3 m</t>
  </si>
  <si>
    <t>-1320668755</t>
  </si>
  <si>
    <t xml:space="preserve">Zřízení vrstvy z geotextilie s přesahem  bez připevnění k podkladu, s potřebným dočasným zatěžováním včetně zakotvení okraje o sklonu přes 10° do 35°, šířky geotextilie do 3 m</t>
  </si>
  <si>
    <t>350*(3+1,5) "geotextílie před a za žlaby"</t>
  </si>
  <si>
    <t>350*(1+1) "těsnící fólie u odtokových otvorů před a za žlaby"</t>
  </si>
  <si>
    <t>23</t>
  </si>
  <si>
    <t>69311145</t>
  </si>
  <si>
    <t>geotextilie netkaná separační, ochranná, filtrační, drenážní PP 280g/m2</t>
  </si>
  <si>
    <t>1317901781</t>
  </si>
  <si>
    <t>1575</t>
  </si>
  <si>
    <t>24</t>
  </si>
  <si>
    <t>28323079</t>
  </si>
  <si>
    <t>fólie LDPE (900 kg/m3) pro stavbu železnic tl 1mm</t>
  </si>
  <si>
    <t>-1304418449</t>
  </si>
  <si>
    <t>25</t>
  </si>
  <si>
    <t>465519327</t>
  </si>
  <si>
    <t>Příplatek za dlažbu v pruhu užším než čtyřnásobek tloušťky tl 300 mm</t>
  </si>
  <si>
    <t>-417102622</t>
  </si>
  <si>
    <t xml:space="preserve">Dlažba z lomového kamene lomařsky upraveného  Příplatek k cenám za dlažbu v pruhu užším než čtyřnásobek tloušťky dlažby, tl. kamene 300 mm</t>
  </si>
  <si>
    <t>Komunikace pozemní</t>
  </si>
  <si>
    <t>26</t>
  </si>
  <si>
    <t>564861113</t>
  </si>
  <si>
    <t>Podklad ze štěrkodrtě ŠD tl 220 mm</t>
  </si>
  <si>
    <t>65764309</t>
  </si>
  <si>
    <t xml:space="preserve">Podklad ze štěrkodrti ŠD  s rozprostřením a zhutněním, po zhutnění tl. 220 mm</t>
  </si>
  <si>
    <t>350*1 "podklad vozovky před žlaby"</t>
  </si>
  <si>
    <t>27</t>
  </si>
  <si>
    <t>565155101upr</t>
  </si>
  <si>
    <t>Asfaltový beton vrstva podkladní ACP 16 (obalované kamenivo OKS) tl 70 mm š do 1,5 m</t>
  </si>
  <si>
    <t>2042403934</t>
  </si>
  <si>
    <t xml:space="preserve">Asfaltový beton vrstva podkladní ACP 16 (obalované kamenivo střednězrnné - OKS)  s rozprostřením a zhutněním v pruhu šířky do 1,5 m, po zhutnění tl. 70 mm</t>
  </si>
  <si>
    <t>"cena upravena dle zhotovitele"</t>
  </si>
  <si>
    <t>28</t>
  </si>
  <si>
    <t>573231107</t>
  </si>
  <si>
    <t>Postřik živičný spojovací ze silniční emulze v množství 0,40 kg/m2</t>
  </si>
  <si>
    <t>421839125</t>
  </si>
  <si>
    <t>Postřik spojovací PS bez posypu kamenivem ze silniční emulze, v množství 0,40 kg/m2</t>
  </si>
  <si>
    <t>350*1*2 "před žlaby 2x"</t>
  </si>
  <si>
    <t>29</t>
  </si>
  <si>
    <t>577134111upr</t>
  </si>
  <si>
    <t>Asfaltový beton vrstva obrusná ACO 11 (ABS) tř. I tl 40 mm š do 3 m z nemodifikovaného asfaltu</t>
  </si>
  <si>
    <t>1159368490</t>
  </si>
  <si>
    <t xml:space="preserve">Asfaltový beton vrstva obrusná ACO 11 (ABS)  s rozprostřením a se zhutněním z nemodifikovaného asfaltu v pruhu šířky do 3 m tř. I, po zhutnění tl. 40 mm</t>
  </si>
  <si>
    <t>30</t>
  </si>
  <si>
    <t>591241111</t>
  </si>
  <si>
    <t>Kladení dlažby z kostek drobných z kamene na MC tl 50 mm</t>
  </si>
  <si>
    <t>96808405</t>
  </si>
  <si>
    <t xml:space="preserve">Kladení dlažby z kostek  s provedením lože do tl. 50 mm, s vyplněním spár, s dvojím beraněním a se smetením přebytečného materiálu na krajnici drobných z kamene, do lože z cementové malty</t>
  </si>
  <si>
    <t>350*0,3 "před žlaby"</t>
  </si>
  <si>
    <t>31</t>
  </si>
  <si>
    <t>58381007</t>
  </si>
  <si>
    <t>kostka dlažební žula drobná 8/10</t>
  </si>
  <si>
    <t>-1125418870</t>
  </si>
  <si>
    <t>105*1,02 'Přepočtené koeficientem množství</t>
  </si>
  <si>
    <t>32</t>
  </si>
  <si>
    <t>594511111</t>
  </si>
  <si>
    <t>Dlažba z lomového kamene s provedením lože z betonu</t>
  </si>
  <si>
    <t>-224006812</t>
  </si>
  <si>
    <t xml:space="preserve">Dlažba nebo přídlažba z lomového kamene lomařsky upraveného rigolového  v ploše vodorovné nebo ve sklonu tl. do 250 mm, bez vyplnění spár, s provedením lože tl. 50 mm z betonu</t>
  </si>
  <si>
    <t>5*2 "odláždění začáteku žlabu u cesty"</t>
  </si>
  <si>
    <t>3*3 "odláždění u zaústění stávajícího žlabu"</t>
  </si>
  <si>
    <t>Ostatní konstrukce a práce, bourání</t>
  </si>
  <si>
    <t>33</t>
  </si>
  <si>
    <t>919732221</t>
  </si>
  <si>
    <t>Styčná spára napojení nového živičného povrchu na stávající za tepla š 15 mm hl 25 mm bez prořezání</t>
  </si>
  <si>
    <t>1545712940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</si>
  <si>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</si>
  <si>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350*2 "žlaby"</t>
  </si>
  <si>
    <t>34</t>
  </si>
  <si>
    <t>919735115</t>
  </si>
  <si>
    <t>Řezání stávajícího živičného krytu hl do 250 mm</t>
  </si>
  <si>
    <t>-2121161578</t>
  </si>
  <si>
    <t xml:space="preserve">Řezání stávajícího živičného krytu nebo podkladu  hloubky přes 200 do 250 mm</t>
  </si>
  <si>
    <t>350 "žlaby"</t>
  </si>
  <si>
    <t>2*10+2*2 "u prahové vpusti"</t>
  </si>
  <si>
    <t>35</t>
  </si>
  <si>
    <t>935112211</t>
  </si>
  <si>
    <t>Osazení příkopového žlabu do betonu tl 100 mm z betonových tvárnic š 800 mm</t>
  </si>
  <si>
    <t>-558129870</t>
  </si>
  <si>
    <t>Osazení betonového příkopového žlabu s vyplněním a zatřením spár cementovou maltou s ložem tl. 100 mm z betonu prostého z betonových příkopových tvárnic šířky přes 500 do 800 mm</t>
  </si>
  <si>
    <t>5*8 "skluzy"</t>
  </si>
  <si>
    <t>10 "u prahové vpusti"</t>
  </si>
  <si>
    <t>15 "u silnice"</t>
  </si>
  <si>
    <t>36</t>
  </si>
  <si>
    <t>59227029</t>
  </si>
  <si>
    <t>žlabovka příkopová betonová 500x680x60mm</t>
  </si>
  <si>
    <t>-22392920</t>
  </si>
  <si>
    <t>37</t>
  </si>
  <si>
    <t>961031511</t>
  </si>
  <si>
    <t>Bourání základového zdiva z tvárnic ztraceného bednění včetně výplně z betonu</t>
  </si>
  <si>
    <t>-670960203</t>
  </si>
  <si>
    <t>Bourání základového zdiva z tvárnic ztraceného bednění včetně výplně z betonu a výztuže</t>
  </si>
  <si>
    <t>350*0,3*(1,4+0,7+0,7) "původní žlaby"</t>
  </si>
  <si>
    <t>38</t>
  </si>
  <si>
    <t>961044111</t>
  </si>
  <si>
    <t>Bourání základů z betonu prostého</t>
  </si>
  <si>
    <t>-75625364</t>
  </si>
  <si>
    <t xml:space="preserve">Bourání základů z betonu  prostého</t>
  </si>
  <si>
    <t>10 "???"</t>
  </si>
  <si>
    <t>39</t>
  </si>
  <si>
    <t>966008212</t>
  </si>
  <si>
    <t>Bourání odvodňovacího žlabu z betonových příkopových tvárnic š do 800 mm</t>
  </si>
  <si>
    <t>-1382461473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</si>
  <si>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</si>
  <si>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10 "žlabovky podél cesty"</t>
  </si>
  <si>
    <t>3*8 "stávající skluzy"</t>
  </si>
  <si>
    <t>40</t>
  </si>
  <si>
    <t>977211111</t>
  </si>
  <si>
    <t>Řezání stěnovou pilou ŽB kcí s výztuží průměru do 16 mm hl do 200 mm</t>
  </si>
  <si>
    <t>1789198347</t>
  </si>
  <si>
    <t>Řezání konstrukcí stěnovou pilou železobetonových průměru řezané výztuže do 16 mm hloubka řezu do 200 mm</t>
  </si>
  <si>
    <t>3*2*3 "žlaby, místní úprava"</t>
  </si>
  <si>
    <t>997</t>
  </si>
  <si>
    <t>Přesun sutě</t>
  </si>
  <si>
    <t>41</t>
  </si>
  <si>
    <t>997013501</t>
  </si>
  <si>
    <t>Odvoz suti a vybouraných hmot na skládku nebo meziskládku do 1 km se složením</t>
  </si>
  <si>
    <t>2120615260</t>
  </si>
  <si>
    <t xml:space="preserve">Odvoz suti a vybouraných hmot na skládku nebo meziskládku  se složením, na vzdálenost do 1 km</t>
  </si>
  <si>
    <t>855+115+70 "odvoz suti"</t>
  </si>
  <si>
    <t>42</t>
  </si>
  <si>
    <t>997013509</t>
  </si>
  <si>
    <t>Příplatek k odvozu suti a vybouraných hmot na skládku ZKD 1 km přes 1 km</t>
  </si>
  <si>
    <t>1136403198</t>
  </si>
  <si>
    <t xml:space="preserve">Odvoz suti a vybouraných hmot na skládku nebo meziskládku  se složením, na vzdálenost Příplatek k ceně za každý další i započatý 1 km přes 1 km</t>
  </si>
  <si>
    <t xml:space="preserve">(855+115)*15 "recyklace drcením do Fr. pod R.  = celková cesta 16km"</t>
  </si>
  <si>
    <t xml:space="preserve">70*27 "odvoz asfaltu do Frýdlantu nad O.  = celková cesta 28km"</t>
  </si>
  <si>
    <t>43</t>
  </si>
  <si>
    <t>997221615upr</t>
  </si>
  <si>
    <t>Poplatek za uložení na skládce (skládkovné) stavebního odpadu betonového kód odpadu 17 01 01</t>
  </si>
  <si>
    <t>2050076747</t>
  </si>
  <si>
    <t>Poplatek za uložení stavebního odpadu na skládce (skládkovné) z prostého betonu zatříděného do Katalogu odpadů pod kódem 17 01 01</t>
  </si>
  <si>
    <t>"předpokládá se recyklace drcením ve Fr. pod Radhoštěm"</t>
  </si>
  <si>
    <t>0,85*2,4*320 "stávající žlaby+ostatní beton"</t>
  </si>
  <si>
    <t>2,4*350*(0,6*0,25+0,6*0,15) "vozovka"</t>
  </si>
  <si>
    <t>44</t>
  </si>
  <si>
    <t>997221625upr</t>
  </si>
  <si>
    <t>Poplatek za uložení na skládce (skládkovné) stavebního odpadu železobetonového kód odpadu 17 01 01</t>
  </si>
  <si>
    <t>874431891</t>
  </si>
  <si>
    <t>Poplatek za uložení stavebního odpadu na skládce (skládkovné) z armovaného betonu zatříděného do Katalogu odpadů pod kódem 17 01 01</t>
  </si>
  <si>
    <t>0,15*2,4*320 "stávající žlaby+ostatní beton"</t>
  </si>
  <si>
    <t>45</t>
  </si>
  <si>
    <t>997221645upr</t>
  </si>
  <si>
    <t>Poplatek za uložení na skládce (skládkovné) odpadu asfaltového bez dehtu kód odpadu 17 03 02</t>
  </si>
  <si>
    <t>1020447175</t>
  </si>
  <si>
    <t>Poplatek za uložení stavebního odpadu na skládce (skládkovné) asfaltového bez obsahu dehtu zatříděného do Katalogu odpadů pod kódem 17 03 02</t>
  </si>
  <si>
    <t>2,2*350*0,6*0,15 "vozovka"</t>
  </si>
  <si>
    <t>46</t>
  </si>
  <si>
    <t>997221655upr</t>
  </si>
  <si>
    <t>Poplatek za uložení na skládce (skládkovné) zeminy a kamení kód odpadu 17 05 04</t>
  </si>
  <si>
    <t>-1188696122</t>
  </si>
  <si>
    <t>Poplatek za uložení stavebního odpadu na skládce (skládkovné) zeminy a kamení zatříděného do Katalogu odpadů pod kódem 17 05 04</t>
  </si>
  <si>
    <t>500 "výkop"</t>
  </si>
  <si>
    <t>998</t>
  </si>
  <si>
    <t>Přesun hmot</t>
  </si>
  <si>
    <t>47</t>
  </si>
  <si>
    <t>998253010</t>
  </si>
  <si>
    <t>Přesun hmot pro montované ŽB kolektory a kanály</t>
  </si>
  <si>
    <t>152516364</t>
  </si>
  <si>
    <t xml:space="preserve">Přesun hmot pro kolektory a kanály  pro vedení montované železobetonové jakéhokoliv rozsahu a hloubky dopravní vzdálenost do 10 m</t>
  </si>
  <si>
    <t>139*2,2 "kanály + zákrytové desky"</t>
  </si>
  <si>
    <t>2,4*77 "podkladní beton"</t>
  </si>
  <si>
    <t>85+410+160+340 "kamenivo"</t>
  </si>
  <si>
    <t>2300*0,0003 "fólie a geotextílie"</t>
  </si>
  <si>
    <t>2,3*350*1,2*(0,04+0,07) "vozovka"</t>
  </si>
  <si>
    <t>2*350*1,2*0,22 "podklad pod vozovku"</t>
  </si>
  <si>
    <t>2,4*100*0,3 "dlažby a skluzy"</t>
  </si>
  <si>
    <t>50 "jiné"</t>
  </si>
  <si>
    <t>48</t>
  </si>
  <si>
    <t>998253095</t>
  </si>
  <si>
    <t>Příplatek k přesunu hmot pro montované kolektory a kanály za přesun do 5000 m</t>
  </si>
  <si>
    <t>-555402125</t>
  </si>
  <si>
    <t xml:space="preserve">Přesun hmot pro kolektory a kanály  Příplatek k ceně za zvětšený přesun přes vymezenou největší dopravní vzdálenost do 5000 m</t>
  </si>
  <si>
    <t>1900*2 "celková vzdálenost dopravy 20km"</t>
  </si>
  <si>
    <t>PSV</t>
  </si>
  <si>
    <t>Práce a dodávky PSV</t>
  </si>
  <si>
    <t>711</t>
  </si>
  <si>
    <t>Izolace proti vodě, vlhkosti a plynům</t>
  </si>
  <si>
    <t>49</t>
  </si>
  <si>
    <t>711113121</t>
  </si>
  <si>
    <t>Izolace proti vlhkosti na svislé ploše za studena těsnicím nátěrem na bázi pryže (latexu) a bitumenů</t>
  </si>
  <si>
    <t>765473902</t>
  </si>
  <si>
    <t>Izolace proti zemní vlhkosti natěradly a tmely za studena na ploše svislé S těsnícím nátěrem na bázi pryže (latexu) a bitumenů</t>
  </si>
  <si>
    <t>350*(1,4+0,7+0,9) "žlaby, celý obvod žlabu"</t>
  </si>
  <si>
    <t>HZS</t>
  </si>
  <si>
    <t>Hodinové zúčtovací sazby</t>
  </si>
  <si>
    <t>50</t>
  </si>
  <si>
    <t>HZS4221</t>
  </si>
  <si>
    <t>Hodinová zúčtovací sazba geodet</t>
  </si>
  <si>
    <t>hod</t>
  </si>
  <si>
    <t>512</t>
  </si>
  <si>
    <t>-1753935139</t>
  </si>
  <si>
    <t xml:space="preserve">Hodinové zúčtovací sazby ostatních profesí  revizní a kontrolní činnost geodet</t>
  </si>
  <si>
    <t>51</t>
  </si>
  <si>
    <t>HZS4232</t>
  </si>
  <si>
    <t>Hodinová zúčtovací sazba technik odborný</t>
  </si>
  <si>
    <t>1275612863</t>
  </si>
  <si>
    <t xml:space="preserve">Hodinové zúčtovací sazby ostatních profesí  revizní a kontrolní činnost technik odborný</t>
  </si>
  <si>
    <t>VRN</t>
  </si>
  <si>
    <t>Vedlejší rozpočtové náklady</t>
  </si>
  <si>
    <t>VRN3</t>
  </si>
  <si>
    <t>Zařízení staveniště</t>
  </si>
  <si>
    <t>52</t>
  </si>
  <si>
    <t>030001000</t>
  </si>
  <si>
    <t>…</t>
  </si>
  <si>
    <t>1024</t>
  </si>
  <si>
    <t>-2035404790</t>
  </si>
  <si>
    <t>"3,0% z celkové ceny - odvozy, dovozy a poplatky za skládky"</t>
  </si>
  <si>
    <t>0,03*(9300000-310000-950000-1960000)</t>
  </si>
  <si>
    <t>VRN4</t>
  </si>
  <si>
    <t>Inženýrská činnost</t>
  </si>
  <si>
    <t>53</t>
  </si>
  <si>
    <t>045203000</t>
  </si>
  <si>
    <t>Kompletační činnost</t>
  </si>
  <si>
    <t>1673612731</t>
  </si>
  <si>
    <t>"položka včetně dokumentace skutečného provedení"</t>
  </si>
  <si>
    <t>100000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</si>
</sst>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2020/10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SO 01 Oprava odvodnění v žst. Štramberk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PS Frenštát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15. 9. 2020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organizace, OŘ Ostrava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76</v>
      </c>
      <c r="BT94" s="117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8" t="s">
        <v>80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'2020-10 - SO 01 Oprava od...'!J28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ROUND(SUM(AV95:AW95),2)</f>
        <v>0</v>
      </c>
      <c r="AU95" s="128">
        <f>'2020-10 - SO 01 Oprava od...'!P127</f>
        <v>0</v>
      </c>
      <c r="AV95" s="127">
        <f>'2020-10 - SO 01 Oprava od...'!J31</f>
        <v>0</v>
      </c>
      <c r="AW95" s="127">
        <f>'2020-10 - SO 01 Oprava od...'!J32</f>
        <v>0</v>
      </c>
      <c r="AX95" s="127">
        <f>'2020-10 - SO 01 Oprava od...'!J33</f>
        <v>0</v>
      </c>
      <c r="AY95" s="127">
        <f>'2020-10 - SO 01 Oprava od...'!J34</f>
        <v>0</v>
      </c>
      <c r="AZ95" s="127">
        <f>'2020-10 - SO 01 Oprava od...'!F31</f>
        <v>0</v>
      </c>
      <c r="BA95" s="127">
        <f>'2020-10 - SO 01 Oprava od...'!F32</f>
        <v>0</v>
      </c>
      <c r="BB95" s="127">
        <f>'2020-10 - SO 01 Oprava od...'!F33</f>
        <v>0</v>
      </c>
      <c r="BC95" s="127">
        <f>'2020-10 - SO 01 Oprava od...'!F34</f>
        <v>0</v>
      </c>
      <c r="BD95" s="129">
        <f>'2020-10 - SO 01 Oprava od...'!F35</f>
        <v>0</v>
      </c>
      <c r="BE95" s="7"/>
      <c r="BT95" s="130" t="s">
        <v>82</v>
      </c>
      <c r="BU95" s="130" t="s">
        <v>83</v>
      </c>
      <c r="BV95" s="130" t="s">
        <v>78</v>
      </c>
      <c r="BW95" s="130" t="s">
        <v>5</v>
      </c>
      <c r="BX95" s="130" t="s">
        <v>79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kGMb5e33BSnR8EXoqyC2qUY1r4ROqJes8BCUQ6RVLDJBvA0Sjg72S+D8ONLbpDpFcDP44jZ+Q5RMTKE1mIAHuQ==" hashValue="itbc0y9pl2fA8RgB68ktKBn6jLW+Cjr0O9H7UwdLYD633LsBhfKgATnPgdkqmMcfBWbeorMF20LbpdTOcO8zU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0-10 - SO 01 Oprava od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84</v>
      </c>
    </row>
    <row r="4" s="1" customFormat="1" ht="24.96" customHeight="1">
      <c r="B4" s="20"/>
      <c r="D4" s="133" t="s">
        <v>85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15. 9. 2020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26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27</v>
      </c>
      <c r="F13" s="38"/>
      <c r="G13" s="38"/>
      <c r="H13" s="38"/>
      <c r="I13" s="135" t="s">
        <v>28</v>
      </c>
      <c r="J13" s="137" t="s">
        <v>29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30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28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32</v>
      </c>
      <c r="E18" s="38"/>
      <c r="F18" s="38"/>
      <c r="G18" s="38"/>
      <c r="H18" s="38"/>
      <c r="I18" s="135" t="s">
        <v>25</v>
      </c>
      <c r="J18" s="137" t="str">
        <f>IF('Rekapitulace stavby'!AN16="","",'Rekapitulace stavby'!AN16)</f>
        <v/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tr">
        <f>IF('Rekapitulace stavby'!E17="","",'Rekapitulace stavby'!E17)</f>
        <v xml:space="preserve"> </v>
      </c>
      <c r="F19" s="38"/>
      <c r="G19" s="38"/>
      <c r="H19" s="38"/>
      <c r="I19" s="135" t="s">
        <v>28</v>
      </c>
      <c r="J19" s="137" t="str">
        <f>IF('Rekapitulace stavby'!AN17="","",'Rekapitulace stavby'!AN17)</f>
        <v/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35</v>
      </c>
      <c r="E21" s="38"/>
      <c r="F21" s="38"/>
      <c r="G21" s="38"/>
      <c r="H21" s="38"/>
      <c r="I21" s="135" t="s">
        <v>25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28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36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37</v>
      </c>
      <c r="E28" s="38"/>
      <c r="F28" s="38"/>
      <c r="G28" s="38"/>
      <c r="H28" s="38"/>
      <c r="I28" s="38"/>
      <c r="J28" s="145">
        <f>ROUND(J127,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39</v>
      </c>
      <c r="G30" s="38"/>
      <c r="H30" s="38"/>
      <c r="I30" s="146" t="s">
        <v>38</v>
      </c>
      <c r="J30" s="146" t="s">
        <v>40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41</v>
      </c>
      <c r="E31" s="135" t="s">
        <v>42</v>
      </c>
      <c r="F31" s="148">
        <f>ROUND((SUM(BE127:BE346)),  2)</f>
        <v>0</v>
      </c>
      <c r="G31" s="38"/>
      <c r="H31" s="38"/>
      <c r="I31" s="149">
        <v>0.20999999999999999</v>
      </c>
      <c r="J31" s="148">
        <f>ROUND(((SUM(BE127:BE346))*I31),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43</v>
      </c>
      <c r="F32" s="148">
        <f>ROUND((SUM(BF127:BF346)),  2)</f>
        <v>0</v>
      </c>
      <c r="G32" s="38"/>
      <c r="H32" s="38"/>
      <c r="I32" s="149">
        <v>0.14999999999999999</v>
      </c>
      <c r="J32" s="148">
        <f>ROUND(((SUM(BF127:BF346))*I32),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44</v>
      </c>
      <c r="F33" s="148">
        <f>ROUND((SUM(BG127:BG346)),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45</v>
      </c>
      <c r="F34" s="148">
        <f>ROUND((SUM(BH127:BH346)),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46</v>
      </c>
      <c r="F35" s="148">
        <f>ROUND((SUM(BI127:BI346)),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47</v>
      </c>
      <c r="E37" s="152"/>
      <c r="F37" s="152"/>
      <c r="G37" s="153" t="s">
        <v>48</v>
      </c>
      <c r="H37" s="154" t="s">
        <v>49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50</v>
      </c>
      <c r="E50" s="158"/>
      <c r="F50" s="158"/>
      <c r="G50" s="157" t="s">
        <v>51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52</v>
      </c>
      <c r="E61" s="160"/>
      <c r="F61" s="161" t="s">
        <v>53</v>
      </c>
      <c r="G61" s="159" t="s">
        <v>52</v>
      </c>
      <c r="H61" s="160"/>
      <c r="I61" s="160"/>
      <c r="J61" s="162" t="s">
        <v>53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54</v>
      </c>
      <c r="E65" s="163"/>
      <c r="F65" s="163"/>
      <c r="G65" s="157" t="s">
        <v>55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52</v>
      </c>
      <c r="E76" s="160"/>
      <c r="F76" s="161" t="s">
        <v>53</v>
      </c>
      <c r="G76" s="159" t="s">
        <v>52</v>
      </c>
      <c r="H76" s="160"/>
      <c r="I76" s="160"/>
      <c r="J76" s="162" t="s">
        <v>53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SO 01 Oprava odvodnění v žst. Štramberk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PS Frenštát</v>
      </c>
      <c r="G87" s="40"/>
      <c r="H87" s="40"/>
      <c r="I87" s="32" t="s">
        <v>22</v>
      </c>
      <c r="J87" s="79" t="str">
        <f>IF(J10="","",J10)</f>
        <v>15. 9. 2020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>Správa železnic, státní organizace, OŘ Ostrava</v>
      </c>
      <c r="G89" s="40"/>
      <c r="H89" s="40"/>
      <c r="I89" s="32" t="s">
        <v>32</v>
      </c>
      <c r="J89" s="36" t="str">
        <f>E19</f>
        <v xml:space="preserve"> 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30</v>
      </c>
      <c r="D90" s="40"/>
      <c r="E90" s="40"/>
      <c r="F90" s="27" t="str">
        <f>IF(E16="","",E16)</f>
        <v>Vyplň údaj</v>
      </c>
      <c r="G90" s="40"/>
      <c r="H90" s="40"/>
      <c r="I90" s="32" t="s">
        <v>35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87</v>
      </c>
      <c r="D92" s="169"/>
      <c r="E92" s="169"/>
      <c r="F92" s="169"/>
      <c r="G92" s="169"/>
      <c r="H92" s="169"/>
      <c r="I92" s="169"/>
      <c r="J92" s="170" t="s">
        <v>88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89</v>
      </c>
      <c r="D94" s="40"/>
      <c r="E94" s="40"/>
      <c r="F94" s="40"/>
      <c r="G94" s="40"/>
      <c r="H94" s="40"/>
      <c r="I94" s="40"/>
      <c r="J94" s="110">
        <f>J127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90</v>
      </c>
    </row>
    <row r="95" s="9" customFormat="1" ht="24.96" customHeight="1">
      <c r="A95" s="9"/>
      <c r="B95" s="172"/>
      <c r="C95" s="173"/>
      <c r="D95" s="174" t="s">
        <v>91</v>
      </c>
      <c r="E95" s="175"/>
      <c r="F95" s="175"/>
      <c r="G95" s="175"/>
      <c r="H95" s="175"/>
      <c r="I95" s="175"/>
      <c r="J95" s="176">
        <f>J128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92</v>
      </c>
      <c r="E96" s="181"/>
      <c r="F96" s="181"/>
      <c r="G96" s="181"/>
      <c r="H96" s="181"/>
      <c r="I96" s="181"/>
      <c r="J96" s="182">
        <f>J129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93</v>
      </c>
      <c r="E97" s="181"/>
      <c r="F97" s="181"/>
      <c r="G97" s="181"/>
      <c r="H97" s="181"/>
      <c r="I97" s="181"/>
      <c r="J97" s="182">
        <f>J190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94</v>
      </c>
      <c r="E98" s="181"/>
      <c r="F98" s="181"/>
      <c r="G98" s="181"/>
      <c r="H98" s="181"/>
      <c r="I98" s="181"/>
      <c r="J98" s="182">
        <f>J202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95</v>
      </c>
      <c r="E99" s="181"/>
      <c r="F99" s="181"/>
      <c r="G99" s="181"/>
      <c r="H99" s="181"/>
      <c r="I99" s="181"/>
      <c r="J99" s="182">
        <f>J206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96</v>
      </c>
      <c r="E100" s="181"/>
      <c r="F100" s="181"/>
      <c r="G100" s="181"/>
      <c r="H100" s="181"/>
      <c r="I100" s="181"/>
      <c r="J100" s="182">
        <f>J225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97</v>
      </c>
      <c r="E101" s="181"/>
      <c r="F101" s="181"/>
      <c r="G101" s="181"/>
      <c r="H101" s="181"/>
      <c r="I101" s="181"/>
      <c r="J101" s="182">
        <f>J252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98</v>
      </c>
      <c r="E102" s="181"/>
      <c r="F102" s="181"/>
      <c r="G102" s="181"/>
      <c r="H102" s="181"/>
      <c r="I102" s="181"/>
      <c r="J102" s="182">
        <f>J287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99</v>
      </c>
      <c r="E103" s="181"/>
      <c r="F103" s="181"/>
      <c r="G103" s="181"/>
      <c r="H103" s="181"/>
      <c r="I103" s="181"/>
      <c r="J103" s="182">
        <f>J311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100</v>
      </c>
      <c r="E104" s="175"/>
      <c r="F104" s="175"/>
      <c r="G104" s="175"/>
      <c r="H104" s="175"/>
      <c r="I104" s="175"/>
      <c r="J104" s="176">
        <f>J326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8"/>
      <c r="C105" s="179"/>
      <c r="D105" s="180" t="s">
        <v>101</v>
      </c>
      <c r="E105" s="181"/>
      <c r="F105" s="181"/>
      <c r="G105" s="181"/>
      <c r="H105" s="181"/>
      <c r="I105" s="181"/>
      <c r="J105" s="182">
        <f>J327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2"/>
      <c r="C106" s="173"/>
      <c r="D106" s="174" t="s">
        <v>102</v>
      </c>
      <c r="E106" s="175"/>
      <c r="F106" s="175"/>
      <c r="G106" s="175"/>
      <c r="H106" s="175"/>
      <c r="I106" s="175"/>
      <c r="J106" s="176">
        <f>J331</f>
        <v>0</v>
      </c>
      <c r="K106" s="173"/>
      <c r="L106" s="17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2"/>
      <c r="C107" s="173"/>
      <c r="D107" s="174" t="s">
        <v>103</v>
      </c>
      <c r="E107" s="175"/>
      <c r="F107" s="175"/>
      <c r="G107" s="175"/>
      <c r="H107" s="175"/>
      <c r="I107" s="175"/>
      <c r="J107" s="176">
        <f>J336</f>
        <v>0</v>
      </c>
      <c r="K107" s="173"/>
      <c r="L107" s="17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78"/>
      <c r="C108" s="179"/>
      <c r="D108" s="180" t="s">
        <v>104</v>
      </c>
      <c r="E108" s="181"/>
      <c r="F108" s="181"/>
      <c r="G108" s="181"/>
      <c r="H108" s="181"/>
      <c r="I108" s="181"/>
      <c r="J108" s="182">
        <f>J337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105</v>
      </c>
      <c r="E109" s="181"/>
      <c r="F109" s="181"/>
      <c r="G109" s="181"/>
      <c r="H109" s="181"/>
      <c r="I109" s="181"/>
      <c r="J109" s="182">
        <f>J342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106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E7</f>
        <v>SO 01 Oprava odvodnění v žst. Štramberk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F10</f>
        <v>PS Frenštát</v>
      </c>
      <c r="G121" s="40"/>
      <c r="H121" s="40"/>
      <c r="I121" s="32" t="s">
        <v>22</v>
      </c>
      <c r="J121" s="79" t="str">
        <f>IF(J10="","",J10)</f>
        <v>15. 9. 2020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E13</f>
        <v>Správa železnic, státní organizace, OŘ Ostrava</v>
      </c>
      <c r="G123" s="40"/>
      <c r="H123" s="40"/>
      <c r="I123" s="32" t="s">
        <v>32</v>
      </c>
      <c r="J123" s="36" t="str">
        <f>E19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30</v>
      </c>
      <c r="D124" s="40"/>
      <c r="E124" s="40"/>
      <c r="F124" s="27" t="str">
        <f>IF(E16="","",E16)</f>
        <v>Vyplň údaj</v>
      </c>
      <c r="G124" s="40"/>
      <c r="H124" s="40"/>
      <c r="I124" s="32" t="s">
        <v>35</v>
      </c>
      <c r="J124" s="36" t="str">
        <f>E22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84"/>
      <c r="B126" s="185"/>
      <c r="C126" s="186" t="s">
        <v>107</v>
      </c>
      <c r="D126" s="187" t="s">
        <v>62</v>
      </c>
      <c r="E126" s="187" t="s">
        <v>58</v>
      </c>
      <c r="F126" s="187" t="s">
        <v>59</v>
      </c>
      <c r="G126" s="187" t="s">
        <v>108</v>
      </c>
      <c r="H126" s="187" t="s">
        <v>109</v>
      </c>
      <c r="I126" s="187" t="s">
        <v>110</v>
      </c>
      <c r="J126" s="187" t="s">
        <v>88</v>
      </c>
      <c r="K126" s="188" t="s">
        <v>111</v>
      </c>
      <c r="L126" s="189"/>
      <c r="M126" s="100" t="s">
        <v>1</v>
      </c>
      <c r="N126" s="101" t="s">
        <v>41</v>
      </c>
      <c r="O126" s="101" t="s">
        <v>112</v>
      </c>
      <c r="P126" s="101" t="s">
        <v>113</v>
      </c>
      <c r="Q126" s="101" t="s">
        <v>114</v>
      </c>
      <c r="R126" s="101" t="s">
        <v>115</v>
      </c>
      <c r="S126" s="101" t="s">
        <v>116</v>
      </c>
      <c r="T126" s="102" t="s">
        <v>117</v>
      </c>
      <c r="U126" s="184"/>
      <c r="V126" s="184"/>
      <c r="W126" s="184"/>
      <c r="X126" s="184"/>
      <c r="Y126" s="184"/>
      <c r="Z126" s="184"/>
      <c r="AA126" s="184"/>
      <c r="AB126" s="184"/>
      <c r="AC126" s="184"/>
      <c r="AD126" s="184"/>
      <c r="AE126" s="184"/>
    </row>
    <row r="127" s="2" customFormat="1" ht="22.8" customHeight="1">
      <c r="A127" s="38"/>
      <c r="B127" s="39"/>
      <c r="C127" s="107" t="s">
        <v>118</v>
      </c>
      <c r="D127" s="40"/>
      <c r="E127" s="40"/>
      <c r="F127" s="40"/>
      <c r="G127" s="40"/>
      <c r="H127" s="40"/>
      <c r="I127" s="40"/>
      <c r="J127" s="190">
        <f>BK127</f>
        <v>0</v>
      </c>
      <c r="K127" s="40"/>
      <c r="L127" s="44"/>
      <c r="M127" s="103"/>
      <c r="N127" s="191"/>
      <c r="O127" s="104"/>
      <c r="P127" s="192">
        <f>P128+P326+P331+P336</f>
        <v>0</v>
      </c>
      <c r="Q127" s="104"/>
      <c r="R127" s="192">
        <f>R128+R326+R331+R336</f>
        <v>1554.5905799999996</v>
      </c>
      <c r="S127" s="104"/>
      <c r="T127" s="193">
        <f>T128+T326+T331+T336</f>
        <v>925.58999999999992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76</v>
      </c>
      <c r="AU127" s="17" t="s">
        <v>90</v>
      </c>
      <c r="BK127" s="194">
        <f>BK128+BK326+BK331+BK336</f>
        <v>0</v>
      </c>
    </row>
    <row r="128" s="12" customFormat="1" ht="25.92" customHeight="1">
      <c r="A128" s="12"/>
      <c r="B128" s="195"/>
      <c r="C128" s="196"/>
      <c r="D128" s="197" t="s">
        <v>76</v>
      </c>
      <c r="E128" s="198" t="s">
        <v>119</v>
      </c>
      <c r="F128" s="198" t="s">
        <v>120</v>
      </c>
      <c r="G128" s="196"/>
      <c r="H128" s="196"/>
      <c r="I128" s="199"/>
      <c r="J128" s="200">
        <f>BK128</f>
        <v>0</v>
      </c>
      <c r="K128" s="196"/>
      <c r="L128" s="201"/>
      <c r="M128" s="202"/>
      <c r="N128" s="203"/>
      <c r="O128" s="203"/>
      <c r="P128" s="204">
        <f>P129+P190+P202+P206+P225+P252+P287+P311</f>
        <v>0</v>
      </c>
      <c r="Q128" s="203"/>
      <c r="R128" s="204">
        <f>R129+R190+R202+R206+R225+R252+R287+R311</f>
        <v>1553.5405799999996</v>
      </c>
      <c r="S128" s="203"/>
      <c r="T128" s="205">
        <f>T129+T190+T202+T206+T225+T252+T287+T311</f>
        <v>925.58999999999992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82</v>
      </c>
      <c r="AT128" s="207" t="s">
        <v>76</v>
      </c>
      <c r="AU128" s="207" t="s">
        <v>77</v>
      </c>
      <c r="AY128" s="206" t="s">
        <v>121</v>
      </c>
      <c r="BK128" s="208">
        <f>BK129+BK190+BK202+BK206+BK225+BK252+BK287+BK311</f>
        <v>0</v>
      </c>
    </row>
    <row r="129" s="12" customFormat="1" ht="22.8" customHeight="1">
      <c r="A129" s="12"/>
      <c r="B129" s="195"/>
      <c r="C129" s="196"/>
      <c r="D129" s="197" t="s">
        <v>76</v>
      </c>
      <c r="E129" s="209" t="s">
        <v>82</v>
      </c>
      <c r="F129" s="209" t="s">
        <v>122</v>
      </c>
      <c r="G129" s="196"/>
      <c r="H129" s="196"/>
      <c r="I129" s="199"/>
      <c r="J129" s="210">
        <f>BK129</f>
        <v>0</v>
      </c>
      <c r="K129" s="196"/>
      <c r="L129" s="201"/>
      <c r="M129" s="202"/>
      <c r="N129" s="203"/>
      <c r="O129" s="203"/>
      <c r="P129" s="204">
        <f>SUM(P130:P189)</f>
        <v>0</v>
      </c>
      <c r="Q129" s="203"/>
      <c r="R129" s="204">
        <f>SUM(R130:R189)</f>
        <v>999.54300000000001</v>
      </c>
      <c r="S129" s="203"/>
      <c r="T129" s="205">
        <f>SUM(T130:T189)</f>
        <v>276.29000000000002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6" t="s">
        <v>82</v>
      </c>
      <c r="AT129" s="207" t="s">
        <v>76</v>
      </c>
      <c r="AU129" s="207" t="s">
        <v>82</v>
      </c>
      <c r="AY129" s="206" t="s">
        <v>121</v>
      </c>
      <c r="BK129" s="208">
        <f>SUM(BK130:BK189)</f>
        <v>0</v>
      </c>
    </row>
    <row r="130" s="2" customFormat="1" ht="24.15" customHeight="1">
      <c r="A130" s="38"/>
      <c r="B130" s="39"/>
      <c r="C130" s="211" t="s">
        <v>82</v>
      </c>
      <c r="D130" s="211" t="s">
        <v>123</v>
      </c>
      <c r="E130" s="212" t="s">
        <v>124</v>
      </c>
      <c r="F130" s="213" t="s">
        <v>125</v>
      </c>
      <c r="G130" s="214" t="s">
        <v>126</v>
      </c>
      <c r="H130" s="215">
        <v>1680</v>
      </c>
      <c r="I130" s="216"/>
      <c r="J130" s="217">
        <f>ROUND(I130*H130,2)</f>
        <v>0</v>
      </c>
      <c r="K130" s="213" t="s">
        <v>127</v>
      </c>
      <c r="L130" s="44"/>
      <c r="M130" s="218" t="s">
        <v>1</v>
      </c>
      <c r="N130" s="219" t="s">
        <v>42</v>
      </c>
      <c r="O130" s="91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2" t="s">
        <v>128</v>
      </c>
      <c r="AT130" s="222" t="s">
        <v>123</v>
      </c>
      <c r="AU130" s="222" t="s">
        <v>84</v>
      </c>
      <c r="AY130" s="17" t="s">
        <v>121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7" t="s">
        <v>82</v>
      </c>
      <c r="BK130" s="223">
        <f>ROUND(I130*H130,2)</f>
        <v>0</v>
      </c>
      <c r="BL130" s="17" t="s">
        <v>128</v>
      </c>
      <c r="BM130" s="222" t="s">
        <v>129</v>
      </c>
    </row>
    <row r="131" s="2" customFormat="1">
      <c r="A131" s="38"/>
      <c r="B131" s="39"/>
      <c r="C131" s="40"/>
      <c r="D131" s="224" t="s">
        <v>130</v>
      </c>
      <c r="E131" s="40"/>
      <c r="F131" s="225" t="s">
        <v>131</v>
      </c>
      <c r="G131" s="40"/>
      <c r="H131" s="40"/>
      <c r="I131" s="226"/>
      <c r="J131" s="40"/>
      <c r="K131" s="40"/>
      <c r="L131" s="44"/>
      <c r="M131" s="227"/>
      <c r="N131" s="22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130</v>
      </c>
      <c r="AU131" s="17" t="s">
        <v>84</v>
      </c>
    </row>
    <row r="132" s="13" customFormat="1">
      <c r="A132" s="13"/>
      <c r="B132" s="229"/>
      <c r="C132" s="230"/>
      <c r="D132" s="224" t="s">
        <v>132</v>
      </c>
      <c r="E132" s="231" t="s">
        <v>1</v>
      </c>
      <c r="F132" s="232" t="s">
        <v>133</v>
      </c>
      <c r="G132" s="230"/>
      <c r="H132" s="233">
        <v>1400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132</v>
      </c>
      <c r="AU132" s="239" t="s">
        <v>84</v>
      </c>
      <c r="AV132" s="13" t="s">
        <v>84</v>
      </c>
      <c r="AW132" s="13" t="s">
        <v>34</v>
      </c>
      <c r="AX132" s="13" t="s">
        <v>77</v>
      </c>
      <c r="AY132" s="239" t="s">
        <v>121</v>
      </c>
    </row>
    <row r="133" s="13" customFormat="1">
      <c r="A133" s="13"/>
      <c r="B133" s="229"/>
      <c r="C133" s="230"/>
      <c r="D133" s="224" t="s">
        <v>132</v>
      </c>
      <c r="E133" s="231" t="s">
        <v>1</v>
      </c>
      <c r="F133" s="232" t="s">
        <v>134</v>
      </c>
      <c r="G133" s="230"/>
      <c r="H133" s="233">
        <v>280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132</v>
      </c>
      <c r="AU133" s="239" t="s">
        <v>84</v>
      </c>
      <c r="AV133" s="13" t="s">
        <v>84</v>
      </c>
      <c r="AW133" s="13" t="s">
        <v>34</v>
      </c>
      <c r="AX133" s="13" t="s">
        <v>77</v>
      </c>
      <c r="AY133" s="239" t="s">
        <v>121</v>
      </c>
    </row>
    <row r="134" s="14" customFormat="1">
      <c r="A134" s="14"/>
      <c r="B134" s="240"/>
      <c r="C134" s="241"/>
      <c r="D134" s="224" t="s">
        <v>132</v>
      </c>
      <c r="E134" s="242" t="s">
        <v>1</v>
      </c>
      <c r="F134" s="243" t="s">
        <v>135</v>
      </c>
      <c r="G134" s="241"/>
      <c r="H134" s="244">
        <v>1680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0" t="s">
        <v>132</v>
      </c>
      <c r="AU134" s="250" t="s">
        <v>84</v>
      </c>
      <c r="AV134" s="14" t="s">
        <v>128</v>
      </c>
      <c r="AW134" s="14" t="s">
        <v>34</v>
      </c>
      <c r="AX134" s="14" t="s">
        <v>82</v>
      </c>
      <c r="AY134" s="250" t="s">
        <v>121</v>
      </c>
    </row>
    <row r="135" s="2" customFormat="1" ht="14.4" customHeight="1">
      <c r="A135" s="38"/>
      <c r="B135" s="39"/>
      <c r="C135" s="211" t="s">
        <v>84</v>
      </c>
      <c r="D135" s="211" t="s">
        <v>123</v>
      </c>
      <c r="E135" s="212" t="s">
        <v>136</v>
      </c>
      <c r="F135" s="213" t="s">
        <v>137</v>
      </c>
      <c r="G135" s="214" t="s">
        <v>126</v>
      </c>
      <c r="H135" s="215">
        <v>15</v>
      </c>
      <c r="I135" s="216"/>
      <c r="J135" s="217">
        <f>ROUND(I135*H135,2)</f>
        <v>0</v>
      </c>
      <c r="K135" s="213" t="s">
        <v>127</v>
      </c>
      <c r="L135" s="44"/>
      <c r="M135" s="218" t="s">
        <v>1</v>
      </c>
      <c r="N135" s="219" t="s">
        <v>42</v>
      </c>
      <c r="O135" s="91"/>
      <c r="P135" s="220">
        <f>O135*H135</f>
        <v>0</v>
      </c>
      <c r="Q135" s="220">
        <v>0</v>
      </c>
      <c r="R135" s="220">
        <f>Q135*H135</f>
        <v>0</v>
      </c>
      <c r="S135" s="220">
        <v>0.58599999999999997</v>
      </c>
      <c r="T135" s="221">
        <f>S135*H135</f>
        <v>8.7899999999999991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2" t="s">
        <v>128</v>
      </c>
      <c r="AT135" s="222" t="s">
        <v>123</v>
      </c>
      <c r="AU135" s="222" t="s">
        <v>84</v>
      </c>
      <c r="AY135" s="17" t="s">
        <v>121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7" t="s">
        <v>82</v>
      </c>
      <c r="BK135" s="223">
        <f>ROUND(I135*H135,2)</f>
        <v>0</v>
      </c>
      <c r="BL135" s="17" t="s">
        <v>128</v>
      </c>
      <c r="BM135" s="222" t="s">
        <v>138</v>
      </c>
    </row>
    <row r="136" s="2" customFormat="1">
      <c r="A136" s="38"/>
      <c r="B136" s="39"/>
      <c r="C136" s="40"/>
      <c r="D136" s="224" t="s">
        <v>130</v>
      </c>
      <c r="E136" s="40"/>
      <c r="F136" s="225" t="s">
        <v>139</v>
      </c>
      <c r="G136" s="40"/>
      <c r="H136" s="40"/>
      <c r="I136" s="226"/>
      <c r="J136" s="40"/>
      <c r="K136" s="40"/>
      <c r="L136" s="44"/>
      <c r="M136" s="227"/>
      <c r="N136" s="22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130</v>
      </c>
      <c r="AU136" s="17" t="s">
        <v>84</v>
      </c>
    </row>
    <row r="137" s="13" customFormat="1">
      <c r="A137" s="13"/>
      <c r="B137" s="229"/>
      <c r="C137" s="230"/>
      <c r="D137" s="224" t="s">
        <v>132</v>
      </c>
      <c r="E137" s="231" t="s">
        <v>1</v>
      </c>
      <c r="F137" s="232" t="s">
        <v>140</v>
      </c>
      <c r="G137" s="230"/>
      <c r="H137" s="233">
        <v>15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132</v>
      </c>
      <c r="AU137" s="239" t="s">
        <v>84</v>
      </c>
      <c r="AV137" s="13" t="s">
        <v>84</v>
      </c>
      <c r="AW137" s="13" t="s">
        <v>34</v>
      </c>
      <c r="AX137" s="13" t="s">
        <v>82</v>
      </c>
      <c r="AY137" s="239" t="s">
        <v>121</v>
      </c>
    </row>
    <row r="138" s="2" customFormat="1" ht="14.4" customHeight="1">
      <c r="A138" s="38"/>
      <c r="B138" s="39"/>
      <c r="C138" s="211" t="s">
        <v>141</v>
      </c>
      <c r="D138" s="211" t="s">
        <v>123</v>
      </c>
      <c r="E138" s="212" t="s">
        <v>142</v>
      </c>
      <c r="F138" s="213" t="s">
        <v>143</v>
      </c>
      <c r="G138" s="214" t="s">
        <v>126</v>
      </c>
      <c r="H138" s="215">
        <v>428</v>
      </c>
      <c r="I138" s="216"/>
      <c r="J138" s="217">
        <f>ROUND(I138*H138,2)</f>
        <v>0</v>
      </c>
      <c r="K138" s="213" t="s">
        <v>127</v>
      </c>
      <c r="L138" s="44"/>
      <c r="M138" s="218" t="s">
        <v>1</v>
      </c>
      <c r="N138" s="219" t="s">
        <v>42</v>
      </c>
      <c r="O138" s="91"/>
      <c r="P138" s="220">
        <f>O138*H138</f>
        <v>0</v>
      </c>
      <c r="Q138" s="220">
        <v>0</v>
      </c>
      <c r="R138" s="220">
        <f>Q138*H138</f>
        <v>0</v>
      </c>
      <c r="S138" s="220">
        <v>0.625</v>
      </c>
      <c r="T138" s="221">
        <f>S138*H138</f>
        <v>267.5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2" t="s">
        <v>128</v>
      </c>
      <c r="AT138" s="222" t="s">
        <v>123</v>
      </c>
      <c r="AU138" s="222" t="s">
        <v>84</v>
      </c>
      <c r="AY138" s="17" t="s">
        <v>121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7" t="s">
        <v>82</v>
      </c>
      <c r="BK138" s="223">
        <f>ROUND(I138*H138,2)</f>
        <v>0</v>
      </c>
      <c r="BL138" s="17" t="s">
        <v>128</v>
      </c>
      <c r="BM138" s="222" t="s">
        <v>144</v>
      </c>
    </row>
    <row r="139" s="2" customFormat="1">
      <c r="A139" s="38"/>
      <c r="B139" s="39"/>
      <c r="C139" s="40"/>
      <c r="D139" s="224" t="s">
        <v>130</v>
      </c>
      <c r="E139" s="40"/>
      <c r="F139" s="225" t="s">
        <v>145</v>
      </c>
      <c r="G139" s="40"/>
      <c r="H139" s="40"/>
      <c r="I139" s="226"/>
      <c r="J139" s="40"/>
      <c r="K139" s="40"/>
      <c r="L139" s="44"/>
      <c r="M139" s="227"/>
      <c r="N139" s="22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130</v>
      </c>
      <c r="AU139" s="17" t="s">
        <v>84</v>
      </c>
    </row>
    <row r="140" s="15" customFormat="1">
      <c r="A140" s="15"/>
      <c r="B140" s="251"/>
      <c r="C140" s="252"/>
      <c r="D140" s="224" t="s">
        <v>132</v>
      </c>
      <c r="E140" s="253" t="s">
        <v>1</v>
      </c>
      <c r="F140" s="254" t="s">
        <v>146</v>
      </c>
      <c r="G140" s="252"/>
      <c r="H140" s="253" t="s">
        <v>1</v>
      </c>
      <c r="I140" s="255"/>
      <c r="J140" s="252"/>
      <c r="K140" s="252"/>
      <c r="L140" s="256"/>
      <c r="M140" s="257"/>
      <c r="N140" s="258"/>
      <c r="O140" s="258"/>
      <c r="P140" s="258"/>
      <c r="Q140" s="258"/>
      <c r="R140" s="258"/>
      <c r="S140" s="258"/>
      <c r="T140" s="25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0" t="s">
        <v>132</v>
      </c>
      <c r="AU140" s="260" t="s">
        <v>84</v>
      </c>
      <c r="AV140" s="15" t="s">
        <v>82</v>
      </c>
      <c r="AW140" s="15" t="s">
        <v>34</v>
      </c>
      <c r="AX140" s="15" t="s">
        <v>77</v>
      </c>
      <c r="AY140" s="260" t="s">
        <v>121</v>
      </c>
    </row>
    <row r="141" s="13" customFormat="1">
      <c r="A141" s="13"/>
      <c r="B141" s="229"/>
      <c r="C141" s="230"/>
      <c r="D141" s="224" t="s">
        <v>132</v>
      </c>
      <c r="E141" s="231" t="s">
        <v>1</v>
      </c>
      <c r="F141" s="232" t="s">
        <v>147</v>
      </c>
      <c r="G141" s="230"/>
      <c r="H141" s="233">
        <v>420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132</v>
      </c>
      <c r="AU141" s="239" t="s">
        <v>84</v>
      </c>
      <c r="AV141" s="13" t="s">
        <v>84</v>
      </c>
      <c r="AW141" s="13" t="s">
        <v>34</v>
      </c>
      <c r="AX141" s="13" t="s">
        <v>77</v>
      </c>
      <c r="AY141" s="239" t="s">
        <v>121</v>
      </c>
    </row>
    <row r="142" s="13" customFormat="1">
      <c r="A142" s="13"/>
      <c r="B142" s="229"/>
      <c r="C142" s="230"/>
      <c r="D142" s="224" t="s">
        <v>132</v>
      </c>
      <c r="E142" s="231" t="s">
        <v>1</v>
      </c>
      <c r="F142" s="232" t="s">
        <v>148</v>
      </c>
      <c r="G142" s="230"/>
      <c r="H142" s="233">
        <v>8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132</v>
      </c>
      <c r="AU142" s="239" t="s">
        <v>84</v>
      </c>
      <c r="AV142" s="13" t="s">
        <v>84</v>
      </c>
      <c r="AW142" s="13" t="s">
        <v>34</v>
      </c>
      <c r="AX142" s="13" t="s">
        <v>77</v>
      </c>
      <c r="AY142" s="239" t="s">
        <v>121</v>
      </c>
    </row>
    <row r="143" s="14" customFormat="1">
      <c r="A143" s="14"/>
      <c r="B143" s="240"/>
      <c r="C143" s="241"/>
      <c r="D143" s="224" t="s">
        <v>132</v>
      </c>
      <c r="E143" s="242" t="s">
        <v>1</v>
      </c>
      <c r="F143" s="243" t="s">
        <v>135</v>
      </c>
      <c r="G143" s="241"/>
      <c r="H143" s="244">
        <v>428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0" t="s">
        <v>132</v>
      </c>
      <c r="AU143" s="250" t="s">
        <v>84</v>
      </c>
      <c r="AV143" s="14" t="s">
        <v>128</v>
      </c>
      <c r="AW143" s="14" t="s">
        <v>34</v>
      </c>
      <c r="AX143" s="14" t="s">
        <v>82</v>
      </c>
      <c r="AY143" s="250" t="s">
        <v>121</v>
      </c>
    </row>
    <row r="144" s="2" customFormat="1" ht="14.4" customHeight="1">
      <c r="A144" s="38"/>
      <c r="B144" s="39"/>
      <c r="C144" s="211" t="s">
        <v>128</v>
      </c>
      <c r="D144" s="211" t="s">
        <v>123</v>
      </c>
      <c r="E144" s="212" t="s">
        <v>149</v>
      </c>
      <c r="F144" s="213" t="s">
        <v>150</v>
      </c>
      <c r="G144" s="214" t="s">
        <v>151</v>
      </c>
      <c r="H144" s="215">
        <v>320</v>
      </c>
      <c r="I144" s="216"/>
      <c r="J144" s="217">
        <f>ROUND(I144*H144,2)</f>
        <v>0</v>
      </c>
      <c r="K144" s="213" t="s">
        <v>127</v>
      </c>
      <c r="L144" s="44"/>
      <c r="M144" s="218" t="s">
        <v>1</v>
      </c>
      <c r="N144" s="219" t="s">
        <v>42</v>
      </c>
      <c r="O144" s="91"/>
      <c r="P144" s="220">
        <f>O144*H144</f>
        <v>0</v>
      </c>
      <c r="Q144" s="220">
        <v>0.036900000000000002</v>
      </c>
      <c r="R144" s="220">
        <f>Q144*H144</f>
        <v>11.808</v>
      </c>
      <c r="S144" s="220">
        <v>0</v>
      </c>
      <c r="T144" s="22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2" t="s">
        <v>128</v>
      </c>
      <c r="AT144" s="222" t="s">
        <v>123</v>
      </c>
      <c r="AU144" s="222" t="s">
        <v>84</v>
      </c>
      <c r="AY144" s="17" t="s">
        <v>121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7" t="s">
        <v>82</v>
      </c>
      <c r="BK144" s="223">
        <f>ROUND(I144*H144,2)</f>
        <v>0</v>
      </c>
      <c r="BL144" s="17" t="s">
        <v>128</v>
      </c>
      <c r="BM144" s="222" t="s">
        <v>152</v>
      </c>
    </row>
    <row r="145" s="2" customFormat="1">
      <c r="A145" s="38"/>
      <c r="B145" s="39"/>
      <c r="C145" s="40"/>
      <c r="D145" s="224" t="s">
        <v>130</v>
      </c>
      <c r="E145" s="40"/>
      <c r="F145" s="225" t="s">
        <v>153</v>
      </c>
      <c r="G145" s="40"/>
      <c r="H145" s="40"/>
      <c r="I145" s="226"/>
      <c r="J145" s="40"/>
      <c r="K145" s="40"/>
      <c r="L145" s="44"/>
      <c r="M145" s="227"/>
      <c r="N145" s="22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130</v>
      </c>
      <c r="AU145" s="17" t="s">
        <v>84</v>
      </c>
    </row>
    <row r="146" s="2" customFormat="1" ht="14.4" customHeight="1">
      <c r="A146" s="38"/>
      <c r="B146" s="39"/>
      <c r="C146" s="211" t="s">
        <v>154</v>
      </c>
      <c r="D146" s="211" t="s">
        <v>123</v>
      </c>
      <c r="E146" s="212" t="s">
        <v>155</v>
      </c>
      <c r="F146" s="213" t="s">
        <v>156</v>
      </c>
      <c r="G146" s="214" t="s">
        <v>157</v>
      </c>
      <c r="H146" s="215">
        <v>63</v>
      </c>
      <c r="I146" s="216"/>
      <c r="J146" s="217">
        <f>ROUND(I146*H146,2)</f>
        <v>0</v>
      </c>
      <c r="K146" s="213" t="s">
        <v>127</v>
      </c>
      <c r="L146" s="44"/>
      <c r="M146" s="218" t="s">
        <v>1</v>
      </c>
      <c r="N146" s="219" t="s">
        <v>42</v>
      </c>
      <c r="O146" s="91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2" t="s">
        <v>128</v>
      </c>
      <c r="AT146" s="222" t="s">
        <v>123</v>
      </c>
      <c r="AU146" s="222" t="s">
        <v>84</v>
      </c>
      <c r="AY146" s="17" t="s">
        <v>121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7" t="s">
        <v>82</v>
      </c>
      <c r="BK146" s="223">
        <f>ROUND(I146*H146,2)</f>
        <v>0</v>
      </c>
      <c r="BL146" s="17" t="s">
        <v>128</v>
      </c>
      <c r="BM146" s="222" t="s">
        <v>158</v>
      </c>
    </row>
    <row r="147" s="2" customFormat="1">
      <c r="A147" s="38"/>
      <c r="B147" s="39"/>
      <c r="C147" s="40"/>
      <c r="D147" s="224" t="s">
        <v>130</v>
      </c>
      <c r="E147" s="40"/>
      <c r="F147" s="225" t="s">
        <v>159</v>
      </c>
      <c r="G147" s="40"/>
      <c r="H147" s="40"/>
      <c r="I147" s="226"/>
      <c r="J147" s="40"/>
      <c r="K147" s="40"/>
      <c r="L147" s="44"/>
      <c r="M147" s="227"/>
      <c r="N147" s="22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130</v>
      </c>
      <c r="AU147" s="17" t="s">
        <v>84</v>
      </c>
    </row>
    <row r="148" s="13" customFormat="1">
      <c r="A148" s="13"/>
      <c r="B148" s="229"/>
      <c r="C148" s="230"/>
      <c r="D148" s="224" t="s">
        <v>132</v>
      </c>
      <c r="E148" s="231" t="s">
        <v>1</v>
      </c>
      <c r="F148" s="232" t="s">
        <v>160</v>
      </c>
      <c r="G148" s="230"/>
      <c r="H148" s="233">
        <v>63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132</v>
      </c>
      <c r="AU148" s="239" t="s">
        <v>84</v>
      </c>
      <c r="AV148" s="13" t="s">
        <v>84</v>
      </c>
      <c r="AW148" s="13" t="s">
        <v>34</v>
      </c>
      <c r="AX148" s="13" t="s">
        <v>82</v>
      </c>
      <c r="AY148" s="239" t="s">
        <v>121</v>
      </c>
    </row>
    <row r="149" s="2" customFormat="1" ht="14.4" customHeight="1">
      <c r="A149" s="38"/>
      <c r="B149" s="39"/>
      <c r="C149" s="211" t="s">
        <v>161</v>
      </c>
      <c r="D149" s="211" t="s">
        <v>123</v>
      </c>
      <c r="E149" s="212" t="s">
        <v>162</v>
      </c>
      <c r="F149" s="213" t="s">
        <v>163</v>
      </c>
      <c r="G149" s="214" t="s">
        <v>157</v>
      </c>
      <c r="H149" s="215">
        <v>567</v>
      </c>
      <c r="I149" s="216"/>
      <c r="J149" s="217">
        <f>ROUND(I149*H149,2)</f>
        <v>0</v>
      </c>
      <c r="K149" s="213" t="s">
        <v>127</v>
      </c>
      <c r="L149" s="44"/>
      <c r="M149" s="218" t="s">
        <v>1</v>
      </c>
      <c r="N149" s="219" t="s">
        <v>42</v>
      </c>
      <c r="O149" s="91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2" t="s">
        <v>128</v>
      </c>
      <c r="AT149" s="222" t="s">
        <v>123</v>
      </c>
      <c r="AU149" s="222" t="s">
        <v>84</v>
      </c>
      <c r="AY149" s="17" t="s">
        <v>121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7" t="s">
        <v>82</v>
      </c>
      <c r="BK149" s="223">
        <f>ROUND(I149*H149,2)</f>
        <v>0</v>
      </c>
      <c r="BL149" s="17" t="s">
        <v>128</v>
      </c>
      <c r="BM149" s="222" t="s">
        <v>164</v>
      </c>
    </row>
    <row r="150" s="2" customFormat="1">
      <c r="A150" s="38"/>
      <c r="B150" s="39"/>
      <c r="C150" s="40"/>
      <c r="D150" s="224" t="s">
        <v>130</v>
      </c>
      <c r="E150" s="40"/>
      <c r="F150" s="225" t="s">
        <v>165</v>
      </c>
      <c r="G150" s="40"/>
      <c r="H150" s="40"/>
      <c r="I150" s="226"/>
      <c r="J150" s="40"/>
      <c r="K150" s="40"/>
      <c r="L150" s="44"/>
      <c r="M150" s="227"/>
      <c r="N150" s="22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130</v>
      </c>
      <c r="AU150" s="17" t="s">
        <v>84</v>
      </c>
    </row>
    <row r="151" s="13" customFormat="1">
      <c r="A151" s="13"/>
      <c r="B151" s="229"/>
      <c r="C151" s="230"/>
      <c r="D151" s="224" t="s">
        <v>132</v>
      </c>
      <c r="E151" s="231" t="s">
        <v>1</v>
      </c>
      <c r="F151" s="232" t="s">
        <v>166</v>
      </c>
      <c r="G151" s="230"/>
      <c r="H151" s="233">
        <v>567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132</v>
      </c>
      <c r="AU151" s="239" t="s">
        <v>84</v>
      </c>
      <c r="AV151" s="13" t="s">
        <v>84</v>
      </c>
      <c r="AW151" s="13" t="s">
        <v>34</v>
      </c>
      <c r="AX151" s="13" t="s">
        <v>82</v>
      </c>
      <c r="AY151" s="239" t="s">
        <v>121</v>
      </c>
    </row>
    <row r="152" s="2" customFormat="1" ht="14.4" customHeight="1">
      <c r="A152" s="38"/>
      <c r="B152" s="39"/>
      <c r="C152" s="211" t="s">
        <v>167</v>
      </c>
      <c r="D152" s="211" t="s">
        <v>123</v>
      </c>
      <c r="E152" s="212" t="s">
        <v>168</v>
      </c>
      <c r="F152" s="213" t="s">
        <v>169</v>
      </c>
      <c r="G152" s="214" t="s">
        <v>126</v>
      </c>
      <c r="H152" s="215">
        <v>875</v>
      </c>
      <c r="I152" s="216"/>
      <c r="J152" s="217">
        <f>ROUND(I152*H152,2)</f>
        <v>0</v>
      </c>
      <c r="K152" s="213" t="s">
        <v>127</v>
      </c>
      <c r="L152" s="44"/>
      <c r="M152" s="218" t="s">
        <v>1</v>
      </c>
      <c r="N152" s="219" t="s">
        <v>42</v>
      </c>
      <c r="O152" s="91"/>
      <c r="P152" s="220">
        <f>O152*H152</f>
        <v>0</v>
      </c>
      <c r="Q152" s="220">
        <v>0.00084000000000000003</v>
      </c>
      <c r="R152" s="220">
        <f>Q152*H152</f>
        <v>0.73499999999999999</v>
      </c>
      <c r="S152" s="220">
        <v>0</v>
      </c>
      <c r="T152" s="22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2" t="s">
        <v>128</v>
      </c>
      <c r="AT152" s="222" t="s">
        <v>123</v>
      </c>
      <c r="AU152" s="222" t="s">
        <v>84</v>
      </c>
      <c r="AY152" s="17" t="s">
        <v>121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7" t="s">
        <v>82</v>
      </c>
      <c r="BK152" s="223">
        <f>ROUND(I152*H152,2)</f>
        <v>0</v>
      </c>
      <c r="BL152" s="17" t="s">
        <v>128</v>
      </c>
      <c r="BM152" s="222" t="s">
        <v>170</v>
      </c>
    </row>
    <row r="153" s="2" customFormat="1">
      <c r="A153" s="38"/>
      <c r="B153" s="39"/>
      <c r="C153" s="40"/>
      <c r="D153" s="224" t="s">
        <v>130</v>
      </c>
      <c r="E153" s="40"/>
      <c r="F153" s="225" t="s">
        <v>171</v>
      </c>
      <c r="G153" s="40"/>
      <c r="H153" s="40"/>
      <c r="I153" s="226"/>
      <c r="J153" s="40"/>
      <c r="K153" s="40"/>
      <c r="L153" s="44"/>
      <c r="M153" s="227"/>
      <c r="N153" s="228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130</v>
      </c>
      <c r="AU153" s="17" t="s">
        <v>84</v>
      </c>
    </row>
    <row r="154" s="13" customFormat="1">
      <c r="A154" s="13"/>
      <c r="B154" s="229"/>
      <c r="C154" s="230"/>
      <c r="D154" s="224" t="s">
        <v>132</v>
      </c>
      <c r="E154" s="231" t="s">
        <v>1</v>
      </c>
      <c r="F154" s="232" t="s">
        <v>172</v>
      </c>
      <c r="G154" s="230"/>
      <c r="H154" s="233">
        <v>875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132</v>
      </c>
      <c r="AU154" s="239" t="s">
        <v>84</v>
      </c>
      <c r="AV154" s="13" t="s">
        <v>84</v>
      </c>
      <c r="AW154" s="13" t="s">
        <v>34</v>
      </c>
      <c r="AX154" s="13" t="s">
        <v>82</v>
      </c>
      <c r="AY154" s="239" t="s">
        <v>121</v>
      </c>
    </row>
    <row r="155" s="2" customFormat="1" ht="14.4" customHeight="1">
      <c r="A155" s="38"/>
      <c r="B155" s="39"/>
      <c r="C155" s="211" t="s">
        <v>173</v>
      </c>
      <c r="D155" s="211" t="s">
        <v>123</v>
      </c>
      <c r="E155" s="212" t="s">
        <v>174</v>
      </c>
      <c r="F155" s="213" t="s">
        <v>175</v>
      </c>
      <c r="G155" s="214" t="s">
        <v>126</v>
      </c>
      <c r="H155" s="215">
        <v>875</v>
      </c>
      <c r="I155" s="216"/>
      <c r="J155" s="217">
        <f>ROUND(I155*H155,2)</f>
        <v>0</v>
      </c>
      <c r="K155" s="213" t="s">
        <v>127</v>
      </c>
      <c r="L155" s="44"/>
      <c r="M155" s="218" t="s">
        <v>1</v>
      </c>
      <c r="N155" s="219" t="s">
        <v>42</v>
      </c>
      <c r="O155" s="91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2" t="s">
        <v>128</v>
      </c>
      <c r="AT155" s="222" t="s">
        <v>123</v>
      </c>
      <c r="AU155" s="222" t="s">
        <v>84</v>
      </c>
      <c r="AY155" s="17" t="s">
        <v>121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7" t="s">
        <v>82</v>
      </c>
      <c r="BK155" s="223">
        <f>ROUND(I155*H155,2)</f>
        <v>0</v>
      </c>
      <c r="BL155" s="17" t="s">
        <v>128</v>
      </c>
      <c r="BM155" s="222" t="s">
        <v>176</v>
      </c>
    </row>
    <row r="156" s="2" customFormat="1">
      <c r="A156" s="38"/>
      <c r="B156" s="39"/>
      <c r="C156" s="40"/>
      <c r="D156" s="224" t="s">
        <v>130</v>
      </c>
      <c r="E156" s="40"/>
      <c r="F156" s="225" t="s">
        <v>177</v>
      </c>
      <c r="G156" s="40"/>
      <c r="H156" s="40"/>
      <c r="I156" s="226"/>
      <c r="J156" s="40"/>
      <c r="K156" s="40"/>
      <c r="L156" s="44"/>
      <c r="M156" s="227"/>
      <c r="N156" s="22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130</v>
      </c>
      <c r="AU156" s="17" t="s">
        <v>84</v>
      </c>
    </row>
    <row r="157" s="13" customFormat="1">
      <c r="A157" s="13"/>
      <c r="B157" s="229"/>
      <c r="C157" s="230"/>
      <c r="D157" s="224" t="s">
        <v>132</v>
      </c>
      <c r="E157" s="231" t="s">
        <v>1</v>
      </c>
      <c r="F157" s="232" t="s">
        <v>172</v>
      </c>
      <c r="G157" s="230"/>
      <c r="H157" s="233">
        <v>875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132</v>
      </c>
      <c r="AU157" s="239" t="s">
        <v>84</v>
      </c>
      <c r="AV157" s="13" t="s">
        <v>84</v>
      </c>
      <c r="AW157" s="13" t="s">
        <v>34</v>
      </c>
      <c r="AX157" s="13" t="s">
        <v>82</v>
      </c>
      <c r="AY157" s="239" t="s">
        <v>121</v>
      </c>
    </row>
    <row r="158" s="2" customFormat="1" ht="14.4" customHeight="1">
      <c r="A158" s="38"/>
      <c r="B158" s="39"/>
      <c r="C158" s="211" t="s">
        <v>178</v>
      </c>
      <c r="D158" s="211" t="s">
        <v>123</v>
      </c>
      <c r="E158" s="212" t="s">
        <v>179</v>
      </c>
      <c r="F158" s="213" t="s">
        <v>180</v>
      </c>
      <c r="G158" s="214" t="s">
        <v>157</v>
      </c>
      <c r="H158" s="215">
        <v>525</v>
      </c>
      <c r="I158" s="216"/>
      <c r="J158" s="217">
        <f>ROUND(I158*H158,2)</f>
        <v>0</v>
      </c>
      <c r="K158" s="213" t="s">
        <v>127</v>
      </c>
      <c r="L158" s="44"/>
      <c r="M158" s="218" t="s">
        <v>1</v>
      </c>
      <c r="N158" s="219" t="s">
        <v>42</v>
      </c>
      <c r="O158" s="91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2" t="s">
        <v>128</v>
      </c>
      <c r="AT158" s="222" t="s">
        <v>123</v>
      </c>
      <c r="AU158" s="222" t="s">
        <v>84</v>
      </c>
      <c r="AY158" s="17" t="s">
        <v>121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7" t="s">
        <v>82</v>
      </c>
      <c r="BK158" s="223">
        <f>ROUND(I158*H158,2)</f>
        <v>0</v>
      </c>
      <c r="BL158" s="17" t="s">
        <v>128</v>
      </c>
      <c r="BM158" s="222" t="s">
        <v>181</v>
      </c>
    </row>
    <row r="159" s="2" customFormat="1">
      <c r="A159" s="38"/>
      <c r="B159" s="39"/>
      <c r="C159" s="40"/>
      <c r="D159" s="224" t="s">
        <v>130</v>
      </c>
      <c r="E159" s="40"/>
      <c r="F159" s="225" t="s">
        <v>182</v>
      </c>
      <c r="G159" s="40"/>
      <c r="H159" s="40"/>
      <c r="I159" s="226"/>
      <c r="J159" s="40"/>
      <c r="K159" s="40"/>
      <c r="L159" s="44"/>
      <c r="M159" s="227"/>
      <c r="N159" s="228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130</v>
      </c>
      <c r="AU159" s="17" t="s">
        <v>84</v>
      </c>
    </row>
    <row r="160" s="13" customFormat="1">
      <c r="A160" s="13"/>
      <c r="B160" s="229"/>
      <c r="C160" s="230"/>
      <c r="D160" s="224" t="s">
        <v>132</v>
      </c>
      <c r="E160" s="231" t="s">
        <v>1</v>
      </c>
      <c r="F160" s="232" t="s">
        <v>183</v>
      </c>
      <c r="G160" s="230"/>
      <c r="H160" s="233">
        <v>630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132</v>
      </c>
      <c r="AU160" s="239" t="s">
        <v>84</v>
      </c>
      <c r="AV160" s="13" t="s">
        <v>84</v>
      </c>
      <c r="AW160" s="13" t="s">
        <v>34</v>
      </c>
      <c r="AX160" s="13" t="s">
        <v>77</v>
      </c>
      <c r="AY160" s="239" t="s">
        <v>121</v>
      </c>
    </row>
    <row r="161" s="13" customFormat="1">
      <c r="A161" s="13"/>
      <c r="B161" s="229"/>
      <c r="C161" s="230"/>
      <c r="D161" s="224" t="s">
        <v>132</v>
      </c>
      <c r="E161" s="231" t="s">
        <v>1</v>
      </c>
      <c r="F161" s="232" t="s">
        <v>184</v>
      </c>
      <c r="G161" s="230"/>
      <c r="H161" s="233">
        <v>-105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132</v>
      </c>
      <c r="AU161" s="239" t="s">
        <v>84</v>
      </c>
      <c r="AV161" s="13" t="s">
        <v>84</v>
      </c>
      <c r="AW161" s="13" t="s">
        <v>34</v>
      </c>
      <c r="AX161" s="13" t="s">
        <v>77</v>
      </c>
      <c r="AY161" s="239" t="s">
        <v>121</v>
      </c>
    </row>
    <row r="162" s="14" customFormat="1">
      <c r="A162" s="14"/>
      <c r="B162" s="240"/>
      <c r="C162" s="241"/>
      <c r="D162" s="224" t="s">
        <v>132</v>
      </c>
      <c r="E162" s="242" t="s">
        <v>1</v>
      </c>
      <c r="F162" s="243" t="s">
        <v>135</v>
      </c>
      <c r="G162" s="241"/>
      <c r="H162" s="244">
        <v>525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132</v>
      </c>
      <c r="AU162" s="250" t="s">
        <v>84</v>
      </c>
      <c r="AV162" s="14" t="s">
        <v>128</v>
      </c>
      <c r="AW162" s="14" t="s">
        <v>34</v>
      </c>
      <c r="AX162" s="14" t="s">
        <v>82</v>
      </c>
      <c r="AY162" s="250" t="s">
        <v>121</v>
      </c>
    </row>
    <row r="163" s="2" customFormat="1" ht="24.15" customHeight="1">
      <c r="A163" s="38"/>
      <c r="B163" s="39"/>
      <c r="C163" s="211" t="s">
        <v>185</v>
      </c>
      <c r="D163" s="211" t="s">
        <v>123</v>
      </c>
      <c r="E163" s="212" t="s">
        <v>186</v>
      </c>
      <c r="F163" s="213" t="s">
        <v>187</v>
      </c>
      <c r="G163" s="214" t="s">
        <v>157</v>
      </c>
      <c r="H163" s="215">
        <v>9450</v>
      </c>
      <c r="I163" s="216"/>
      <c r="J163" s="217">
        <f>ROUND(I163*H163,2)</f>
        <v>0</v>
      </c>
      <c r="K163" s="213" t="s">
        <v>127</v>
      </c>
      <c r="L163" s="44"/>
      <c r="M163" s="218" t="s">
        <v>1</v>
      </c>
      <c r="N163" s="219" t="s">
        <v>42</v>
      </c>
      <c r="O163" s="91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2" t="s">
        <v>128</v>
      </c>
      <c r="AT163" s="222" t="s">
        <v>123</v>
      </c>
      <c r="AU163" s="222" t="s">
        <v>84</v>
      </c>
      <c r="AY163" s="17" t="s">
        <v>121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7" t="s">
        <v>82</v>
      </c>
      <c r="BK163" s="223">
        <f>ROUND(I163*H163,2)</f>
        <v>0</v>
      </c>
      <c r="BL163" s="17" t="s">
        <v>128</v>
      </c>
      <c r="BM163" s="222" t="s">
        <v>188</v>
      </c>
    </row>
    <row r="164" s="2" customFormat="1">
      <c r="A164" s="38"/>
      <c r="B164" s="39"/>
      <c r="C164" s="40"/>
      <c r="D164" s="224" t="s">
        <v>130</v>
      </c>
      <c r="E164" s="40"/>
      <c r="F164" s="225" t="s">
        <v>189</v>
      </c>
      <c r="G164" s="40"/>
      <c r="H164" s="40"/>
      <c r="I164" s="226"/>
      <c r="J164" s="40"/>
      <c r="K164" s="40"/>
      <c r="L164" s="44"/>
      <c r="M164" s="227"/>
      <c r="N164" s="228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130</v>
      </c>
      <c r="AU164" s="17" t="s">
        <v>84</v>
      </c>
    </row>
    <row r="165" s="15" customFormat="1">
      <c r="A165" s="15"/>
      <c r="B165" s="251"/>
      <c r="C165" s="252"/>
      <c r="D165" s="224" t="s">
        <v>132</v>
      </c>
      <c r="E165" s="253" t="s">
        <v>1</v>
      </c>
      <c r="F165" s="254" t="s">
        <v>190</v>
      </c>
      <c r="G165" s="252"/>
      <c r="H165" s="253" t="s">
        <v>1</v>
      </c>
      <c r="I165" s="255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0" t="s">
        <v>132</v>
      </c>
      <c r="AU165" s="260" t="s">
        <v>84</v>
      </c>
      <c r="AV165" s="15" t="s">
        <v>82</v>
      </c>
      <c r="AW165" s="15" t="s">
        <v>34</v>
      </c>
      <c r="AX165" s="15" t="s">
        <v>77</v>
      </c>
      <c r="AY165" s="260" t="s">
        <v>121</v>
      </c>
    </row>
    <row r="166" s="13" customFormat="1">
      <c r="A166" s="13"/>
      <c r="B166" s="229"/>
      <c r="C166" s="230"/>
      <c r="D166" s="224" t="s">
        <v>132</v>
      </c>
      <c r="E166" s="231" t="s">
        <v>1</v>
      </c>
      <c r="F166" s="232" t="s">
        <v>191</v>
      </c>
      <c r="G166" s="230"/>
      <c r="H166" s="233">
        <v>9450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132</v>
      </c>
      <c r="AU166" s="239" t="s">
        <v>84</v>
      </c>
      <c r="AV166" s="13" t="s">
        <v>84</v>
      </c>
      <c r="AW166" s="13" t="s">
        <v>34</v>
      </c>
      <c r="AX166" s="13" t="s">
        <v>82</v>
      </c>
      <c r="AY166" s="239" t="s">
        <v>121</v>
      </c>
    </row>
    <row r="167" s="2" customFormat="1" ht="14.4" customHeight="1">
      <c r="A167" s="38"/>
      <c r="B167" s="39"/>
      <c r="C167" s="211" t="s">
        <v>192</v>
      </c>
      <c r="D167" s="211" t="s">
        <v>123</v>
      </c>
      <c r="E167" s="212" t="s">
        <v>193</v>
      </c>
      <c r="F167" s="213" t="s">
        <v>194</v>
      </c>
      <c r="G167" s="214" t="s">
        <v>157</v>
      </c>
      <c r="H167" s="215">
        <v>630</v>
      </c>
      <c r="I167" s="216"/>
      <c r="J167" s="217">
        <f>ROUND(I167*H167,2)</f>
        <v>0</v>
      </c>
      <c r="K167" s="213" t="s">
        <v>127</v>
      </c>
      <c r="L167" s="44"/>
      <c r="M167" s="218" t="s">
        <v>1</v>
      </c>
      <c r="N167" s="219" t="s">
        <v>42</v>
      </c>
      <c r="O167" s="91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2" t="s">
        <v>128</v>
      </c>
      <c r="AT167" s="222" t="s">
        <v>123</v>
      </c>
      <c r="AU167" s="222" t="s">
        <v>84</v>
      </c>
      <c r="AY167" s="17" t="s">
        <v>121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7" t="s">
        <v>82</v>
      </c>
      <c r="BK167" s="223">
        <f>ROUND(I167*H167,2)</f>
        <v>0</v>
      </c>
      <c r="BL167" s="17" t="s">
        <v>128</v>
      </c>
      <c r="BM167" s="222" t="s">
        <v>195</v>
      </c>
    </row>
    <row r="168" s="2" customFormat="1">
      <c r="A168" s="38"/>
      <c r="B168" s="39"/>
      <c r="C168" s="40"/>
      <c r="D168" s="224" t="s">
        <v>130</v>
      </c>
      <c r="E168" s="40"/>
      <c r="F168" s="225" t="s">
        <v>196</v>
      </c>
      <c r="G168" s="40"/>
      <c r="H168" s="40"/>
      <c r="I168" s="226"/>
      <c r="J168" s="40"/>
      <c r="K168" s="40"/>
      <c r="L168" s="44"/>
      <c r="M168" s="227"/>
      <c r="N168" s="228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130</v>
      </c>
      <c r="AU168" s="17" t="s">
        <v>84</v>
      </c>
    </row>
    <row r="169" s="13" customFormat="1">
      <c r="A169" s="13"/>
      <c r="B169" s="229"/>
      <c r="C169" s="230"/>
      <c r="D169" s="224" t="s">
        <v>132</v>
      </c>
      <c r="E169" s="231" t="s">
        <v>1</v>
      </c>
      <c r="F169" s="232" t="s">
        <v>183</v>
      </c>
      <c r="G169" s="230"/>
      <c r="H169" s="233">
        <v>630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132</v>
      </c>
      <c r="AU169" s="239" t="s">
        <v>84</v>
      </c>
      <c r="AV169" s="13" t="s">
        <v>84</v>
      </c>
      <c r="AW169" s="13" t="s">
        <v>34</v>
      </c>
      <c r="AX169" s="13" t="s">
        <v>82</v>
      </c>
      <c r="AY169" s="239" t="s">
        <v>121</v>
      </c>
    </row>
    <row r="170" s="2" customFormat="1" ht="14.4" customHeight="1">
      <c r="A170" s="38"/>
      <c r="B170" s="39"/>
      <c r="C170" s="261" t="s">
        <v>197</v>
      </c>
      <c r="D170" s="261" t="s">
        <v>198</v>
      </c>
      <c r="E170" s="262" t="s">
        <v>199</v>
      </c>
      <c r="F170" s="263" t="s">
        <v>200</v>
      </c>
      <c r="G170" s="264" t="s">
        <v>201</v>
      </c>
      <c r="H170" s="265">
        <v>84</v>
      </c>
      <c r="I170" s="266"/>
      <c r="J170" s="267">
        <f>ROUND(I170*H170,2)</f>
        <v>0</v>
      </c>
      <c r="K170" s="263" t="s">
        <v>127</v>
      </c>
      <c r="L170" s="268"/>
      <c r="M170" s="269" t="s">
        <v>1</v>
      </c>
      <c r="N170" s="270" t="s">
        <v>42</v>
      </c>
      <c r="O170" s="91"/>
      <c r="P170" s="220">
        <f>O170*H170</f>
        <v>0</v>
      </c>
      <c r="Q170" s="220">
        <v>1</v>
      </c>
      <c r="R170" s="220">
        <f>Q170*H170</f>
        <v>84</v>
      </c>
      <c r="S170" s="220">
        <v>0</v>
      </c>
      <c r="T170" s="22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2" t="s">
        <v>173</v>
      </c>
      <c r="AT170" s="222" t="s">
        <v>198</v>
      </c>
      <c r="AU170" s="222" t="s">
        <v>84</v>
      </c>
      <c r="AY170" s="17" t="s">
        <v>121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7" t="s">
        <v>82</v>
      </c>
      <c r="BK170" s="223">
        <f>ROUND(I170*H170,2)</f>
        <v>0</v>
      </c>
      <c r="BL170" s="17" t="s">
        <v>128</v>
      </c>
      <c r="BM170" s="222" t="s">
        <v>202</v>
      </c>
    </row>
    <row r="171" s="2" customFormat="1">
      <c r="A171" s="38"/>
      <c r="B171" s="39"/>
      <c r="C171" s="40"/>
      <c r="D171" s="224" t="s">
        <v>130</v>
      </c>
      <c r="E171" s="40"/>
      <c r="F171" s="225" t="s">
        <v>200</v>
      </c>
      <c r="G171" s="40"/>
      <c r="H171" s="40"/>
      <c r="I171" s="226"/>
      <c r="J171" s="40"/>
      <c r="K171" s="40"/>
      <c r="L171" s="44"/>
      <c r="M171" s="227"/>
      <c r="N171" s="228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130</v>
      </c>
      <c r="AU171" s="17" t="s">
        <v>84</v>
      </c>
    </row>
    <row r="172" s="13" customFormat="1">
      <c r="A172" s="13"/>
      <c r="B172" s="229"/>
      <c r="C172" s="230"/>
      <c r="D172" s="224" t="s">
        <v>132</v>
      </c>
      <c r="E172" s="231" t="s">
        <v>1</v>
      </c>
      <c r="F172" s="232" t="s">
        <v>203</v>
      </c>
      <c r="G172" s="230"/>
      <c r="H172" s="233">
        <v>84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132</v>
      </c>
      <c r="AU172" s="239" t="s">
        <v>84</v>
      </c>
      <c r="AV172" s="13" t="s">
        <v>84</v>
      </c>
      <c r="AW172" s="13" t="s">
        <v>34</v>
      </c>
      <c r="AX172" s="13" t="s">
        <v>82</v>
      </c>
      <c r="AY172" s="239" t="s">
        <v>121</v>
      </c>
    </row>
    <row r="173" s="15" customFormat="1">
      <c r="A173" s="15"/>
      <c r="B173" s="251"/>
      <c r="C173" s="252"/>
      <c r="D173" s="224" t="s">
        <v>132</v>
      </c>
      <c r="E173" s="253" t="s">
        <v>1</v>
      </c>
      <c r="F173" s="254" t="s">
        <v>204</v>
      </c>
      <c r="G173" s="252"/>
      <c r="H173" s="253" t="s">
        <v>1</v>
      </c>
      <c r="I173" s="255"/>
      <c r="J173" s="252"/>
      <c r="K173" s="252"/>
      <c r="L173" s="256"/>
      <c r="M173" s="257"/>
      <c r="N173" s="258"/>
      <c r="O173" s="258"/>
      <c r="P173" s="258"/>
      <c r="Q173" s="258"/>
      <c r="R173" s="258"/>
      <c r="S173" s="258"/>
      <c r="T173" s="259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0" t="s">
        <v>132</v>
      </c>
      <c r="AU173" s="260" t="s">
        <v>84</v>
      </c>
      <c r="AV173" s="15" t="s">
        <v>82</v>
      </c>
      <c r="AW173" s="15" t="s">
        <v>34</v>
      </c>
      <c r="AX173" s="15" t="s">
        <v>77</v>
      </c>
      <c r="AY173" s="260" t="s">
        <v>121</v>
      </c>
    </row>
    <row r="174" s="2" customFormat="1" ht="14.4" customHeight="1">
      <c r="A174" s="38"/>
      <c r="B174" s="39"/>
      <c r="C174" s="261" t="s">
        <v>205</v>
      </c>
      <c r="D174" s="261" t="s">
        <v>198</v>
      </c>
      <c r="E174" s="262" t="s">
        <v>206</v>
      </c>
      <c r="F174" s="263" t="s">
        <v>207</v>
      </c>
      <c r="G174" s="264" t="s">
        <v>201</v>
      </c>
      <c r="H174" s="265">
        <v>409.5</v>
      </c>
      <c r="I174" s="266"/>
      <c r="J174" s="267">
        <f>ROUND(I174*H174,2)</f>
        <v>0</v>
      </c>
      <c r="K174" s="263" t="s">
        <v>127</v>
      </c>
      <c r="L174" s="268"/>
      <c r="M174" s="269" t="s">
        <v>1</v>
      </c>
      <c r="N174" s="270" t="s">
        <v>42</v>
      </c>
      <c r="O174" s="91"/>
      <c r="P174" s="220">
        <f>O174*H174</f>
        <v>0</v>
      </c>
      <c r="Q174" s="220">
        <v>1</v>
      </c>
      <c r="R174" s="220">
        <f>Q174*H174</f>
        <v>409.5</v>
      </c>
      <c r="S174" s="220">
        <v>0</v>
      </c>
      <c r="T174" s="221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2" t="s">
        <v>173</v>
      </c>
      <c r="AT174" s="222" t="s">
        <v>198</v>
      </c>
      <c r="AU174" s="222" t="s">
        <v>84</v>
      </c>
      <c r="AY174" s="17" t="s">
        <v>121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7" t="s">
        <v>82</v>
      </c>
      <c r="BK174" s="223">
        <f>ROUND(I174*H174,2)</f>
        <v>0</v>
      </c>
      <c r="BL174" s="17" t="s">
        <v>128</v>
      </c>
      <c r="BM174" s="222" t="s">
        <v>208</v>
      </c>
    </row>
    <row r="175" s="2" customFormat="1">
      <c r="A175" s="38"/>
      <c r="B175" s="39"/>
      <c r="C175" s="40"/>
      <c r="D175" s="224" t="s">
        <v>130</v>
      </c>
      <c r="E175" s="40"/>
      <c r="F175" s="225" t="s">
        <v>207</v>
      </c>
      <c r="G175" s="40"/>
      <c r="H175" s="40"/>
      <c r="I175" s="226"/>
      <c r="J175" s="40"/>
      <c r="K175" s="40"/>
      <c r="L175" s="44"/>
      <c r="M175" s="227"/>
      <c r="N175" s="228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130</v>
      </c>
      <c r="AU175" s="17" t="s">
        <v>84</v>
      </c>
    </row>
    <row r="176" s="13" customFormat="1">
      <c r="A176" s="13"/>
      <c r="B176" s="229"/>
      <c r="C176" s="230"/>
      <c r="D176" s="224" t="s">
        <v>132</v>
      </c>
      <c r="E176" s="231" t="s">
        <v>1</v>
      </c>
      <c r="F176" s="232" t="s">
        <v>209</v>
      </c>
      <c r="G176" s="230"/>
      <c r="H176" s="233">
        <v>409.5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132</v>
      </c>
      <c r="AU176" s="239" t="s">
        <v>84</v>
      </c>
      <c r="AV176" s="13" t="s">
        <v>84</v>
      </c>
      <c r="AW176" s="13" t="s">
        <v>34</v>
      </c>
      <c r="AX176" s="13" t="s">
        <v>82</v>
      </c>
      <c r="AY176" s="239" t="s">
        <v>121</v>
      </c>
    </row>
    <row r="177" s="2" customFormat="1" ht="14.4" customHeight="1">
      <c r="A177" s="38"/>
      <c r="B177" s="39"/>
      <c r="C177" s="261" t="s">
        <v>210</v>
      </c>
      <c r="D177" s="261" t="s">
        <v>198</v>
      </c>
      <c r="E177" s="262" t="s">
        <v>211</v>
      </c>
      <c r="F177" s="263" t="s">
        <v>212</v>
      </c>
      <c r="G177" s="264" t="s">
        <v>201</v>
      </c>
      <c r="H177" s="265">
        <v>157.5</v>
      </c>
      <c r="I177" s="266"/>
      <c r="J177" s="267">
        <f>ROUND(I177*H177,2)</f>
        <v>0</v>
      </c>
      <c r="K177" s="263" t="s">
        <v>127</v>
      </c>
      <c r="L177" s="268"/>
      <c r="M177" s="269" t="s">
        <v>1</v>
      </c>
      <c r="N177" s="270" t="s">
        <v>42</v>
      </c>
      <c r="O177" s="91"/>
      <c r="P177" s="220">
        <f>O177*H177</f>
        <v>0</v>
      </c>
      <c r="Q177" s="220">
        <v>1</v>
      </c>
      <c r="R177" s="220">
        <f>Q177*H177</f>
        <v>157.5</v>
      </c>
      <c r="S177" s="220">
        <v>0</v>
      </c>
      <c r="T177" s="221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2" t="s">
        <v>173</v>
      </c>
      <c r="AT177" s="222" t="s">
        <v>198</v>
      </c>
      <c r="AU177" s="222" t="s">
        <v>84</v>
      </c>
      <c r="AY177" s="17" t="s">
        <v>121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7" t="s">
        <v>82</v>
      </c>
      <c r="BK177" s="223">
        <f>ROUND(I177*H177,2)</f>
        <v>0</v>
      </c>
      <c r="BL177" s="17" t="s">
        <v>128</v>
      </c>
      <c r="BM177" s="222" t="s">
        <v>213</v>
      </c>
    </row>
    <row r="178" s="2" customFormat="1">
      <c r="A178" s="38"/>
      <c r="B178" s="39"/>
      <c r="C178" s="40"/>
      <c r="D178" s="224" t="s">
        <v>130</v>
      </c>
      <c r="E178" s="40"/>
      <c r="F178" s="225" t="s">
        <v>212</v>
      </c>
      <c r="G178" s="40"/>
      <c r="H178" s="40"/>
      <c r="I178" s="226"/>
      <c r="J178" s="40"/>
      <c r="K178" s="40"/>
      <c r="L178" s="44"/>
      <c r="M178" s="227"/>
      <c r="N178" s="228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130</v>
      </c>
      <c r="AU178" s="17" t="s">
        <v>84</v>
      </c>
    </row>
    <row r="179" s="13" customFormat="1">
      <c r="A179" s="13"/>
      <c r="B179" s="229"/>
      <c r="C179" s="230"/>
      <c r="D179" s="224" t="s">
        <v>132</v>
      </c>
      <c r="E179" s="231" t="s">
        <v>1</v>
      </c>
      <c r="F179" s="232" t="s">
        <v>214</v>
      </c>
      <c r="G179" s="230"/>
      <c r="H179" s="233">
        <v>157.5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132</v>
      </c>
      <c r="AU179" s="239" t="s">
        <v>84</v>
      </c>
      <c r="AV179" s="13" t="s">
        <v>84</v>
      </c>
      <c r="AW179" s="13" t="s">
        <v>34</v>
      </c>
      <c r="AX179" s="13" t="s">
        <v>82</v>
      </c>
      <c r="AY179" s="239" t="s">
        <v>121</v>
      </c>
    </row>
    <row r="180" s="2" customFormat="1" ht="14.4" customHeight="1">
      <c r="A180" s="38"/>
      <c r="B180" s="39"/>
      <c r="C180" s="211" t="s">
        <v>8</v>
      </c>
      <c r="D180" s="211" t="s">
        <v>123</v>
      </c>
      <c r="E180" s="212" t="s">
        <v>215</v>
      </c>
      <c r="F180" s="213" t="s">
        <v>216</v>
      </c>
      <c r="G180" s="214" t="s">
        <v>126</v>
      </c>
      <c r="H180" s="215">
        <v>1680</v>
      </c>
      <c r="I180" s="216"/>
      <c r="J180" s="217">
        <f>ROUND(I180*H180,2)</f>
        <v>0</v>
      </c>
      <c r="K180" s="213" t="s">
        <v>127</v>
      </c>
      <c r="L180" s="44"/>
      <c r="M180" s="218" t="s">
        <v>1</v>
      </c>
      <c r="N180" s="219" t="s">
        <v>42</v>
      </c>
      <c r="O180" s="91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2" t="s">
        <v>128</v>
      </c>
      <c r="AT180" s="222" t="s">
        <v>123</v>
      </c>
      <c r="AU180" s="222" t="s">
        <v>84</v>
      </c>
      <c r="AY180" s="17" t="s">
        <v>121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7" t="s">
        <v>82</v>
      </c>
      <c r="BK180" s="223">
        <f>ROUND(I180*H180,2)</f>
        <v>0</v>
      </c>
      <c r="BL180" s="17" t="s">
        <v>128</v>
      </c>
      <c r="BM180" s="222" t="s">
        <v>217</v>
      </c>
    </row>
    <row r="181" s="2" customFormat="1">
      <c r="A181" s="38"/>
      <c r="B181" s="39"/>
      <c r="C181" s="40"/>
      <c r="D181" s="224" t="s">
        <v>130</v>
      </c>
      <c r="E181" s="40"/>
      <c r="F181" s="225" t="s">
        <v>218</v>
      </c>
      <c r="G181" s="40"/>
      <c r="H181" s="40"/>
      <c r="I181" s="226"/>
      <c r="J181" s="40"/>
      <c r="K181" s="40"/>
      <c r="L181" s="44"/>
      <c r="M181" s="227"/>
      <c r="N181" s="228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130</v>
      </c>
      <c r="AU181" s="17" t="s">
        <v>84</v>
      </c>
    </row>
    <row r="182" s="13" customFormat="1">
      <c r="A182" s="13"/>
      <c r="B182" s="229"/>
      <c r="C182" s="230"/>
      <c r="D182" s="224" t="s">
        <v>132</v>
      </c>
      <c r="E182" s="231" t="s">
        <v>1</v>
      </c>
      <c r="F182" s="232" t="s">
        <v>133</v>
      </c>
      <c r="G182" s="230"/>
      <c r="H182" s="233">
        <v>1400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132</v>
      </c>
      <c r="AU182" s="239" t="s">
        <v>84</v>
      </c>
      <c r="AV182" s="13" t="s">
        <v>84</v>
      </c>
      <c r="AW182" s="13" t="s">
        <v>34</v>
      </c>
      <c r="AX182" s="13" t="s">
        <v>77</v>
      </c>
      <c r="AY182" s="239" t="s">
        <v>121</v>
      </c>
    </row>
    <row r="183" s="13" customFormat="1">
      <c r="A183" s="13"/>
      <c r="B183" s="229"/>
      <c r="C183" s="230"/>
      <c r="D183" s="224" t="s">
        <v>132</v>
      </c>
      <c r="E183" s="231" t="s">
        <v>1</v>
      </c>
      <c r="F183" s="232" t="s">
        <v>134</v>
      </c>
      <c r="G183" s="230"/>
      <c r="H183" s="233">
        <v>280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132</v>
      </c>
      <c r="AU183" s="239" t="s">
        <v>84</v>
      </c>
      <c r="AV183" s="13" t="s">
        <v>84</v>
      </c>
      <c r="AW183" s="13" t="s">
        <v>34</v>
      </c>
      <c r="AX183" s="13" t="s">
        <v>77</v>
      </c>
      <c r="AY183" s="239" t="s">
        <v>121</v>
      </c>
    </row>
    <row r="184" s="14" customFormat="1">
      <c r="A184" s="14"/>
      <c r="B184" s="240"/>
      <c r="C184" s="241"/>
      <c r="D184" s="224" t="s">
        <v>132</v>
      </c>
      <c r="E184" s="242" t="s">
        <v>1</v>
      </c>
      <c r="F184" s="243" t="s">
        <v>135</v>
      </c>
      <c r="G184" s="241"/>
      <c r="H184" s="244">
        <v>1680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132</v>
      </c>
      <c r="AU184" s="250" t="s">
        <v>84</v>
      </c>
      <c r="AV184" s="14" t="s">
        <v>128</v>
      </c>
      <c r="AW184" s="14" t="s">
        <v>34</v>
      </c>
      <c r="AX184" s="14" t="s">
        <v>82</v>
      </c>
      <c r="AY184" s="250" t="s">
        <v>121</v>
      </c>
    </row>
    <row r="185" s="2" customFormat="1" ht="14.4" customHeight="1">
      <c r="A185" s="38"/>
      <c r="B185" s="39"/>
      <c r="C185" s="261" t="s">
        <v>219</v>
      </c>
      <c r="D185" s="261" t="s">
        <v>198</v>
      </c>
      <c r="E185" s="262" t="s">
        <v>220</v>
      </c>
      <c r="F185" s="263" t="s">
        <v>221</v>
      </c>
      <c r="G185" s="264" t="s">
        <v>201</v>
      </c>
      <c r="H185" s="265">
        <v>336</v>
      </c>
      <c r="I185" s="266"/>
      <c r="J185" s="267">
        <f>ROUND(I185*H185,2)</f>
        <v>0</v>
      </c>
      <c r="K185" s="263" t="s">
        <v>127</v>
      </c>
      <c r="L185" s="268"/>
      <c r="M185" s="269" t="s">
        <v>1</v>
      </c>
      <c r="N185" s="270" t="s">
        <v>42</v>
      </c>
      <c r="O185" s="91"/>
      <c r="P185" s="220">
        <f>O185*H185</f>
        <v>0</v>
      </c>
      <c r="Q185" s="220">
        <v>1</v>
      </c>
      <c r="R185" s="220">
        <f>Q185*H185</f>
        <v>336</v>
      </c>
      <c r="S185" s="220">
        <v>0</v>
      </c>
      <c r="T185" s="221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2" t="s">
        <v>173</v>
      </c>
      <c r="AT185" s="222" t="s">
        <v>198</v>
      </c>
      <c r="AU185" s="222" t="s">
        <v>84</v>
      </c>
      <c r="AY185" s="17" t="s">
        <v>121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7" t="s">
        <v>82</v>
      </c>
      <c r="BK185" s="223">
        <f>ROUND(I185*H185,2)</f>
        <v>0</v>
      </c>
      <c r="BL185" s="17" t="s">
        <v>128</v>
      </c>
      <c r="BM185" s="222" t="s">
        <v>222</v>
      </c>
    </row>
    <row r="186" s="2" customFormat="1">
      <c r="A186" s="38"/>
      <c r="B186" s="39"/>
      <c r="C186" s="40"/>
      <c r="D186" s="224" t="s">
        <v>130</v>
      </c>
      <c r="E186" s="40"/>
      <c r="F186" s="225" t="s">
        <v>221</v>
      </c>
      <c r="G186" s="40"/>
      <c r="H186" s="40"/>
      <c r="I186" s="226"/>
      <c r="J186" s="40"/>
      <c r="K186" s="40"/>
      <c r="L186" s="44"/>
      <c r="M186" s="227"/>
      <c r="N186" s="228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130</v>
      </c>
      <c r="AU186" s="17" t="s">
        <v>84</v>
      </c>
    </row>
    <row r="187" s="13" customFormat="1">
      <c r="A187" s="13"/>
      <c r="B187" s="229"/>
      <c r="C187" s="230"/>
      <c r="D187" s="224" t="s">
        <v>132</v>
      </c>
      <c r="E187" s="231" t="s">
        <v>1</v>
      </c>
      <c r="F187" s="232" t="s">
        <v>223</v>
      </c>
      <c r="G187" s="230"/>
      <c r="H187" s="233">
        <v>280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132</v>
      </c>
      <c r="AU187" s="239" t="s">
        <v>84</v>
      </c>
      <c r="AV187" s="13" t="s">
        <v>84</v>
      </c>
      <c r="AW187" s="13" t="s">
        <v>34</v>
      </c>
      <c r="AX187" s="13" t="s">
        <v>77</v>
      </c>
      <c r="AY187" s="239" t="s">
        <v>121</v>
      </c>
    </row>
    <row r="188" s="13" customFormat="1">
      <c r="A188" s="13"/>
      <c r="B188" s="229"/>
      <c r="C188" s="230"/>
      <c r="D188" s="224" t="s">
        <v>132</v>
      </c>
      <c r="E188" s="231" t="s">
        <v>1</v>
      </c>
      <c r="F188" s="232" t="s">
        <v>224</v>
      </c>
      <c r="G188" s="230"/>
      <c r="H188" s="233">
        <v>56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132</v>
      </c>
      <c r="AU188" s="239" t="s">
        <v>84</v>
      </c>
      <c r="AV188" s="13" t="s">
        <v>84</v>
      </c>
      <c r="AW188" s="13" t="s">
        <v>34</v>
      </c>
      <c r="AX188" s="13" t="s">
        <v>77</v>
      </c>
      <c r="AY188" s="239" t="s">
        <v>121</v>
      </c>
    </row>
    <row r="189" s="14" customFormat="1">
      <c r="A189" s="14"/>
      <c r="B189" s="240"/>
      <c r="C189" s="241"/>
      <c r="D189" s="224" t="s">
        <v>132</v>
      </c>
      <c r="E189" s="242" t="s">
        <v>1</v>
      </c>
      <c r="F189" s="243" t="s">
        <v>135</v>
      </c>
      <c r="G189" s="241"/>
      <c r="H189" s="244">
        <v>336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132</v>
      </c>
      <c r="AU189" s="250" t="s">
        <v>84</v>
      </c>
      <c r="AV189" s="14" t="s">
        <v>128</v>
      </c>
      <c r="AW189" s="14" t="s">
        <v>34</v>
      </c>
      <c r="AX189" s="14" t="s">
        <v>82</v>
      </c>
      <c r="AY189" s="250" t="s">
        <v>121</v>
      </c>
    </row>
    <row r="190" s="12" customFormat="1" ht="22.8" customHeight="1">
      <c r="A190" s="12"/>
      <c r="B190" s="195"/>
      <c r="C190" s="196"/>
      <c r="D190" s="197" t="s">
        <v>76</v>
      </c>
      <c r="E190" s="209" t="s">
        <v>84</v>
      </c>
      <c r="F190" s="209" t="s">
        <v>225</v>
      </c>
      <c r="G190" s="196"/>
      <c r="H190" s="196"/>
      <c r="I190" s="199"/>
      <c r="J190" s="210">
        <f>BK190</f>
        <v>0</v>
      </c>
      <c r="K190" s="196"/>
      <c r="L190" s="201"/>
      <c r="M190" s="202"/>
      <c r="N190" s="203"/>
      <c r="O190" s="203"/>
      <c r="P190" s="204">
        <f>SUM(P191:P201)</f>
        <v>0</v>
      </c>
      <c r="Q190" s="203"/>
      <c r="R190" s="204">
        <f>SUM(R191:R201)</f>
        <v>428.81417999999996</v>
      </c>
      <c r="S190" s="203"/>
      <c r="T190" s="205">
        <f>SUM(T191:T201)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6" t="s">
        <v>82</v>
      </c>
      <c r="AT190" s="207" t="s">
        <v>76</v>
      </c>
      <c r="AU190" s="207" t="s">
        <v>82</v>
      </c>
      <c r="AY190" s="206" t="s">
        <v>121</v>
      </c>
      <c r="BK190" s="208">
        <f>SUM(BK191:BK201)</f>
        <v>0</v>
      </c>
    </row>
    <row r="191" s="2" customFormat="1" ht="14.4" customHeight="1">
      <c r="A191" s="38"/>
      <c r="B191" s="39"/>
      <c r="C191" s="211" t="s">
        <v>226</v>
      </c>
      <c r="D191" s="211" t="s">
        <v>123</v>
      </c>
      <c r="E191" s="212" t="s">
        <v>227</v>
      </c>
      <c r="F191" s="213" t="s">
        <v>228</v>
      </c>
      <c r="G191" s="214" t="s">
        <v>157</v>
      </c>
      <c r="H191" s="215">
        <v>77</v>
      </c>
      <c r="I191" s="216"/>
      <c r="J191" s="217">
        <f>ROUND(I191*H191,2)</f>
        <v>0</v>
      </c>
      <c r="K191" s="213" t="s">
        <v>127</v>
      </c>
      <c r="L191" s="44"/>
      <c r="M191" s="218" t="s">
        <v>1</v>
      </c>
      <c r="N191" s="219" t="s">
        <v>42</v>
      </c>
      <c r="O191" s="91"/>
      <c r="P191" s="220">
        <f>O191*H191</f>
        <v>0</v>
      </c>
      <c r="Q191" s="220">
        <v>2.2563399999999998</v>
      </c>
      <c r="R191" s="220">
        <f>Q191*H191</f>
        <v>173.73817999999997</v>
      </c>
      <c r="S191" s="220">
        <v>0</v>
      </c>
      <c r="T191" s="221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2" t="s">
        <v>128</v>
      </c>
      <c r="AT191" s="222" t="s">
        <v>123</v>
      </c>
      <c r="AU191" s="222" t="s">
        <v>84</v>
      </c>
      <c r="AY191" s="17" t="s">
        <v>121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7" t="s">
        <v>82</v>
      </c>
      <c r="BK191" s="223">
        <f>ROUND(I191*H191,2)</f>
        <v>0</v>
      </c>
      <c r="BL191" s="17" t="s">
        <v>128</v>
      </c>
      <c r="BM191" s="222" t="s">
        <v>229</v>
      </c>
    </row>
    <row r="192" s="2" customFormat="1">
      <c r="A192" s="38"/>
      <c r="B192" s="39"/>
      <c r="C192" s="40"/>
      <c r="D192" s="224" t="s">
        <v>130</v>
      </c>
      <c r="E192" s="40"/>
      <c r="F192" s="225" t="s">
        <v>230</v>
      </c>
      <c r="G192" s="40"/>
      <c r="H192" s="40"/>
      <c r="I192" s="226"/>
      <c r="J192" s="40"/>
      <c r="K192" s="40"/>
      <c r="L192" s="44"/>
      <c r="M192" s="227"/>
      <c r="N192" s="228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130</v>
      </c>
      <c r="AU192" s="17" t="s">
        <v>84</v>
      </c>
    </row>
    <row r="193" s="13" customFormat="1">
      <c r="A193" s="13"/>
      <c r="B193" s="229"/>
      <c r="C193" s="230"/>
      <c r="D193" s="224" t="s">
        <v>132</v>
      </c>
      <c r="E193" s="231" t="s">
        <v>1</v>
      </c>
      <c r="F193" s="232" t="s">
        <v>231</v>
      </c>
      <c r="G193" s="230"/>
      <c r="H193" s="233">
        <v>63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132</v>
      </c>
      <c r="AU193" s="239" t="s">
        <v>84</v>
      </c>
      <c r="AV193" s="13" t="s">
        <v>84</v>
      </c>
      <c r="AW193" s="13" t="s">
        <v>34</v>
      </c>
      <c r="AX193" s="13" t="s">
        <v>77</v>
      </c>
      <c r="AY193" s="239" t="s">
        <v>121</v>
      </c>
    </row>
    <row r="194" s="13" customFormat="1">
      <c r="A194" s="13"/>
      <c r="B194" s="229"/>
      <c r="C194" s="230"/>
      <c r="D194" s="224" t="s">
        <v>132</v>
      </c>
      <c r="E194" s="231" t="s">
        <v>1</v>
      </c>
      <c r="F194" s="232" t="s">
        <v>232</v>
      </c>
      <c r="G194" s="230"/>
      <c r="H194" s="233">
        <v>14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132</v>
      </c>
      <c r="AU194" s="239" t="s">
        <v>84</v>
      </c>
      <c r="AV194" s="13" t="s">
        <v>84</v>
      </c>
      <c r="AW194" s="13" t="s">
        <v>34</v>
      </c>
      <c r="AX194" s="13" t="s">
        <v>77</v>
      </c>
      <c r="AY194" s="239" t="s">
        <v>121</v>
      </c>
    </row>
    <row r="195" s="14" customFormat="1">
      <c r="A195" s="14"/>
      <c r="B195" s="240"/>
      <c r="C195" s="241"/>
      <c r="D195" s="224" t="s">
        <v>132</v>
      </c>
      <c r="E195" s="242" t="s">
        <v>1</v>
      </c>
      <c r="F195" s="243" t="s">
        <v>135</v>
      </c>
      <c r="G195" s="241"/>
      <c r="H195" s="244">
        <v>77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132</v>
      </c>
      <c r="AU195" s="250" t="s">
        <v>84</v>
      </c>
      <c r="AV195" s="14" t="s">
        <v>128</v>
      </c>
      <c r="AW195" s="14" t="s">
        <v>34</v>
      </c>
      <c r="AX195" s="14" t="s">
        <v>82</v>
      </c>
      <c r="AY195" s="250" t="s">
        <v>121</v>
      </c>
    </row>
    <row r="196" s="2" customFormat="1" ht="24.15" customHeight="1">
      <c r="A196" s="38"/>
      <c r="B196" s="39"/>
      <c r="C196" s="261" t="s">
        <v>233</v>
      </c>
      <c r="D196" s="261" t="s">
        <v>198</v>
      </c>
      <c r="E196" s="262" t="s">
        <v>234</v>
      </c>
      <c r="F196" s="263" t="s">
        <v>235</v>
      </c>
      <c r="G196" s="264" t="s">
        <v>236</v>
      </c>
      <c r="H196" s="265">
        <v>122</v>
      </c>
      <c r="I196" s="266"/>
      <c r="J196" s="267">
        <f>ROUND(I196*H196,2)</f>
        <v>0</v>
      </c>
      <c r="K196" s="263" t="s">
        <v>1</v>
      </c>
      <c r="L196" s="268"/>
      <c r="M196" s="269" t="s">
        <v>1</v>
      </c>
      <c r="N196" s="270" t="s">
        <v>42</v>
      </c>
      <c r="O196" s="91"/>
      <c r="P196" s="220">
        <f>O196*H196</f>
        <v>0</v>
      </c>
      <c r="Q196" s="220">
        <v>1.79</v>
      </c>
      <c r="R196" s="220">
        <f>Q196*H196</f>
        <v>218.38</v>
      </c>
      <c r="S196" s="220">
        <v>0</v>
      </c>
      <c r="T196" s="221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2" t="s">
        <v>173</v>
      </c>
      <c r="AT196" s="222" t="s">
        <v>198</v>
      </c>
      <c r="AU196" s="222" t="s">
        <v>84</v>
      </c>
      <c r="AY196" s="17" t="s">
        <v>121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7" t="s">
        <v>82</v>
      </c>
      <c r="BK196" s="223">
        <f>ROUND(I196*H196,2)</f>
        <v>0</v>
      </c>
      <c r="BL196" s="17" t="s">
        <v>128</v>
      </c>
      <c r="BM196" s="222" t="s">
        <v>237</v>
      </c>
    </row>
    <row r="197" s="2" customFormat="1">
      <c r="A197" s="38"/>
      <c r="B197" s="39"/>
      <c r="C197" s="40"/>
      <c r="D197" s="224" t="s">
        <v>130</v>
      </c>
      <c r="E197" s="40"/>
      <c r="F197" s="225" t="s">
        <v>235</v>
      </c>
      <c r="G197" s="40"/>
      <c r="H197" s="40"/>
      <c r="I197" s="226"/>
      <c r="J197" s="40"/>
      <c r="K197" s="40"/>
      <c r="L197" s="44"/>
      <c r="M197" s="227"/>
      <c r="N197" s="228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130</v>
      </c>
      <c r="AU197" s="17" t="s">
        <v>84</v>
      </c>
    </row>
    <row r="198" s="13" customFormat="1">
      <c r="A198" s="13"/>
      <c r="B198" s="229"/>
      <c r="C198" s="230"/>
      <c r="D198" s="224" t="s">
        <v>132</v>
      </c>
      <c r="E198" s="231" t="s">
        <v>1</v>
      </c>
      <c r="F198" s="232" t="s">
        <v>238</v>
      </c>
      <c r="G198" s="230"/>
      <c r="H198" s="233">
        <v>122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132</v>
      </c>
      <c r="AU198" s="239" t="s">
        <v>84</v>
      </c>
      <c r="AV198" s="13" t="s">
        <v>84</v>
      </c>
      <c r="AW198" s="13" t="s">
        <v>34</v>
      </c>
      <c r="AX198" s="13" t="s">
        <v>82</v>
      </c>
      <c r="AY198" s="239" t="s">
        <v>121</v>
      </c>
    </row>
    <row r="199" s="2" customFormat="1" ht="24.15" customHeight="1">
      <c r="A199" s="38"/>
      <c r="B199" s="39"/>
      <c r="C199" s="261" t="s">
        <v>239</v>
      </c>
      <c r="D199" s="261" t="s">
        <v>198</v>
      </c>
      <c r="E199" s="262" t="s">
        <v>240</v>
      </c>
      <c r="F199" s="263" t="s">
        <v>241</v>
      </c>
      <c r="G199" s="264" t="s">
        <v>236</v>
      </c>
      <c r="H199" s="265">
        <v>1112</v>
      </c>
      <c r="I199" s="266"/>
      <c r="J199" s="267">
        <f>ROUND(I199*H199,2)</f>
        <v>0</v>
      </c>
      <c r="K199" s="263" t="s">
        <v>1</v>
      </c>
      <c r="L199" s="268"/>
      <c r="M199" s="269" t="s">
        <v>1</v>
      </c>
      <c r="N199" s="270" t="s">
        <v>42</v>
      </c>
      <c r="O199" s="91"/>
      <c r="P199" s="220">
        <f>O199*H199</f>
        <v>0</v>
      </c>
      <c r="Q199" s="220">
        <v>0.033000000000000002</v>
      </c>
      <c r="R199" s="220">
        <f>Q199*H199</f>
        <v>36.696000000000005</v>
      </c>
      <c r="S199" s="220">
        <v>0</v>
      </c>
      <c r="T199" s="221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2" t="s">
        <v>173</v>
      </c>
      <c r="AT199" s="222" t="s">
        <v>198</v>
      </c>
      <c r="AU199" s="222" t="s">
        <v>84</v>
      </c>
      <c r="AY199" s="17" t="s">
        <v>121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7" t="s">
        <v>82</v>
      </c>
      <c r="BK199" s="223">
        <f>ROUND(I199*H199,2)</f>
        <v>0</v>
      </c>
      <c r="BL199" s="17" t="s">
        <v>128</v>
      </c>
      <c r="BM199" s="222" t="s">
        <v>242</v>
      </c>
    </row>
    <row r="200" s="2" customFormat="1">
      <c r="A200" s="38"/>
      <c r="B200" s="39"/>
      <c r="C200" s="40"/>
      <c r="D200" s="224" t="s">
        <v>130</v>
      </c>
      <c r="E200" s="40"/>
      <c r="F200" s="225" t="s">
        <v>241</v>
      </c>
      <c r="G200" s="40"/>
      <c r="H200" s="40"/>
      <c r="I200" s="226"/>
      <c r="J200" s="40"/>
      <c r="K200" s="40"/>
      <c r="L200" s="44"/>
      <c r="M200" s="227"/>
      <c r="N200" s="228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130</v>
      </c>
      <c r="AU200" s="17" t="s">
        <v>84</v>
      </c>
    </row>
    <row r="201" s="13" customFormat="1">
      <c r="A201" s="13"/>
      <c r="B201" s="229"/>
      <c r="C201" s="230"/>
      <c r="D201" s="224" t="s">
        <v>132</v>
      </c>
      <c r="E201" s="231" t="s">
        <v>1</v>
      </c>
      <c r="F201" s="232" t="s">
        <v>243</v>
      </c>
      <c r="G201" s="230"/>
      <c r="H201" s="233">
        <v>1112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132</v>
      </c>
      <c r="AU201" s="239" t="s">
        <v>84</v>
      </c>
      <c r="AV201" s="13" t="s">
        <v>84</v>
      </c>
      <c r="AW201" s="13" t="s">
        <v>34</v>
      </c>
      <c r="AX201" s="13" t="s">
        <v>82</v>
      </c>
      <c r="AY201" s="239" t="s">
        <v>121</v>
      </c>
    </row>
    <row r="202" s="12" customFormat="1" ht="22.8" customHeight="1">
      <c r="A202" s="12"/>
      <c r="B202" s="195"/>
      <c r="C202" s="196"/>
      <c r="D202" s="197" t="s">
        <v>76</v>
      </c>
      <c r="E202" s="209" t="s">
        <v>141</v>
      </c>
      <c r="F202" s="209" t="s">
        <v>244</v>
      </c>
      <c r="G202" s="196"/>
      <c r="H202" s="196"/>
      <c r="I202" s="199"/>
      <c r="J202" s="210">
        <f>BK202</f>
        <v>0</v>
      </c>
      <c r="K202" s="196"/>
      <c r="L202" s="201"/>
      <c r="M202" s="202"/>
      <c r="N202" s="203"/>
      <c r="O202" s="203"/>
      <c r="P202" s="204">
        <f>SUM(P203:P205)</f>
        <v>0</v>
      </c>
      <c r="Q202" s="203"/>
      <c r="R202" s="204">
        <f>SUM(R203:R205)</f>
        <v>37.236710000000002</v>
      </c>
      <c r="S202" s="203"/>
      <c r="T202" s="205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6" t="s">
        <v>82</v>
      </c>
      <c r="AT202" s="207" t="s">
        <v>76</v>
      </c>
      <c r="AU202" s="207" t="s">
        <v>82</v>
      </c>
      <c r="AY202" s="206" t="s">
        <v>121</v>
      </c>
      <c r="BK202" s="208">
        <f>SUM(BK203:BK205)</f>
        <v>0</v>
      </c>
    </row>
    <row r="203" s="2" customFormat="1" ht="14.4" customHeight="1">
      <c r="A203" s="38"/>
      <c r="B203" s="39"/>
      <c r="C203" s="211" t="s">
        <v>245</v>
      </c>
      <c r="D203" s="211" t="s">
        <v>123</v>
      </c>
      <c r="E203" s="212" t="s">
        <v>246</v>
      </c>
      <c r="F203" s="213" t="s">
        <v>247</v>
      </c>
      <c r="G203" s="214" t="s">
        <v>236</v>
      </c>
      <c r="H203" s="215">
        <v>139</v>
      </c>
      <c r="I203" s="216"/>
      <c r="J203" s="217">
        <f>ROUND(I203*H203,2)</f>
        <v>0</v>
      </c>
      <c r="K203" s="213" t="s">
        <v>127</v>
      </c>
      <c r="L203" s="44"/>
      <c r="M203" s="218" t="s">
        <v>1</v>
      </c>
      <c r="N203" s="219" t="s">
        <v>42</v>
      </c>
      <c r="O203" s="91"/>
      <c r="P203" s="220">
        <f>O203*H203</f>
        <v>0</v>
      </c>
      <c r="Q203" s="220">
        <v>0.26789000000000002</v>
      </c>
      <c r="R203" s="220">
        <f>Q203*H203</f>
        <v>37.236710000000002</v>
      </c>
      <c r="S203" s="220">
        <v>0</v>
      </c>
      <c r="T203" s="221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2" t="s">
        <v>128</v>
      </c>
      <c r="AT203" s="222" t="s">
        <v>123</v>
      </c>
      <c r="AU203" s="222" t="s">
        <v>84</v>
      </c>
      <c r="AY203" s="17" t="s">
        <v>121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7" t="s">
        <v>82</v>
      </c>
      <c r="BK203" s="223">
        <f>ROUND(I203*H203,2)</f>
        <v>0</v>
      </c>
      <c r="BL203" s="17" t="s">
        <v>128</v>
      </c>
      <c r="BM203" s="222" t="s">
        <v>248</v>
      </c>
    </row>
    <row r="204" s="2" customFormat="1">
      <c r="A204" s="38"/>
      <c r="B204" s="39"/>
      <c r="C204" s="40"/>
      <c r="D204" s="224" t="s">
        <v>130</v>
      </c>
      <c r="E204" s="40"/>
      <c r="F204" s="225" t="s">
        <v>249</v>
      </c>
      <c r="G204" s="40"/>
      <c r="H204" s="40"/>
      <c r="I204" s="226"/>
      <c r="J204" s="40"/>
      <c r="K204" s="40"/>
      <c r="L204" s="44"/>
      <c r="M204" s="227"/>
      <c r="N204" s="228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130</v>
      </c>
      <c r="AU204" s="17" t="s">
        <v>84</v>
      </c>
    </row>
    <row r="205" s="13" customFormat="1">
      <c r="A205" s="13"/>
      <c r="B205" s="229"/>
      <c r="C205" s="230"/>
      <c r="D205" s="224" t="s">
        <v>132</v>
      </c>
      <c r="E205" s="231" t="s">
        <v>1</v>
      </c>
      <c r="F205" s="232" t="s">
        <v>250</v>
      </c>
      <c r="G205" s="230"/>
      <c r="H205" s="233">
        <v>139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132</v>
      </c>
      <c r="AU205" s="239" t="s">
        <v>84</v>
      </c>
      <c r="AV205" s="13" t="s">
        <v>84</v>
      </c>
      <c r="AW205" s="13" t="s">
        <v>34</v>
      </c>
      <c r="AX205" s="13" t="s">
        <v>82</v>
      </c>
      <c r="AY205" s="239" t="s">
        <v>121</v>
      </c>
    </row>
    <row r="206" s="12" customFormat="1" ht="22.8" customHeight="1">
      <c r="A206" s="12"/>
      <c r="B206" s="195"/>
      <c r="C206" s="196"/>
      <c r="D206" s="197" t="s">
        <v>76</v>
      </c>
      <c r="E206" s="209" t="s">
        <v>128</v>
      </c>
      <c r="F206" s="209" t="s">
        <v>251</v>
      </c>
      <c r="G206" s="196"/>
      <c r="H206" s="196"/>
      <c r="I206" s="199"/>
      <c r="J206" s="210">
        <f>BK206</f>
        <v>0</v>
      </c>
      <c r="K206" s="196"/>
      <c r="L206" s="201"/>
      <c r="M206" s="202"/>
      <c r="N206" s="203"/>
      <c r="O206" s="203"/>
      <c r="P206" s="204">
        <f>SUM(P207:P224)</f>
        <v>0</v>
      </c>
      <c r="Q206" s="203"/>
      <c r="R206" s="204">
        <f>SUM(R207:R224)</f>
        <v>3.004</v>
      </c>
      <c r="S206" s="203"/>
      <c r="T206" s="205">
        <f>SUM(T207:T224)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6" t="s">
        <v>82</v>
      </c>
      <c r="AT206" s="207" t="s">
        <v>76</v>
      </c>
      <c r="AU206" s="207" t="s">
        <v>82</v>
      </c>
      <c r="AY206" s="206" t="s">
        <v>121</v>
      </c>
      <c r="BK206" s="208">
        <f>SUM(BK207:BK224)</f>
        <v>0</v>
      </c>
    </row>
    <row r="207" s="2" customFormat="1" ht="14.4" customHeight="1">
      <c r="A207" s="38"/>
      <c r="B207" s="39"/>
      <c r="C207" s="211" t="s">
        <v>7</v>
      </c>
      <c r="D207" s="211" t="s">
        <v>123</v>
      </c>
      <c r="E207" s="212" t="s">
        <v>252</v>
      </c>
      <c r="F207" s="213" t="s">
        <v>253</v>
      </c>
      <c r="G207" s="214" t="s">
        <v>126</v>
      </c>
      <c r="H207" s="215">
        <v>140</v>
      </c>
      <c r="I207" s="216"/>
      <c r="J207" s="217">
        <f>ROUND(I207*H207,2)</f>
        <v>0</v>
      </c>
      <c r="K207" s="213" t="s">
        <v>127</v>
      </c>
      <c r="L207" s="44"/>
      <c r="M207" s="218" t="s">
        <v>1</v>
      </c>
      <c r="N207" s="219" t="s">
        <v>42</v>
      </c>
      <c r="O207" s="91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2" t="s">
        <v>128</v>
      </c>
      <c r="AT207" s="222" t="s">
        <v>123</v>
      </c>
      <c r="AU207" s="222" t="s">
        <v>84</v>
      </c>
      <c r="AY207" s="17" t="s">
        <v>121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7" t="s">
        <v>82</v>
      </c>
      <c r="BK207" s="223">
        <f>ROUND(I207*H207,2)</f>
        <v>0</v>
      </c>
      <c r="BL207" s="17" t="s">
        <v>128</v>
      </c>
      <c r="BM207" s="222" t="s">
        <v>254</v>
      </c>
    </row>
    <row r="208" s="2" customFormat="1">
      <c r="A208" s="38"/>
      <c r="B208" s="39"/>
      <c r="C208" s="40"/>
      <c r="D208" s="224" t="s">
        <v>130</v>
      </c>
      <c r="E208" s="40"/>
      <c r="F208" s="225" t="s">
        <v>255</v>
      </c>
      <c r="G208" s="40"/>
      <c r="H208" s="40"/>
      <c r="I208" s="226"/>
      <c r="J208" s="40"/>
      <c r="K208" s="40"/>
      <c r="L208" s="44"/>
      <c r="M208" s="227"/>
      <c r="N208" s="228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130</v>
      </c>
      <c r="AU208" s="17" t="s">
        <v>84</v>
      </c>
    </row>
    <row r="209" s="13" customFormat="1">
      <c r="A209" s="13"/>
      <c r="B209" s="229"/>
      <c r="C209" s="230"/>
      <c r="D209" s="224" t="s">
        <v>132</v>
      </c>
      <c r="E209" s="231" t="s">
        <v>1</v>
      </c>
      <c r="F209" s="232" t="s">
        <v>256</v>
      </c>
      <c r="G209" s="230"/>
      <c r="H209" s="233">
        <v>140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132</v>
      </c>
      <c r="AU209" s="239" t="s">
        <v>84</v>
      </c>
      <c r="AV209" s="13" t="s">
        <v>84</v>
      </c>
      <c r="AW209" s="13" t="s">
        <v>34</v>
      </c>
      <c r="AX209" s="13" t="s">
        <v>82</v>
      </c>
      <c r="AY209" s="239" t="s">
        <v>121</v>
      </c>
    </row>
    <row r="210" s="2" customFormat="1" ht="14.4" customHeight="1">
      <c r="A210" s="38"/>
      <c r="B210" s="39"/>
      <c r="C210" s="211" t="s">
        <v>257</v>
      </c>
      <c r="D210" s="211" t="s">
        <v>123</v>
      </c>
      <c r="E210" s="212" t="s">
        <v>258</v>
      </c>
      <c r="F210" s="213" t="s">
        <v>259</v>
      </c>
      <c r="G210" s="214" t="s">
        <v>126</v>
      </c>
      <c r="H210" s="215">
        <v>2275</v>
      </c>
      <c r="I210" s="216"/>
      <c r="J210" s="217">
        <f>ROUND(I210*H210,2)</f>
        <v>0</v>
      </c>
      <c r="K210" s="213" t="s">
        <v>127</v>
      </c>
      <c r="L210" s="44"/>
      <c r="M210" s="218" t="s">
        <v>1</v>
      </c>
      <c r="N210" s="219" t="s">
        <v>42</v>
      </c>
      <c r="O210" s="91"/>
      <c r="P210" s="220">
        <f>O210*H210</f>
        <v>0</v>
      </c>
      <c r="Q210" s="220">
        <v>0.00027999999999999998</v>
      </c>
      <c r="R210" s="220">
        <f>Q210*H210</f>
        <v>0.6369999999999999</v>
      </c>
      <c r="S210" s="220">
        <v>0</v>
      </c>
      <c r="T210" s="221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2" t="s">
        <v>128</v>
      </c>
      <c r="AT210" s="222" t="s">
        <v>123</v>
      </c>
      <c r="AU210" s="222" t="s">
        <v>84</v>
      </c>
      <c r="AY210" s="17" t="s">
        <v>121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7" t="s">
        <v>82</v>
      </c>
      <c r="BK210" s="223">
        <f>ROUND(I210*H210,2)</f>
        <v>0</v>
      </c>
      <c r="BL210" s="17" t="s">
        <v>128</v>
      </c>
      <c r="BM210" s="222" t="s">
        <v>260</v>
      </c>
    </row>
    <row r="211" s="2" customFormat="1">
      <c r="A211" s="38"/>
      <c r="B211" s="39"/>
      <c r="C211" s="40"/>
      <c r="D211" s="224" t="s">
        <v>130</v>
      </c>
      <c r="E211" s="40"/>
      <c r="F211" s="225" t="s">
        <v>261</v>
      </c>
      <c r="G211" s="40"/>
      <c r="H211" s="40"/>
      <c r="I211" s="226"/>
      <c r="J211" s="40"/>
      <c r="K211" s="40"/>
      <c r="L211" s="44"/>
      <c r="M211" s="227"/>
      <c r="N211" s="228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130</v>
      </c>
      <c r="AU211" s="17" t="s">
        <v>84</v>
      </c>
    </row>
    <row r="212" s="13" customFormat="1">
      <c r="A212" s="13"/>
      <c r="B212" s="229"/>
      <c r="C212" s="230"/>
      <c r="D212" s="224" t="s">
        <v>132</v>
      </c>
      <c r="E212" s="231" t="s">
        <v>1</v>
      </c>
      <c r="F212" s="232" t="s">
        <v>262</v>
      </c>
      <c r="G212" s="230"/>
      <c r="H212" s="233">
        <v>1575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132</v>
      </c>
      <c r="AU212" s="239" t="s">
        <v>84</v>
      </c>
      <c r="AV212" s="13" t="s">
        <v>84</v>
      </c>
      <c r="AW212" s="13" t="s">
        <v>34</v>
      </c>
      <c r="AX212" s="13" t="s">
        <v>77</v>
      </c>
      <c r="AY212" s="239" t="s">
        <v>121</v>
      </c>
    </row>
    <row r="213" s="13" customFormat="1">
      <c r="A213" s="13"/>
      <c r="B213" s="229"/>
      <c r="C213" s="230"/>
      <c r="D213" s="224" t="s">
        <v>132</v>
      </c>
      <c r="E213" s="231" t="s">
        <v>1</v>
      </c>
      <c r="F213" s="232" t="s">
        <v>263</v>
      </c>
      <c r="G213" s="230"/>
      <c r="H213" s="233">
        <v>700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132</v>
      </c>
      <c r="AU213" s="239" t="s">
        <v>84</v>
      </c>
      <c r="AV213" s="13" t="s">
        <v>84</v>
      </c>
      <c r="AW213" s="13" t="s">
        <v>34</v>
      </c>
      <c r="AX213" s="13" t="s">
        <v>77</v>
      </c>
      <c r="AY213" s="239" t="s">
        <v>121</v>
      </c>
    </row>
    <row r="214" s="14" customFormat="1">
      <c r="A214" s="14"/>
      <c r="B214" s="240"/>
      <c r="C214" s="241"/>
      <c r="D214" s="224" t="s">
        <v>132</v>
      </c>
      <c r="E214" s="242" t="s">
        <v>1</v>
      </c>
      <c r="F214" s="243" t="s">
        <v>135</v>
      </c>
      <c r="G214" s="241"/>
      <c r="H214" s="244">
        <v>2275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132</v>
      </c>
      <c r="AU214" s="250" t="s">
        <v>84</v>
      </c>
      <c r="AV214" s="14" t="s">
        <v>128</v>
      </c>
      <c r="AW214" s="14" t="s">
        <v>34</v>
      </c>
      <c r="AX214" s="14" t="s">
        <v>82</v>
      </c>
      <c r="AY214" s="250" t="s">
        <v>121</v>
      </c>
    </row>
    <row r="215" s="2" customFormat="1" ht="14.4" customHeight="1">
      <c r="A215" s="38"/>
      <c r="B215" s="39"/>
      <c r="C215" s="261" t="s">
        <v>264</v>
      </c>
      <c r="D215" s="261" t="s">
        <v>198</v>
      </c>
      <c r="E215" s="262" t="s">
        <v>265</v>
      </c>
      <c r="F215" s="263" t="s">
        <v>266</v>
      </c>
      <c r="G215" s="264" t="s">
        <v>126</v>
      </c>
      <c r="H215" s="265">
        <v>1575</v>
      </c>
      <c r="I215" s="266"/>
      <c r="J215" s="267">
        <f>ROUND(I215*H215,2)</f>
        <v>0</v>
      </c>
      <c r="K215" s="263" t="s">
        <v>127</v>
      </c>
      <c r="L215" s="268"/>
      <c r="M215" s="269" t="s">
        <v>1</v>
      </c>
      <c r="N215" s="270" t="s">
        <v>42</v>
      </c>
      <c r="O215" s="91"/>
      <c r="P215" s="220">
        <f>O215*H215</f>
        <v>0</v>
      </c>
      <c r="Q215" s="220">
        <v>0.00027999999999999998</v>
      </c>
      <c r="R215" s="220">
        <f>Q215*H215</f>
        <v>0.44099999999999995</v>
      </c>
      <c r="S215" s="220">
        <v>0</v>
      </c>
      <c r="T215" s="221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2" t="s">
        <v>173</v>
      </c>
      <c r="AT215" s="222" t="s">
        <v>198</v>
      </c>
      <c r="AU215" s="222" t="s">
        <v>84</v>
      </c>
      <c r="AY215" s="17" t="s">
        <v>121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7" t="s">
        <v>82</v>
      </c>
      <c r="BK215" s="223">
        <f>ROUND(I215*H215,2)</f>
        <v>0</v>
      </c>
      <c r="BL215" s="17" t="s">
        <v>128</v>
      </c>
      <c r="BM215" s="222" t="s">
        <v>267</v>
      </c>
    </row>
    <row r="216" s="2" customFormat="1">
      <c r="A216" s="38"/>
      <c r="B216" s="39"/>
      <c r="C216" s="40"/>
      <c r="D216" s="224" t="s">
        <v>130</v>
      </c>
      <c r="E216" s="40"/>
      <c r="F216" s="225" t="s">
        <v>266</v>
      </c>
      <c r="G216" s="40"/>
      <c r="H216" s="40"/>
      <c r="I216" s="226"/>
      <c r="J216" s="40"/>
      <c r="K216" s="40"/>
      <c r="L216" s="44"/>
      <c r="M216" s="227"/>
      <c r="N216" s="228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130</v>
      </c>
      <c r="AU216" s="17" t="s">
        <v>84</v>
      </c>
    </row>
    <row r="217" s="13" customFormat="1">
      <c r="A217" s="13"/>
      <c r="B217" s="229"/>
      <c r="C217" s="230"/>
      <c r="D217" s="224" t="s">
        <v>132</v>
      </c>
      <c r="E217" s="231" t="s">
        <v>1</v>
      </c>
      <c r="F217" s="232" t="s">
        <v>268</v>
      </c>
      <c r="G217" s="230"/>
      <c r="H217" s="233">
        <v>1575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132</v>
      </c>
      <c r="AU217" s="239" t="s">
        <v>84</v>
      </c>
      <c r="AV217" s="13" t="s">
        <v>84</v>
      </c>
      <c r="AW217" s="13" t="s">
        <v>34</v>
      </c>
      <c r="AX217" s="13" t="s">
        <v>82</v>
      </c>
      <c r="AY217" s="239" t="s">
        <v>121</v>
      </c>
    </row>
    <row r="218" s="2" customFormat="1" ht="14.4" customHeight="1">
      <c r="A218" s="38"/>
      <c r="B218" s="39"/>
      <c r="C218" s="261" t="s">
        <v>269</v>
      </c>
      <c r="D218" s="261" t="s">
        <v>198</v>
      </c>
      <c r="E218" s="262" t="s">
        <v>270</v>
      </c>
      <c r="F218" s="263" t="s">
        <v>271</v>
      </c>
      <c r="G218" s="264" t="s">
        <v>126</v>
      </c>
      <c r="H218" s="265">
        <v>700</v>
      </c>
      <c r="I218" s="266"/>
      <c r="J218" s="267">
        <f>ROUND(I218*H218,2)</f>
        <v>0</v>
      </c>
      <c r="K218" s="263" t="s">
        <v>127</v>
      </c>
      <c r="L218" s="268"/>
      <c r="M218" s="269" t="s">
        <v>1</v>
      </c>
      <c r="N218" s="270" t="s">
        <v>42</v>
      </c>
      <c r="O218" s="91"/>
      <c r="P218" s="220">
        <f>O218*H218</f>
        <v>0</v>
      </c>
      <c r="Q218" s="220">
        <v>0.00089999999999999998</v>
      </c>
      <c r="R218" s="220">
        <f>Q218*H218</f>
        <v>0.63</v>
      </c>
      <c r="S218" s="220">
        <v>0</v>
      </c>
      <c r="T218" s="221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2" t="s">
        <v>173</v>
      </c>
      <c r="AT218" s="222" t="s">
        <v>198</v>
      </c>
      <c r="AU218" s="222" t="s">
        <v>84</v>
      </c>
      <c r="AY218" s="17" t="s">
        <v>121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7" t="s">
        <v>82</v>
      </c>
      <c r="BK218" s="223">
        <f>ROUND(I218*H218,2)</f>
        <v>0</v>
      </c>
      <c r="BL218" s="17" t="s">
        <v>128</v>
      </c>
      <c r="BM218" s="222" t="s">
        <v>272</v>
      </c>
    </row>
    <row r="219" s="2" customFormat="1">
      <c r="A219" s="38"/>
      <c r="B219" s="39"/>
      <c r="C219" s="40"/>
      <c r="D219" s="224" t="s">
        <v>130</v>
      </c>
      <c r="E219" s="40"/>
      <c r="F219" s="225" t="s">
        <v>271</v>
      </c>
      <c r="G219" s="40"/>
      <c r="H219" s="40"/>
      <c r="I219" s="226"/>
      <c r="J219" s="40"/>
      <c r="K219" s="40"/>
      <c r="L219" s="44"/>
      <c r="M219" s="227"/>
      <c r="N219" s="228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130</v>
      </c>
      <c r="AU219" s="17" t="s">
        <v>84</v>
      </c>
    </row>
    <row r="220" s="13" customFormat="1">
      <c r="A220" s="13"/>
      <c r="B220" s="229"/>
      <c r="C220" s="230"/>
      <c r="D220" s="224" t="s">
        <v>132</v>
      </c>
      <c r="E220" s="231" t="s">
        <v>1</v>
      </c>
      <c r="F220" s="232" t="s">
        <v>263</v>
      </c>
      <c r="G220" s="230"/>
      <c r="H220" s="233">
        <v>700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132</v>
      </c>
      <c r="AU220" s="239" t="s">
        <v>84</v>
      </c>
      <c r="AV220" s="13" t="s">
        <v>84</v>
      </c>
      <c r="AW220" s="13" t="s">
        <v>34</v>
      </c>
      <c r="AX220" s="13" t="s">
        <v>82</v>
      </c>
      <c r="AY220" s="239" t="s">
        <v>121</v>
      </c>
    </row>
    <row r="221" s="2" customFormat="1" ht="14.4" customHeight="1">
      <c r="A221" s="38"/>
      <c r="B221" s="39"/>
      <c r="C221" s="211" t="s">
        <v>273</v>
      </c>
      <c r="D221" s="211" t="s">
        <v>123</v>
      </c>
      <c r="E221" s="212" t="s">
        <v>274</v>
      </c>
      <c r="F221" s="213" t="s">
        <v>275</v>
      </c>
      <c r="G221" s="214" t="s">
        <v>126</v>
      </c>
      <c r="H221" s="215">
        <v>15</v>
      </c>
      <c r="I221" s="216"/>
      <c r="J221" s="217">
        <f>ROUND(I221*H221,2)</f>
        <v>0</v>
      </c>
      <c r="K221" s="213" t="s">
        <v>127</v>
      </c>
      <c r="L221" s="44"/>
      <c r="M221" s="218" t="s">
        <v>1</v>
      </c>
      <c r="N221" s="219" t="s">
        <v>42</v>
      </c>
      <c r="O221" s="91"/>
      <c r="P221" s="220">
        <f>O221*H221</f>
        <v>0</v>
      </c>
      <c r="Q221" s="220">
        <v>0.086400000000000005</v>
      </c>
      <c r="R221" s="220">
        <f>Q221*H221</f>
        <v>1.296</v>
      </c>
      <c r="S221" s="220">
        <v>0</v>
      </c>
      <c r="T221" s="221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2" t="s">
        <v>128</v>
      </c>
      <c r="AT221" s="222" t="s">
        <v>123</v>
      </c>
      <c r="AU221" s="222" t="s">
        <v>84</v>
      </c>
      <c r="AY221" s="17" t="s">
        <v>121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7" t="s">
        <v>82</v>
      </c>
      <c r="BK221" s="223">
        <f>ROUND(I221*H221,2)</f>
        <v>0</v>
      </c>
      <c r="BL221" s="17" t="s">
        <v>128</v>
      </c>
      <c r="BM221" s="222" t="s">
        <v>276</v>
      </c>
    </row>
    <row r="222" s="2" customFormat="1">
      <c r="A222" s="38"/>
      <c r="B222" s="39"/>
      <c r="C222" s="40"/>
      <c r="D222" s="224" t="s">
        <v>130</v>
      </c>
      <c r="E222" s="40"/>
      <c r="F222" s="225" t="s">
        <v>277</v>
      </c>
      <c r="G222" s="40"/>
      <c r="H222" s="40"/>
      <c r="I222" s="226"/>
      <c r="J222" s="40"/>
      <c r="K222" s="40"/>
      <c r="L222" s="44"/>
      <c r="M222" s="227"/>
      <c r="N222" s="228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130</v>
      </c>
      <c r="AU222" s="17" t="s">
        <v>84</v>
      </c>
    </row>
    <row r="223" s="13" customFormat="1">
      <c r="A223" s="13"/>
      <c r="B223" s="229"/>
      <c r="C223" s="230"/>
      <c r="D223" s="224" t="s">
        <v>132</v>
      </c>
      <c r="E223" s="231" t="s">
        <v>1</v>
      </c>
      <c r="F223" s="232" t="s">
        <v>140</v>
      </c>
      <c r="G223" s="230"/>
      <c r="H223" s="233">
        <v>15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132</v>
      </c>
      <c r="AU223" s="239" t="s">
        <v>84</v>
      </c>
      <c r="AV223" s="13" t="s">
        <v>84</v>
      </c>
      <c r="AW223" s="13" t="s">
        <v>34</v>
      </c>
      <c r="AX223" s="13" t="s">
        <v>77</v>
      </c>
      <c r="AY223" s="239" t="s">
        <v>121</v>
      </c>
    </row>
    <row r="224" s="14" customFormat="1">
      <c r="A224" s="14"/>
      <c r="B224" s="240"/>
      <c r="C224" s="241"/>
      <c r="D224" s="224" t="s">
        <v>132</v>
      </c>
      <c r="E224" s="242" t="s">
        <v>1</v>
      </c>
      <c r="F224" s="243" t="s">
        <v>135</v>
      </c>
      <c r="G224" s="241"/>
      <c r="H224" s="244">
        <v>15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132</v>
      </c>
      <c r="AU224" s="250" t="s">
        <v>84</v>
      </c>
      <c r="AV224" s="14" t="s">
        <v>128</v>
      </c>
      <c r="AW224" s="14" t="s">
        <v>34</v>
      </c>
      <c r="AX224" s="14" t="s">
        <v>82</v>
      </c>
      <c r="AY224" s="250" t="s">
        <v>121</v>
      </c>
    </row>
    <row r="225" s="12" customFormat="1" ht="22.8" customHeight="1">
      <c r="A225" s="12"/>
      <c r="B225" s="195"/>
      <c r="C225" s="196"/>
      <c r="D225" s="197" t="s">
        <v>76</v>
      </c>
      <c r="E225" s="209" t="s">
        <v>154</v>
      </c>
      <c r="F225" s="209" t="s">
        <v>278</v>
      </c>
      <c r="G225" s="196"/>
      <c r="H225" s="196"/>
      <c r="I225" s="199"/>
      <c r="J225" s="210">
        <f>BK225</f>
        <v>0</v>
      </c>
      <c r="K225" s="196"/>
      <c r="L225" s="201"/>
      <c r="M225" s="202"/>
      <c r="N225" s="203"/>
      <c r="O225" s="203"/>
      <c r="P225" s="204">
        <f>SUM(P226:P251)</f>
        <v>0</v>
      </c>
      <c r="Q225" s="203"/>
      <c r="R225" s="204">
        <f>SUM(R226:R251)</f>
        <v>65.166359999999997</v>
      </c>
      <c r="S225" s="203"/>
      <c r="T225" s="205">
        <f>SUM(T226:T251)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6" t="s">
        <v>82</v>
      </c>
      <c r="AT225" s="207" t="s">
        <v>76</v>
      </c>
      <c r="AU225" s="207" t="s">
        <v>82</v>
      </c>
      <c r="AY225" s="206" t="s">
        <v>121</v>
      </c>
      <c r="BK225" s="208">
        <f>SUM(BK226:BK251)</f>
        <v>0</v>
      </c>
    </row>
    <row r="226" s="2" customFormat="1" ht="14.4" customHeight="1">
      <c r="A226" s="38"/>
      <c r="B226" s="39"/>
      <c r="C226" s="211" t="s">
        <v>279</v>
      </c>
      <c r="D226" s="211" t="s">
        <v>123</v>
      </c>
      <c r="E226" s="212" t="s">
        <v>280</v>
      </c>
      <c r="F226" s="213" t="s">
        <v>281</v>
      </c>
      <c r="G226" s="214" t="s">
        <v>126</v>
      </c>
      <c r="H226" s="215">
        <v>350</v>
      </c>
      <c r="I226" s="216"/>
      <c r="J226" s="217">
        <f>ROUND(I226*H226,2)</f>
        <v>0</v>
      </c>
      <c r="K226" s="213" t="s">
        <v>127</v>
      </c>
      <c r="L226" s="44"/>
      <c r="M226" s="218" t="s">
        <v>1</v>
      </c>
      <c r="N226" s="219" t="s">
        <v>42</v>
      </c>
      <c r="O226" s="91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2" t="s">
        <v>128</v>
      </c>
      <c r="AT226" s="222" t="s">
        <v>123</v>
      </c>
      <c r="AU226" s="222" t="s">
        <v>84</v>
      </c>
      <c r="AY226" s="17" t="s">
        <v>121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7" t="s">
        <v>82</v>
      </c>
      <c r="BK226" s="223">
        <f>ROUND(I226*H226,2)</f>
        <v>0</v>
      </c>
      <c r="BL226" s="17" t="s">
        <v>128</v>
      </c>
      <c r="BM226" s="222" t="s">
        <v>282</v>
      </c>
    </row>
    <row r="227" s="2" customFormat="1">
      <c r="A227" s="38"/>
      <c r="B227" s="39"/>
      <c r="C227" s="40"/>
      <c r="D227" s="224" t="s">
        <v>130</v>
      </c>
      <c r="E227" s="40"/>
      <c r="F227" s="225" t="s">
        <v>283</v>
      </c>
      <c r="G227" s="40"/>
      <c r="H227" s="40"/>
      <c r="I227" s="226"/>
      <c r="J227" s="40"/>
      <c r="K227" s="40"/>
      <c r="L227" s="44"/>
      <c r="M227" s="227"/>
      <c r="N227" s="228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130</v>
      </c>
      <c r="AU227" s="17" t="s">
        <v>84</v>
      </c>
    </row>
    <row r="228" s="13" customFormat="1">
      <c r="A228" s="13"/>
      <c r="B228" s="229"/>
      <c r="C228" s="230"/>
      <c r="D228" s="224" t="s">
        <v>132</v>
      </c>
      <c r="E228" s="231" t="s">
        <v>1</v>
      </c>
      <c r="F228" s="232" t="s">
        <v>284</v>
      </c>
      <c r="G228" s="230"/>
      <c r="H228" s="233">
        <v>350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132</v>
      </c>
      <c r="AU228" s="239" t="s">
        <v>84</v>
      </c>
      <c r="AV228" s="13" t="s">
        <v>84</v>
      </c>
      <c r="AW228" s="13" t="s">
        <v>34</v>
      </c>
      <c r="AX228" s="13" t="s">
        <v>82</v>
      </c>
      <c r="AY228" s="239" t="s">
        <v>121</v>
      </c>
    </row>
    <row r="229" s="2" customFormat="1" ht="14.4" customHeight="1">
      <c r="A229" s="38"/>
      <c r="B229" s="39"/>
      <c r="C229" s="211" t="s">
        <v>285</v>
      </c>
      <c r="D229" s="211" t="s">
        <v>123</v>
      </c>
      <c r="E229" s="212" t="s">
        <v>286</v>
      </c>
      <c r="F229" s="213" t="s">
        <v>287</v>
      </c>
      <c r="G229" s="214" t="s">
        <v>126</v>
      </c>
      <c r="H229" s="215">
        <v>350</v>
      </c>
      <c r="I229" s="216"/>
      <c r="J229" s="217">
        <f>ROUND(I229*H229,2)</f>
        <v>0</v>
      </c>
      <c r="K229" s="213" t="s">
        <v>1</v>
      </c>
      <c r="L229" s="44"/>
      <c r="M229" s="218" t="s">
        <v>1</v>
      </c>
      <c r="N229" s="219" t="s">
        <v>42</v>
      </c>
      <c r="O229" s="91"/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2" t="s">
        <v>128</v>
      </c>
      <c r="AT229" s="222" t="s">
        <v>123</v>
      </c>
      <c r="AU229" s="222" t="s">
        <v>84</v>
      </c>
      <c r="AY229" s="17" t="s">
        <v>121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7" t="s">
        <v>82</v>
      </c>
      <c r="BK229" s="223">
        <f>ROUND(I229*H229,2)</f>
        <v>0</v>
      </c>
      <c r="BL229" s="17" t="s">
        <v>128</v>
      </c>
      <c r="BM229" s="222" t="s">
        <v>288</v>
      </c>
    </row>
    <row r="230" s="2" customFormat="1">
      <c r="A230" s="38"/>
      <c r="B230" s="39"/>
      <c r="C230" s="40"/>
      <c r="D230" s="224" t="s">
        <v>130</v>
      </c>
      <c r="E230" s="40"/>
      <c r="F230" s="225" t="s">
        <v>289</v>
      </c>
      <c r="G230" s="40"/>
      <c r="H230" s="40"/>
      <c r="I230" s="226"/>
      <c r="J230" s="40"/>
      <c r="K230" s="40"/>
      <c r="L230" s="44"/>
      <c r="M230" s="227"/>
      <c r="N230" s="228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130</v>
      </c>
      <c r="AU230" s="17" t="s">
        <v>84</v>
      </c>
    </row>
    <row r="231" s="15" customFormat="1">
      <c r="A231" s="15"/>
      <c r="B231" s="251"/>
      <c r="C231" s="252"/>
      <c r="D231" s="224" t="s">
        <v>132</v>
      </c>
      <c r="E231" s="253" t="s">
        <v>1</v>
      </c>
      <c r="F231" s="254" t="s">
        <v>290</v>
      </c>
      <c r="G231" s="252"/>
      <c r="H231" s="253" t="s">
        <v>1</v>
      </c>
      <c r="I231" s="255"/>
      <c r="J231" s="252"/>
      <c r="K231" s="252"/>
      <c r="L231" s="256"/>
      <c r="M231" s="257"/>
      <c r="N231" s="258"/>
      <c r="O231" s="258"/>
      <c r="P231" s="258"/>
      <c r="Q231" s="258"/>
      <c r="R231" s="258"/>
      <c r="S231" s="258"/>
      <c r="T231" s="259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0" t="s">
        <v>132</v>
      </c>
      <c r="AU231" s="260" t="s">
        <v>84</v>
      </c>
      <c r="AV231" s="15" t="s">
        <v>82</v>
      </c>
      <c r="AW231" s="15" t="s">
        <v>34</v>
      </c>
      <c r="AX231" s="15" t="s">
        <v>77</v>
      </c>
      <c r="AY231" s="260" t="s">
        <v>121</v>
      </c>
    </row>
    <row r="232" s="13" customFormat="1">
      <c r="A232" s="13"/>
      <c r="B232" s="229"/>
      <c r="C232" s="230"/>
      <c r="D232" s="224" t="s">
        <v>132</v>
      </c>
      <c r="E232" s="231" t="s">
        <v>1</v>
      </c>
      <c r="F232" s="232" t="s">
        <v>284</v>
      </c>
      <c r="G232" s="230"/>
      <c r="H232" s="233">
        <v>350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132</v>
      </c>
      <c r="AU232" s="239" t="s">
        <v>84</v>
      </c>
      <c r="AV232" s="13" t="s">
        <v>84</v>
      </c>
      <c r="AW232" s="13" t="s">
        <v>34</v>
      </c>
      <c r="AX232" s="13" t="s">
        <v>82</v>
      </c>
      <c r="AY232" s="239" t="s">
        <v>121</v>
      </c>
    </row>
    <row r="233" s="2" customFormat="1" ht="14.4" customHeight="1">
      <c r="A233" s="38"/>
      <c r="B233" s="39"/>
      <c r="C233" s="211" t="s">
        <v>291</v>
      </c>
      <c r="D233" s="211" t="s">
        <v>123</v>
      </c>
      <c r="E233" s="212" t="s">
        <v>292</v>
      </c>
      <c r="F233" s="213" t="s">
        <v>293</v>
      </c>
      <c r="G233" s="214" t="s">
        <v>126</v>
      </c>
      <c r="H233" s="215">
        <v>700</v>
      </c>
      <c r="I233" s="216"/>
      <c r="J233" s="217">
        <f>ROUND(I233*H233,2)</f>
        <v>0</v>
      </c>
      <c r="K233" s="213" t="s">
        <v>127</v>
      </c>
      <c r="L233" s="44"/>
      <c r="M233" s="218" t="s">
        <v>1</v>
      </c>
      <c r="N233" s="219" t="s">
        <v>42</v>
      </c>
      <c r="O233" s="91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2" t="s">
        <v>128</v>
      </c>
      <c r="AT233" s="222" t="s">
        <v>123</v>
      </c>
      <c r="AU233" s="222" t="s">
        <v>84</v>
      </c>
      <c r="AY233" s="17" t="s">
        <v>121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7" t="s">
        <v>82</v>
      </c>
      <c r="BK233" s="223">
        <f>ROUND(I233*H233,2)</f>
        <v>0</v>
      </c>
      <c r="BL233" s="17" t="s">
        <v>128</v>
      </c>
      <c r="BM233" s="222" t="s">
        <v>294</v>
      </c>
    </row>
    <row r="234" s="2" customFormat="1">
      <c r="A234" s="38"/>
      <c r="B234" s="39"/>
      <c r="C234" s="40"/>
      <c r="D234" s="224" t="s">
        <v>130</v>
      </c>
      <c r="E234" s="40"/>
      <c r="F234" s="225" t="s">
        <v>295</v>
      </c>
      <c r="G234" s="40"/>
      <c r="H234" s="40"/>
      <c r="I234" s="226"/>
      <c r="J234" s="40"/>
      <c r="K234" s="40"/>
      <c r="L234" s="44"/>
      <c r="M234" s="227"/>
      <c r="N234" s="228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130</v>
      </c>
      <c r="AU234" s="17" t="s">
        <v>84</v>
      </c>
    </row>
    <row r="235" s="13" customFormat="1">
      <c r="A235" s="13"/>
      <c r="B235" s="229"/>
      <c r="C235" s="230"/>
      <c r="D235" s="224" t="s">
        <v>132</v>
      </c>
      <c r="E235" s="231" t="s">
        <v>1</v>
      </c>
      <c r="F235" s="232" t="s">
        <v>296</v>
      </c>
      <c r="G235" s="230"/>
      <c r="H235" s="233">
        <v>700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132</v>
      </c>
      <c r="AU235" s="239" t="s">
        <v>84</v>
      </c>
      <c r="AV235" s="13" t="s">
        <v>84</v>
      </c>
      <c r="AW235" s="13" t="s">
        <v>34</v>
      </c>
      <c r="AX235" s="13" t="s">
        <v>82</v>
      </c>
      <c r="AY235" s="239" t="s">
        <v>121</v>
      </c>
    </row>
    <row r="236" s="2" customFormat="1" ht="14.4" customHeight="1">
      <c r="A236" s="38"/>
      <c r="B236" s="39"/>
      <c r="C236" s="211" t="s">
        <v>297</v>
      </c>
      <c r="D236" s="211" t="s">
        <v>123</v>
      </c>
      <c r="E236" s="212" t="s">
        <v>298</v>
      </c>
      <c r="F236" s="213" t="s">
        <v>299</v>
      </c>
      <c r="G236" s="214" t="s">
        <v>126</v>
      </c>
      <c r="H236" s="215">
        <v>350</v>
      </c>
      <c r="I236" s="216"/>
      <c r="J236" s="217">
        <f>ROUND(I236*H236,2)</f>
        <v>0</v>
      </c>
      <c r="K236" s="213" t="s">
        <v>1</v>
      </c>
      <c r="L236" s="44"/>
      <c r="M236" s="218" t="s">
        <v>1</v>
      </c>
      <c r="N236" s="219" t="s">
        <v>42</v>
      </c>
      <c r="O236" s="91"/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2" t="s">
        <v>128</v>
      </c>
      <c r="AT236" s="222" t="s">
        <v>123</v>
      </c>
      <c r="AU236" s="222" t="s">
        <v>84</v>
      </c>
      <c r="AY236" s="17" t="s">
        <v>121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7" t="s">
        <v>82</v>
      </c>
      <c r="BK236" s="223">
        <f>ROUND(I236*H236,2)</f>
        <v>0</v>
      </c>
      <c r="BL236" s="17" t="s">
        <v>128</v>
      </c>
      <c r="BM236" s="222" t="s">
        <v>300</v>
      </c>
    </row>
    <row r="237" s="2" customFormat="1">
      <c r="A237" s="38"/>
      <c r="B237" s="39"/>
      <c r="C237" s="40"/>
      <c r="D237" s="224" t="s">
        <v>130</v>
      </c>
      <c r="E237" s="40"/>
      <c r="F237" s="225" t="s">
        <v>301</v>
      </c>
      <c r="G237" s="40"/>
      <c r="H237" s="40"/>
      <c r="I237" s="226"/>
      <c r="J237" s="40"/>
      <c r="K237" s="40"/>
      <c r="L237" s="44"/>
      <c r="M237" s="227"/>
      <c r="N237" s="228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130</v>
      </c>
      <c r="AU237" s="17" t="s">
        <v>84</v>
      </c>
    </row>
    <row r="238" s="15" customFormat="1">
      <c r="A238" s="15"/>
      <c r="B238" s="251"/>
      <c r="C238" s="252"/>
      <c r="D238" s="224" t="s">
        <v>132</v>
      </c>
      <c r="E238" s="253" t="s">
        <v>1</v>
      </c>
      <c r="F238" s="254" t="s">
        <v>290</v>
      </c>
      <c r="G238" s="252"/>
      <c r="H238" s="253" t="s">
        <v>1</v>
      </c>
      <c r="I238" s="255"/>
      <c r="J238" s="252"/>
      <c r="K238" s="252"/>
      <c r="L238" s="256"/>
      <c r="M238" s="257"/>
      <c r="N238" s="258"/>
      <c r="O238" s="258"/>
      <c r="P238" s="258"/>
      <c r="Q238" s="258"/>
      <c r="R238" s="258"/>
      <c r="S238" s="258"/>
      <c r="T238" s="25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0" t="s">
        <v>132</v>
      </c>
      <c r="AU238" s="260" t="s">
        <v>84</v>
      </c>
      <c r="AV238" s="15" t="s">
        <v>82</v>
      </c>
      <c r="AW238" s="15" t="s">
        <v>34</v>
      </c>
      <c r="AX238" s="15" t="s">
        <v>77</v>
      </c>
      <c r="AY238" s="260" t="s">
        <v>121</v>
      </c>
    </row>
    <row r="239" s="13" customFormat="1">
      <c r="A239" s="13"/>
      <c r="B239" s="229"/>
      <c r="C239" s="230"/>
      <c r="D239" s="224" t="s">
        <v>132</v>
      </c>
      <c r="E239" s="231" t="s">
        <v>1</v>
      </c>
      <c r="F239" s="232" t="s">
        <v>284</v>
      </c>
      <c r="G239" s="230"/>
      <c r="H239" s="233">
        <v>350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132</v>
      </c>
      <c r="AU239" s="239" t="s">
        <v>84</v>
      </c>
      <c r="AV239" s="13" t="s">
        <v>84</v>
      </c>
      <c r="AW239" s="13" t="s">
        <v>34</v>
      </c>
      <c r="AX239" s="13" t="s">
        <v>82</v>
      </c>
      <c r="AY239" s="239" t="s">
        <v>121</v>
      </c>
    </row>
    <row r="240" s="2" customFormat="1" ht="14.4" customHeight="1">
      <c r="A240" s="38"/>
      <c r="B240" s="39"/>
      <c r="C240" s="211" t="s">
        <v>302</v>
      </c>
      <c r="D240" s="211" t="s">
        <v>123</v>
      </c>
      <c r="E240" s="212" t="s">
        <v>303</v>
      </c>
      <c r="F240" s="213" t="s">
        <v>304</v>
      </c>
      <c r="G240" s="214" t="s">
        <v>126</v>
      </c>
      <c r="H240" s="215">
        <v>105</v>
      </c>
      <c r="I240" s="216"/>
      <c r="J240" s="217">
        <f>ROUND(I240*H240,2)</f>
        <v>0</v>
      </c>
      <c r="K240" s="213" t="s">
        <v>127</v>
      </c>
      <c r="L240" s="44"/>
      <c r="M240" s="218" t="s">
        <v>1</v>
      </c>
      <c r="N240" s="219" t="s">
        <v>42</v>
      </c>
      <c r="O240" s="91"/>
      <c r="P240" s="220">
        <f>O240*H240</f>
        <v>0</v>
      </c>
      <c r="Q240" s="220">
        <v>0.19536000000000001</v>
      </c>
      <c r="R240" s="220">
        <f>Q240*H240</f>
        <v>20.512800000000002</v>
      </c>
      <c r="S240" s="220">
        <v>0</v>
      </c>
      <c r="T240" s="221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2" t="s">
        <v>128</v>
      </c>
      <c r="AT240" s="222" t="s">
        <v>123</v>
      </c>
      <c r="AU240" s="222" t="s">
        <v>84</v>
      </c>
      <c r="AY240" s="17" t="s">
        <v>121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7" t="s">
        <v>82</v>
      </c>
      <c r="BK240" s="223">
        <f>ROUND(I240*H240,2)</f>
        <v>0</v>
      </c>
      <c r="BL240" s="17" t="s">
        <v>128</v>
      </c>
      <c r="BM240" s="222" t="s">
        <v>305</v>
      </c>
    </row>
    <row r="241" s="2" customFormat="1">
      <c r="A241" s="38"/>
      <c r="B241" s="39"/>
      <c r="C241" s="40"/>
      <c r="D241" s="224" t="s">
        <v>130</v>
      </c>
      <c r="E241" s="40"/>
      <c r="F241" s="225" t="s">
        <v>306</v>
      </c>
      <c r="G241" s="40"/>
      <c r="H241" s="40"/>
      <c r="I241" s="226"/>
      <c r="J241" s="40"/>
      <c r="K241" s="40"/>
      <c r="L241" s="44"/>
      <c r="M241" s="227"/>
      <c r="N241" s="228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130</v>
      </c>
      <c r="AU241" s="17" t="s">
        <v>84</v>
      </c>
    </row>
    <row r="242" s="13" customFormat="1">
      <c r="A242" s="13"/>
      <c r="B242" s="229"/>
      <c r="C242" s="230"/>
      <c r="D242" s="224" t="s">
        <v>132</v>
      </c>
      <c r="E242" s="231" t="s">
        <v>1</v>
      </c>
      <c r="F242" s="232" t="s">
        <v>307</v>
      </c>
      <c r="G242" s="230"/>
      <c r="H242" s="233">
        <v>105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132</v>
      </c>
      <c r="AU242" s="239" t="s">
        <v>84</v>
      </c>
      <c r="AV242" s="13" t="s">
        <v>84</v>
      </c>
      <c r="AW242" s="13" t="s">
        <v>34</v>
      </c>
      <c r="AX242" s="13" t="s">
        <v>82</v>
      </c>
      <c r="AY242" s="239" t="s">
        <v>121</v>
      </c>
    </row>
    <row r="243" s="2" customFormat="1" ht="14.4" customHeight="1">
      <c r="A243" s="38"/>
      <c r="B243" s="39"/>
      <c r="C243" s="261" t="s">
        <v>308</v>
      </c>
      <c r="D243" s="261" t="s">
        <v>198</v>
      </c>
      <c r="E243" s="262" t="s">
        <v>309</v>
      </c>
      <c r="F243" s="263" t="s">
        <v>310</v>
      </c>
      <c r="G243" s="264" t="s">
        <v>126</v>
      </c>
      <c r="H243" s="265">
        <v>107.09999999999999</v>
      </c>
      <c r="I243" s="266"/>
      <c r="J243" s="267">
        <f>ROUND(I243*H243,2)</f>
        <v>0</v>
      </c>
      <c r="K243" s="263" t="s">
        <v>127</v>
      </c>
      <c r="L243" s="268"/>
      <c r="M243" s="269" t="s">
        <v>1</v>
      </c>
      <c r="N243" s="270" t="s">
        <v>42</v>
      </c>
      <c r="O243" s="91"/>
      <c r="P243" s="220">
        <f>O243*H243</f>
        <v>0</v>
      </c>
      <c r="Q243" s="220">
        <v>0.222</v>
      </c>
      <c r="R243" s="220">
        <f>Q243*H243</f>
        <v>23.776199999999999</v>
      </c>
      <c r="S243" s="220">
        <v>0</v>
      </c>
      <c r="T243" s="221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2" t="s">
        <v>173</v>
      </c>
      <c r="AT243" s="222" t="s">
        <v>198</v>
      </c>
      <c r="AU243" s="222" t="s">
        <v>84</v>
      </c>
      <c r="AY243" s="17" t="s">
        <v>121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7" t="s">
        <v>82</v>
      </c>
      <c r="BK243" s="223">
        <f>ROUND(I243*H243,2)</f>
        <v>0</v>
      </c>
      <c r="BL243" s="17" t="s">
        <v>128</v>
      </c>
      <c r="BM243" s="222" t="s">
        <v>311</v>
      </c>
    </row>
    <row r="244" s="2" customFormat="1">
      <c r="A244" s="38"/>
      <c r="B244" s="39"/>
      <c r="C244" s="40"/>
      <c r="D244" s="224" t="s">
        <v>130</v>
      </c>
      <c r="E244" s="40"/>
      <c r="F244" s="225" t="s">
        <v>310</v>
      </c>
      <c r="G244" s="40"/>
      <c r="H244" s="40"/>
      <c r="I244" s="226"/>
      <c r="J244" s="40"/>
      <c r="K244" s="40"/>
      <c r="L244" s="44"/>
      <c r="M244" s="227"/>
      <c r="N244" s="228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130</v>
      </c>
      <c r="AU244" s="17" t="s">
        <v>84</v>
      </c>
    </row>
    <row r="245" s="13" customFormat="1">
      <c r="A245" s="13"/>
      <c r="B245" s="229"/>
      <c r="C245" s="230"/>
      <c r="D245" s="224" t="s">
        <v>132</v>
      </c>
      <c r="E245" s="230"/>
      <c r="F245" s="232" t="s">
        <v>312</v>
      </c>
      <c r="G245" s="230"/>
      <c r="H245" s="233">
        <v>107.09999999999999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132</v>
      </c>
      <c r="AU245" s="239" t="s">
        <v>84</v>
      </c>
      <c r="AV245" s="13" t="s">
        <v>84</v>
      </c>
      <c r="AW245" s="13" t="s">
        <v>4</v>
      </c>
      <c r="AX245" s="13" t="s">
        <v>82</v>
      </c>
      <c r="AY245" s="239" t="s">
        <v>121</v>
      </c>
    </row>
    <row r="246" s="2" customFormat="1" ht="14.4" customHeight="1">
      <c r="A246" s="38"/>
      <c r="B246" s="39"/>
      <c r="C246" s="211" t="s">
        <v>313</v>
      </c>
      <c r="D246" s="211" t="s">
        <v>123</v>
      </c>
      <c r="E246" s="212" t="s">
        <v>314</v>
      </c>
      <c r="F246" s="213" t="s">
        <v>315</v>
      </c>
      <c r="G246" s="214" t="s">
        <v>126</v>
      </c>
      <c r="H246" s="215">
        <v>34</v>
      </c>
      <c r="I246" s="216"/>
      <c r="J246" s="217">
        <f>ROUND(I246*H246,2)</f>
        <v>0</v>
      </c>
      <c r="K246" s="213" t="s">
        <v>127</v>
      </c>
      <c r="L246" s="44"/>
      <c r="M246" s="218" t="s">
        <v>1</v>
      </c>
      <c r="N246" s="219" t="s">
        <v>42</v>
      </c>
      <c r="O246" s="91"/>
      <c r="P246" s="220">
        <f>O246*H246</f>
        <v>0</v>
      </c>
      <c r="Q246" s="220">
        <v>0.61404000000000003</v>
      </c>
      <c r="R246" s="220">
        <f>Q246*H246</f>
        <v>20.877359999999999</v>
      </c>
      <c r="S246" s="220">
        <v>0</v>
      </c>
      <c r="T246" s="221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2" t="s">
        <v>128</v>
      </c>
      <c r="AT246" s="222" t="s">
        <v>123</v>
      </c>
      <c r="AU246" s="222" t="s">
        <v>84</v>
      </c>
      <c r="AY246" s="17" t="s">
        <v>121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7" t="s">
        <v>82</v>
      </c>
      <c r="BK246" s="223">
        <f>ROUND(I246*H246,2)</f>
        <v>0</v>
      </c>
      <c r="BL246" s="17" t="s">
        <v>128</v>
      </c>
      <c r="BM246" s="222" t="s">
        <v>316</v>
      </c>
    </row>
    <row r="247" s="2" customFormat="1">
      <c r="A247" s="38"/>
      <c r="B247" s="39"/>
      <c r="C247" s="40"/>
      <c r="D247" s="224" t="s">
        <v>130</v>
      </c>
      <c r="E247" s="40"/>
      <c r="F247" s="225" t="s">
        <v>317</v>
      </c>
      <c r="G247" s="40"/>
      <c r="H247" s="40"/>
      <c r="I247" s="226"/>
      <c r="J247" s="40"/>
      <c r="K247" s="40"/>
      <c r="L247" s="44"/>
      <c r="M247" s="227"/>
      <c r="N247" s="228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130</v>
      </c>
      <c r="AU247" s="17" t="s">
        <v>84</v>
      </c>
    </row>
    <row r="248" s="13" customFormat="1">
      <c r="A248" s="13"/>
      <c r="B248" s="229"/>
      <c r="C248" s="230"/>
      <c r="D248" s="224" t="s">
        <v>132</v>
      </c>
      <c r="E248" s="231" t="s">
        <v>1</v>
      </c>
      <c r="F248" s="232" t="s">
        <v>140</v>
      </c>
      <c r="G248" s="230"/>
      <c r="H248" s="233">
        <v>15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132</v>
      </c>
      <c r="AU248" s="239" t="s">
        <v>84</v>
      </c>
      <c r="AV248" s="13" t="s">
        <v>84</v>
      </c>
      <c r="AW248" s="13" t="s">
        <v>34</v>
      </c>
      <c r="AX248" s="13" t="s">
        <v>77</v>
      </c>
      <c r="AY248" s="239" t="s">
        <v>121</v>
      </c>
    </row>
    <row r="249" s="13" customFormat="1">
      <c r="A249" s="13"/>
      <c r="B249" s="229"/>
      <c r="C249" s="230"/>
      <c r="D249" s="224" t="s">
        <v>132</v>
      </c>
      <c r="E249" s="231" t="s">
        <v>1</v>
      </c>
      <c r="F249" s="232" t="s">
        <v>318</v>
      </c>
      <c r="G249" s="230"/>
      <c r="H249" s="233">
        <v>10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132</v>
      </c>
      <c r="AU249" s="239" t="s">
        <v>84</v>
      </c>
      <c r="AV249" s="13" t="s">
        <v>84</v>
      </c>
      <c r="AW249" s="13" t="s">
        <v>34</v>
      </c>
      <c r="AX249" s="13" t="s">
        <v>77</v>
      </c>
      <c r="AY249" s="239" t="s">
        <v>121</v>
      </c>
    </row>
    <row r="250" s="13" customFormat="1">
      <c r="A250" s="13"/>
      <c r="B250" s="229"/>
      <c r="C250" s="230"/>
      <c r="D250" s="224" t="s">
        <v>132</v>
      </c>
      <c r="E250" s="231" t="s">
        <v>1</v>
      </c>
      <c r="F250" s="232" t="s">
        <v>319</v>
      </c>
      <c r="G250" s="230"/>
      <c r="H250" s="233">
        <v>9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132</v>
      </c>
      <c r="AU250" s="239" t="s">
        <v>84</v>
      </c>
      <c r="AV250" s="13" t="s">
        <v>84</v>
      </c>
      <c r="AW250" s="13" t="s">
        <v>34</v>
      </c>
      <c r="AX250" s="13" t="s">
        <v>77</v>
      </c>
      <c r="AY250" s="239" t="s">
        <v>121</v>
      </c>
    </row>
    <row r="251" s="14" customFormat="1">
      <c r="A251" s="14"/>
      <c r="B251" s="240"/>
      <c r="C251" s="241"/>
      <c r="D251" s="224" t="s">
        <v>132</v>
      </c>
      <c r="E251" s="242" t="s">
        <v>1</v>
      </c>
      <c r="F251" s="243" t="s">
        <v>135</v>
      </c>
      <c r="G251" s="241"/>
      <c r="H251" s="244">
        <v>34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132</v>
      </c>
      <c r="AU251" s="250" t="s">
        <v>84</v>
      </c>
      <c r="AV251" s="14" t="s">
        <v>128</v>
      </c>
      <c r="AW251" s="14" t="s">
        <v>34</v>
      </c>
      <c r="AX251" s="14" t="s">
        <v>82</v>
      </c>
      <c r="AY251" s="250" t="s">
        <v>121</v>
      </c>
    </row>
    <row r="252" s="12" customFormat="1" ht="22.8" customHeight="1">
      <c r="A252" s="12"/>
      <c r="B252" s="195"/>
      <c r="C252" s="196"/>
      <c r="D252" s="197" t="s">
        <v>76</v>
      </c>
      <c r="E252" s="209" t="s">
        <v>178</v>
      </c>
      <c r="F252" s="209" t="s">
        <v>320</v>
      </c>
      <c r="G252" s="196"/>
      <c r="H252" s="196"/>
      <c r="I252" s="199"/>
      <c r="J252" s="210">
        <f>BK252</f>
        <v>0</v>
      </c>
      <c r="K252" s="196"/>
      <c r="L252" s="201"/>
      <c r="M252" s="202"/>
      <c r="N252" s="203"/>
      <c r="O252" s="203"/>
      <c r="P252" s="204">
        <f>SUM(P253:P286)</f>
        <v>0</v>
      </c>
      <c r="Q252" s="203"/>
      <c r="R252" s="204">
        <f>SUM(R253:R286)</f>
        <v>19.776330000000002</v>
      </c>
      <c r="S252" s="203"/>
      <c r="T252" s="205">
        <f>SUM(T253:T286)</f>
        <v>649.29999999999995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6" t="s">
        <v>82</v>
      </c>
      <c r="AT252" s="207" t="s">
        <v>76</v>
      </c>
      <c r="AU252" s="207" t="s">
        <v>82</v>
      </c>
      <c r="AY252" s="206" t="s">
        <v>121</v>
      </c>
      <c r="BK252" s="208">
        <f>SUM(BK253:BK286)</f>
        <v>0</v>
      </c>
    </row>
    <row r="253" s="2" customFormat="1" ht="14.4" customHeight="1">
      <c r="A253" s="38"/>
      <c r="B253" s="39"/>
      <c r="C253" s="211" t="s">
        <v>321</v>
      </c>
      <c r="D253" s="211" t="s">
        <v>123</v>
      </c>
      <c r="E253" s="212" t="s">
        <v>322</v>
      </c>
      <c r="F253" s="213" t="s">
        <v>323</v>
      </c>
      <c r="G253" s="214" t="s">
        <v>151</v>
      </c>
      <c r="H253" s="215">
        <v>700</v>
      </c>
      <c r="I253" s="216"/>
      <c r="J253" s="217">
        <f>ROUND(I253*H253,2)</f>
        <v>0</v>
      </c>
      <c r="K253" s="213" t="s">
        <v>127</v>
      </c>
      <c r="L253" s="44"/>
      <c r="M253" s="218" t="s">
        <v>1</v>
      </c>
      <c r="N253" s="219" t="s">
        <v>42</v>
      </c>
      <c r="O253" s="91"/>
      <c r="P253" s="220">
        <f>O253*H253</f>
        <v>0</v>
      </c>
      <c r="Q253" s="220">
        <v>0.00059999999999999995</v>
      </c>
      <c r="R253" s="220">
        <f>Q253*H253</f>
        <v>0.41999999999999998</v>
      </c>
      <c r="S253" s="220">
        <v>0</v>
      </c>
      <c r="T253" s="221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2" t="s">
        <v>128</v>
      </c>
      <c r="AT253" s="222" t="s">
        <v>123</v>
      </c>
      <c r="AU253" s="222" t="s">
        <v>84</v>
      </c>
      <c r="AY253" s="17" t="s">
        <v>121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7" t="s">
        <v>82</v>
      </c>
      <c r="BK253" s="223">
        <f>ROUND(I253*H253,2)</f>
        <v>0</v>
      </c>
      <c r="BL253" s="17" t="s">
        <v>128</v>
      </c>
      <c r="BM253" s="222" t="s">
        <v>324</v>
      </c>
    </row>
    <row r="254" s="2" customFormat="1">
      <c r="A254" s="38"/>
      <c r="B254" s="39"/>
      <c r="C254" s="40"/>
      <c r="D254" s="224" t="s">
        <v>130</v>
      </c>
      <c r="E254" s="40"/>
      <c r="F254" s="225" t="s">
        <v>325</v>
      </c>
      <c r="G254" s="40"/>
      <c r="H254" s="40"/>
      <c r="I254" s="226"/>
      <c r="J254" s="40"/>
      <c r="K254" s="40"/>
      <c r="L254" s="44"/>
      <c r="M254" s="227"/>
      <c r="N254" s="228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130</v>
      </c>
      <c r="AU254" s="17" t="s">
        <v>84</v>
      </c>
    </row>
    <row r="255" s="13" customFormat="1">
      <c r="A255" s="13"/>
      <c r="B255" s="229"/>
      <c r="C255" s="230"/>
      <c r="D255" s="224" t="s">
        <v>132</v>
      </c>
      <c r="E255" s="231" t="s">
        <v>1</v>
      </c>
      <c r="F255" s="232" t="s">
        <v>326</v>
      </c>
      <c r="G255" s="230"/>
      <c r="H255" s="233">
        <v>700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132</v>
      </c>
      <c r="AU255" s="239" t="s">
        <v>84</v>
      </c>
      <c r="AV255" s="13" t="s">
        <v>84</v>
      </c>
      <c r="AW255" s="13" t="s">
        <v>34</v>
      </c>
      <c r="AX255" s="13" t="s">
        <v>82</v>
      </c>
      <c r="AY255" s="239" t="s">
        <v>121</v>
      </c>
    </row>
    <row r="256" s="2" customFormat="1" ht="14.4" customHeight="1">
      <c r="A256" s="38"/>
      <c r="B256" s="39"/>
      <c r="C256" s="211" t="s">
        <v>327</v>
      </c>
      <c r="D256" s="211" t="s">
        <v>123</v>
      </c>
      <c r="E256" s="212" t="s">
        <v>328</v>
      </c>
      <c r="F256" s="213" t="s">
        <v>329</v>
      </c>
      <c r="G256" s="214" t="s">
        <v>151</v>
      </c>
      <c r="H256" s="215">
        <v>374</v>
      </c>
      <c r="I256" s="216"/>
      <c r="J256" s="217">
        <f>ROUND(I256*H256,2)</f>
        <v>0</v>
      </c>
      <c r="K256" s="213" t="s">
        <v>127</v>
      </c>
      <c r="L256" s="44"/>
      <c r="M256" s="218" t="s">
        <v>1</v>
      </c>
      <c r="N256" s="219" t="s">
        <v>42</v>
      </c>
      <c r="O256" s="91"/>
      <c r="P256" s="220">
        <f>O256*H256</f>
        <v>0</v>
      </c>
      <c r="Q256" s="220">
        <v>1.0000000000000001E-05</v>
      </c>
      <c r="R256" s="220">
        <f>Q256*H256</f>
        <v>0.0037400000000000003</v>
      </c>
      <c r="S256" s="220">
        <v>0</v>
      </c>
      <c r="T256" s="221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2" t="s">
        <v>128</v>
      </c>
      <c r="AT256" s="222" t="s">
        <v>123</v>
      </c>
      <c r="AU256" s="222" t="s">
        <v>84</v>
      </c>
      <c r="AY256" s="17" t="s">
        <v>121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7" t="s">
        <v>82</v>
      </c>
      <c r="BK256" s="223">
        <f>ROUND(I256*H256,2)</f>
        <v>0</v>
      </c>
      <c r="BL256" s="17" t="s">
        <v>128</v>
      </c>
      <c r="BM256" s="222" t="s">
        <v>330</v>
      </c>
    </row>
    <row r="257" s="2" customFormat="1">
      <c r="A257" s="38"/>
      <c r="B257" s="39"/>
      <c r="C257" s="40"/>
      <c r="D257" s="224" t="s">
        <v>130</v>
      </c>
      <c r="E257" s="40"/>
      <c r="F257" s="225" t="s">
        <v>331</v>
      </c>
      <c r="G257" s="40"/>
      <c r="H257" s="40"/>
      <c r="I257" s="226"/>
      <c r="J257" s="40"/>
      <c r="K257" s="40"/>
      <c r="L257" s="44"/>
      <c r="M257" s="227"/>
      <c r="N257" s="228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130</v>
      </c>
      <c r="AU257" s="17" t="s">
        <v>84</v>
      </c>
    </row>
    <row r="258" s="13" customFormat="1">
      <c r="A258" s="13"/>
      <c r="B258" s="229"/>
      <c r="C258" s="230"/>
      <c r="D258" s="224" t="s">
        <v>132</v>
      </c>
      <c r="E258" s="231" t="s">
        <v>1</v>
      </c>
      <c r="F258" s="232" t="s">
        <v>332</v>
      </c>
      <c r="G258" s="230"/>
      <c r="H258" s="233">
        <v>350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132</v>
      </c>
      <c r="AU258" s="239" t="s">
        <v>84</v>
      </c>
      <c r="AV258" s="13" t="s">
        <v>84</v>
      </c>
      <c r="AW258" s="13" t="s">
        <v>34</v>
      </c>
      <c r="AX258" s="13" t="s">
        <v>77</v>
      </c>
      <c r="AY258" s="239" t="s">
        <v>121</v>
      </c>
    </row>
    <row r="259" s="13" customFormat="1">
      <c r="A259" s="13"/>
      <c r="B259" s="229"/>
      <c r="C259" s="230"/>
      <c r="D259" s="224" t="s">
        <v>132</v>
      </c>
      <c r="E259" s="231" t="s">
        <v>1</v>
      </c>
      <c r="F259" s="232" t="s">
        <v>333</v>
      </c>
      <c r="G259" s="230"/>
      <c r="H259" s="233">
        <v>24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9" t="s">
        <v>132</v>
      </c>
      <c r="AU259" s="239" t="s">
        <v>84</v>
      </c>
      <c r="AV259" s="13" t="s">
        <v>84</v>
      </c>
      <c r="AW259" s="13" t="s">
        <v>34</v>
      </c>
      <c r="AX259" s="13" t="s">
        <v>77</v>
      </c>
      <c r="AY259" s="239" t="s">
        <v>121</v>
      </c>
    </row>
    <row r="260" s="14" customFormat="1">
      <c r="A260" s="14"/>
      <c r="B260" s="240"/>
      <c r="C260" s="241"/>
      <c r="D260" s="224" t="s">
        <v>132</v>
      </c>
      <c r="E260" s="242" t="s">
        <v>1</v>
      </c>
      <c r="F260" s="243" t="s">
        <v>135</v>
      </c>
      <c r="G260" s="241"/>
      <c r="H260" s="244">
        <v>374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132</v>
      </c>
      <c r="AU260" s="250" t="s">
        <v>84</v>
      </c>
      <c r="AV260" s="14" t="s">
        <v>128</v>
      </c>
      <c r="AW260" s="14" t="s">
        <v>34</v>
      </c>
      <c r="AX260" s="14" t="s">
        <v>82</v>
      </c>
      <c r="AY260" s="250" t="s">
        <v>121</v>
      </c>
    </row>
    <row r="261" s="2" customFormat="1" ht="14.4" customHeight="1">
      <c r="A261" s="38"/>
      <c r="B261" s="39"/>
      <c r="C261" s="211" t="s">
        <v>334</v>
      </c>
      <c r="D261" s="211" t="s">
        <v>123</v>
      </c>
      <c r="E261" s="212" t="s">
        <v>335</v>
      </c>
      <c r="F261" s="213" t="s">
        <v>336</v>
      </c>
      <c r="G261" s="214" t="s">
        <v>151</v>
      </c>
      <c r="H261" s="215">
        <v>65</v>
      </c>
      <c r="I261" s="216"/>
      <c r="J261" s="217">
        <f>ROUND(I261*H261,2)</f>
        <v>0</v>
      </c>
      <c r="K261" s="213" t="s">
        <v>127</v>
      </c>
      <c r="L261" s="44"/>
      <c r="M261" s="218" t="s">
        <v>1</v>
      </c>
      <c r="N261" s="219" t="s">
        <v>42</v>
      </c>
      <c r="O261" s="91"/>
      <c r="P261" s="220">
        <f>O261*H261</f>
        <v>0</v>
      </c>
      <c r="Q261" s="220">
        <v>0.16370999999999999</v>
      </c>
      <c r="R261" s="220">
        <f>Q261*H261</f>
        <v>10.64115</v>
      </c>
      <c r="S261" s="220">
        <v>0</v>
      </c>
      <c r="T261" s="221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2" t="s">
        <v>128</v>
      </c>
      <c r="AT261" s="222" t="s">
        <v>123</v>
      </c>
      <c r="AU261" s="222" t="s">
        <v>84</v>
      </c>
      <c r="AY261" s="17" t="s">
        <v>121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7" t="s">
        <v>82</v>
      </c>
      <c r="BK261" s="223">
        <f>ROUND(I261*H261,2)</f>
        <v>0</v>
      </c>
      <c r="BL261" s="17" t="s">
        <v>128</v>
      </c>
      <c r="BM261" s="222" t="s">
        <v>337</v>
      </c>
    </row>
    <row r="262" s="2" customFormat="1">
      <c r="A262" s="38"/>
      <c r="B262" s="39"/>
      <c r="C262" s="40"/>
      <c r="D262" s="224" t="s">
        <v>130</v>
      </c>
      <c r="E262" s="40"/>
      <c r="F262" s="225" t="s">
        <v>338</v>
      </c>
      <c r="G262" s="40"/>
      <c r="H262" s="40"/>
      <c r="I262" s="226"/>
      <c r="J262" s="40"/>
      <c r="K262" s="40"/>
      <c r="L262" s="44"/>
      <c r="M262" s="227"/>
      <c r="N262" s="228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130</v>
      </c>
      <c r="AU262" s="17" t="s">
        <v>84</v>
      </c>
    </row>
    <row r="263" s="13" customFormat="1">
      <c r="A263" s="13"/>
      <c r="B263" s="229"/>
      <c r="C263" s="230"/>
      <c r="D263" s="224" t="s">
        <v>132</v>
      </c>
      <c r="E263" s="231" t="s">
        <v>1</v>
      </c>
      <c r="F263" s="232" t="s">
        <v>339</v>
      </c>
      <c r="G263" s="230"/>
      <c r="H263" s="233">
        <v>40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132</v>
      </c>
      <c r="AU263" s="239" t="s">
        <v>84</v>
      </c>
      <c r="AV263" s="13" t="s">
        <v>84</v>
      </c>
      <c r="AW263" s="13" t="s">
        <v>34</v>
      </c>
      <c r="AX263" s="13" t="s">
        <v>77</v>
      </c>
      <c r="AY263" s="239" t="s">
        <v>121</v>
      </c>
    </row>
    <row r="264" s="13" customFormat="1">
      <c r="A264" s="13"/>
      <c r="B264" s="229"/>
      <c r="C264" s="230"/>
      <c r="D264" s="224" t="s">
        <v>132</v>
      </c>
      <c r="E264" s="231" t="s">
        <v>1</v>
      </c>
      <c r="F264" s="232" t="s">
        <v>340</v>
      </c>
      <c r="G264" s="230"/>
      <c r="H264" s="233">
        <v>10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132</v>
      </c>
      <c r="AU264" s="239" t="s">
        <v>84</v>
      </c>
      <c r="AV264" s="13" t="s">
        <v>84</v>
      </c>
      <c r="AW264" s="13" t="s">
        <v>34</v>
      </c>
      <c r="AX264" s="13" t="s">
        <v>77</v>
      </c>
      <c r="AY264" s="239" t="s">
        <v>121</v>
      </c>
    </row>
    <row r="265" s="13" customFormat="1">
      <c r="A265" s="13"/>
      <c r="B265" s="229"/>
      <c r="C265" s="230"/>
      <c r="D265" s="224" t="s">
        <v>132</v>
      </c>
      <c r="E265" s="231" t="s">
        <v>1</v>
      </c>
      <c r="F265" s="232" t="s">
        <v>341</v>
      </c>
      <c r="G265" s="230"/>
      <c r="H265" s="233">
        <v>15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132</v>
      </c>
      <c r="AU265" s="239" t="s">
        <v>84</v>
      </c>
      <c r="AV265" s="13" t="s">
        <v>84</v>
      </c>
      <c r="AW265" s="13" t="s">
        <v>34</v>
      </c>
      <c r="AX265" s="13" t="s">
        <v>77</v>
      </c>
      <c r="AY265" s="239" t="s">
        <v>121</v>
      </c>
    </row>
    <row r="266" s="14" customFormat="1">
      <c r="A266" s="14"/>
      <c r="B266" s="240"/>
      <c r="C266" s="241"/>
      <c r="D266" s="224" t="s">
        <v>132</v>
      </c>
      <c r="E266" s="242" t="s">
        <v>1</v>
      </c>
      <c r="F266" s="243" t="s">
        <v>135</v>
      </c>
      <c r="G266" s="241"/>
      <c r="H266" s="244">
        <v>65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132</v>
      </c>
      <c r="AU266" s="250" t="s">
        <v>84</v>
      </c>
      <c r="AV266" s="14" t="s">
        <v>128</v>
      </c>
      <c r="AW266" s="14" t="s">
        <v>34</v>
      </c>
      <c r="AX266" s="14" t="s">
        <v>82</v>
      </c>
      <c r="AY266" s="250" t="s">
        <v>121</v>
      </c>
    </row>
    <row r="267" s="2" customFormat="1" ht="14.4" customHeight="1">
      <c r="A267" s="38"/>
      <c r="B267" s="39"/>
      <c r="C267" s="261" t="s">
        <v>342</v>
      </c>
      <c r="D267" s="261" t="s">
        <v>198</v>
      </c>
      <c r="E267" s="262" t="s">
        <v>343</v>
      </c>
      <c r="F267" s="263" t="s">
        <v>344</v>
      </c>
      <c r="G267" s="264" t="s">
        <v>151</v>
      </c>
      <c r="H267" s="265">
        <v>65</v>
      </c>
      <c r="I267" s="266"/>
      <c r="J267" s="267">
        <f>ROUND(I267*H267,2)</f>
        <v>0</v>
      </c>
      <c r="K267" s="263" t="s">
        <v>127</v>
      </c>
      <c r="L267" s="268"/>
      <c r="M267" s="269" t="s">
        <v>1</v>
      </c>
      <c r="N267" s="270" t="s">
        <v>42</v>
      </c>
      <c r="O267" s="91"/>
      <c r="P267" s="220">
        <f>O267*H267</f>
        <v>0</v>
      </c>
      <c r="Q267" s="220">
        <v>0.13400000000000001</v>
      </c>
      <c r="R267" s="220">
        <f>Q267*H267</f>
        <v>8.7100000000000009</v>
      </c>
      <c r="S267" s="220">
        <v>0</v>
      </c>
      <c r="T267" s="221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2" t="s">
        <v>173</v>
      </c>
      <c r="AT267" s="222" t="s">
        <v>198</v>
      </c>
      <c r="AU267" s="222" t="s">
        <v>84</v>
      </c>
      <c r="AY267" s="17" t="s">
        <v>121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7" t="s">
        <v>82</v>
      </c>
      <c r="BK267" s="223">
        <f>ROUND(I267*H267,2)</f>
        <v>0</v>
      </c>
      <c r="BL267" s="17" t="s">
        <v>128</v>
      </c>
      <c r="BM267" s="222" t="s">
        <v>345</v>
      </c>
    </row>
    <row r="268" s="2" customFormat="1">
      <c r="A268" s="38"/>
      <c r="B268" s="39"/>
      <c r="C268" s="40"/>
      <c r="D268" s="224" t="s">
        <v>130</v>
      </c>
      <c r="E268" s="40"/>
      <c r="F268" s="225" t="s">
        <v>344</v>
      </c>
      <c r="G268" s="40"/>
      <c r="H268" s="40"/>
      <c r="I268" s="226"/>
      <c r="J268" s="40"/>
      <c r="K268" s="40"/>
      <c r="L268" s="44"/>
      <c r="M268" s="227"/>
      <c r="N268" s="228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130</v>
      </c>
      <c r="AU268" s="17" t="s">
        <v>84</v>
      </c>
    </row>
    <row r="269" s="13" customFormat="1">
      <c r="A269" s="13"/>
      <c r="B269" s="229"/>
      <c r="C269" s="230"/>
      <c r="D269" s="224" t="s">
        <v>132</v>
      </c>
      <c r="E269" s="231" t="s">
        <v>1</v>
      </c>
      <c r="F269" s="232" t="s">
        <v>339</v>
      </c>
      <c r="G269" s="230"/>
      <c r="H269" s="233">
        <v>40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132</v>
      </c>
      <c r="AU269" s="239" t="s">
        <v>84</v>
      </c>
      <c r="AV269" s="13" t="s">
        <v>84</v>
      </c>
      <c r="AW269" s="13" t="s">
        <v>34</v>
      </c>
      <c r="AX269" s="13" t="s">
        <v>77</v>
      </c>
      <c r="AY269" s="239" t="s">
        <v>121</v>
      </c>
    </row>
    <row r="270" s="13" customFormat="1">
      <c r="A270" s="13"/>
      <c r="B270" s="229"/>
      <c r="C270" s="230"/>
      <c r="D270" s="224" t="s">
        <v>132</v>
      </c>
      <c r="E270" s="231" t="s">
        <v>1</v>
      </c>
      <c r="F270" s="232" t="s">
        <v>340</v>
      </c>
      <c r="G270" s="230"/>
      <c r="H270" s="233">
        <v>10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132</v>
      </c>
      <c r="AU270" s="239" t="s">
        <v>84</v>
      </c>
      <c r="AV270" s="13" t="s">
        <v>84</v>
      </c>
      <c r="AW270" s="13" t="s">
        <v>34</v>
      </c>
      <c r="AX270" s="13" t="s">
        <v>77</v>
      </c>
      <c r="AY270" s="239" t="s">
        <v>121</v>
      </c>
    </row>
    <row r="271" s="13" customFormat="1">
      <c r="A271" s="13"/>
      <c r="B271" s="229"/>
      <c r="C271" s="230"/>
      <c r="D271" s="224" t="s">
        <v>132</v>
      </c>
      <c r="E271" s="231" t="s">
        <v>1</v>
      </c>
      <c r="F271" s="232" t="s">
        <v>341</v>
      </c>
      <c r="G271" s="230"/>
      <c r="H271" s="233">
        <v>15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132</v>
      </c>
      <c r="AU271" s="239" t="s">
        <v>84</v>
      </c>
      <c r="AV271" s="13" t="s">
        <v>84</v>
      </c>
      <c r="AW271" s="13" t="s">
        <v>34</v>
      </c>
      <c r="AX271" s="13" t="s">
        <v>77</v>
      </c>
      <c r="AY271" s="239" t="s">
        <v>121</v>
      </c>
    </row>
    <row r="272" s="14" customFormat="1">
      <c r="A272" s="14"/>
      <c r="B272" s="240"/>
      <c r="C272" s="241"/>
      <c r="D272" s="224" t="s">
        <v>132</v>
      </c>
      <c r="E272" s="242" t="s">
        <v>1</v>
      </c>
      <c r="F272" s="243" t="s">
        <v>135</v>
      </c>
      <c r="G272" s="241"/>
      <c r="H272" s="244">
        <v>65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132</v>
      </c>
      <c r="AU272" s="250" t="s">
        <v>84</v>
      </c>
      <c r="AV272" s="14" t="s">
        <v>128</v>
      </c>
      <c r="AW272" s="14" t="s">
        <v>34</v>
      </c>
      <c r="AX272" s="14" t="s">
        <v>82</v>
      </c>
      <c r="AY272" s="250" t="s">
        <v>121</v>
      </c>
    </row>
    <row r="273" s="2" customFormat="1" ht="14.4" customHeight="1">
      <c r="A273" s="38"/>
      <c r="B273" s="39"/>
      <c r="C273" s="211" t="s">
        <v>346</v>
      </c>
      <c r="D273" s="211" t="s">
        <v>123</v>
      </c>
      <c r="E273" s="212" t="s">
        <v>347</v>
      </c>
      <c r="F273" s="213" t="s">
        <v>348</v>
      </c>
      <c r="G273" s="214" t="s">
        <v>157</v>
      </c>
      <c r="H273" s="215">
        <v>294</v>
      </c>
      <c r="I273" s="216"/>
      <c r="J273" s="217">
        <f>ROUND(I273*H273,2)</f>
        <v>0</v>
      </c>
      <c r="K273" s="213" t="s">
        <v>127</v>
      </c>
      <c r="L273" s="44"/>
      <c r="M273" s="218" t="s">
        <v>1</v>
      </c>
      <c r="N273" s="219" t="s">
        <v>42</v>
      </c>
      <c r="O273" s="91"/>
      <c r="P273" s="220">
        <f>O273*H273</f>
        <v>0</v>
      </c>
      <c r="Q273" s="220">
        <v>0</v>
      </c>
      <c r="R273" s="220">
        <f>Q273*H273</f>
        <v>0</v>
      </c>
      <c r="S273" s="220">
        <v>2.1000000000000001</v>
      </c>
      <c r="T273" s="221">
        <f>S273*H273</f>
        <v>617.39999999999998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2" t="s">
        <v>128</v>
      </c>
      <c r="AT273" s="222" t="s">
        <v>123</v>
      </c>
      <c r="AU273" s="222" t="s">
        <v>84</v>
      </c>
      <c r="AY273" s="17" t="s">
        <v>121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7" t="s">
        <v>82</v>
      </c>
      <c r="BK273" s="223">
        <f>ROUND(I273*H273,2)</f>
        <v>0</v>
      </c>
      <c r="BL273" s="17" t="s">
        <v>128</v>
      </c>
      <c r="BM273" s="222" t="s">
        <v>349</v>
      </c>
    </row>
    <row r="274" s="2" customFormat="1">
      <c r="A274" s="38"/>
      <c r="B274" s="39"/>
      <c r="C274" s="40"/>
      <c r="D274" s="224" t="s">
        <v>130</v>
      </c>
      <c r="E274" s="40"/>
      <c r="F274" s="225" t="s">
        <v>350</v>
      </c>
      <c r="G274" s="40"/>
      <c r="H274" s="40"/>
      <c r="I274" s="226"/>
      <c r="J274" s="40"/>
      <c r="K274" s="40"/>
      <c r="L274" s="44"/>
      <c r="M274" s="227"/>
      <c r="N274" s="228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130</v>
      </c>
      <c r="AU274" s="17" t="s">
        <v>84</v>
      </c>
    </row>
    <row r="275" s="13" customFormat="1">
      <c r="A275" s="13"/>
      <c r="B275" s="229"/>
      <c r="C275" s="230"/>
      <c r="D275" s="224" t="s">
        <v>132</v>
      </c>
      <c r="E275" s="231" t="s">
        <v>1</v>
      </c>
      <c r="F275" s="232" t="s">
        <v>351</v>
      </c>
      <c r="G275" s="230"/>
      <c r="H275" s="233">
        <v>294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132</v>
      </c>
      <c r="AU275" s="239" t="s">
        <v>84</v>
      </c>
      <c r="AV275" s="13" t="s">
        <v>84</v>
      </c>
      <c r="AW275" s="13" t="s">
        <v>34</v>
      </c>
      <c r="AX275" s="13" t="s">
        <v>82</v>
      </c>
      <c r="AY275" s="239" t="s">
        <v>121</v>
      </c>
    </row>
    <row r="276" s="2" customFormat="1" ht="14.4" customHeight="1">
      <c r="A276" s="38"/>
      <c r="B276" s="39"/>
      <c r="C276" s="211" t="s">
        <v>352</v>
      </c>
      <c r="D276" s="211" t="s">
        <v>123</v>
      </c>
      <c r="E276" s="212" t="s">
        <v>353</v>
      </c>
      <c r="F276" s="213" t="s">
        <v>354</v>
      </c>
      <c r="G276" s="214" t="s">
        <v>157</v>
      </c>
      <c r="H276" s="215">
        <v>10</v>
      </c>
      <c r="I276" s="216"/>
      <c r="J276" s="217">
        <f>ROUND(I276*H276,2)</f>
        <v>0</v>
      </c>
      <c r="K276" s="213" t="s">
        <v>127</v>
      </c>
      <c r="L276" s="44"/>
      <c r="M276" s="218" t="s">
        <v>1</v>
      </c>
      <c r="N276" s="219" t="s">
        <v>42</v>
      </c>
      <c r="O276" s="91"/>
      <c r="P276" s="220">
        <f>O276*H276</f>
        <v>0</v>
      </c>
      <c r="Q276" s="220">
        <v>0</v>
      </c>
      <c r="R276" s="220">
        <f>Q276*H276</f>
        <v>0</v>
      </c>
      <c r="S276" s="220">
        <v>2</v>
      </c>
      <c r="T276" s="221">
        <f>S276*H276</f>
        <v>20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2" t="s">
        <v>128</v>
      </c>
      <c r="AT276" s="222" t="s">
        <v>123</v>
      </c>
      <c r="AU276" s="222" t="s">
        <v>84</v>
      </c>
      <c r="AY276" s="17" t="s">
        <v>121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7" t="s">
        <v>82</v>
      </c>
      <c r="BK276" s="223">
        <f>ROUND(I276*H276,2)</f>
        <v>0</v>
      </c>
      <c r="BL276" s="17" t="s">
        <v>128</v>
      </c>
      <c r="BM276" s="222" t="s">
        <v>355</v>
      </c>
    </row>
    <row r="277" s="2" customFormat="1">
      <c r="A277" s="38"/>
      <c r="B277" s="39"/>
      <c r="C277" s="40"/>
      <c r="D277" s="224" t="s">
        <v>130</v>
      </c>
      <c r="E277" s="40"/>
      <c r="F277" s="225" t="s">
        <v>356</v>
      </c>
      <c r="G277" s="40"/>
      <c r="H277" s="40"/>
      <c r="I277" s="226"/>
      <c r="J277" s="40"/>
      <c r="K277" s="40"/>
      <c r="L277" s="44"/>
      <c r="M277" s="227"/>
      <c r="N277" s="228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130</v>
      </c>
      <c r="AU277" s="17" t="s">
        <v>84</v>
      </c>
    </row>
    <row r="278" s="13" customFormat="1">
      <c r="A278" s="13"/>
      <c r="B278" s="229"/>
      <c r="C278" s="230"/>
      <c r="D278" s="224" t="s">
        <v>132</v>
      </c>
      <c r="E278" s="231" t="s">
        <v>1</v>
      </c>
      <c r="F278" s="232" t="s">
        <v>357</v>
      </c>
      <c r="G278" s="230"/>
      <c r="H278" s="233">
        <v>10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132</v>
      </c>
      <c r="AU278" s="239" t="s">
        <v>84</v>
      </c>
      <c r="AV278" s="13" t="s">
        <v>84</v>
      </c>
      <c r="AW278" s="13" t="s">
        <v>34</v>
      </c>
      <c r="AX278" s="13" t="s">
        <v>82</v>
      </c>
      <c r="AY278" s="239" t="s">
        <v>121</v>
      </c>
    </row>
    <row r="279" s="2" customFormat="1" ht="14.4" customHeight="1">
      <c r="A279" s="38"/>
      <c r="B279" s="39"/>
      <c r="C279" s="211" t="s">
        <v>358</v>
      </c>
      <c r="D279" s="211" t="s">
        <v>123</v>
      </c>
      <c r="E279" s="212" t="s">
        <v>359</v>
      </c>
      <c r="F279" s="213" t="s">
        <v>360</v>
      </c>
      <c r="G279" s="214" t="s">
        <v>151</v>
      </c>
      <c r="H279" s="215">
        <v>34</v>
      </c>
      <c r="I279" s="216"/>
      <c r="J279" s="217">
        <f>ROUND(I279*H279,2)</f>
        <v>0</v>
      </c>
      <c r="K279" s="213" t="s">
        <v>127</v>
      </c>
      <c r="L279" s="44"/>
      <c r="M279" s="218" t="s">
        <v>1</v>
      </c>
      <c r="N279" s="219" t="s">
        <v>42</v>
      </c>
      <c r="O279" s="91"/>
      <c r="P279" s="220">
        <f>O279*H279</f>
        <v>0</v>
      </c>
      <c r="Q279" s="220">
        <v>0</v>
      </c>
      <c r="R279" s="220">
        <f>Q279*H279</f>
        <v>0</v>
      </c>
      <c r="S279" s="220">
        <v>0.34999999999999998</v>
      </c>
      <c r="T279" s="221">
        <f>S279*H279</f>
        <v>11.899999999999999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2" t="s">
        <v>128</v>
      </c>
      <c r="AT279" s="222" t="s">
        <v>123</v>
      </c>
      <c r="AU279" s="222" t="s">
        <v>84</v>
      </c>
      <c r="AY279" s="17" t="s">
        <v>121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7" t="s">
        <v>82</v>
      </c>
      <c r="BK279" s="223">
        <f>ROUND(I279*H279,2)</f>
        <v>0</v>
      </c>
      <c r="BL279" s="17" t="s">
        <v>128</v>
      </c>
      <c r="BM279" s="222" t="s">
        <v>361</v>
      </c>
    </row>
    <row r="280" s="2" customFormat="1">
      <c r="A280" s="38"/>
      <c r="B280" s="39"/>
      <c r="C280" s="40"/>
      <c r="D280" s="224" t="s">
        <v>130</v>
      </c>
      <c r="E280" s="40"/>
      <c r="F280" s="225" t="s">
        <v>362</v>
      </c>
      <c r="G280" s="40"/>
      <c r="H280" s="40"/>
      <c r="I280" s="226"/>
      <c r="J280" s="40"/>
      <c r="K280" s="40"/>
      <c r="L280" s="44"/>
      <c r="M280" s="227"/>
      <c r="N280" s="228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130</v>
      </c>
      <c r="AU280" s="17" t="s">
        <v>84</v>
      </c>
    </row>
    <row r="281" s="13" customFormat="1">
      <c r="A281" s="13"/>
      <c r="B281" s="229"/>
      <c r="C281" s="230"/>
      <c r="D281" s="224" t="s">
        <v>132</v>
      </c>
      <c r="E281" s="231" t="s">
        <v>1</v>
      </c>
      <c r="F281" s="232" t="s">
        <v>363</v>
      </c>
      <c r="G281" s="230"/>
      <c r="H281" s="233">
        <v>10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132</v>
      </c>
      <c r="AU281" s="239" t="s">
        <v>84</v>
      </c>
      <c r="AV281" s="13" t="s">
        <v>84</v>
      </c>
      <c r="AW281" s="13" t="s">
        <v>34</v>
      </c>
      <c r="AX281" s="13" t="s">
        <v>77</v>
      </c>
      <c r="AY281" s="239" t="s">
        <v>121</v>
      </c>
    </row>
    <row r="282" s="13" customFormat="1">
      <c r="A282" s="13"/>
      <c r="B282" s="229"/>
      <c r="C282" s="230"/>
      <c r="D282" s="224" t="s">
        <v>132</v>
      </c>
      <c r="E282" s="231" t="s">
        <v>1</v>
      </c>
      <c r="F282" s="232" t="s">
        <v>364</v>
      </c>
      <c r="G282" s="230"/>
      <c r="H282" s="233">
        <v>24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132</v>
      </c>
      <c r="AU282" s="239" t="s">
        <v>84</v>
      </c>
      <c r="AV282" s="13" t="s">
        <v>84</v>
      </c>
      <c r="AW282" s="13" t="s">
        <v>34</v>
      </c>
      <c r="AX282" s="13" t="s">
        <v>77</v>
      </c>
      <c r="AY282" s="239" t="s">
        <v>121</v>
      </c>
    </row>
    <row r="283" s="14" customFormat="1">
      <c r="A283" s="14"/>
      <c r="B283" s="240"/>
      <c r="C283" s="241"/>
      <c r="D283" s="224" t="s">
        <v>132</v>
      </c>
      <c r="E283" s="242" t="s">
        <v>1</v>
      </c>
      <c r="F283" s="243" t="s">
        <v>135</v>
      </c>
      <c r="G283" s="241"/>
      <c r="H283" s="244">
        <v>34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132</v>
      </c>
      <c r="AU283" s="250" t="s">
        <v>84</v>
      </c>
      <c r="AV283" s="14" t="s">
        <v>128</v>
      </c>
      <c r="AW283" s="14" t="s">
        <v>34</v>
      </c>
      <c r="AX283" s="14" t="s">
        <v>82</v>
      </c>
      <c r="AY283" s="250" t="s">
        <v>121</v>
      </c>
    </row>
    <row r="284" s="2" customFormat="1" ht="14.4" customHeight="1">
      <c r="A284" s="38"/>
      <c r="B284" s="39"/>
      <c r="C284" s="211" t="s">
        <v>365</v>
      </c>
      <c r="D284" s="211" t="s">
        <v>123</v>
      </c>
      <c r="E284" s="212" t="s">
        <v>366</v>
      </c>
      <c r="F284" s="213" t="s">
        <v>367</v>
      </c>
      <c r="G284" s="214" t="s">
        <v>151</v>
      </c>
      <c r="H284" s="215">
        <v>18</v>
      </c>
      <c r="I284" s="216"/>
      <c r="J284" s="217">
        <f>ROUND(I284*H284,2)</f>
        <v>0</v>
      </c>
      <c r="K284" s="213" t="s">
        <v>127</v>
      </c>
      <c r="L284" s="44"/>
      <c r="M284" s="218" t="s">
        <v>1</v>
      </c>
      <c r="N284" s="219" t="s">
        <v>42</v>
      </c>
      <c r="O284" s="91"/>
      <c r="P284" s="220">
        <f>O284*H284</f>
        <v>0</v>
      </c>
      <c r="Q284" s="220">
        <v>8.0000000000000007E-05</v>
      </c>
      <c r="R284" s="220">
        <f>Q284*H284</f>
        <v>0.0014400000000000001</v>
      </c>
      <c r="S284" s="220">
        <v>0</v>
      </c>
      <c r="T284" s="221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2" t="s">
        <v>128</v>
      </c>
      <c r="AT284" s="222" t="s">
        <v>123</v>
      </c>
      <c r="AU284" s="222" t="s">
        <v>84</v>
      </c>
      <c r="AY284" s="17" t="s">
        <v>121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7" t="s">
        <v>82</v>
      </c>
      <c r="BK284" s="223">
        <f>ROUND(I284*H284,2)</f>
        <v>0</v>
      </c>
      <c r="BL284" s="17" t="s">
        <v>128</v>
      </c>
      <c r="BM284" s="222" t="s">
        <v>368</v>
      </c>
    </row>
    <row r="285" s="2" customFormat="1">
      <c r="A285" s="38"/>
      <c r="B285" s="39"/>
      <c r="C285" s="40"/>
      <c r="D285" s="224" t="s">
        <v>130</v>
      </c>
      <c r="E285" s="40"/>
      <c r="F285" s="225" t="s">
        <v>369</v>
      </c>
      <c r="G285" s="40"/>
      <c r="H285" s="40"/>
      <c r="I285" s="226"/>
      <c r="J285" s="40"/>
      <c r="K285" s="40"/>
      <c r="L285" s="44"/>
      <c r="M285" s="227"/>
      <c r="N285" s="228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130</v>
      </c>
      <c r="AU285" s="17" t="s">
        <v>84</v>
      </c>
    </row>
    <row r="286" s="13" customFormat="1">
      <c r="A286" s="13"/>
      <c r="B286" s="229"/>
      <c r="C286" s="230"/>
      <c r="D286" s="224" t="s">
        <v>132</v>
      </c>
      <c r="E286" s="231" t="s">
        <v>1</v>
      </c>
      <c r="F286" s="232" t="s">
        <v>370</v>
      </c>
      <c r="G286" s="230"/>
      <c r="H286" s="233">
        <v>18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132</v>
      </c>
      <c r="AU286" s="239" t="s">
        <v>84</v>
      </c>
      <c r="AV286" s="13" t="s">
        <v>84</v>
      </c>
      <c r="AW286" s="13" t="s">
        <v>34</v>
      </c>
      <c r="AX286" s="13" t="s">
        <v>82</v>
      </c>
      <c r="AY286" s="239" t="s">
        <v>121</v>
      </c>
    </row>
    <row r="287" s="12" customFormat="1" ht="22.8" customHeight="1">
      <c r="A287" s="12"/>
      <c r="B287" s="195"/>
      <c r="C287" s="196"/>
      <c r="D287" s="197" t="s">
        <v>76</v>
      </c>
      <c r="E287" s="209" t="s">
        <v>371</v>
      </c>
      <c r="F287" s="209" t="s">
        <v>372</v>
      </c>
      <c r="G287" s="196"/>
      <c r="H287" s="196"/>
      <c r="I287" s="199"/>
      <c r="J287" s="210">
        <f>BK287</f>
        <v>0</v>
      </c>
      <c r="K287" s="196"/>
      <c r="L287" s="201"/>
      <c r="M287" s="202"/>
      <c r="N287" s="203"/>
      <c r="O287" s="203"/>
      <c r="P287" s="204">
        <f>SUM(P288:P310)</f>
        <v>0</v>
      </c>
      <c r="Q287" s="203"/>
      <c r="R287" s="204">
        <f>SUM(R288:R310)</f>
        <v>0</v>
      </c>
      <c r="S287" s="203"/>
      <c r="T287" s="205">
        <f>SUM(T288:T310)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6" t="s">
        <v>82</v>
      </c>
      <c r="AT287" s="207" t="s">
        <v>76</v>
      </c>
      <c r="AU287" s="207" t="s">
        <v>82</v>
      </c>
      <c r="AY287" s="206" t="s">
        <v>121</v>
      </c>
      <c r="BK287" s="208">
        <f>SUM(BK288:BK310)</f>
        <v>0</v>
      </c>
    </row>
    <row r="288" s="2" customFormat="1" ht="14.4" customHeight="1">
      <c r="A288" s="38"/>
      <c r="B288" s="39"/>
      <c r="C288" s="211" t="s">
        <v>373</v>
      </c>
      <c r="D288" s="211" t="s">
        <v>123</v>
      </c>
      <c r="E288" s="212" t="s">
        <v>374</v>
      </c>
      <c r="F288" s="213" t="s">
        <v>375</v>
      </c>
      <c r="G288" s="214" t="s">
        <v>201</v>
      </c>
      <c r="H288" s="215">
        <v>1040</v>
      </c>
      <c r="I288" s="216"/>
      <c r="J288" s="217">
        <f>ROUND(I288*H288,2)</f>
        <v>0</v>
      </c>
      <c r="K288" s="213" t="s">
        <v>127</v>
      </c>
      <c r="L288" s="44"/>
      <c r="M288" s="218" t="s">
        <v>1</v>
      </c>
      <c r="N288" s="219" t="s">
        <v>42</v>
      </c>
      <c r="O288" s="91"/>
      <c r="P288" s="220">
        <f>O288*H288</f>
        <v>0</v>
      </c>
      <c r="Q288" s="220">
        <v>0</v>
      </c>
      <c r="R288" s="220">
        <f>Q288*H288</f>
        <v>0</v>
      </c>
      <c r="S288" s="220">
        <v>0</v>
      </c>
      <c r="T288" s="221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2" t="s">
        <v>128</v>
      </c>
      <c r="AT288" s="222" t="s">
        <v>123</v>
      </c>
      <c r="AU288" s="222" t="s">
        <v>84</v>
      </c>
      <c r="AY288" s="17" t="s">
        <v>121</v>
      </c>
      <c r="BE288" s="223">
        <f>IF(N288="základní",J288,0)</f>
        <v>0</v>
      </c>
      <c r="BF288" s="223">
        <f>IF(N288="snížená",J288,0)</f>
        <v>0</v>
      </c>
      <c r="BG288" s="223">
        <f>IF(N288="zákl. přenesená",J288,0)</f>
        <v>0</v>
      </c>
      <c r="BH288" s="223">
        <f>IF(N288="sníž. přenesená",J288,0)</f>
        <v>0</v>
      </c>
      <c r="BI288" s="223">
        <f>IF(N288="nulová",J288,0)</f>
        <v>0</v>
      </c>
      <c r="BJ288" s="17" t="s">
        <v>82</v>
      </c>
      <c r="BK288" s="223">
        <f>ROUND(I288*H288,2)</f>
        <v>0</v>
      </c>
      <c r="BL288" s="17" t="s">
        <v>128</v>
      </c>
      <c r="BM288" s="222" t="s">
        <v>376</v>
      </c>
    </row>
    <row r="289" s="2" customFormat="1">
      <c r="A289" s="38"/>
      <c r="B289" s="39"/>
      <c r="C289" s="40"/>
      <c r="D289" s="224" t="s">
        <v>130</v>
      </c>
      <c r="E289" s="40"/>
      <c r="F289" s="225" t="s">
        <v>377</v>
      </c>
      <c r="G289" s="40"/>
      <c r="H289" s="40"/>
      <c r="I289" s="226"/>
      <c r="J289" s="40"/>
      <c r="K289" s="40"/>
      <c r="L289" s="44"/>
      <c r="M289" s="227"/>
      <c r="N289" s="228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130</v>
      </c>
      <c r="AU289" s="17" t="s">
        <v>84</v>
      </c>
    </row>
    <row r="290" s="13" customFormat="1">
      <c r="A290" s="13"/>
      <c r="B290" s="229"/>
      <c r="C290" s="230"/>
      <c r="D290" s="224" t="s">
        <v>132</v>
      </c>
      <c r="E290" s="231" t="s">
        <v>1</v>
      </c>
      <c r="F290" s="232" t="s">
        <v>378</v>
      </c>
      <c r="G290" s="230"/>
      <c r="H290" s="233">
        <v>1040</v>
      </c>
      <c r="I290" s="234"/>
      <c r="J290" s="230"/>
      <c r="K290" s="230"/>
      <c r="L290" s="235"/>
      <c r="M290" s="236"/>
      <c r="N290" s="237"/>
      <c r="O290" s="237"/>
      <c r="P290" s="237"/>
      <c r="Q290" s="237"/>
      <c r="R290" s="237"/>
      <c r="S290" s="237"/>
      <c r="T290" s="23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9" t="s">
        <v>132</v>
      </c>
      <c r="AU290" s="239" t="s">
        <v>84</v>
      </c>
      <c r="AV290" s="13" t="s">
        <v>84</v>
      </c>
      <c r="AW290" s="13" t="s">
        <v>34</v>
      </c>
      <c r="AX290" s="13" t="s">
        <v>82</v>
      </c>
      <c r="AY290" s="239" t="s">
        <v>121</v>
      </c>
    </row>
    <row r="291" s="2" customFormat="1" ht="14.4" customHeight="1">
      <c r="A291" s="38"/>
      <c r="B291" s="39"/>
      <c r="C291" s="211" t="s">
        <v>379</v>
      </c>
      <c r="D291" s="211" t="s">
        <v>123</v>
      </c>
      <c r="E291" s="212" t="s">
        <v>380</v>
      </c>
      <c r="F291" s="213" t="s">
        <v>381</v>
      </c>
      <c r="G291" s="214" t="s">
        <v>201</v>
      </c>
      <c r="H291" s="215">
        <v>16440</v>
      </c>
      <c r="I291" s="216"/>
      <c r="J291" s="217">
        <f>ROUND(I291*H291,2)</f>
        <v>0</v>
      </c>
      <c r="K291" s="213" t="s">
        <v>127</v>
      </c>
      <c r="L291" s="44"/>
      <c r="M291" s="218" t="s">
        <v>1</v>
      </c>
      <c r="N291" s="219" t="s">
        <v>42</v>
      </c>
      <c r="O291" s="91"/>
      <c r="P291" s="220">
        <f>O291*H291</f>
        <v>0</v>
      </c>
      <c r="Q291" s="220">
        <v>0</v>
      </c>
      <c r="R291" s="220">
        <f>Q291*H291</f>
        <v>0</v>
      </c>
      <c r="S291" s="220">
        <v>0</v>
      </c>
      <c r="T291" s="221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2" t="s">
        <v>128</v>
      </c>
      <c r="AT291" s="222" t="s">
        <v>123</v>
      </c>
      <c r="AU291" s="222" t="s">
        <v>84</v>
      </c>
      <c r="AY291" s="17" t="s">
        <v>121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7" t="s">
        <v>82</v>
      </c>
      <c r="BK291" s="223">
        <f>ROUND(I291*H291,2)</f>
        <v>0</v>
      </c>
      <c r="BL291" s="17" t="s">
        <v>128</v>
      </c>
      <c r="BM291" s="222" t="s">
        <v>382</v>
      </c>
    </row>
    <row r="292" s="2" customFormat="1">
      <c r="A292" s="38"/>
      <c r="B292" s="39"/>
      <c r="C292" s="40"/>
      <c r="D292" s="224" t="s">
        <v>130</v>
      </c>
      <c r="E292" s="40"/>
      <c r="F292" s="225" t="s">
        <v>383</v>
      </c>
      <c r="G292" s="40"/>
      <c r="H292" s="40"/>
      <c r="I292" s="226"/>
      <c r="J292" s="40"/>
      <c r="K292" s="40"/>
      <c r="L292" s="44"/>
      <c r="M292" s="227"/>
      <c r="N292" s="228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130</v>
      </c>
      <c r="AU292" s="17" t="s">
        <v>84</v>
      </c>
    </row>
    <row r="293" s="13" customFormat="1">
      <c r="A293" s="13"/>
      <c r="B293" s="229"/>
      <c r="C293" s="230"/>
      <c r="D293" s="224" t="s">
        <v>132</v>
      </c>
      <c r="E293" s="231" t="s">
        <v>1</v>
      </c>
      <c r="F293" s="232" t="s">
        <v>384</v>
      </c>
      <c r="G293" s="230"/>
      <c r="H293" s="233">
        <v>14550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132</v>
      </c>
      <c r="AU293" s="239" t="s">
        <v>84</v>
      </c>
      <c r="AV293" s="13" t="s">
        <v>84</v>
      </c>
      <c r="AW293" s="13" t="s">
        <v>34</v>
      </c>
      <c r="AX293" s="13" t="s">
        <v>77</v>
      </c>
      <c r="AY293" s="239" t="s">
        <v>121</v>
      </c>
    </row>
    <row r="294" s="13" customFormat="1">
      <c r="A294" s="13"/>
      <c r="B294" s="229"/>
      <c r="C294" s="230"/>
      <c r="D294" s="224" t="s">
        <v>132</v>
      </c>
      <c r="E294" s="231" t="s">
        <v>1</v>
      </c>
      <c r="F294" s="232" t="s">
        <v>385</v>
      </c>
      <c r="G294" s="230"/>
      <c r="H294" s="233">
        <v>1890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132</v>
      </c>
      <c r="AU294" s="239" t="s">
        <v>84</v>
      </c>
      <c r="AV294" s="13" t="s">
        <v>84</v>
      </c>
      <c r="AW294" s="13" t="s">
        <v>34</v>
      </c>
      <c r="AX294" s="13" t="s">
        <v>77</v>
      </c>
      <c r="AY294" s="239" t="s">
        <v>121</v>
      </c>
    </row>
    <row r="295" s="14" customFormat="1">
      <c r="A295" s="14"/>
      <c r="B295" s="240"/>
      <c r="C295" s="241"/>
      <c r="D295" s="224" t="s">
        <v>132</v>
      </c>
      <c r="E295" s="242" t="s">
        <v>1</v>
      </c>
      <c r="F295" s="243" t="s">
        <v>135</v>
      </c>
      <c r="G295" s="241"/>
      <c r="H295" s="244">
        <v>16440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0" t="s">
        <v>132</v>
      </c>
      <c r="AU295" s="250" t="s">
        <v>84</v>
      </c>
      <c r="AV295" s="14" t="s">
        <v>128</v>
      </c>
      <c r="AW295" s="14" t="s">
        <v>34</v>
      </c>
      <c r="AX295" s="14" t="s">
        <v>82</v>
      </c>
      <c r="AY295" s="250" t="s">
        <v>121</v>
      </c>
    </row>
    <row r="296" s="2" customFormat="1" ht="14.4" customHeight="1">
      <c r="A296" s="38"/>
      <c r="B296" s="39"/>
      <c r="C296" s="211" t="s">
        <v>386</v>
      </c>
      <c r="D296" s="211" t="s">
        <v>123</v>
      </c>
      <c r="E296" s="212" t="s">
        <v>387</v>
      </c>
      <c r="F296" s="213" t="s">
        <v>388</v>
      </c>
      <c r="G296" s="214" t="s">
        <v>201</v>
      </c>
      <c r="H296" s="215">
        <v>854.39999999999998</v>
      </c>
      <c r="I296" s="216"/>
      <c r="J296" s="217">
        <f>ROUND(I296*H296,2)</f>
        <v>0</v>
      </c>
      <c r="K296" s="213" t="s">
        <v>1</v>
      </c>
      <c r="L296" s="44"/>
      <c r="M296" s="218" t="s">
        <v>1</v>
      </c>
      <c r="N296" s="219" t="s">
        <v>42</v>
      </c>
      <c r="O296" s="91"/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2" t="s">
        <v>128</v>
      </c>
      <c r="AT296" s="222" t="s">
        <v>123</v>
      </c>
      <c r="AU296" s="222" t="s">
        <v>84</v>
      </c>
      <c r="AY296" s="17" t="s">
        <v>121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7" t="s">
        <v>82</v>
      </c>
      <c r="BK296" s="223">
        <f>ROUND(I296*H296,2)</f>
        <v>0</v>
      </c>
      <c r="BL296" s="17" t="s">
        <v>128</v>
      </c>
      <c r="BM296" s="222" t="s">
        <v>389</v>
      </c>
    </row>
    <row r="297" s="2" customFormat="1">
      <c r="A297" s="38"/>
      <c r="B297" s="39"/>
      <c r="C297" s="40"/>
      <c r="D297" s="224" t="s">
        <v>130</v>
      </c>
      <c r="E297" s="40"/>
      <c r="F297" s="225" t="s">
        <v>390</v>
      </c>
      <c r="G297" s="40"/>
      <c r="H297" s="40"/>
      <c r="I297" s="226"/>
      <c r="J297" s="40"/>
      <c r="K297" s="40"/>
      <c r="L297" s="44"/>
      <c r="M297" s="227"/>
      <c r="N297" s="228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130</v>
      </c>
      <c r="AU297" s="17" t="s">
        <v>84</v>
      </c>
    </row>
    <row r="298" s="15" customFormat="1">
      <c r="A298" s="15"/>
      <c r="B298" s="251"/>
      <c r="C298" s="252"/>
      <c r="D298" s="224" t="s">
        <v>132</v>
      </c>
      <c r="E298" s="253" t="s">
        <v>1</v>
      </c>
      <c r="F298" s="254" t="s">
        <v>391</v>
      </c>
      <c r="G298" s="252"/>
      <c r="H298" s="253" t="s">
        <v>1</v>
      </c>
      <c r="I298" s="255"/>
      <c r="J298" s="252"/>
      <c r="K298" s="252"/>
      <c r="L298" s="256"/>
      <c r="M298" s="257"/>
      <c r="N298" s="258"/>
      <c r="O298" s="258"/>
      <c r="P298" s="258"/>
      <c r="Q298" s="258"/>
      <c r="R298" s="258"/>
      <c r="S298" s="258"/>
      <c r="T298" s="259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0" t="s">
        <v>132</v>
      </c>
      <c r="AU298" s="260" t="s">
        <v>84</v>
      </c>
      <c r="AV298" s="15" t="s">
        <v>82</v>
      </c>
      <c r="AW298" s="15" t="s">
        <v>34</v>
      </c>
      <c r="AX298" s="15" t="s">
        <v>77</v>
      </c>
      <c r="AY298" s="260" t="s">
        <v>121</v>
      </c>
    </row>
    <row r="299" s="13" customFormat="1">
      <c r="A299" s="13"/>
      <c r="B299" s="229"/>
      <c r="C299" s="230"/>
      <c r="D299" s="224" t="s">
        <v>132</v>
      </c>
      <c r="E299" s="231" t="s">
        <v>1</v>
      </c>
      <c r="F299" s="232" t="s">
        <v>392</v>
      </c>
      <c r="G299" s="230"/>
      <c r="H299" s="233">
        <v>652.79999999999995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132</v>
      </c>
      <c r="AU299" s="239" t="s">
        <v>84</v>
      </c>
      <c r="AV299" s="13" t="s">
        <v>84</v>
      </c>
      <c r="AW299" s="13" t="s">
        <v>34</v>
      </c>
      <c r="AX299" s="13" t="s">
        <v>77</v>
      </c>
      <c r="AY299" s="239" t="s">
        <v>121</v>
      </c>
    </row>
    <row r="300" s="13" customFormat="1">
      <c r="A300" s="13"/>
      <c r="B300" s="229"/>
      <c r="C300" s="230"/>
      <c r="D300" s="224" t="s">
        <v>132</v>
      </c>
      <c r="E300" s="231" t="s">
        <v>1</v>
      </c>
      <c r="F300" s="232" t="s">
        <v>393</v>
      </c>
      <c r="G300" s="230"/>
      <c r="H300" s="233">
        <v>201.59999999999999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132</v>
      </c>
      <c r="AU300" s="239" t="s">
        <v>84</v>
      </c>
      <c r="AV300" s="13" t="s">
        <v>84</v>
      </c>
      <c r="AW300" s="13" t="s">
        <v>34</v>
      </c>
      <c r="AX300" s="13" t="s">
        <v>77</v>
      </c>
      <c r="AY300" s="239" t="s">
        <v>121</v>
      </c>
    </row>
    <row r="301" s="14" customFormat="1">
      <c r="A301" s="14"/>
      <c r="B301" s="240"/>
      <c r="C301" s="241"/>
      <c r="D301" s="224" t="s">
        <v>132</v>
      </c>
      <c r="E301" s="242" t="s">
        <v>1</v>
      </c>
      <c r="F301" s="243" t="s">
        <v>135</v>
      </c>
      <c r="G301" s="241"/>
      <c r="H301" s="244">
        <v>854.39999999999998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0" t="s">
        <v>132</v>
      </c>
      <c r="AU301" s="250" t="s">
        <v>84</v>
      </c>
      <c r="AV301" s="14" t="s">
        <v>128</v>
      </c>
      <c r="AW301" s="14" t="s">
        <v>34</v>
      </c>
      <c r="AX301" s="14" t="s">
        <v>82</v>
      </c>
      <c r="AY301" s="250" t="s">
        <v>121</v>
      </c>
    </row>
    <row r="302" s="2" customFormat="1" ht="14.4" customHeight="1">
      <c r="A302" s="38"/>
      <c r="B302" s="39"/>
      <c r="C302" s="211" t="s">
        <v>394</v>
      </c>
      <c r="D302" s="211" t="s">
        <v>123</v>
      </c>
      <c r="E302" s="212" t="s">
        <v>395</v>
      </c>
      <c r="F302" s="213" t="s">
        <v>396</v>
      </c>
      <c r="G302" s="214" t="s">
        <v>201</v>
      </c>
      <c r="H302" s="215">
        <v>115.2</v>
      </c>
      <c r="I302" s="216"/>
      <c r="J302" s="217">
        <f>ROUND(I302*H302,2)</f>
        <v>0</v>
      </c>
      <c r="K302" s="213" t="s">
        <v>1</v>
      </c>
      <c r="L302" s="44"/>
      <c r="M302" s="218" t="s">
        <v>1</v>
      </c>
      <c r="N302" s="219" t="s">
        <v>42</v>
      </c>
      <c r="O302" s="91"/>
      <c r="P302" s="220">
        <f>O302*H302</f>
        <v>0</v>
      </c>
      <c r="Q302" s="220">
        <v>0</v>
      </c>
      <c r="R302" s="220">
        <f>Q302*H302</f>
        <v>0</v>
      </c>
      <c r="S302" s="220">
        <v>0</v>
      </c>
      <c r="T302" s="221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2" t="s">
        <v>128</v>
      </c>
      <c r="AT302" s="222" t="s">
        <v>123</v>
      </c>
      <c r="AU302" s="222" t="s">
        <v>84</v>
      </c>
      <c r="AY302" s="17" t="s">
        <v>121</v>
      </c>
      <c r="BE302" s="223">
        <f>IF(N302="základní",J302,0)</f>
        <v>0</v>
      </c>
      <c r="BF302" s="223">
        <f>IF(N302="snížená",J302,0)</f>
        <v>0</v>
      </c>
      <c r="BG302" s="223">
        <f>IF(N302="zákl. přenesená",J302,0)</f>
        <v>0</v>
      </c>
      <c r="BH302" s="223">
        <f>IF(N302="sníž. přenesená",J302,0)</f>
        <v>0</v>
      </c>
      <c r="BI302" s="223">
        <f>IF(N302="nulová",J302,0)</f>
        <v>0</v>
      </c>
      <c r="BJ302" s="17" t="s">
        <v>82</v>
      </c>
      <c r="BK302" s="223">
        <f>ROUND(I302*H302,2)</f>
        <v>0</v>
      </c>
      <c r="BL302" s="17" t="s">
        <v>128</v>
      </c>
      <c r="BM302" s="222" t="s">
        <v>397</v>
      </c>
    </row>
    <row r="303" s="2" customFormat="1">
      <c r="A303" s="38"/>
      <c r="B303" s="39"/>
      <c r="C303" s="40"/>
      <c r="D303" s="224" t="s">
        <v>130</v>
      </c>
      <c r="E303" s="40"/>
      <c r="F303" s="225" t="s">
        <v>398</v>
      </c>
      <c r="G303" s="40"/>
      <c r="H303" s="40"/>
      <c r="I303" s="226"/>
      <c r="J303" s="40"/>
      <c r="K303" s="40"/>
      <c r="L303" s="44"/>
      <c r="M303" s="227"/>
      <c r="N303" s="228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130</v>
      </c>
      <c r="AU303" s="17" t="s">
        <v>84</v>
      </c>
    </row>
    <row r="304" s="13" customFormat="1">
      <c r="A304" s="13"/>
      <c r="B304" s="229"/>
      <c r="C304" s="230"/>
      <c r="D304" s="224" t="s">
        <v>132</v>
      </c>
      <c r="E304" s="231" t="s">
        <v>1</v>
      </c>
      <c r="F304" s="232" t="s">
        <v>399</v>
      </c>
      <c r="G304" s="230"/>
      <c r="H304" s="233">
        <v>115.2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132</v>
      </c>
      <c r="AU304" s="239" t="s">
        <v>84</v>
      </c>
      <c r="AV304" s="13" t="s">
        <v>84</v>
      </c>
      <c r="AW304" s="13" t="s">
        <v>34</v>
      </c>
      <c r="AX304" s="13" t="s">
        <v>82</v>
      </c>
      <c r="AY304" s="239" t="s">
        <v>121</v>
      </c>
    </row>
    <row r="305" s="2" customFormat="1" ht="14.4" customHeight="1">
      <c r="A305" s="38"/>
      <c r="B305" s="39"/>
      <c r="C305" s="211" t="s">
        <v>400</v>
      </c>
      <c r="D305" s="211" t="s">
        <v>123</v>
      </c>
      <c r="E305" s="212" t="s">
        <v>401</v>
      </c>
      <c r="F305" s="213" t="s">
        <v>402</v>
      </c>
      <c r="G305" s="214" t="s">
        <v>201</v>
      </c>
      <c r="H305" s="215">
        <v>69.299999999999997</v>
      </c>
      <c r="I305" s="216"/>
      <c r="J305" s="217">
        <f>ROUND(I305*H305,2)</f>
        <v>0</v>
      </c>
      <c r="K305" s="213" t="s">
        <v>1</v>
      </c>
      <c r="L305" s="44"/>
      <c r="M305" s="218" t="s">
        <v>1</v>
      </c>
      <c r="N305" s="219" t="s">
        <v>42</v>
      </c>
      <c r="O305" s="91"/>
      <c r="P305" s="220">
        <f>O305*H305</f>
        <v>0</v>
      </c>
      <c r="Q305" s="220">
        <v>0</v>
      </c>
      <c r="R305" s="220">
        <f>Q305*H305</f>
        <v>0</v>
      </c>
      <c r="S305" s="220">
        <v>0</v>
      </c>
      <c r="T305" s="221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2" t="s">
        <v>128</v>
      </c>
      <c r="AT305" s="222" t="s">
        <v>123</v>
      </c>
      <c r="AU305" s="222" t="s">
        <v>84</v>
      </c>
      <c r="AY305" s="17" t="s">
        <v>121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7" t="s">
        <v>82</v>
      </c>
      <c r="BK305" s="223">
        <f>ROUND(I305*H305,2)</f>
        <v>0</v>
      </c>
      <c r="BL305" s="17" t="s">
        <v>128</v>
      </c>
      <c r="BM305" s="222" t="s">
        <v>403</v>
      </c>
    </row>
    <row r="306" s="2" customFormat="1">
      <c r="A306" s="38"/>
      <c r="B306" s="39"/>
      <c r="C306" s="40"/>
      <c r="D306" s="224" t="s">
        <v>130</v>
      </c>
      <c r="E306" s="40"/>
      <c r="F306" s="225" t="s">
        <v>404</v>
      </c>
      <c r="G306" s="40"/>
      <c r="H306" s="40"/>
      <c r="I306" s="226"/>
      <c r="J306" s="40"/>
      <c r="K306" s="40"/>
      <c r="L306" s="44"/>
      <c r="M306" s="227"/>
      <c r="N306" s="228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130</v>
      </c>
      <c r="AU306" s="17" t="s">
        <v>84</v>
      </c>
    </row>
    <row r="307" s="13" customFormat="1">
      <c r="A307" s="13"/>
      <c r="B307" s="229"/>
      <c r="C307" s="230"/>
      <c r="D307" s="224" t="s">
        <v>132</v>
      </c>
      <c r="E307" s="231" t="s">
        <v>1</v>
      </c>
      <c r="F307" s="232" t="s">
        <v>405</v>
      </c>
      <c r="G307" s="230"/>
      <c r="H307" s="233">
        <v>69.299999999999997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132</v>
      </c>
      <c r="AU307" s="239" t="s">
        <v>84</v>
      </c>
      <c r="AV307" s="13" t="s">
        <v>84</v>
      </c>
      <c r="AW307" s="13" t="s">
        <v>34</v>
      </c>
      <c r="AX307" s="13" t="s">
        <v>82</v>
      </c>
      <c r="AY307" s="239" t="s">
        <v>121</v>
      </c>
    </row>
    <row r="308" s="2" customFormat="1" ht="14.4" customHeight="1">
      <c r="A308" s="38"/>
      <c r="B308" s="39"/>
      <c r="C308" s="211" t="s">
        <v>406</v>
      </c>
      <c r="D308" s="211" t="s">
        <v>123</v>
      </c>
      <c r="E308" s="212" t="s">
        <v>407</v>
      </c>
      <c r="F308" s="213" t="s">
        <v>408</v>
      </c>
      <c r="G308" s="214" t="s">
        <v>201</v>
      </c>
      <c r="H308" s="215">
        <v>500</v>
      </c>
      <c r="I308" s="216"/>
      <c r="J308" s="217">
        <f>ROUND(I308*H308,2)</f>
        <v>0</v>
      </c>
      <c r="K308" s="213" t="s">
        <v>1</v>
      </c>
      <c r="L308" s="44"/>
      <c r="M308" s="218" t="s">
        <v>1</v>
      </c>
      <c r="N308" s="219" t="s">
        <v>42</v>
      </c>
      <c r="O308" s="91"/>
      <c r="P308" s="220">
        <f>O308*H308</f>
        <v>0</v>
      </c>
      <c r="Q308" s="220">
        <v>0</v>
      </c>
      <c r="R308" s="220">
        <f>Q308*H308</f>
        <v>0</v>
      </c>
      <c r="S308" s="220">
        <v>0</v>
      </c>
      <c r="T308" s="221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2" t="s">
        <v>128</v>
      </c>
      <c r="AT308" s="222" t="s">
        <v>123</v>
      </c>
      <c r="AU308" s="222" t="s">
        <v>84</v>
      </c>
      <c r="AY308" s="17" t="s">
        <v>121</v>
      </c>
      <c r="BE308" s="223">
        <f>IF(N308="základní",J308,0)</f>
        <v>0</v>
      </c>
      <c r="BF308" s="223">
        <f>IF(N308="snížená",J308,0)</f>
        <v>0</v>
      </c>
      <c r="BG308" s="223">
        <f>IF(N308="zákl. přenesená",J308,0)</f>
        <v>0</v>
      </c>
      <c r="BH308" s="223">
        <f>IF(N308="sníž. přenesená",J308,0)</f>
        <v>0</v>
      </c>
      <c r="BI308" s="223">
        <f>IF(N308="nulová",J308,0)</f>
        <v>0</v>
      </c>
      <c r="BJ308" s="17" t="s">
        <v>82</v>
      </c>
      <c r="BK308" s="223">
        <f>ROUND(I308*H308,2)</f>
        <v>0</v>
      </c>
      <c r="BL308" s="17" t="s">
        <v>128</v>
      </c>
      <c r="BM308" s="222" t="s">
        <v>409</v>
      </c>
    </row>
    <row r="309" s="2" customFormat="1">
      <c r="A309" s="38"/>
      <c r="B309" s="39"/>
      <c r="C309" s="40"/>
      <c r="D309" s="224" t="s">
        <v>130</v>
      </c>
      <c r="E309" s="40"/>
      <c r="F309" s="225" t="s">
        <v>410</v>
      </c>
      <c r="G309" s="40"/>
      <c r="H309" s="40"/>
      <c r="I309" s="226"/>
      <c r="J309" s="40"/>
      <c r="K309" s="40"/>
      <c r="L309" s="44"/>
      <c r="M309" s="227"/>
      <c r="N309" s="228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130</v>
      </c>
      <c r="AU309" s="17" t="s">
        <v>84</v>
      </c>
    </row>
    <row r="310" s="13" customFormat="1">
      <c r="A310" s="13"/>
      <c r="B310" s="229"/>
      <c r="C310" s="230"/>
      <c r="D310" s="224" t="s">
        <v>132</v>
      </c>
      <c r="E310" s="231" t="s">
        <v>1</v>
      </c>
      <c r="F310" s="232" t="s">
        <v>411</v>
      </c>
      <c r="G310" s="230"/>
      <c r="H310" s="233">
        <v>500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132</v>
      </c>
      <c r="AU310" s="239" t="s">
        <v>84</v>
      </c>
      <c r="AV310" s="13" t="s">
        <v>84</v>
      </c>
      <c r="AW310" s="13" t="s">
        <v>34</v>
      </c>
      <c r="AX310" s="13" t="s">
        <v>82</v>
      </c>
      <c r="AY310" s="239" t="s">
        <v>121</v>
      </c>
    </row>
    <row r="311" s="12" customFormat="1" ht="22.8" customHeight="1">
      <c r="A311" s="12"/>
      <c r="B311" s="195"/>
      <c r="C311" s="196"/>
      <c r="D311" s="197" t="s">
        <v>76</v>
      </c>
      <c r="E311" s="209" t="s">
        <v>412</v>
      </c>
      <c r="F311" s="209" t="s">
        <v>413</v>
      </c>
      <c r="G311" s="196"/>
      <c r="H311" s="196"/>
      <c r="I311" s="199"/>
      <c r="J311" s="210">
        <f>BK311</f>
        <v>0</v>
      </c>
      <c r="K311" s="196"/>
      <c r="L311" s="201"/>
      <c r="M311" s="202"/>
      <c r="N311" s="203"/>
      <c r="O311" s="203"/>
      <c r="P311" s="204">
        <f>SUM(P312:P325)</f>
        <v>0</v>
      </c>
      <c r="Q311" s="203"/>
      <c r="R311" s="204">
        <f>SUM(R312:R325)</f>
        <v>0</v>
      </c>
      <c r="S311" s="203"/>
      <c r="T311" s="205">
        <f>SUM(T312:T325)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6" t="s">
        <v>82</v>
      </c>
      <c r="AT311" s="207" t="s">
        <v>76</v>
      </c>
      <c r="AU311" s="207" t="s">
        <v>82</v>
      </c>
      <c r="AY311" s="206" t="s">
        <v>121</v>
      </c>
      <c r="BK311" s="208">
        <f>SUM(BK312:BK325)</f>
        <v>0</v>
      </c>
    </row>
    <row r="312" s="2" customFormat="1" ht="14.4" customHeight="1">
      <c r="A312" s="38"/>
      <c r="B312" s="39"/>
      <c r="C312" s="211" t="s">
        <v>414</v>
      </c>
      <c r="D312" s="211" t="s">
        <v>123</v>
      </c>
      <c r="E312" s="212" t="s">
        <v>415</v>
      </c>
      <c r="F312" s="213" t="s">
        <v>416</v>
      </c>
      <c r="G312" s="214" t="s">
        <v>201</v>
      </c>
      <c r="H312" s="215">
        <v>1899.3499999999999</v>
      </c>
      <c r="I312" s="216"/>
      <c r="J312" s="217">
        <f>ROUND(I312*H312,2)</f>
        <v>0</v>
      </c>
      <c r="K312" s="213" t="s">
        <v>127</v>
      </c>
      <c r="L312" s="44"/>
      <c r="M312" s="218" t="s">
        <v>1</v>
      </c>
      <c r="N312" s="219" t="s">
        <v>42</v>
      </c>
      <c r="O312" s="91"/>
      <c r="P312" s="220">
        <f>O312*H312</f>
        <v>0</v>
      </c>
      <c r="Q312" s="220">
        <v>0</v>
      </c>
      <c r="R312" s="220">
        <f>Q312*H312</f>
        <v>0</v>
      </c>
      <c r="S312" s="220">
        <v>0</v>
      </c>
      <c r="T312" s="221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2" t="s">
        <v>128</v>
      </c>
      <c r="AT312" s="222" t="s">
        <v>123</v>
      </c>
      <c r="AU312" s="222" t="s">
        <v>84</v>
      </c>
      <c r="AY312" s="17" t="s">
        <v>121</v>
      </c>
      <c r="BE312" s="223">
        <f>IF(N312="základní",J312,0)</f>
        <v>0</v>
      </c>
      <c r="BF312" s="223">
        <f>IF(N312="snížená",J312,0)</f>
        <v>0</v>
      </c>
      <c r="BG312" s="223">
        <f>IF(N312="zákl. přenesená",J312,0)</f>
        <v>0</v>
      </c>
      <c r="BH312" s="223">
        <f>IF(N312="sníž. přenesená",J312,0)</f>
        <v>0</v>
      </c>
      <c r="BI312" s="223">
        <f>IF(N312="nulová",J312,0)</f>
        <v>0</v>
      </c>
      <c r="BJ312" s="17" t="s">
        <v>82</v>
      </c>
      <c r="BK312" s="223">
        <f>ROUND(I312*H312,2)</f>
        <v>0</v>
      </c>
      <c r="BL312" s="17" t="s">
        <v>128</v>
      </c>
      <c r="BM312" s="222" t="s">
        <v>417</v>
      </c>
    </row>
    <row r="313" s="2" customFormat="1">
      <c r="A313" s="38"/>
      <c r="B313" s="39"/>
      <c r="C313" s="40"/>
      <c r="D313" s="224" t="s">
        <v>130</v>
      </c>
      <c r="E313" s="40"/>
      <c r="F313" s="225" t="s">
        <v>418</v>
      </c>
      <c r="G313" s="40"/>
      <c r="H313" s="40"/>
      <c r="I313" s="226"/>
      <c r="J313" s="40"/>
      <c r="K313" s="40"/>
      <c r="L313" s="44"/>
      <c r="M313" s="227"/>
      <c r="N313" s="228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130</v>
      </c>
      <c r="AU313" s="17" t="s">
        <v>84</v>
      </c>
    </row>
    <row r="314" s="13" customFormat="1">
      <c r="A314" s="13"/>
      <c r="B314" s="229"/>
      <c r="C314" s="230"/>
      <c r="D314" s="224" t="s">
        <v>132</v>
      </c>
      <c r="E314" s="231" t="s">
        <v>1</v>
      </c>
      <c r="F314" s="232" t="s">
        <v>419</v>
      </c>
      <c r="G314" s="230"/>
      <c r="H314" s="233">
        <v>305.80000000000001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132</v>
      </c>
      <c r="AU314" s="239" t="s">
        <v>84</v>
      </c>
      <c r="AV314" s="13" t="s">
        <v>84</v>
      </c>
      <c r="AW314" s="13" t="s">
        <v>34</v>
      </c>
      <c r="AX314" s="13" t="s">
        <v>77</v>
      </c>
      <c r="AY314" s="239" t="s">
        <v>121</v>
      </c>
    </row>
    <row r="315" s="13" customFormat="1">
      <c r="A315" s="13"/>
      <c r="B315" s="229"/>
      <c r="C315" s="230"/>
      <c r="D315" s="224" t="s">
        <v>132</v>
      </c>
      <c r="E315" s="231" t="s">
        <v>1</v>
      </c>
      <c r="F315" s="232" t="s">
        <v>420</v>
      </c>
      <c r="G315" s="230"/>
      <c r="H315" s="233">
        <v>184.80000000000001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132</v>
      </c>
      <c r="AU315" s="239" t="s">
        <v>84</v>
      </c>
      <c r="AV315" s="13" t="s">
        <v>84</v>
      </c>
      <c r="AW315" s="13" t="s">
        <v>34</v>
      </c>
      <c r="AX315" s="13" t="s">
        <v>77</v>
      </c>
      <c r="AY315" s="239" t="s">
        <v>121</v>
      </c>
    </row>
    <row r="316" s="13" customFormat="1">
      <c r="A316" s="13"/>
      <c r="B316" s="229"/>
      <c r="C316" s="230"/>
      <c r="D316" s="224" t="s">
        <v>132</v>
      </c>
      <c r="E316" s="231" t="s">
        <v>1</v>
      </c>
      <c r="F316" s="232" t="s">
        <v>421</v>
      </c>
      <c r="G316" s="230"/>
      <c r="H316" s="233">
        <v>995</v>
      </c>
      <c r="I316" s="234"/>
      <c r="J316" s="230"/>
      <c r="K316" s="230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132</v>
      </c>
      <c r="AU316" s="239" t="s">
        <v>84</v>
      </c>
      <c r="AV316" s="13" t="s">
        <v>84</v>
      </c>
      <c r="AW316" s="13" t="s">
        <v>34</v>
      </c>
      <c r="AX316" s="13" t="s">
        <v>77</v>
      </c>
      <c r="AY316" s="239" t="s">
        <v>121</v>
      </c>
    </row>
    <row r="317" s="13" customFormat="1">
      <c r="A317" s="13"/>
      <c r="B317" s="229"/>
      <c r="C317" s="230"/>
      <c r="D317" s="224" t="s">
        <v>132</v>
      </c>
      <c r="E317" s="231" t="s">
        <v>1</v>
      </c>
      <c r="F317" s="232" t="s">
        <v>422</v>
      </c>
      <c r="G317" s="230"/>
      <c r="H317" s="233">
        <v>0.68999999999999995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132</v>
      </c>
      <c r="AU317" s="239" t="s">
        <v>84</v>
      </c>
      <c r="AV317" s="13" t="s">
        <v>84</v>
      </c>
      <c r="AW317" s="13" t="s">
        <v>34</v>
      </c>
      <c r="AX317" s="13" t="s">
        <v>77</v>
      </c>
      <c r="AY317" s="239" t="s">
        <v>121</v>
      </c>
    </row>
    <row r="318" s="13" customFormat="1">
      <c r="A318" s="13"/>
      <c r="B318" s="229"/>
      <c r="C318" s="230"/>
      <c r="D318" s="224" t="s">
        <v>132</v>
      </c>
      <c r="E318" s="231" t="s">
        <v>1</v>
      </c>
      <c r="F318" s="232" t="s">
        <v>423</v>
      </c>
      <c r="G318" s="230"/>
      <c r="H318" s="233">
        <v>106.26000000000001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132</v>
      </c>
      <c r="AU318" s="239" t="s">
        <v>84</v>
      </c>
      <c r="AV318" s="13" t="s">
        <v>84</v>
      </c>
      <c r="AW318" s="13" t="s">
        <v>34</v>
      </c>
      <c r="AX318" s="13" t="s">
        <v>77</v>
      </c>
      <c r="AY318" s="239" t="s">
        <v>121</v>
      </c>
    </row>
    <row r="319" s="13" customFormat="1">
      <c r="A319" s="13"/>
      <c r="B319" s="229"/>
      <c r="C319" s="230"/>
      <c r="D319" s="224" t="s">
        <v>132</v>
      </c>
      <c r="E319" s="231" t="s">
        <v>1</v>
      </c>
      <c r="F319" s="232" t="s">
        <v>424</v>
      </c>
      <c r="G319" s="230"/>
      <c r="H319" s="233">
        <v>184.80000000000001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132</v>
      </c>
      <c r="AU319" s="239" t="s">
        <v>84</v>
      </c>
      <c r="AV319" s="13" t="s">
        <v>84</v>
      </c>
      <c r="AW319" s="13" t="s">
        <v>34</v>
      </c>
      <c r="AX319" s="13" t="s">
        <v>77</v>
      </c>
      <c r="AY319" s="239" t="s">
        <v>121</v>
      </c>
    </row>
    <row r="320" s="13" customFormat="1">
      <c r="A320" s="13"/>
      <c r="B320" s="229"/>
      <c r="C320" s="230"/>
      <c r="D320" s="224" t="s">
        <v>132</v>
      </c>
      <c r="E320" s="231" t="s">
        <v>1</v>
      </c>
      <c r="F320" s="232" t="s">
        <v>425</v>
      </c>
      <c r="G320" s="230"/>
      <c r="H320" s="233">
        <v>72</v>
      </c>
      <c r="I320" s="234"/>
      <c r="J320" s="230"/>
      <c r="K320" s="230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132</v>
      </c>
      <c r="AU320" s="239" t="s">
        <v>84</v>
      </c>
      <c r="AV320" s="13" t="s">
        <v>84</v>
      </c>
      <c r="AW320" s="13" t="s">
        <v>34</v>
      </c>
      <c r="AX320" s="13" t="s">
        <v>77</v>
      </c>
      <c r="AY320" s="239" t="s">
        <v>121</v>
      </c>
    </row>
    <row r="321" s="13" customFormat="1">
      <c r="A321" s="13"/>
      <c r="B321" s="229"/>
      <c r="C321" s="230"/>
      <c r="D321" s="224" t="s">
        <v>132</v>
      </c>
      <c r="E321" s="231" t="s">
        <v>1</v>
      </c>
      <c r="F321" s="232" t="s">
        <v>426</v>
      </c>
      <c r="G321" s="230"/>
      <c r="H321" s="233">
        <v>50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132</v>
      </c>
      <c r="AU321" s="239" t="s">
        <v>84</v>
      </c>
      <c r="AV321" s="13" t="s">
        <v>84</v>
      </c>
      <c r="AW321" s="13" t="s">
        <v>34</v>
      </c>
      <c r="AX321" s="13" t="s">
        <v>77</v>
      </c>
      <c r="AY321" s="239" t="s">
        <v>121</v>
      </c>
    </row>
    <row r="322" s="14" customFormat="1">
      <c r="A322" s="14"/>
      <c r="B322" s="240"/>
      <c r="C322" s="241"/>
      <c r="D322" s="224" t="s">
        <v>132</v>
      </c>
      <c r="E322" s="242" t="s">
        <v>1</v>
      </c>
      <c r="F322" s="243" t="s">
        <v>135</v>
      </c>
      <c r="G322" s="241"/>
      <c r="H322" s="244">
        <v>1899.3499999999999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132</v>
      </c>
      <c r="AU322" s="250" t="s">
        <v>84</v>
      </c>
      <c r="AV322" s="14" t="s">
        <v>128</v>
      </c>
      <c r="AW322" s="14" t="s">
        <v>34</v>
      </c>
      <c r="AX322" s="14" t="s">
        <v>82</v>
      </c>
      <c r="AY322" s="250" t="s">
        <v>121</v>
      </c>
    </row>
    <row r="323" s="2" customFormat="1" ht="14.4" customHeight="1">
      <c r="A323" s="38"/>
      <c r="B323" s="39"/>
      <c r="C323" s="211" t="s">
        <v>427</v>
      </c>
      <c r="D323" s="211" t="s">
        <v>123</v>
      </c>
      <c r="E323" s="212" t="s">
        <v>428</v>
      </c>
      <c r="F323" s="213" t="s">
        <v>429</v>
      </c>
      <c r="G323" s="214" t="s">
        <v>201</v>
      </c>
      <c r="H323" s="215">
        <v>3800</v>
      </c>
      <c r="I323" s="216"/>
      <c r="J323" s="217">
        <f>ROUND(I323*H323,2)</f>
        <v>0</v>
      </c>
      <c r="K323" s="213" t="s">
        <v>127</v>
      </c>
      <c r="L323" s="44"/>
      <c r="M323" s="218" t="s">
        <v>1</v>
      </c>
      <c r="N323" s="219" t="s">
        <v>42</v>
      </c>
      <c r="O323" s="91"/>
      <c r="P323" s="220">
        <f>O323*H323</f>
        <v>0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2" t="s">
        <v>128</v>
      </c>
      <c r="AT323" s="222" t="s">
        <v>123</v>
      </c>
      <c r="AU323" s="222" t="s">
        <v>84</v>
      </c>
      <c r="AY323" s="17" t="s">
        <v>121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7" t="s">
        <v>82</v>
      </c>
      <c r="BK323" s="223">
        <f>ROUND(I323*H323,2)</f>
        <v>0</v>
      </c>
      <c r="BL323" s="17" t="s">
        <v>128</v>
      </c>
      <c r="BM323" s="222" t="s">
        <v>430</v>
      </c>
    </row>
    <row r="324" s="2" customFormat="1">
      <c r="A324" s="38"/>
      <c r="B324" s="39"/>
      <c r="C324" s="40"/>
      <c r="D324" s="224" t="s">
        <v>130</v>
      </c>
      <c r="E324" s="40"/>
      <c r="F324" s="225" t="s">
        <v>431</v>
      </c>
      <c r="G324" s="40"/>
      <c r="H324" s="40"/>
      <c r="I324" s="226"/>
      <c r="J324" s="40"/>
      <c r="K324" s="40"/>
      <c r="L324" s="44"/>
      <c r="M324" s="227"/>
      <c r="N324" s="228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130</v>
      </c>
      <c r="AU324" s="17" t="s">
        <v>84</v>
      </c>
    </row>
    <row r="325" s="13" customFormat="1">
      <c r="A325" s="13"/>
      <c r="B325" s="229"/>
      <c r="C325" s="230"/>
      <c r="D325" s="224" t="s">
        <v>132</v>
      </c>
      <c r="E325" s="231" t="s">
        <v>1</v>
      </c>
      <c r="F325" s="232" t="s">
        <v>432</v>
      </c>
      <c r="G325" s="230"/>
      <c r="H325" s="233">
        <v>3800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132</v>
      </c>
      <c r="AU325" s="239" t="s">
        <v>84</v>
      </c>
      <c r="AV325" s="13" t="s">
        <v>84</v>
      </c>
      <c r="AW325" s="13" t="s">
        <v>34</v>
      </c>
      <c r="AX325" s="13" t="s">
        <v>82</v>
      </c>
      <c r="AY325" s="239" t="s">
        <v>121</v>
      </c>
    </row>
    <row r="326" s="12" customFormat="1" ht="25.92" customHeight="1">
      <c r="A326" s="12"/>
      <c r="B326" s="195"/>
      <c r="C326" s="196"/>
      <c r="D326" s="197" t="s">
        <v>76</v>
      </c>
      <c r="E326" s="198" t="s">
        <v>433</v>
      </c>
      <c r="F326" s="198" t="s">
        <v>434</v>
      </c>
      <c r="G326" s="196"/>
      <c r="H326" s="196"/>
      <c r="I326" s="199"/>
      <c r="J326" s="200">
        <f>BK326</f>
        <v>0</v>
      </c>
      <c r="K326" s="196"/>
      <c r="L326" s="201"/>
      <c r="M326" s="202"/>
      <c r="N326" s="203"/>
      <c r="O326" s="203"/>
      <c r="P326" s="204">
        <f>P327</f>
        <v>0</v>
      </c>
      <c r="Q326" s="203"/>
      <c r="R326" s="204">
        <f>R327</f>
        <v>1.05</v>
      </c>
      <c r="S326" s="203"/>
      <c r="T326" s="205">
        <f>T327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6" t="s">
        <v>84</v>
      </c>
      <c r="AT326" s="207" t="s">
        <v>76</v>
      </c>
      <c r="AU326" s="207" t="s">
        <v>77</v>
      </c>
      <c r="AY326" s="206" t="s">
        <v>121</v>
      </c>
      <c r="BK326" s="208">
        <f>BK327</f>
        <v>0</v>
      </c>
    </row>
    <row r="327" s="12" customFormat="1" ht="22.8" customHeight="1">
      <c r="A327" s="12"/>
      <c r="B327" s="195"/>
      <c r="C327" s="196"/>
      <c r="D327" s="197" t="s">
        <v>76</v>
      </c>
      <c r="E327" s="209" t="s">
        <v>435</v>
      </c>
      <c r="F327" s="209" t="s">
        <v>436</v>
      </c>
      <c r="G327" s="196"/>
      <c r="H327" s="196"/>
      <c r="I327" s="199"/>
      <c r="J327" s="210">
        <f>BK327</f>
        <v>0</v>
      </c>
      <c r="K327" s="196"/>
      <c r="L327" s="201"/>
      <c r="M327" s="202"/>
      <c r="N327" s="203"/>
      <c r="O327" s="203"/>
      <c r="P327" s="204">
        <f>SUM(P328:P330)</f>
        <v>0</v>
      </c>
      <c r="Q327" s="203"/>
      <c r="R327" s="204">
        <f>SUM(R328:R330)</f>
        <v>1.05</v>
      </c>
      <c r="S327" s="203"/>
      <c r="T327" s="205">
        <f>SUM(T328:T330)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6" t="s">
        <v>84</v>
      </c>
      <c r="AT327" s="207" t="s">
        <v>76</v>
      </c>
      <c r="AU327" s="207" t="s">
        <v>82</v>
      </c>
      <c r="AY327" s="206" t="s">
        <v>121</v>
      </c>
      <c r="BK327" s="208">
        <f>SUM(BK328:BK330)</f>
        <v>0</v>
      </c>
    </row>
    <row r="328" s="2" customFormat="1" ht="14.4" customHeight="1">
      <c r="A328" s="38"/>
      <c r="B328" s="39"/>
      <c r="C328" s="211" t="s">
        <v>437</v>
      </c>
      <c r="D328" s="211" t="s">
        <v>123</v>
      </c>
      <c r="E328" s="212" t="s">
        <v>438</v>
      </c>
      <c r="F328" s="213" t="s">
        <v>439</v>
      </c>
      <c r="G328" s="214" t="s">
        <v>126</v>
      </c>
      <c r="H328" s="215">
        <v>1050</v>
      </c>
      <c r="I328" s="216"/>
      <c r="J328" s="217">
        <f>ROUND(I328*H328,2)</f>
        <v>0</v>
      </c>
      <c r="K328" s="213" t="s">
        <v>127</v>
      </c>
      <c r="L328" s="44"/>
      <c r="M328" s="218" t="s">
        <v>1</v>
      </c>
      <c r="N328" s="219" t="s">
        <v>42</v>
      </c>
      <c r="O328" s="91"/>
      <c r="P328" s="220">
        <f>O328*H328</f>
        <v>0</v>
      </c>
      <c r="Q328" s="220">
        <v>0.001</v>
      </c>
      <c r="R328" s="220">
        <f>Q328*H328</f>
        <v>1.05</v>
      </c>
      <c r="S328" s="220">
        <v>0</v>
      </c>
      <c r="T328" s="221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2" t="s">
        <v>219</v>
      </c>
      <c r="AT328" s="222" t="s">
        <v>123</v>
      </c>
      <c r="AU328" s="222" t="s">
        <v>84</v>
      </c>
      <c r="AY328" s="17" t="s">
        <v>121</v>
      </c>
      <c r="BE328" s="223">
        <f>IF(N328="základní",J328,0)</f>
        <v>0</v>
      </c>
      <c r="BF328" s="223">
        <f>IF(N328="snížená",J328,0)</f>
        <v>0</v>
      </c>
      <c r="BG328" s="223">
        <f>IF(N328="zákl. přenesená",J328,0)</f>
        <v>0</v>
      </c>
      <c r="BH328" s="223">
        <f>IF(N328="sníž. přenesená",J328,0)</f>
        <v>0</v>
      </c>
      <c r="BI328" s="223">
        <f>IF(N328="nulová",J328,0)</f>
        <v>0</v>
      </c>
      <c r="BJ328" s="17" t="s">
        <v>82</v>
      </c>
      <c r="BK328" s="223">
        <f>ROUND(I328*H328,2)</f>
        <v>0</v>
      </c>
      <c r="BL328" s="17" t="s">
        <v>219</v>
      </c>
      <c r="BM328" s="222" t="s">
        <v>440</v>
      </c>
    </row>
    <row r="329" s="2" customFormat="1">
      <c r="A329" s="38"/>
      <c r="B329" s="39"/>
      <c r="C329" s="40"/>
      <c r="D329" s="224" t="s">
        <v>130</v>
      </c>
      <c r="E329" s="40"/>
      <c r="F329" s="225" t="s">
        <v>441</v>
      </c>
      <c r="G329" s="40"/>
      <c r="H329" s="40"/>
      <c r="I329" s="226"/>
      <c r="J329" s="40"/>
      <c r="K329" s="40"/>
      <c r="L329" s="44"/>
      <c r="M329" s="227"/>
      <c r="N329" s="228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130</v>
      </c>
      <c r="AU329" s="17" t="s">
        <v>84</v>
      </c>
    </row>
    <row r="330" s="13" customFormat="1">
      <c r="A330" s="13"/>
      <c r="B330" s="229"/>
      <c r="C330" s="230"/>
      <c r="D330" s="224" t="s">
        <v>132</v>
      </c>
      <c r="E330" s="231" t="s">
        <v>1</v>
      </c>
      <c r="F330" s="232" t="s">
        <v>442</v>
      </c>
      <c r="G330" s="230"/>
      <c r="H330" s="233">
        <v>1050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132</v>
      </c>
      <c r="AU330" s="239" t="s">
        <v>84</v>
      </c>
      <c r="AV330" s="13" t="s">
        <v>84</v>
      </c>
      <c r="AW330" s="13" t="s">
        <v>34</v>
      </c>
      <c r="AX330" s="13" t="s">
        <v>82</v>
      </c>
      <c r="AY330" s="239" t="s">
        <v>121</v>
      </c>
    </row>
    <row r="331" s="12" customFormat="1" ht="25.92" customHeight="1">
      <c r="A331" s="12"/>
      <c r="B331" s="195"/>
      <c r="C331" s="196"/>
      <c r="D331" s="197" t="s">
        <v>76</v>
      </c>
      <c r="E331" s="198" t="s">
        <v>443</v>
      </c>
      <c r="F331" s="198" t="s">
        <v>444</v>
      </c>
      <c r="G331" s="196"/>
      <c r="H331" s="196"/>
      <c r="I331" s="199"/>
      <c r="J331" s="200">
        <f>BK331</f>
        <v>0</v>
      </c>
      <c r="K331" s="196"/>
      <c r="L331" s="201"/>
      <c r="M331" s="202"/>
      <c r="N331" s="203"/>
      <c r="O331" s="203"/>
      <c r="P331" s="204">
        <f>SUM(P332:P335)</f>
        <v>0</v>
      </c>
      <c r="Q331" s="203"/>
      <c r="R331" s="204">
        <f>SUM(R332:R335)</f>
        <v>0</v>
      </c>
      <c r="S331" s="203"/>
      <c r="T331" s="205">
        <f>SUM(T332:T335)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06" t="s">
        <v>128</v>
      </c>
      <c r="AT331" s="207" t="s">
        <v>76</v>
      </c>
      <c r="AU331" s="207" t="s">
        <v>77</v>
      </c>
      <c r="AY331" s="206" t="s">
        <v>121</v>
      </c>
      <c r="BK331" s="208">
        <f>SUM(BK332:BK335)</f>
        <v>0</v>
      </c>
    </row>
    <row r="332" s="2" customFormat="1" ht="14.4" customHeight="1">
      <c r="A332" s="38"/>
      <c r="B332" s="39"/>
      <c r="C332" s="211" t="s">
        <v>445</v>
      </c>
      <c r="D332" s="211" t="s">
        <v>123</v>
      </c>
      <c r="E332" s="212" t="s">
        <v>446</v>
      </c>
      <c r="F332" s="213" t="s">
        <v>447</v>
      </c>
      <c r="G332" s="214" t="s">
        <v>448</v>
      </c>
      <c r="H332" s="215">
        <v>24</v>
      </c>
      <c r="I332" s="216"/>
      <c r="J332" s="217">
        <f>ROUND(I332*H332,2)</f>
        <v>0</v>
      </c>
      <c r="K332" s="213" t="s">
        <v>127</v>
      </c>
      <c r="L332" s="44"/>
      <c r="M332" s="218" t="s">
        <v>1</v>
      </c>
      <c r="N332" s="219" t="s">
        <v>42</v>
      </c>
      <c r="O332" s="91"/>
      <c r="P332" s="220">
        <f>O332*H332</f>
        <v>0</v>
      </c>
      <c r="Q332" s="220">
        <v>0</v>
      </c>
      <c r="R332" s="220">
        <f>Q332*H332</f>
        <v>0</v>
      </c>
      <c r="S332" s="220">
        <v>0</v>
      </c>
      <c r="T332" s="221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2" t="s">
        <v>449</v>
      </c>
      <c r="AT332" s="222" t="s">
        <v>123</v>
      </c>
      <c r="AU332" s="222" t="s">
        <v>82</v>
      </c>
      <c r="AY332" s="17" t="s">
        <v>121</v>
      </c>
      <c r="BE332" s="223">
        <f>IF(N332="základní",J332,0)</f>
        <v>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17" t="s">
        <v>82</v>
      </c>
      <c r="BK332" s="223">
        <f>ROUND(I332*H332,2)</f>
        <v>0</v>
      </c>
      <c r="BL332" s="17" t="s">
        <v>449</v>
      </c>
      <c r="BM332" s="222" t="s">
        <v>450</v>
      </c>
    </row>
    <row r="333" s="2" customFormat="1">
      <c r="A333" s="38"/>
      <c r="B333" s="39"/>
      <c r="C333" s="40"/>
      <c r="D333" s="224" t="s">
        <v>130</v>
      </c>
      <c r="E333" s="40"/>
      <c r="F333" s="225" t="s">
        <v>451</v>
      </c>
      <c r="G333" s="40"/>
      <c r="H333" s="40"/>
      <c r="I333" s="226"/>
      <c r="J333" s="40"/>
      <c r="K333" s="40"/>
      <c r="L333" s="44"/>
      <c r="M333" s="227"/>
      <c r="N333" s="228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130</v>
      </c>
      <c r="AU333" s="17" t="s">
        <v>82</v>
      </c>
    </row>
    <row r="334" s="2" customFormat="1" ht="14.4" customHeight="1">
      <c r="A334" s="38"/>
      <c r="B334" s="39"/>
      <c r="C334" s="211" t="s">
        <v>452</v>
      </c>
      <c r="D334" s="211" t="s">
        <v>123</v>
      </c>
      <c r="E334" s="212" t="s">
        <v>453</v>
      </c>
      <c r="F334" s="213" t="s">
        <v>454</v>
      </c>
      <c r="G334" s="214" t="s">
        <v>448</v>
      </c>
      <c r="H334" s="215">
        <v>80</v>
      </c>
      <c r="I334" s="216"/>
      <c r="J334" s="217">
        <f>ROUND(I334*H334,2)</f>
        <v>0</v>
      </c>
      <c r="K334" s="213" t="s">
        <v>127</v>
      </c>
      <c r="L334" s="44"/>
      <c r="M334" s="218" t="s">
        <v>1</v>
      </c>
      <c r="N334" s="219" t="s">
        <v>42</v>
      </c>
      <c r="O334" s="91"/>
      <c r="P334" s="220">
        <f>O334*H334</f>
        <v>0</v>
      </c>
      <c r="Q334" s="220">
        <v>0</v>
      </c>
      <c r="R334" s="220">
        <f>Q334*H334</f>
        <v>0</v>
      </c>
      <c r="S334" s="220">
        <v>0</v>
      </c>
      <c r="T334" s="221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2" t="s">
        <v>449</v>
      </c>
      <c r="AT334" s="222" t="s">
        <v>123</v>
      </c>
      <c r="AU334" s="222" t="s">
        <v>82</v>
      </c>
      <c r="AY334" s="17" t="s">
        <v>121</v>
      </c>
      <c r="BE334" s="223">
        <f>IF(N334="základní",J334,0)</f>
        <v>0</v>
      </c>
      <c r="BF334" s="223">
        <f>IF(N334="snížená",J334,0)</f>
        <v>0</v>
      </c>
      <c r="BG334" s="223">
        <f>IF(N334="zákl. přenesená",J334,0)</f>
        <v>0</v>
      </c>
      <c r="BH334" s="223">
        <f>IF(N334="sníž. přenesená",J334,0)</f>
        <v>0</v>
      </c>
      <c r="BI334" s="223">
        <f>IF(N334="nulová",J334,0)</f>
        <v>0</v>
      </c>
      <c r="BJ334" s="17" t="s">
        <v>82</v>
      </c>
      <c r="BK334" s="223">
        <f>ROUND(I334*H334,2)</f>
        <v>0</v>
      </c>
      <c r="BL334" s="17" t="s">
        <v>449</v>
      </c>
      <c r="BM334" s="222" t="s">
        <v>455</v>
      </c>
    </row>
    <row r="335" s="2" customFormat="1">
      <c r="A335" s="38"/>
      <c r="B335" s="39"/>
      <c r="C335" s="40"/>
      <c r="D335" s="224" t="s">
        <v>130</v>
      </c>
      <c r="E335" s="40"/>
      <c r="F335" s="225" t="s">
        <v>456</v>
      </c>
      <c r="G335" s="40"/>
      <c r="H335" s="40"/>
      <c r="I335" s="226"/>
      <c r="J335" s="40"/>
      <c r="K335" s="40"/>
      <c r="L335" s="44"/>
      <c r="M335" s="227"/>
      <c r="N335" s="228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130</v>
      </c>
      <c r="AU335" s="17" t="s">
        <v>82</v>
      </c>
    </row>
    <row r="336" s="12" customFormat="1" ht="25.92" customHeight="1">
      <c r="A336" s="12"/>
      <c r="B336" s="195"/>
      <c r="C336" s="196"/>
      <c r="D336" s="197" t="s">
        <v>76</v>
      </c>
      <c r="E336" s="198" t="s">
        <v>457</v>
      </c>
      <c r="F336" s="198" t="s">
        <v>458</v>
      </c>
      <c r="G336" s="196"/>
      <c r="H336" s="196"/>
      <c r="I336" s="199"/>
      <c r="J336" s="200">
        <f>BK336</f>
        <v>0</v>
      </c>
      <c r="K336" s="196"/>
      <c r="L336" s="201"/>
      <c r="M336" s="202"/>
      <c r="N336" s="203"/>
      <c r="O336" s="203"/>
      <c r="P336" s="204">
        <f>P337+P342</f>
        <v>0</v>
      </c>
      <c r="Q336" s="203"/>
      <c r="R336" s="204">
        <f>R337+R342</f>
        <v>0</v>
      </c>
      <c r="S336" s="203"/>
      <c r="T336" s="205">
        <f>T337+T342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06" t="s">
        <v>154</v>
      </c>
      <c r="AT336" s="207" t="s">
        <v>76</v>
      </c>
      <c r="AU336" s="207" t="s">
        <v>77</v>
      </c>
      <c r="AY336" s="206" t="s">
        <v>121</v>
      </c>
      <c r="BK336" s="208">
        <f>BK337+BK342</f>
        <v>0</v>
      </c>
    </row>
    <row r="337" s="12" customFormat="1" ht="22.8" customHeight="1">
      <c r="A337" s="12"/>
      <c r="B337" s="195"/>
      <c r="C337" s="196"/>
      <c r="D337" s="197" t="s">
        <v>76</v>
      </c>
      <c r="E337" s="209" t="s">
        <v>459</v>
      </c>
      <c r="F337" s="209" t="s">
        <v>460</v>
      </c>
      <c r="G337" s="196"/>
      <c r="H337" s="196"/>
      <c r="I337" s="199"/>
      <c r="J337" s="210">
        <f>BK337</f>
        <v>0</v>
      </c>
      <c r="K337" s="196"/>
      <c r="L337" s="201"/>
      <c r="M337" s="202"/>
      <c r="N337" s="203"/>
      <c r="O337" s="203"/>
      <c r="P337" s="204">
        <f>SUM(P338:P341)</f>
        <v>0</v>
      </c>
      <c r="Q337" s="203"/>
      <c r="R337" s="204">
        <f>SUM(R338:R341)</f>
        <v>0</v>
      </c>
      <c r="S337" s="203"/>
      <c r="T337" s="205">
        <f>SUM(T338:T341)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6" t="s">
        <v>154</v>
      </c>
      <c r="AT337" s="207" t="s">
        <v>76</v>
      </c>
      <c r="AU337" s="207" t="s">
        <v>82</v>
      </c>
      <c r="AY337" s="206" t="s">
        <v>121</v>
      </c>
      <c r="BK337" s="208">
        <f>SUM(BK338:BK341)</f>
        <v>0</v>
      </c>
    </row>
    <row r="338" s="2" customFormat="1" ht="14.4" customHeight="1">
      <c r="A338" s="38"/>
      <c r="B338" s="39"/>
      <c r="C338" s="211" t="s">
        <v>461</v>
      </c>
      <c r="D338" s="211" t="s">
        <v>123</v>
      </c>
      <c r="E338" s="212" t="s">
        <v>462</v>
      </c>
      <c r="F338" s="213" t="s">
        <v>460</v>
      </c>
      <c r="G338" s="214" t="s">
        <v>463</v>
      </c>
      <c r="H338" s="215">
        <v>182400</v>
      </c>
      <c r="I338" s="216"/>
      <c r="J338" s="217">
        <f>ROUND(I338*H338,2)</f>
        <v>0</v>
      </c>
      <c r="K338" s="213" t="s">
        <v>127</v>
      </c>
      <c r="L338" s="44"/>
      <c r="M338" s="218" t="s">
        <v>1</v>
      </c>
      <c r="N338" s="219" t="s">
        <v>42</v>
      </c>
      <c r="O338" s="91"/>
      <c r="P338" s="220">
        <f>O338*H338</f>
        <v>0</v>
      </c>
      <c r="Q338" s="220">
        <v>0</v>
      </c>
      <c r="R338" s="220">
        <f>Q338*H338</f>
        <v>0</v>
      </c>
      <c r="S338" s="220">
        <v>0</v>
      </c>
      <c r="T338" s="221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2" t="s">
        <v>464</v>
      </c>
      <c r="AT338" s="222" t="s">
        <v>123</v>
      </c>
      <c r="AU338" s="222" t="s">
        <v>84</v>
      </c>
      <c r="AY338" s="17" t="s">
        <v>121</v>
      </c>
      <c r="BE338" s="223">
        <f>IF(N338="základní",J338,0)</f>
        <v>0</v>
      </c>
      <c r="BF338" s="223">
        <f>IF(N338="snížená",J338,0)</f>
        <v>0</v>
      </c>
      <c r="BG338" s="223">
        <f>IF(N338="zákl. přenesená",J338,0)</f>
        <v>0</v>
      </c>
      <c r="BH338" s="223">
        <f>IF(N338="sníž. přenesená",J338,0)</f>
        <v>0</v>
      </c>
      <c r="BI338" s="223">
        <f>IF(N338="nulová",J338,0)</f>
        <v>0</v>
      </c>
      <c r="BJ338" s="17" t="s">
        <v>82</v>
      </c>
      <c r="BK338" s="223">
        <f>ROUND(I338*H338,2)</f>
        <v>0</v>
      </c>
      <c r="BL338" s="17" t="s">
        <v>464</v>
      </c>
      <c r="BM338" s="222" t="s">
        <v>465</v>
      </c>
    </row>
    <row r="339" s="2" customFormat="1">
      <c r="A339" s="38"/>
      <c r="B339" s="39"/>
      <c r="C339" s="40"/>
      <c r="D339" s="224" t="s">
        <v>130</v>
      </c>
      <c r="E339" s="40"/>
      <c r="F339" s="225" t="s">
        <v>460</v>
      </c>
      <c r="G339" s="40"/>
      <c r="H339" s="40"/>
      <c r="I339" s="226"/>
      <c r="J339" s="40"/>
      <c r="K339" s="40"/>
      <c r="L339" s="44"/>
      <c r="M339" s="227"/>
      <c r="N339" s="228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130</v>
      </c>
      <c r="AU339" s="17" t="s">
        <v>84</v>
      </c>
    </row>
    <row r="340" s="15" customFormat="1">
      <c r="A340" s="15"/>
      <c r="B340" s="251"/>
      <c r="C340" s="252"/>
      <c r="D340" s="224" t="s">
        <v>132</v>
      </c>
      <c r="E340" s="253" t="s">
        <v>1</v>
      </c>
      <c r="F340" s="254" t="s">
        <v>466</v>
      </c>
      <c r="G340" s="252"/>
      <c r="H340" s="253" t="s">
        <v>1</v>
      </c>
      <c r="I340" s="255"/>
      <c r="J340" s="252"/>
      <c r="K340" s="252"/>
      <c r="L340" s="256"/>
      <c r="M340" s="257"/>
      <c r="N340" s="258"/>
      <c r="O340" s="258"/>
      <c r="P340" s="258"/>
      <c r="Q340" s="258"/>
      <c r="R340" s="258"/>
      <c r="S340" s="258"/>
      <c r="T340" s="259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0" t="s">
        <v>132</v>
      </c>
      <c r="AU340" s="260" t="s">
        <v>84</v>
      </c>
      <c r="AV340" s="15" t="s">
        <v>82</v>
      </c>
      <c r="AW340" s="15" t="s">
        <v>34</v>
      </c>
      <c r="AX340" s="15" t="s">
        <v>77</v>
      </c>
      <c r="AY340" s="260" t="s">
        <v>121</v>
      </c>
    </row>
    <row r="341" s="13" customFormat="1">
      <c r="A341" s="13"/>
      <c r="B341" s="229"/>
      <c r="C341" s="230"/>
      <c r="D341" s="224" t="s">
        <v>132</v>
      </c>
      <c r="E341" s="231" t="s">
        <v>1</v>
      </c>
      <c r="F341" s="232" t="s">
        <v>467</v>
      </c>
      <c r="G341" s="230"/>
      <c r="H341" s="233">
        <v>182400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132</v>
      </c>
      <c r="AU341" s="239" t="s">
        <v>84</v>
      </c>
      <c r="AV341" s="13" t="s">
        <v>84</v>
      </c>
      <c r="AW341" s="13" t="s">
        <v>34</v>
      </c>
      <c r="AX341" s="13" t="s">
        <v>82</v>
      </c>
      <c r="AY341" s="239" t="s">
        <v>121</v>
      </c>
    </row>
    <row r="342" s="12" customFormat="1" ht="22.8" customHeight="1">
      <c r="A342" s="12"/>
      <c r="B342" s="195"/>
      <c r="C342" s="196"/>
      <c r="D342" s="197" t="s">
        <v>76</v>
      </c>
      <c r="E342" s="209" t="s">
        <v>468</v>
      </c>
      <c r="F342" s="209" t="s">
        <v>469</v>
      </c>
      <c r="G342" s="196"/>
      <c r="H342" s="196"/>
      <c r="I342" s="199"/>
      <c r="J342" s="210">
        <f>BK342</f>
        <v>0</v>
      </c>
      <c r="K342" s="196"/>
      <c r="L342" s="201"/>
      <c r="M342" s="202"/>
      <c r="N342" s="203"/>
      <c r="O342" s="203"/>
      <c r="P342" s="204">
        <f>SUM(P343:P346)</f>
        <v>0</v>
      </c>
      <c r="Q342" s="203"/>
      <c r="R342" s="204">
        <f>SUM(R343:R346)</f>
        <v>0</v>
      </c>
      <c r="S342" s="203"/>
      <c r="T342" s="205">
        <f>SUM(T343:T346)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6" t="s">
        <v>154</v>
      </c>
      <c r="AT342" s="207" t="s">
        <v>76</v>
      </c>
      <c r="AU342" s="207" t="s">
        <v>82</v>
      </c>
      <c r="AY342" s="206" t="s">
        <v>121</v>
      </c>
      <c r="BK342" s="208">
        <f>SUM(BK343:BK346)</f>
        <v>0</v>
      </c>
    </row>
    <row r="343" s="2" customFormat="1" ht="14.4" customHeight="1">
      <c r="A343" s="38"/>
      <c r="B343" s="39"/>
      <c r="C343" s="211" t="s">
        <v>470</v>
      </c>
      <c r="D343" s="211" t="s">
        <v>123</v>
      </c>
      <c r="E343" s="212" t="s">
        <v>471</v>
      </c>
      <c r="F343" s="213" t="s">
        <v>472</v>
      </c>
      <c r="G343" s="214" t="s">
        <v>463</v>
      </c>
      <c r="H343" s="215">
        <v>100000</v>
      </c>
      <c r="I343" s="216"/>
      <c r="J343" s="217">
        <f>ROUND(I343*H343,2)</f>
        <v>0</v>
      </c>
      <c r="K343" s="213" t="s">
        <v>127</v>
      </c>
      <c r="L343" s="44"/>
      <c r="M343" s="218" t="s">
        <v>1</v>
      </c>
      <c r="N343" s="219" t="s">
        <v>42</v>
      </c>
      <c r="O343" s="91"/>
      <c r="P343" s="220">
        <f>O343*H343</f>
        <v>0</v>
      </c>
      <c r="Q343" s="220">
        <v>0</v>
      </c>
      <c r="R343" s="220">
        <f>Q343*H343</f>
        <v>0</v>
      </c>
      <c r="S343" s="220">
        <v>0</v>
      </c>
      <c r="T343" s="221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2" t="s">
        <v>464</v>
      </c>
      <c r="AT343" s="222" t="s">
        <v>123</v>
      </c>
      <c r="AU343" s="222" t="s">
        <v>84</v>
      </c>
      <c r="AY343" s="17" t="s">
        <v>121</v>
      </c>
      <c r="BE343" s="223">
        <f>IF(N343="základní",J343,0)</f>
        <v>0</v>
      </c>
      <c r="BF343" s="223">
        <f>IF(N343="snížená",J343,0)</f>
        <v>0</v>
      </c>
      <c r="BG343" s="223">
        <f>IF(N343="zákl. přenesená",J343,0)</f>
        <v>0</v>
      </c>
      <c r="BH343" s="223">
        <f>IF(N343="sníž. přenesená",J343,0)</f>
        <v>0</v>
      </c>
      <c r="BI343" s="223">
        <f>IF(N343="nulová",J343,0)</f>
        <v>0</v>
      </c>
      <c r="BJ343" s="17" t="s">
        <v>82</v>
      </c>
      <c r="BK343" s="223">
        <f>ROUND(I343*H343,2)</f>
        <v>0</v>
      </c>
      <c r="BL343" s="17" t="s">
        <v>464</v>
      </c>
      <c r="BM343" s="222" t="s">
        <v>473</v>
      </c>
    </row>
    <row r="344" s="2" customFormat="1">
      <c r="A344" s="38"/>
      <c r="B344" s="39"/>
      <c r="C344" s="40"/>
      <c r="D344" s="224" t="s">
        <v>130</v>
      </c>
      <c r="E344" s="40"/>
      <c r="F344" s="225" t="s">
        <v>472</v>
      </c>
      <c r="G344" s="40"/>
      <c r="H344" s="40"/>
      <c r="I344" s="226"/>
      <c r="J344" s="40"/>
      <c r="K344" s="40"/>
      <c r="L344" s="44"/>
      <c r="M344" s="227"/>
      <c r="N344" s="228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130</v>
      </c>
      <c r="AU344" s="17" t="s">
        <v>84</v>
      </c>
    </row>
    <row r="345" s="15" customFormat="1">
      <c r="A345" s="15"/>
      <c r="B345" s="251"/>
      <c r="C345" s="252"/>
      <c r="D345" s="224" t="s">
        <v>132</v>
      </c>
      <c r="E345" s="253" t="s">
        <v>1</v>
      </c>
      <c r="F345" s="254" t="s">
        <v>474</v>
      </c>
      <c r="G345" s="252"/>
      <c r="H345" s="253" t="s">
        <v>1</v>
      </c>
      <c r="I345" s="255"/>
      <c r="J345" s="252"/>
      <c r="K345" s="252"/>
      <c r="L345" s="256"/>
      <c r="M345" s="257"/>
      <c r="N345" s="258"/>
      <c r="O345" s="258"/>
      <c r="P345" s="258"/>
      <c r="Q345" s="258"/>
      <c r="R345" s="258"/>
      <c r="S345" s="258"/>
      <c r="T345" s="259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0" t="s">
        <v>132</v>
      </c>
      <c r="AU345" s="260" t="s">
        <v>84</v>
      </c>
      <c r="AV345" s="15" t="s">
        <v>82</v>
      </c>
      <c r="AW345" s="15" t="s">
        <v>34</v>
      </c>
      <c r="AX345" s="15" t="s">
        <v>77</v>
      </c>
      <c r="AY345" s="260" t="s">
        <v>121</v>
      </c>
    </row>
    <row r="346" s="13" customFormat="1">
      <c r="A346" s="13"/>
      <c r="B346" s="229"/>
      <c r="C346" s="230"/>
      <c r="D346" s="224" t="s">
        <v>132</v>
      </c>
      <c r="E346" s="231" t="s">
        <v>1</v>
      </c>
      <c r="F346" s="232" t="s">
        <v>475</v>
      </c>
      <c r="G346" s="230"/>
      <c r="H346" s="233">
        <v>100000</v>
      </c>
      <c r="I346" s="234"/>
      <c r="J346" s="230"/>
      <c r="K346" s="230"/>
      <c r="L346" s="235"/>
      <c r="M346" s="271"/>
      <c r="N346" s="272"/>
      <c r="O346" s="272"/>
      <c r="P346" s="272"/>
      <c r="Q346" s="272"/>
      <c r="R346" s="272"/>
      <c r="S346" s="272"/>
      <c r="T346" s="27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132</v>
      </c>
      <c r="AU346" s="239" t="s">
        <v>84</v>
      </c>
      <c r="AV346" s="13" t="s">
        <v>84</v>
      </c>
      <c r="AW346" s="13" t="s">
        <v>34</v>
      </c>
      <c r="AX346" s="13" t="s">
        <v>82</v>
      </c>
      <c r="AY346" s="239" t="s">
        <v>121</v>
      </c>
    </row>
    <row r="347" s="2" customFormat="1" ht="6.96" customHeight="1">
      <c r="A347" s="38"/>
      <c r="B347" s="66"/>
      <c r="C347" s="67"/>
      <c r="D347" s="67"/>
      <c r="E347" s="67"/>
      <c r="F347" s="67"/>
      <c r="G347" s="67"/>
      <c r="H347" s="67"/>
      <c r="I347" s="67"/>
      <c r="J347" s="67"/>
      <c r="K347" s="67"/>
      <c r="L347" s="44"/>
      <c r="M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</row>
  </sheetData>
  <sheetProtection sheet="1" autoFilter="0" formatColumns="0" formatRows="0" objects="1" scenarios="1" spinCount="100000" saltValue="OoTx64noE4SrnVZXc0ORc9EsUyGpWwxG8fZoAVJtYKkUoPn9p3vwh9vPkyIWwoBugWsoIQ6L0XVIfwOOS0M50w==" hashValue="vSPg6nYg8B/3gwrdSAXqbxMQAlWwO1UVKRL4WYRWl0m4O1aVv0qXnC82GUokaMjFv7gCvSXVdLkkp85hMMlsAA==" algorithmName="SHA-512" password="CC35"/>
  <autoFilter ref="C126:K346"/>
  <mergeCells count="6">
    <mergeCell ref="E7:H7"/>
    <mergeCell ref="E16:H16"/>
    <mergeCell ref="E25:H25"/>
    <mergeCell ref="E85:H85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Jančík Petr, Ing.</dc:creator>
  <cp:lastModifiedBy>Jančík Petr, Ing.</cp:lastModifiedBy>
  <dcterms:created xsi:type="dcterms:W3CDTF">2020-10-05T11:14:38Z</dcterms:created>
  <dcterms:modified xsi:type="dcterms:W3CDTF">2020-10-05T11:14:44Z</dcterms:modified>
</cp:coreProperties>
</file>