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00_DISK_Z_2015\BĚCHOVICE_MALEŠICE_2._t_k\PŘÍPRAVNÁ_DOKUMENTACE\E_Stavební_část\E_3.1_SO_01_Úprava_trakčního_vedení_2.t.k\"/>
    </mc:Choice>
  </mc:AlternateContent>
  <bookViews>
    <workbookView xWindow="0" yWindow="0" windowWidth="26130" windowHeight="10800" tabRatio="572"/>
  </bookViews>
  <sheets>
    <sheet name="List1" sheetId="1" r:id="rId1"/>
  </sheets>
  <definedNames>
    <definedName name="_xlnm.Print_Titles" localSheetId="0">List1!$1:$9</definedName>
    <definedName name="_xlnm.Print_Area" localSheetId="0">List1!$A$1:$K$107</definedName>
  </definedName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2" i="1" l="1"/>
  <c r="K63" i="1" l="1"/>
  <c r="K104" i="1"/>
  <c r="K103" i="1"/>
  <c r="K20" i="1"/>
  <c r="K19" i="1"/>
  <c r="K105" i="1" l="1"/>
  <c r="K106" i="1"/>
  <c r="S58" i="1" l="1"/>
  <c r="K58" i="1"/>
  <c r="K92" i="1" l="1"/>
  <c r="K50" i="1"/>
  <c r="S50" i="1"/>
  <c r="K101" i="1" l="1"/>
  <c r="K107" i="1" s="1"/>
  <c r="I107" i="1" l="1"/>
  <c r="K59" i="1"/>
  <c r="K21" i="1"/>
  <c r="I28" i="1"/>
  <c r="I60" i="1" s="1"/>
  <c r="K27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0" i="1"/>
  <c r="K69" i="1"/>
  <c r="K68" i="1"/>
  <c r="K67" i="1"/>
  <c r="K66" i="1"/>
  <c r="K62" i="1"/>
  <c r="K64" i="1" s="1"/>
  <c r="K57" i="1"/>
  <c r="K56" i="1"/>
  <c r="K55" i="1"/>
  <c r="K54" i="1"/>
  <c r="K53" i="1"/>
  <c r="K52" i="1"/>
  <c r="K51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6" i="1"/>
  <c r="K25" i="1"/>
  <c r="K24" i="1"/>
  <c r="K15" i="1"/>
  <c r="K16" i="1"/>
  <c r="K17" i="1"/>
  <c r="K18" i="1"/>
  <c r="K13" i="1"/>
  <c r="I22" i="1"/>
  <c r="K14" i="1"/>
  <c r="E96" i="1"/>
  <c r="E98" i="1" s="1"/>
  <c r="I99" i="1"/>
  <c r="S96" i="1"/>
  <c r="S95" i="1"/>
  <c r="S98" i="1"/>
  <c r="S97" i="1"/>
  <c r="I93" i="1"/>
  <c r="I71" i="1"/>
  <c r="I64" i="1"/>
  <c r="S92" i="1"/>
  <c r="E71" i="1"/>
  <c r="K60" i="1" l="1"/>
  <c r="K71" i="1"/>
  <c r="E107" i="1"/>
  <c r="E64" i="1"/>
  <c r="K28" i="1"/>
  <c r="K96" i="1"/>
  <c r="K98" i="1"/>
  <c r="E97" i="1"/>
  <c r="K97" i="1" s="1"/>
  <c r="K22" i="1"/>
  <c r="K95" i="1"/>
  <c r="K91" i="1"/>
  <c r="K93" i="1" s="1"/>
  <c r="K99" i="1" l="1"/>
  <c r="K1" i="1" s="1"/>
  <c r="E28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0" i="1"/>
  <c r="S69" i="1"/>
  <c r="S68" i="1"/>
  <c r="S67" i="1"/>
  <c r="S66" i="1"/>
  <c r="S62" i="1"/>
  <c r="S57" i="1"/>
  <c r="S56" i="1"/>
  <c r="S55" i="1"/>
  <c r="S54" i="1"/>
  <c r="S53" i="1"/>
  <c r="S52" i="1"/>
  <c r="S51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6" i="1"/>
  <c r="S25" i="1"/>
  <c r="S24" i="1"/>
  <c r="S18" i="1"/>
  <c r="S17" i="1"/>
  <c r="S16" i="1"/>
  <c r="S15" i="1"/>
  <c r="S14" i="1"/>
  <c r="S13" i="1"/>
  <c r="L3" i="1"/>
  <c r="P1" i="1" l="1"/>
  <c r="E60" i="1" l="1"/>
</calcChain>
</file>

<file path=xl/comments1.xml><?xml version="1.0" encoding="utf-8"?>
<comments xmlns="http://schemas.openxmlformats.org/spreadsheetml/2006/main">
  <authors>
    <author>jiri.zakravsky</author>
  </authors>
  <commentList>
    <comment ref="D4" authorId="0" shape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 shape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 shape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 shape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S6" authorId="0" shape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 shape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 shape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 shape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 shape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 shape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<sst xmlns="http://schemas.openxmlformats.org/spreadsheetml/2006/main" count="571" uniqueCount="289">
  <si>
    <t>FORMULÁŘ 5</t>
  </si>
  <si>
    <t>majitel HIM:</t>
  </si>
  <si>
    <t>SŽDC</t>
  </si>
  <si>
    <t>majitel, cena</t>
  </si>
  <si>
    <t>ČD</t>
  </si>
  <si>
    <t>OSTATNÍ</t>
  </si>
  <si>
    <t xml:space="preserve"> </t>
  </si>
  <si>
    <t>Cena za objekt [Kč]</t>
  </si>
  <si>
    <t>mj dle JKSO</t>
  </si>
  <si>
    <t>počet mj</t>
  </si>
  <si>
    <t>objektový ukazatel</t>
  </si>
  <si>
    <t>Název stavby:</t>
  </si>
  <si>
    <t>Číslo stavby:</t>
  </si>
  <si>
    <t>hlavičky objektu</t>
  </si>
  <si>
    <t>Název PS/SO:</t>
  </si>
  <si>
    <t>Zatřídění objektu :
(JKSO, JKPOV)</t>
  </si>
  <si>
    <t>824 20</t>
  </si>
  <si>
    <t>Číslo PS/SO:</t>
  </si>
  <si>
    <t>Počet položek v díle</t>
  </si>
  <si>
    <t>Datum zpracování:</t>
  </si>
  <si>
    <t>Datum aktualizace:</t>
  </si>
  <si>
    <t>Poř.</t>
  </si>
  <si>
    <t>C E N A</t>
  </si>
  <si>
    <t>typ řádku</t>
  </si>
  <si>
    <t>kód datové základny</t>
  </si>
  <si>
    <t>Technická specifikace</t>
  </si>
  <si>
    <t>Výkaz výměr</t>
  </si>
  <si>
    <t>nadpisy sloupců</t>
  </si>
  <si>
    <t>délka názvu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</si>
  <si>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</si>
  <si>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</si>
  <si>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</si>
  <si>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</si>
  <si>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</si>
  <si>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</si>
  <si>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</si>
  <si>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</si>
  <si>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</si>
  <si>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</si>
  <si>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</si>
  <si>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</si>
  <si>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</si>
  <si>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r>
      <t xml:space="preserve">jednotková </t>
    </r>
    <r>
      <rPr>
        <b/>
        <sz val="9"/>
        <color indexed="10"/>
        <rFont val="Arial CE"/>
        <family val="2"/>
        <charset val="238"/>
      </rPr>
      <t>expertní</t>
    </r>
  </si>
  <si>
    <t>celkem</t>
  </si>
  <si>
    <t>Díl:</t>
  </si>
  <si>
    <t>74</t>
  </si>
  <si>
    <t>Silnoproud</t>
  </si>
  <si>
    <t>SD</t>
  </si>
  <si>
    <t>KUS</t>
  </si>
  <si>
    <t>OTSKP_ZS13</t>
  </si>
  <si>
    <t>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</si>
  <si>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</si>
  <si>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M3.KM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</si>
  <si>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</si>
  <si>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KG</t>
  </si>
  <si>
    <t>HOD</t>
  </si>
  <si>
    <t>74A110</t>
  </si>
  <si>
    <t xml:space="preserve">ZÁKLAD TV HLOUBENÝ V JAKÉKOLIV TŘÍDĚ ZEMINY </t>
  </si>
  <si>
    <t>M3</t>
  </si>
  <si>
    <t>1. Položka obsahuje:
 – zemní práce
 – pažení
 – dodávku, dopravu, montáž, pronájem a demontáž bednění
 – dodávku, dopravu a montáž svorníkového koše, technologické výztuže, kovaných svorníků aj.
 – provedení dutiny pro upevnění stožáru TV
 – dodávku, dopravu a uložení betonové směsi
2. Položka neobsahuje:
 – přídavnou výztuž, svorníky, koše
 – odvoz výkopku (nacení se pol. 74A150)
 – poplatek za likvidaci odpadů (nacení se dle SSD 0)
3. Způsob měření:
Měří se metry kubické uložené betonové směsi.</t>
  </si>
  <si>
    <t>74A150</t>
  </si>
  <si>
    <t>ZÁKLAD TV - ODVOZ (NA LIKVIDACI ODPADŮ NEBO JINÉ URČENÉ MÍSTO)</t>
  </si>
  <si>
    <t>1. Položka obsahuje:
 – železnou výztuž základu TV
2. Položka neobsahuje:
 X
3. Způsob měření:
Udává se počet kusů kompletní konstrukce nebo práce.</t>
  </si>
  <si>
    <t>74A310</t>
  </si>
  <si>
    <t xml:space="preserve">PŘÍDAVNÁ VÝZTUŽ PRO ZÁKLAD TV </t>
  </si>
  <si>
    <t>74A320</t>
  </si>
  <si>
    <t>KOVANÝ SVORNÍK PRO ZÁKLAD TV</t>
  </si>
  <si>
    <t>1. Položka obsahuje:
 – cenu materiálu kovaného svorníku pro základ TV
2. Položka neobsahuje:
 X
3. Způsob měření:
Udává se počet kusů kompletní konstrukce nebo práce.</t>
  </si>
  <si>
    <t>74A330</t>
  </si>
  <si>
    <t>SVORNÍKOVÝ KOŠ PRO ZÁKLAD TV</t>
  </si>
  <si>
    <t>1. Položka obsahuje:
 – cenu materiálu svorníkového koše pro základ TV
2. Položka neobsahuje:
 X
3. Způsob měření:
Udává se počet kusů kompletní konstrukce nebo práce.</t>
  </si>
  <si>
    <t>74A340</t>
  </si>
  <si>
    <t>KOTEVNÍ SLOUPEK PRO ZÁKLAD TV</t>
  </si>
  <si>
    <t>1. Položka obsahuje:
 – cenu materiálu a montáže za kotevní sloupek
2. Položka neobsahuje:
 X
3. Způsob měření:
Udává se počet kusů kompletní konstrukce nebo práce.</t>
  </si>
  <si>
    <t>1. Položka obsahuje:
 – stožár typového provedení
 – protikorozní ošetření stožáru dle TKP
 – betonáž hlavičky základu
2. Položka neobsahuje:
 – základovou konstrukci
3. Způsob měření:
Udává se počet kusů trakčních podpěr.</t>
  </si>
  <si>
    <t>74B311</t>
  </si>
  <si>
    <t>STOŽÁRY TV OCELOVÉ PROFILOVÉ NA SVORNÍKY, TYPU DS12, DÉLKY DO 10 M</t>
  </si>
  <si>
    <t>74B321</t>
  </si>
  <si>
    <t>STOŽÁRY TV OCELOVÉ PROFILOVÉ NA SVORNÍKY, TYPU DS14, DÉLKY DO 10 M</t>
  </si>
  <si>
    <t>74B601</t>
  </si>
  <si>
    <t>STOŽÁRY TV OCELOVÉ PŘÍHRADOVÉ TYPU BP DÉLKY  9 M</t>
  </si>
  <si>
    <t>74C111</t>
  </si>
  <si>
    <t>ZÁVĚSY TV NA KONZOLE BEZ PŘÍDAVNÉHO LANA</t>
  </si>
  <si>
    <t>1. Položka obsahuje:
 – protikorozní ošetřenípodle TKP
2. Položka neobsahuje:
 X
3. Způsob měření:
Udává se počet kusů kompletní konstrukce nebo práce.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</si>
  <si>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</si>
  <si>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74C312</t>
  </si>
  <si>
    <t>VĚŠÁK TROLEJE (PEVNÝ NEBO KLUZNÝ)</t>
  </si>
  <si>
    <t>74C313</t>
  </si>
  <si>
    <t>VĚŠÁK TROLEJE POHYBLIVÝ S PROUDOVÝM PROPOJENÍM</t>
  </si>
  <si>
    <t>74C314</t>
  </si>
  <si>
    <t>ROZPĚRNÉ TYČE</t>
  </si>
  <si>
    <t>74C315</t>
  </si>
  <si>
    <t>PROUDOVÁ PROPOJENÍ PODÉLNÝCH POLÍ</t>
  </si>
  <si>
    <t>74C321</t>
  </si>
  <si>
    <t>SPOJKY LAN A TROLEJÍ NEIZOLOVANÉ</t>
  </si>
  <si>
    <t>74C322</t>
  </si>
  <si>
    <t>SPOJKY LAN A TROLEJÍ IZOLOVANÉ</t>
  </si>
  <si>
    <t>74C341</t>
  </si>
  <si>
    <t>PEVNÉ BODY (PB) KOMPENZOVANÉ SOUSTAVY</t>
  </si>
  <si>
    <t>74C342</t>
  </si>
  <si>
    <t>PEVNÉ BODY (PB) - KOTVENÍ PB NA STOŽÁRU (VŠECH TYPŮ), 1 LANO</t>
  </si>
  <si>
    <t>74C352</t>
  </si>
  <si>
    <t>LANA PEVNÝCH BODŮ A ODTAHŮ 70 MM2 BZ, FE</t>
  </si>
  <si>
    <t>1. Položka obsahuje:
 – všechny náklady na materiál dodaného zařízení
 – cena položky je vč. ostatních rozpočtových nákladů
2. Položka neobsahuje:
 X
3. Způsob měření:
Měří se metr délkový v ose vodiče nebo lana.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</si>
  <si>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</si>
  <si>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74C513</t>
  </si>
  <si>
    <t>POHYBLIVÉ KOTVENÍ SESTAVY TV NA STOŽÁRU - 15 KN</t>
  </si>
  <si>
    <t>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</t>
  </si>
  <si>
    <t>74C572</t>
  </si>
  <si>
    <t>TAŽENÍ NOSNÉHO LANA 70 MM2 BZ, FE</t>
  </si>
  <si>
    <t>74C573</t>
  </si>
  <si>
    <t>TAŽENÍ NOSNÉHO LANA 120 MM2 CU</t>
  </si>
  <si>
    <t>74C584</t>
  </si>
  <si>
    <t>TAŽENÍ TROLEJE 150 MM2 CU</t>
  </si>
  <si>
    <t>74C591</t>
  </si>
  <si>
    <t xml:space="preserve">VÝŠKOVÁ REGULACE TROLEJE </t>
  </si>
  <si>
    <t>1. Položka obsahuje:
 – všechny náklady na regulaci TD s použitím mechanizmů
 – cena položky je vč. ostatních rozpočtových nákladů
2. Položka neobsahuje:
 X
3. Způsob měření:
Měří se metr délkový v ose vodiče nebo lana.</t>
  </si>
  <si>
    <t>1. Položka obsahuje:
 – všechny náklady na regulaci kotvení se všemi pomocnými doplňujícími pracemi vč,mechanismů
2. Položka neobsahuje:
 X
3. Způsob měření: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</si>
  <si>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</si>
  <si>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</si>
  <si>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</si>
  <si>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</si>
  <si>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74C655</t>
  </si>
  <si>
    <t>PŘIPOJENÍ ZV, NV, OV  1-2 LANA NA TV</t>
  </si>
  <si>
    <t>74C711</t>
  </si>
  <si>
    <t>POHONY ODPOJOVAČE MOTOROVÉ</t>
  </si>
  <si>
    <t>74C713</t>
  </si>
  <si>
    <t>ODPOJOVAČE NEBO ODPÍNAČE NA STOŽÁRU TV</t>
  </si>
  <si>
    <t>74C722</t>
  </si>
  <si>
    <t>KOTVENÍ DVOU SVODŮ Z ODPOJOVAČE S PŘIPOJENÍM NA TV</t>
  </si>
  <si>
    <t>74C810</t>
  </si>
  <si>
    <t>UPEVNĚNÍ KONZOLY - STŘEDOVÉ, STRANOVÉ</t>
  </si>
  <si>
    <t>74C820</t>
  </si>
  <si>
    <t>UPEVNĚNÍ DVOU KONZOL</t>
  </si>
  <si>
    <t>74C830</t>
  </si>
  <si>
    <t>PŘIPEVNĚNÍ KOZLÍKU NA STOŽÁR</t>
  </si>
  <si>
    <t>74C911</t>
  </si>
  <si>
    <t>BLESKOJISTKA RŮŽKOVÁ NA STOŽÁRU S PŘIPOJENÍM NA TV, OV, NV</t>
  </si>
  <si>
    <t>74C964</t>
  </si>
  <si>
    <t>PŘIPEVNĚNÍ NÁVĚSTNÍHO ŠTÍTU DO SESTAVY TV</t>
  </si>
  <si>
    <t>74C967</t>
  </si>
  <si>
    <t>VÝSTRAŽNÁ TABULKA NA STOŽÁRU TV NEBO KONSTRUKCI</t>
  </si>
  <si>
    <t>74C968</t>
  </si>
  <si>
    <t>ČÍSLOVÁNÍ STOŽÁRŮ A POHONŮ ODPOJOVAČŮ</t>
  </si>
  <si>
    <t>HNACÍ KOLEJOVÁ VOZIDLA MONTÁŽNÍCH SOUPRAV PRO PRÁCE NA TV</t>
  </si>
  <si>
    <t>1. Položka obsahuje:
 – nátěr, očištění, odrezivění a materiál (barva, ředidlo, odrezovač), nátěr proveden dle TKP
2. Položka neobsahuje:
 X
3. Způsob měření:
Udává se počet kusů kompletní konstrukce nebo práce.</t>
  </si>
  <si>
    <t>74F232</t>
  </si>
  <si>
    <t>BEZPEČNOSTNÍ PRUH NA PODPĚŘE TV BÍLOČERVENÝ</t>
  </si>
  <si>
    <t>KM</t>
  </si>
  <si>
    <t>1. Položka obsahuje:
 – kolejové mechanizmy pro tažení závěsného kabelu na stožárech TV
 – dopravu kolejových mechanismů z mateřského depa do prostoru stavby a zpět
2. Položka neobsahuje:
 X
3. Způsob měření:
Měří se projeté kilometry při měření, tj. bez režijních jízd.</t>
  </si>
  <si>
    <t>74F312</t>
  </si>
  <si>
    <t>MĚŘENÍ PARAMETRŮ TV STATICKÉ</t>
  </si>
  <si>
    <t>74F313</t>
  </si>
  <si>
    <t>MĚŘENÍ ELEKTRICKÝCH VLASTNOSTÍ TV</t>
  </si>
  <si>
    <t>1. Položka obsahuje:
 – kolejové mechanizmy pro tažení závěsného kabelu na stožárech TV
 – dopravu kolejových mechanismů z mateřského depa do prostoru stavby a zpět
2. Položka neobsahuje:
 X
3. Způsob měření:
Udává se počet kusů kompletní konstrukce nebo práce.</t>
  </si>
  <si>
    <t>74F321</t>
  </si>
  <si>
    <t>PROTOKOL ZPŮSOBILOSTI</t>
  </si>
  <si>
    <t>1. Položka obsahuje:
 – vyhotovení dokladu právnickou osobou o trolejových vedení a trakčních zařízení
2. Položka neobsahuje:
 X
3. Způsob měření:
Udává se počet kusů kompletní konstrukce nebo práce.</t>
  </si>
  <si>
    <t>74F322</t>
  </si>
  <si>
    <t>REVIZNÍ ZPRÁVA</t>
  </si>
  <si>
    <t>1. Položka obsahuje:
 – revizi autorizovaným revizním technikem na zařízeních trakčního vedení podle požadavku ČSN, včetně hodnocení
2. Položka neobsahuje:
 X
3. Způsob měření:
Udává se počet kusů kompletní konstrukce nebo práce.</t>
  </si>
  <si>
    <t>74F332</t>
  </si>
  <si>
    <t>VÝKON ORGANIZAČNÍCH JEDNOTEK SPRÁVCE</t>
  </si>
  <si>
    <t>1. Položka obsahuje:
 – zajištění pracoviště správcem TV (zkratování TV) ,zajištění přejezdů správcem TV vč. nájmu pracovníků a použitých mechanismů nutných k výkonu
2. Položka neobsahuje:
 X
3. Způsob měření:
Udává se čas v hodinách.</t>
  </si>
  <si>
    <t>74F411</t>
  </si>
  <si>
    <t>DEMONTÁŽE (TV) BETONOVÝCH ZÁKLADŮ TV</t>
  </si>
  <si>
    <t>1. Položka obsahuje:
 – demontáž stávajícího betonového základu se všemi pomocnými doplňujícími úpravami pro uvedení do požadovaného stavu a s přepravou a dovozem potřebných mechanizmů k uvedené činnosti
 – naložení vybouraného materiálu na dopravní prostředek
2. Položka neobsahuje:
 – odvoz vybouraného materiálu
 – poplatek za likvidaci odpadů (nacení se dle SSD 0)
3. Způsob měření:
Měří se metr krychlový.</t>
  </si>
  <si>
    <t>74F421</t>
  </si>
  <si>
    <t>DEMONTÁŽE (TV) KOTEVNÍCH SLOUPKŮ</t>
  </si>
  <si>
    <t>74F422</t>
  </si>
  <si>
    <t>DEMONTÁŽE (TV) OCELOVÝCH STOŽÁRŮ TRUBKOVÝCH NEBO PROFILOVÝCH</t>
  </si>
  <si>
    <t>74F423</t>
  </si>
  <si>
    <t>DEMONTÁŽE (TV) OCELOVÝCH STOŽÁRŮ PŘÍHRADOVÝCH</t>
  </si>
  <si>
    <t>74F425</t>
  </si>
  <si>
    <t>DEMONTÁŽE (TV) BRAN A KRAKORCŮ (VČETNĚ VYVĚŠENÍ A UKONČENÍ)</t>
  </si>
  <si>
    <t>74F429</t>
  </si>
  <si>
    <t>DEMONTÁŽE (TV) NESTANDARTNÍCH KOVOVÝCH KONSTRUKCÍ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</si>
  <si>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hmotnost v kilogramech.</t>
  </si>
  <si>
    <t>74F433</t>
  </si>
  <si>
    <t>DEMONTÁŽE (TV) KONZOL TV VČETNĚ UPEVNĚNÍ</t>
  </si>
  <si>
    <t>74F442</t>
  </si>
  <si>
    <t>DEMONTÁŽE (TV) PEVNÝCH BODŮ VČETNĚ ZAKOTVENÍ</t>
  </si>
  <si>
    <t>74F444</t>
  </si>
  <si>
    <t>DEMONTÁŽE (TV) KOTVENÍ TR, NL POHYBLIVÝCH</t>
  </si>
  <si>
    <t>74F446</t>
  </si>
  <si>
    <t>DEMONTÁŽE (TV) ODPOJOVAČŮ, ODPÍNAČŮ S POHONEM VČETNĚ SVODŮ A LIŠT</t>
  </si>
  <si>
    <t>74F448</t>
  </si>
  <si>
    <t>DEMONTÁŽE (TV) SVODŮ NEBO PŘEVĚSŮ Z ODPOJOVAČE - DVOJITÉ LANO VČETNĚ KOTVENÍ</t>
  </si>
  <si>
    <t>74F449</t>
  </si>
  <si>
    <t>DEMONTÁŽE (TV) BLESKOJISTEK, SVODIČŮ PŘEPĚTÍ</t>
  </si>
  <si>
    <t>74F451</t>
  </si>
  <si>
    <t>DEMONTÁŽE (TV) VĚŠÁKŮ TROLEJE</t>
  </si>
  <si>
    <t>74F452</t>
  </si>
  <si>
    <t>DEMONTÁŽE (TV) PROUDOVÝCH PROPOJENÍ PODÉLNÝCH, PŘÍČNÝCH</t>
  </si>
  <si>
    <t>74F453</t>
  </si>
  <si>
    <t>DEMONTÁŽE (TV) IZOLOVANÝCH NEBO NEIZOLOVANÝCH SPOJEK LAN A TROLEJÍ V PODÉLNÝCH NEBO PŘÍČNÝCH POLÍCH</t>
  </si>
  <si>
    <t>74F459</t>
  </si>
  <si>
    <t>DEMONTÁŽE (TV) NÁVĚSTÍ PRO ELEKTRICKÝ PROVOZ</t>
  </si>
  <si>
    <t>74F461</t>
  </si>
  <si>
    <t>DEMONTÁŽE (TV) TROLEJE VČETNĚ NÁSTAVKŮ, VĚŠÁKŮ, PROPOJEK A SPOJEK STŘIHÁNÍM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</si>
  <si>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 v ose vodiče nebo lana.</t>
  </si>
  <si>
    <t>74F463</t>
  </si>
  <si>
    <t>DEMONTÁŽE (TV) LAN NOSNÝCH VČETNĚ NÁSTAVKŮ, PROPOJEK A SPOJEK STŘIHÁNÍM</t>
  </si>
  <si>
    <t>74F491</t>
  </si>
  <si>
    <t>DEMONTÁŽE (TV) - ODVOZ (NA LIKVIDACI ODPADŮ NEBO JINÉ URČENÉ MÍSTO)</t>
  </si>
  <si>
    <t>.</t>
  </si>
  <si>
    <t>Tažné hnací vozidlo k pracovním soupravám (pro základy - montáž)</t>
  </si>
  <si>
    <t>hod</t>
  </si>
  <si>
    <t>Tažné hnací vozidlo k pracovním soupravám (pro stožáry a brány - montáž)</t>
  </si>
  <si>
    <t>1. Položka obsahuje:
 – kolejové mechanizmy pro výstavbu základů podpěr trakčního vedení
 – dopravu kolejových mechanismů z mateřského depa do prostoru stavby a zpět
2. Položka neobsahuje:
 X
3. Způsob měření:
Udává se čas v hodinách bez pohotovostních stavů vozidla.</t>
  </si>
  <si>
    <t>1. Položka obsahuje:
 – kolejové mechanizmy pro výstavbu podpěr  a bran trakčního vedení
 – dopravu kolejových mechanismů z mateřského depa do prostoru stavby a zpět
2. Položka neobsahuje:
 X
3. Způsob měření:
Udává se čas v hodinách bez pohotovostních stavů vozidla.</t>
  </si>
  <si>
    <t>Tažné hnací vozidlo k pracovním soupravám (pro vodiče - montáž)</t>
  </si>
  <si>
    <t>1. Položka obsahuje:
 – kolejové mechanizmy pro výstavbu  trakčního vedení
 – dopravu kolejových mechanismů z mateřského depa do prostoru stavby a zpět
2. Položka neobsahuje:
 X
3. Způsob měření:
Udává se čas v hodinách bez pohotovostních stavů vozidla.</t>
  </si>
  <si>
    <t>CELKEM - 74 C  Vodiče TV</t>
  </si>
  <si>
    <t>CELKEM - 74 B Stožáry TV</t>
  </si>
  <si>
    <t>CELKEM - 74 A  ZákladyTV</t>
  </si>
  <si>
    <t>74AF111</t>
  </si>
  <si>
    <t>74BF111</t>
  </si>
  <si>
    <t>74CF111</t>
  </si>
  <si>
    <t>74EF111</t>
  </si>
  <si>
    <t>CELKEM - 74F  Nátěry TV</t>
  </si>
  <si>
    <t>CELKEM - 74 F4 Demontáže TV</t>
  </si>
  <si>
    <t>CELKEM - 74 F3   Revize,zkoušky a měření TV</t>
  </si>
  <si>
    <t>1. Položka obsahuje:
 – kolejové mechanizmy demontáže TV
 – dopravu kolejových mechanismů z mateřského depa do prostoru stavby a zpět
2. Položka neobsahuje:
 X
3. Způsob měření:
Udává se čas v hodinách bez pohotovostních stavů vozidla.</t>
  </si>
  <si>
    <t>015112</t>
  </si>
  <si>
    <t>POPLATKY ZA LIKVIDACŮ ODPADŮ NEKONTAMINOVANÝCH - 17 05 04  VYTĚŽENÉ ZEMINY A HORNINY -  II. TŘÍDA TĚŽITELNOSTI</t>
  </si>
  <si>
    <t>T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</si>
  <si>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</si>
  <si>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015140</t>
  </si>
  <si>
    <t>POPLATKY ZA LIKVIDACŮ ODPADŮ NEKONTAMINOVANÝCH - 17 01 01  BETON Z DEMOLIC OBJEKTŮ, ZÁKLADŮ TV</t>
  </si>
  <si>
    <t>161211</t>
  </si>
  <si>
    <t>VODOROVNÉ PŘEMÍSTĚNÍ RUBANINY NA POVRCHU DO 1 KM</t>
  </si>
  <si>
    <t>Zahrnuje vodorovné přemístění, dopravu, přeložení a manipulaci s rubaninou na povrchu z výrubu v podzemí (včetně rubaniny z nezaviněného nadvýrubu) na skládku, nebo mezideponii do 1km; _x000D_
- vodorovné přemístění suti z vybouraných konstrukcí a vybouraných hmot z podzemí na povrchu; _x000D_
- potřebnou mechanizaci;_x000D_
- měří se v „m3“ v rostlém (nerozpojeném) objemu rubaniny.</t>
  </si>
  <si>
    <t>162211</t>
  </si>
  <si>
    <t>VODOROVNÉ PŘEMÍSTĚNÍ SUTI Z VÝRUBU NA POVRCHU DO 1 KM</t>
  </si>
  <si>
    <t>Zahrnuje vodorovné přemístění, dopravu, přeložení a manipulaci se sutí z vybouraných konstrukcí a vybouraných hmot z podzemí na povrchu; _x000D_
- převoz na skládku, nebo mezideponii do 1km; _x000D_
- potřebnou mechanizaci;_x000D_
- měří se v „m3“ v nerozpojeném objemu suti.</t>
  </si>
  <si>
    <t>CELKEM - Odvoz zeminy a suti , uložení na skládku</t>
  </si>
  <si>
    <t>74R000</t>
  </si>
  <si>
    <t>Kontrolní zaměření základu TV</t>
  </si>
  <si>
    <t>kus</t>
  </si>
  <si>
    <t>74R010</t>
  </si>
  <si>
    <t>Zaměření skutečného stavu trakčního vedení - 1 stožár</t>
  </si>
  <si>
    <t>74A</t>
  </si>
  <si>
    <t>Základy</t>
  </si>
  <si>
    <t>74B</t>
  </si>
  <si>
    <t>STOŽÁRY</t>
  </si>
  <si>
    <t>VODIČE</t>
  </si>
  <si>
    <t>74C</t>
  </si>
  <si>
    <t>NÁTĚRY</t>
  </si>
  <si>
    <t>74F2</t>
  </si>
  <si>
    <t>74F3</t>
  </si>
  <si>
    <t>REVIZE , ZKOUŠKY A MĚŘENÍ TV</t>
  </si>
  <si>
    <t>74F4</t>
  </si>
  <si>
    <t>DEMONTÁŽE</t>
  </si>
  <si>
    <t>R</t>
  </si>
  <si>
    <t>ODVOZ ZEMINY A SUTI</t>
  </si>
  <si>
    <t>SO 01</t>
  </si>
  <si>
    <t xml:space="preserve"> Úprava trakčního vedeni2.t.k.</t>
  </si>
  <si>
    <t>Rekonstrukce trakčních stožárů v trati Běchovice - Malešice 2.t.k.</t>
  </si>
  <si>
    <t>74R</t>
  </si>
  <si>
    <t>Různé TV</t>
  </si>
  <si>
    <t>CELKEM -  Různé TV</t>
  </si>
  <si>
    <t>74C973</t>
  </si>
  <si>
    <t>ÚPRAVY STÁVAJÍCÍHO TV - PROVIZORNÍ STAVY ZA 100 M ZPROVOZŇOVANÉ SKUPINY</t>
  </si>
  <si>
    <t>1. Položka obsahuje:
 – veškeré další práce a úpravy na stávajícím TV, nutné ke zprovoznění TV
2. Položka neobsahuje:
 X
3. Způsob měření:
Udává se počet kusů kompletní konstrukce nebo práce.</t>
  </si>
  <si>
    <t xml:space="preserve">11120       </t>
  </si>
  <si>
    <t xml:space="preserve">ODSTRANĚNÍ KŘOVIN </t>
  </si>
  <si>
    <t>M2</t>
  </si>
  <si>
    <t>SP</t>
  </si>
  <si>
    <t>odstranění travin, křovin a stromů do průměru 100 mm
doprava dřevin bez ohledu na vzdálenost
spálení na hromadách nebo štěpkování</t>
  </si>
  <si>
    <t xml:space="preserve">111201      </t>
  </si>
  <si>
    <t>ODSTRANĚNÍ KŘOVIN S ODVOZEM DO 1KM</t>
  </si>
  <si>
    <t>odstranění travin, křovin a stromů do průměru 100 mm
doprava dřevin
spálení na hromadách nebo štěpkování</t>
  </si>
  <si>
    <t>74A430</t>
  </si>
  <si>
    <t>HLAVIČKA PRO ZÁKLAD</t>
  </si>
  <si>
    <t>1. Položka obsahuje:
 – bourání betonové hlavičky základu
 – obetonování stávajícího základu
 – odtěžení terénu pro bednění
 – upevnění KARI sítě na stávající základ
 – osazení bednění
 – betonáž
 – geodetické značky
2. Položka neobsahuje:
 – výztuž
3. Způsob měření:
Měří se metry kubické uložené betonové směsi.</t>
  </si>
  <si>
    <t>74A450</t>
  </si>
  <si>
    <t>ÚPRAVA KABELŮ U ZÁKLADU TV</t>
  </si>
  <si>
    <t>1. Položka obsahuje:
 – ruční výkop v průměrné hloubce 80 cm a šíři 50 cm
 – pažení
 – případné čerpání vody
 – včetně ověření kabelové trasy
2. Položka neobsahuje:
 X
3. Způsob měření:
Udává se počet kusů kompletní konstrukce nebo práce.</t>
  </si>
  <si>
    <t xml:space="preserve">114111      </t>
  </si>
  <si>
    <t xml:space="preserve">ODSTR DLAŽEB VOD KORYT Z BET DÍLCŮ VČET PODKL, ODVOZ DO 1KM 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</si>
  <si>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</si>
  <si>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 xml:space="preserve">212646      </t>
  </si>
  <si>
    <t xml:space="preserve">TRATIVODY KOMPL Z TRUB Z PLAST HM DN DO 200MM, RÝHA TŘ II 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</si>
  <si>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materiálem, případně vložení separační nebo drenážní vložky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</si>
  <si>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74F250</t>
  </si>
  <si>
    <t>REKONSTRUKCE NÁTĚRŮ STÁVAJÍCÍCH PODPĚR - ODREZIVĚNÍ A OČIŠTĚNÍ (DLE TKP)</t>
  </si>
  <si>
    <t>1. Položka obsahuje:
 – 2xnátěr, očištění, odrezivění a materiál (barva, ředidlo, odrezovač), nátěr proveden dle TKP
2. Položka neobsahuje:
 X
3. Způsob měření:
Měří se plocha v metrech čtverečných.</t>
  </si>
  <si>
    <t xml:space="preserve">SOUPIS PRACÍ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</si>
</sst>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d/m/yyyy;@"/>
    <numFmt numFmtId="166" formatCode="0.000"/>
    <numFmt numFmtId="167" formatCode="#,##0.000"/>
  </numFmts>
  <fonts count="4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4"/>
      <color indexed="48"/>
      <name val="Times New Roman CE"/>
      <family val="1"/>
      <charset val="238"/>
    </font>
    <font>
      <sz val="10"/>
      <name val="Arial"/>
      <family val="2"/>
      <charset val="238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b/>
      <sz val="14"/>
      <color rgb="FF0070C0"/>
      <name val="Courier New CE"/>
      <family val="3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2"/>
      <name val="Arial CE"/>
      <family val="2"/>
      <charset val="238"/>
    </font>
    <font>
      <sz val="10"/>
      <color rgb="FFFF0000"/>
      <name val="Arial CE"/>
      <family val="2"/>
      <charset val="238"/>
    </font>
    <font>
      <b/>
      <i/>
      <sz val="10"/>
      <color indexed="48"/>
      <name val="Arial CE"/>
      <family val="2"/>
      <charset val="238"/>
    </font>
    <font>
      <sz val="9"/>
      <name val="Arial CE"/>
      <family val="2"/>
      <charset val="238"/>
    </font>
    <font>
      <sz val="10"/>
      <color indexed="48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9"/>
      <color indexed="10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0"/>
      <name val="Times New Roman"/>
      <family val="1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  <font>
      <b/>
      <i/>
      <sz val="10"/>
      <color indexed="22"/>
      <name val="Times New Roman"/>
      <family val="1"/>
      <charset val="238"/>
    </font>
    <font>
      <b/>
      <i/>
      <sz val="10"/>
      <name val="Arial CE"/>
      <family val="2"/>
      <charset val="238"/>
    </font>
    <font>
      <sz val="10"/>
      <color indexed="23"/>
      <name val="Arial CE"/>
      <family val="2"/>
      <charset val="238"/>
    </font>
    <font>
      <sz val="10"/>
      <color rgb="FFFF00FF"/>
      <name val="Arial"/>
      <family val="2"/>
      <charset val="238"/>
    </font>
    <font>
      <b/>
      <sz val="10"/>
      <color rgb="FFFF0000"/>
      <name val="Arial CE"/>
      <family val="2"/>
      <charset val="238"/>
    </font>
    <font>
      <sz val="10"/>
      <name val="Calibri"/>
      <family val="2"/>
      <charset val="238"/>
    </font>
    <font>
      <b/>
      <u/>
      <sz val="10"/>
      <color theme="0"/>
      <name val="Arial CE"/>
      <family val="2"/>
      <charset val="238"/>
    </font>
    <font>
      <b/>
      <i/>
      <sz val="10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AEAEA"/>
        <bgColor indexed="64"/>
      </patternFill>
    </fill>
  </fills>
  <borders count="4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0" fontId="6" fillId="0" borderId="0"/>
    <xf numFmtId="0" fontId="25" fillId="0" borderId="0"/>
  </cellStyleXfs>
  <cellXfs count="269">
    <xf numFmtId="0" fontId="0" fillId="0" borderId="0" xfId="0"/>
    <xf numFmtId="49" fontId="2" fillId="2" borderId="0" xfId="1" applyNumberFormat="1" applyFill="1" applyProtection="1"/>
    <xf numFmtId="0" fontId="2" fillId="3" borderId="0" xfId="1" applyFill="1" applyProtection="1"/>
    <xf numFmtId="0" fontId="2" fillId="0" borderId="0" xfId="1" applyNumberFormat="1" applyAlignment="1" applyProtection="1">
      <alignment horizontal="right"/>
      <protection locked="0"/>
    </xf>
    <xf numFmtId="164" fontId="2" fillId="0" borderId="0" xfId="1" applyNumberFormat="1" applyAlignment="1" applyProtection="1">
      <alignment horizontal="right"/>
      <protection locked="0"/>
    </xf>
    <xf numFmtId="0" fontId="2" fillId="2" borderId="0" xfId="1" applyFill="1" applyProtection="1">
      <protection locked="0"/>
    </xf>
    <xf numFmtId="0" fontId="4" fillId="2" borderId="0" xfId="0" applyFont="1" applyFill="1" applyAlignment="1">
      <alignment horizontal="right" vertical="top"/>
    </xf>
    <xf numFmtId="3" fontId="7" fillId="4" borderId="3" xfId="2" applyNumberFormat="1" applyFont="1" applyFill="1" applyBorder="1" applyAlignment="1">
      <alignment horizontal="right"/>
    </xf>
    <xf numFmtId="3" fontId="7" fillId="5" borderId="0" xfId="2" applyNumberFormat="1" applyFont="1" applyFill="1" applyBorder="1" applyAlignment="1">
      <alignment horizontal="right"/>
    </xf>
    <xf numFmtId="0" fontId="8" fillId="0" borderId="0" xfId="2" applyFont="1" applyFill="1" applyAlignment="1">
      <alignment horizontal="right"/>
    </xf>
    <xf numFmtId="3" fontId="9" fillId="0" borderId="3" xfId="2" applyNumberFormat="1" applyFont="1" applyFill="1" applyBorder="1" applyAlignment="1">
      <alignment horizontal="center" vertical="center"/>
    </xf>
    <xf numFmtId="49" fontId="9" fillId="0" borderId="3" xfId="2" applyNumberFormat="1" applyFont="1" applyFill="1" applyBorder="1" applyAlignment="1">
      <alignment horizontal="left" vertical="center"/>
    </xf>
    <xf numFmtId="3" fontId="7" fillId="4" borderId="3" xfId="2" applyNumberFormat="1" applyFont="1" applyFill="1" applyBorder="1" applyAlignment="1">
      <alignment horizontal="right" vertical="center"/>
    </xf>
    <xf numFmtId="0" fontId="10" fillId="0" borderId="0" xfId="1" applyFont="1" applyProtection="1">
      <protection locked="0"/>
    </xf>
    <xf numFmtId="0" fontId="2" fillId="0" borderId="0" xfId="1" applyProtection="1">
      <protection locked="0"/>
    </xf>
    <xf numFmtId="0" fontId="2" fillId="0" borderId="0" xfId="1" applyFill="1" applyProtection="1">
      <protection locked="0"/>
    </xf>
    <xf numFmtId="49" fontId="11" fillId="3" borderId="0" xfId="1" applyNumberFormat="1" applyFont="1" applyFill="1" applyAlignment="1" applyProtection="1">
      <alignment horizontal="centerContinuous"/>
    </xf>
    <xf numFmtId="0" fontId="12" fillId="3" borderId="0" xfId="1" applyFont="1" applyFill="1" applyAlignment="1" applyProtection="1">
      <alignment horizontal="centerContinuous"/>
    </xf>
    <xf numFmtId="0" fontId="12" fillId="0" borderId="0" xfId="1" applyFont="1" applyAlignment="1" applyProtection="1">
      <alignment horizontal="right"/>
      <protection locked="0"/>
    </xf>
    <xf numFmtId="164" fontId="12" fillId="0" borderId="0" xfId="1" applyNumberFormat="1" applyFont="1" applyAlignment="1" applyProtection="1">
      <alignment horizontal="right"/>
      <protection locked="0"/>
    </xf>
    <xf numFmtId="0" fontId="12" fillId="0" borderId="0" xfId="1" applyFont="1" applyAlignment="1" applyProtection="1">
      <alignment horizontal="centerContinuous"/>
      <protection locked="0"/>
    </xf>
    <xf numFmtId="0" fontId="13" fillId="4" borderId="3" xfId="1" applyFont="1" applyFill="1" applyBorder="1" applyAlignment="1">
      <alignment horizontal="center"/>
    </xf>
    <xf numFmtId="0" fontId="13" fillId="5" borderId="0" xfId="1" applyFont="1" applyFill="1" applyBorder="1" applyAlignment="1">
      <alignment horizontal="center"/>
    </xf>
    <xf numFmtId="0" fontId="12" fillId="0" borderId="0" xfId="1" applyFont="1" applyFill="1" applyAlignment="1" applyProtection="1">
      <alignment horizontal="right"/>
      <protection locked="0"/>
    </xf>
    <xf numFmtId="0" fontId="14" fillId="2" borderId="4" xfId="1" applyFont="1" applyFill="1" applyBorder="1" applyAlignment="1" applyProtection="1">
      <alignment horizontal="center" vertical="center" wrapText="1"/>
    </xf>
    <xf numFmtId="49" fontId="14" fillId="2" borderId="5" xfId="1" applyNumberFormat="1" applyFont="1" applyFill="1" applyBorder="1" applyAlignment="1" applyProtection="1">
      <alignment horizontal="center" vertical="center"/>
    </xf>
    <xf numFmtId="164" fontId="14" fillId="2" borderId="5" xfId="1" applyNumberFormat="1" applyFont="1" applyFill="1" applyBorder="1" applyAlignment="1" applyProtection="1">
      <alignment horizontal="center" vertical="center"/>
    </xf>
    <xf numFmtId="49" fontId="15" fillId="0" borderId="0" xfId="1" applyNumberFormat="1" applyFont="1" applyFill="1" applyProtection="1">
      <protection locked="0"/>
    </xf>
    <xf numFmtId="0" fontId="2" fillId="0" borderId="0" xfId="1" applyAlignment="1" applyProtection="1">
      <alignment horizontal="right"/>
      <protection locked="0"/>
    </xf>
    <xf numFmtId="0" fontId="10" fillId="2" borderId="0" xfId="1" applyFont="1" applyFill="1"/>
    <xf numFmtId="0" fontId="15" fillId="0" borderId="0" xfId="1" applyNumberFormat="1" applyFont="1" applyFill="1" applyAlignment="1" applyProtection="1">
      <alignment horizontal="right"/>
      <protection locked="0"/>
    </xf>
    <xf numFmtId="0" fontId="2" fillId="0" borderId="0" xfId="1" applyFill="1" applyAlignment="1" applyProtection="1">
      <alignment horizontal="right"/>
      <protection locked="0"/>
    </xf>
    <xf numFmtId="0" fontId="16" fillId="5" borderId="0" xfId="1" applyFont="1" applyFill="1" applyAlignment="1" applyProtection="1">
      <alignment horizontal="right"/>
      <protection locked="0"/>
    </xf>
    <xf numFmtId="0" fontId="2" fillId="0" borderId="0" xfId="1" applyBorder="1" applyProtection="1">
      <protection locked="0"/>
    </xf>
    <xf numFmtId="49" fontId="2" fillId="0" borderId="0" xfId="1" applyNumberFormat="1" applyAlignment="1" applyProtection="1">
      <alignment horizontal="left" vertical="center"/>
      <protection locked="0"/>
    </xf>
    <xf numFmtId="0" fontId="10" fillId="0" borderId="0" xfId="1" applyFont="1" applyBorder="1" applyProtection="1">
      <protection locked="0"/>
    </xf>
    <xf numFmtId="49" fontId="17" fillId="0" borderId="0" xfId="1" applyNumberFormat="1" applyFont="1" applyFill="1" applyProtection="1">
      <protection locked="0"/>
    </xf>
    <xf numFmtId="0" fontId="14" fillId="2" borderId="0" xfId="1" applyFont="1" applyFill="1" applyAlignment="1" applyProtection="1">
      <alignment horizontal="left" vertical="center" wrapText="1"/>
    </xf>
    <xf numFmtId="0" fontId="17" fillId="0" borderId="0" xfId="1" applyNumberFormat="1" applyFont="1" applyFill="1" applyAlignment="1" applyProtection="1">
      <alignment horizontal="right" vertical="center"/>
      <protection locked="0"/>
    </xf>
    <xf numFmtId="0" fontId="17" fillId="0" borderId="0" xfId="1" applyNumberFormat="1" applyFont="1" applyFill="1" applyAlignment="1" applyProtection="1">
      <alignment horizontal="left"/>
      <protection locked="0"/>
    </xf>
    <xf numFmtId="0" fontId="16" fillId="5" borderId="0" xfId="1" applyFont="1" applyFill="1" applyAlignment="1" applyProtection="1">
      <alignment horizontal="right" textRotation="90" wrapText="1"/>
      <protection locked="0"/>
    </xf>
    <xf numFmtId="0" fontId="2" fillId="0" borderId="0" xfId="1" applyFill="1" applyAlignment="1" applyProtection="1">
      <alignment horizontal="right" vertical="center"/>
      <protection locked="0"/>
    </xf>
    <xf numFmtId="0" fontId="2" fillId="0" borderId="0" xfId="1" applyAlignment="1" applyProtection="1">
      <alignment vertical="center"/>
      <protection locked="0"/>
    </xf>
    <xf numFmtId="49" fontId="10" fillId="2" borderId="0" xfId="1" applyNumberFormat="1" applyFont="1" applyFill="1" applyProtection="1"/>
    <xf numFmtId="165" fontId="19" fillId="0" borderId="0" xfId="1" applyNumberFormat="1" applyFont="1" applyAlignment="1" applyProtection="1">
      <alignment horizontal="right"/>
      <protection locked="0"/>
    </xf>
    <xf numFmtId="0" fontId="10" fillId="2" borderId="0" xfId="1" applyFont="1" applyFill="1" applyAlignment="1"/>
    <xf numFmtId="0" fontId="2" fillId="3" borderId="0" xfId="1" applyFill="1" applyAlignment="1">
      <alignment horizontal="left"/>
    </xf>
    <xf numFmtId="14" fontId="19" fillId="0" borderId="0" xfId="1" applyNumberFormat="1" applyFont="1" applyAlignment="1" applyProtection="1">
      <alignment horizontal="center"/>
      <protection locked="0"/>
    </xf>
    <xf numFmtId="14" fontId="19" fillId="5" borderId="0" xfId="1" applyNumberFormat="1" applyFont="1" applyFill="1" applyBorder="1" applyAlignment="1" applyProtection="1">
      <alignment horizontal="center"/>
      <protection locked="0"/>
    </xf>
    <xf numFmtId="49" fontId="14" fillId="3" borderId="8" xfId="1" applyNumberFormat="1" applyFont="1" applyFill="1" applyBorder="1" applyProtection="1"/>
    <xf numFmtId="0" fontId="14" fillId="3" borderId="8" xfId="1" applyFont="1" applyFill="1" applyBorder="1" applyProtection="1"/>
    <xf numFmtId="0" fontId="14" fillId="3" borderId="8" xfId="1" applyNumberFormat="1" applyFont="1" applyFill="1" applyBorder="1" applyAlignment="1" applyProtection="1">
      <alignment horizontal="right"/>
    </xf>
    <xf numFmtId="164" fontId="14" fillId="2" borderId="8" xfId="1" applyNumberFormat="1" applyFont="1" applyFill="1" applyBorder="1" applyAlignment="1" applyProtection="1">
      <alignment horizontal="right"/>
    </xf>
    <xf numFmtId="0" fontId="14" fillId="2" borderId="8" xfId="1" applyFont="1" applyFill="1" applyBorder="1" applyProtection="1"/>
    <xf numFmtId="0" fontId="14" fillId="5" borderId="8" xfId="1" applyFont="1" applyFill="1" applyBorder="1" applyProtection="1"/>
    <xf numFmtId="49" fontId="14" fillId="3" borderId="14" xfId="1" applyNumberFormat="1" applyFont="1" applyFill="1" applyBorder="1" applyAlignment="1" applyProtection="1">
      <alignment horizontal="center"/>
    </xf>
    <xf numFmtId="49" fontId="14" fillId="3" borderId="14" xfId="1" applyNumberFormat="1" applyFont="1" applyFill="1" applyBorder="1" applyProtection="1"/>
    <xf numFmtId="0" fontId="14" fillId="3" borderId="14" xfId="1" applyFont="1" applyFill="1" applyBorder="1" applyAlignment="1" applyProtection="1">
      <alignment horizontal="center"/>
    </xf>
    <xf numFmtId="0" fontId="14" fillId="3" borderId="14" xfId="1" applyNumberFormat="1" applyFont="1" applyFill="1" applyBorder="1" applyAlignment="1" applyProtection="1">
      <alignment horizontal="right"/>
    </xf>
    <xf numFmtId="164" fontId="14" fillId="2" borderId="14" xfId="1" applyNumberFormat="1" applyFont="1" applyFill="1" applyBorder="1" applyAlignment="1" applyProtection="1">
      <alignment horizontal="center"/>
    </xf>
    <xf numFmtId="0" fontId="14" fillId="2" borderId="14" xfId="1" applyFont="1" applyFill="1" applyBorder="1" applyAlignment="1" applyProtection="1">
      <alignment horizontal="center"/>
    </xf>
    <xf numFmtId="0" fontId="14" fillId="2" borderId="15" xfId="1" applyFont="1" applyFill="1" applyBorder="1" applyAlignment="1" applyProtection="1">
      <alignment horizontal="centerContinuous"/>
    </xf>
    <xf numFmtId="0" fontId="14" fillId="2" borderId="5" xfId="1" applyFont="1" applyFill="1" applyBorder="1" applyAlignment="1" applyProtection="1">
      <alignment horizontal="centerContinuous"/>
    </xf>
    <xf numFmtId="0" fontId="14" fillId="5" borderId="14" xfId="1" applyFont="1" applyFill="1" applyBorder="1" applyAlignment="1" applyProtection="1">
      <alignment horizontal="center"/>
    </xf>
    <xf numFmtId="49" fontId="14" fillId="3" borderId="5" xfId="1" applyNumberFormat="1" applyFont="1" applyFill="1" applyBorder="1" applyAlignment="1" applyProtection="1">
      <alignment horizontal="center" vertical="top"/>
    </xf>
    <xf numFmtId="0" fontId="14" fillId="3" borderId="5" xfId="1" applyFont="1" applyFill="1" applyBorder="1" applyAlignment="1" applyProtection="1">
      <alignment horizontal="center" vertical="top"/>
    </xf>
    <xf numFmtId="0" fontId="14" fillId="3" borderId="5" xfId="1" applyNumberFormat="1" applyFont="1" applyFill="1" applyBorder="1" applyAlignment="1" applyProtection="1">
      <alignment horizontal="center" vertical="top"/>
    </xf>
    <xf numFmtId="164" fontId="14" fillId="2" borderId="5" xfId="1" applyNumberFormat="1" applyFont="1" applyFill="1" applyBorder="1" applyAlignment="1" applyProtection="1">
      <alignment horizontal="center" vertical="top"/>
    </xf>
    <xf numFmtId="0" fontId="14" fillId="2" borderId="5" xfId="1" applyFont="1" applyFill="1" applyBorder="1" applyAlignment="1" applyProtection="1">
      <alignment horizontal="center" vertical="top"/>
    </xf>
    <xf numFmtId="0" fontId="21" fillId="2" borderId="5" xfId="1" applyFont="1" applyFill="1" applyBorder="1" applyAlignment="1" applyProtection="1">
      <alignment horizontal="center" vertical="top" wrapText="1"/>
    </xf>
    <xf numFmtId="0" fontId="14" fillId="2" borderId="20" xfId="1" applyFont="1" applyFill="1" applyBorder="1" applyAlignment="1" applyProtection="1">
      <alignment horizontal="center" vertical="top"/>
    </xf>
    <xf numFmtId="0" fontId="14" fillId="5" borderId="5" xfId="1" applyFont="1" applyFill="1" applyBorder="1" applyAlignment="1" applyProtection="1">
      <alignment horizontal="center"/>
    </xf>
    <xf numFmtId="49" fontId="23" fillId="2" borderId="23" xfId="1" applyNumberFormat="1" applyFont="1" applyFill="1" applyBorder="1" applyAlignment="1" applyProtection="1">
      <alignment horizontal="center"/>
    </xf>
    <xf numFmtId="0" fontId="23" fillId="2" borderId="23" xfId="1" applyFont="1" applyFill="1" applyBorder="1" applyAlignment="1" applyProtection="1">
      <alignment horizontal="center"/>
    </xf>
    <xf numFmtId="0" fontId="23" fillId="2" borderId="23" xfId="1" applyNumberFormat="1" applyFont="1" applyFill="1" applyBorder="1" applyAlignment="1" applyProtection="1">
      <alignment horizontal="center"/>
    </xf>
    <xf numFmtId="1" fontId="23" fillId="2" borderId="23" xfId="1" applyNumberFormat="1" applyFont="1" applyFill="1" applyBorder="1" applyAlignment="1" applyProtection="1">
      <alignment horizontal="center"/>
    </xf>
    <xf numFmtId="1" fontId="23" fillId="2" borderId="24" xfId="1" applyNumberFormat="1" applyFont="1" applyFill="1" applyBorder="1" applyAlignment="1" applyProtection="1">
      <alignment horizontal="center"/>
    </xf>
    <xf numFmtId="0" fontId="23" fillId="5" borderId="23" xfId="1" applyFont="1" applyFill="1" applyBorder="1" applyAlignment="1" applyProtection="1">
      <alignment horizontal="center"/>
    </xf>
    <xf numFmtId="0" fontId="23" fillId="2" borderId="25" xfId="1" applyFont="1" applyFill="1" applyBorder="1" applyAlignment="1">
      <alignment horizontal="center"/>
    </xf>
    <xf numFmtId="49" fontId="23" fillId="2" borderId="25" xfId="1" applyNumberFormat="1" applyFont="1" applyFill="1" applyBorder="1" applyAlignment="1">
      <alignment horizontal="center" vertical="center"/>
    </xf>
    <xf numFmtId="0" fontId="23" fillId="2" borderId="25" xfId="1" applyNumberFormat="1" applyFont="1" applyFill="1" applyBorder="1" applyAlignment="1">
      <alignment horizontal="center"/>
    </xf>
    <xf numFmtId="49" fontId="23" fillId="6" borderId="14" xfId="1" applyNumberFormat="1" applyFont="1" applyFill="1" applyBorder="1" applyAlignment="1" applyProtection="1">
      <alignment horizontal="center"/>
    </xf>
    <xf numFmtId="0" fontId="23" fillId="6" borderId="14" xfId="1" applyFont="1" applyFill="1" applyBorder="1" applyAlignment="1" applyProtection="1">
      <alignment horizontal="center"/>
    </xf>
    <xf numFmtId="0" fontId="23" fillId="6" borderId="14" xfId="1" applyNumberFormat="1" applyFont="1" applyFill="1" applyBorder="1" applyAlignment="1" applyProtection="1">
      <alignment horizontal="right"/>
    </xf>
    <xf numFmtId="1" fontId="23" fillId="6" borderId="14" xfId="1" applyNumberFormat="1" applyFont="1" applyFill="1" applyBorder="1" applyAlignment="1" applyProtection="1">
      <alignment horizontal="center"/>
    </xf>
    <xf numFmtId="1" fontId="23" fillId="6" borderId="26" xfId="1" applyNumberFormat="1" applyFont="1" applyFill="1" applyBorder="1" applyAlignment="1" applyProtection="1">
      <alignment horizontal="center"/>
    </xf>
    <xf numFmtId="166" fontId="23" fillId="5" borderId="0" xfId="1" applyNumberFormat="1" applyFont="1" applyFill="1" applyBorder="1" applyAlignment="1" applyProtection="1">
      <alignment horizontal="center"/>
    </xf>
    <xf numFmtId="1" fontId="23" fillId="6" borderId="27" xfId="1" applyNumberFormat="1" applyFont="1" applyFill="1" applyBorder="1" applyAlignment="1" applyProtection="1">
      <alignment horizontal="center"/>
    </xf>
    <xf numFmtId="0" fontId="2" fillId="6" borderId="27" xfId="1" applyFill="1" applyBorder="1" applyProtection="1">
      <protection locked="0"/>
    </xf>
    <xf numFmtId="49" fontId="2" fillId="6" borderId="27" xfId="1" applyNumberFormat="1" applyFill="1" applyBorder="1" applyAlignment="1" applyProtection="1">
      <alignment horizontal="left" vertical="center"/>
      <protection locked="0"/>
    </xf>
    <xf numFmtId="0" fontId="2" fillId="6" borderId="27" xfId="1" applyNumberFormat="1" applyFill="1" applyBorder="1" applyProtection="1">
      <protection locked="0"/>
    </xf>
    <xf numFmtId="0" fontId="2" fillId="0" borderId="0" xfId="1" applyFont="1" applyProtection="1">
      <protection locked="0"/>
    </xf>
    <xf numFmtId="49" fontId="13" fillId="0" borderId="29" xfId="1" applyNumberFormat="1" applyFont="1" applyBorder="1" applyAlignment="1" applyProtection="1">
      <alignment vertical="center"/>
      <protection locked="0"/>
    </xf>
    <xf numFmtId="4" fontId="13" fillId="0" borderId="29" xfId="1" applyNumberFormat="1" applyFont="1" applyBorder="1" applyAlignment="1" applyProtection="1">
      <alignment vertical="center"/>
      <protection locked="0"/>
    </xf>
    <xf numFmtId="167" fontId="13" fillId="0" borderId="29" xfId="1" applyNumberFormat="1" applyFont="1" applyBorder="1" applyAlignment="1" applyProtection="1">
      <alignment vertical="center"/>
      <protection locked="0"/>
    </xf>
    <xf numFmtId="167" fontId="13" fillId="0" borderId="29" xfId="1" applyNumberFormat="1" applyFont="1" applyBorder="1" applyAlignment="1" applyProtection="1">
      <alignment horizontal="right" vertical="center"/>
      <protection locked="0"/>
    </xf>
    <xf numFmtId="167" fontId="13" fillId="3" borderId="29" xfId="1" applyNumberFormat="1" applyFont="1" applyFill="1" applyBorder="1" applyAlignment="1" applyProtection="1">
      <alignment horizontal="right" vertical="center"/>
      <protection locked="0"/>
    </xf>
    <xf numFmtId="4" fontId="24" fillId="0" borderId="29" xfId="1" applyNumberFormat="1" applyFont="1" applyBorder="1" applyAlignment="1" applyProtection="1">
      <alignment horizontal="right" vertical="center"/>
      <protection locked="0"/>
    </xf>
    <xf numFmtId="4" fontId="13" fillId="3" borderId="30" xfId="1" applyNumberFormat="1" applyFont="1" applyFill="1" applyBorder="1" applyAlignment="1" applyProtection="1">
      <alignment vertical="center"/>
      <protection locked="0"/>
    </xf>
    <xf numFmtId="0" fontId="2" fillId="5" borderId="0" xfId="1" applyFill="1" applyBorder="1" applyAlignment="1" applyProtection="1">
      <alignment horizontal="right" vertical="center"/>
      <protection locked="0"/>
    </xf>
    <xf numFmtId="0" fontId="13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Border="1" applyAlignment="1" applyProtection="1">
      <alignment vertical="center"/>
      <protection locked="0"/>
    </xf>
    <xf numFmtId="49" fontId="2" fillId="0" borderId="0" xfId="1" applyNumberFormat="1" applyBorder="1" applyAlignment="1" applyProtection="1">
      <alignment horizontal="left" vertical="center"/>
      <protection locked="0"/>
    </xf>
    <xf numFmtId="49" fontId="0" fillId="0" borderId="18" xfId="0" applyNumberFormat="1" applyBorder="1" applyAlignment="1">
      <alignment horizontal="left" vertical="center"/>
    </xf>
    <xf numFmtId="49" fontId="0" fillId="0" borderId="18" xfId="0" applyNumberFormat="1" applyFill="1" applyBorder="1" applyAlignment="1">
      <alignment vertical="center" wrapText="1"/>
    </xf>
    <xf numFmtId="0" fontId="0" fillId="0" borderId="18" xfId="0" applyFill="1" applyBorder="1" applyAlignment="1">
      <alignment horizontal="center" vertical="center"/>
    </xf>
    <xf numFmtId="167" fontId="0" fillId="0" borderId="18" xfId="0" applyNumberFormat="1" applyFill="1" applyBorder="1" applyAlignment="1">
      <alignment vertical="center"/>
    </xf>
    <xf numFmtId="0" fontId="0" fillId="0" borderId="18" xfId="0" applyFill="1" applyBorder="1" applyAlignment="1">
      <alignment horizontal="right" vertical="center"/>
    </xf>
    <xf numFmtId="4" fontId="0" fillId="0" borderId="18" xfId="0" applyNumberFormat="1" applyFill="1" applyBorder="1" applyAlignment="1">
      <alignment horizontal="right" vertical="center"/>
    </xf>
    <xf numFmtId="4" fontId="26" fillId="0" borderId="18" xfId="3" applyNumberFormat="1" applyFont="1" applyFill="1" applyBorder="1" applyAlignment="1">
      <alignment vertical="center"/>
    </xf>
    <xf numFmtId="4" fontId="25" fillId="0" borderId="26" xfId="3" applyNumberFormat="1" applyFill="1" applyBorder="1" applyAlignment="1">
      <alignment vertical="center"/>
    </xf>
    <xf numFmtId="1" fontId="25" fillId="5" borderId="0" xfId="3" applyNumberFormat="1" applyFill="1" applyBorder="1" applyAlignment="1">
      <alignment horizontal="center" vertical="center"/>
    </xf>
    <xf numFmtId="0" fontId="25" fillId="0" borderId="0" xfId="3" applyFill="1" applyBorder="1" applyAlignment="1">
      <alignment horizontal="center" vertical="center"/>
    </xf>
    <xf numFmtId="0" fontId="2" fillId="0" borderId="0" xfId="1" applyAlignment="1" applyProtection="1">
      <alignment horizontal="center" vertical="center"/>
      <protection locked="0"/>
    </xf>
    <xf numFmtId="49" fontId="6" fillId="0" borderId="0" xfId="0" applyNumberFormat="1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Fill="1"/>
    <xf numFmtId="1" fontId="0" fillId="0" borderId="13" xfId="0" applyNumberFormat="1" applyFill="1" applyBorder="1" applyAlignment="1">
      <alignment horizontal="center"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top"/>
    </xf>
    <xf numFmtId="0" fontId="0" fillId="0" borderId="0" xfId="0" applyFill="1" applyAlignment="1">
      <alignment horizontal="center"/>
    </xf>
    <xf numFmtId="49" fontId="0" fillId="0" borderId="18" xfId="0" applyNumberFormat="1" applyFill="1" applyBorder="1" applyAlignment="1">
      <alignment horizontal="left" vertical="center"/>
    </xf>
    <xf numFmtId="0" fontId="29" fillId="7" borderId="31" xfId="1" applyFont="1" applyFill="1" applyBorder="1" applyAlignment="1" applyProtection="1">
      <alignment horizontal="center"/>
      <protection locked="0"/>
    </xf>
    <xf numFmtId="49" fontId="30" fillId="7" borderId="31" xfId="1" applyNumberFormat="1" applyFont="1" applyFill="1" applyBorder="1" applyAlignment="1" applyProtection="1">
      <alignment horizontal="center"/>
      <protection locked="0"/>
    </xf>
    <xf numFmtId="0" fontId="31" fillId="7" borderId="31" xfId="1" applyFont="1" applyFill="1" applyBorder="1" applyProtection="1">
      <protection locked="0"/>
    </xf>
    <xf numFmtId="3" fontId="32" fillId="7" borderId="31" xfId="1" applyNumberFormat="1" applyFont="1" applyFill="1" applyBorder="1" applyAlignment="1" applyProtection="1">
      <alignment horizontal="center"/>
    </xf>
    <xf numFmtId="3" fontId="29" fillId="7" borderId="31" xfId="1" applyNumberFormat="1" applyFont="1" applyFill="1" applyBorder="1" applyAlignment="1" applyProtection="1">
      <alignment horizontal="right"/>
      <protection locked="0"/>
    </xf>
    <xf numFmtId="3" fontId="13" fillId="7" borderId="31" xfId="1" applyNumberFormat="1" applyFont="1" applyFill="1" applyBorder="1" applyProtection="1">
      <protection locked="0"/>
    </xf>
    <xf numFmtId="0" fontId="29" fillId="0" borderId="33" xfId="1" applyFont="1" applyBorder="1" applyAlignment="1" applyProtection="1">
      <alignment horizontal="center"/>
      <protection locked="0"/>
    </xf>
    <xf numFmtId="0" fontId="3" fillId="0" borderId="0" xfId="1" applyFont="1" applyFill="1" applyAlignment="1" applyProtection="1"/>
    <xf numFmtId="0" fontId="11" fillId="0" borderId="0" xfId="1" applyFont="1" applyFill="1" applyAlignment="1" applyProtection="1">
      <alignment horizontal="centerContinuous"/>
    </xf>
    <xf numFmtId="0" fontId="10" fillId="0" borderId="0" xfId="1" applyFont="1" applyFill="1" applyProtection="1"/>
    <xf numFmtId="0" fontId="18" fillId="0" borderId="0" xfId="1" applyFont="1" applyFill="1" applyProtection="1"/>
    <xf numFmtId="0" fontId="14" fillId="0" borderId="7" xfId="1" applyFont="1" applyFill="1" applyBorder="1" applyProtection="1"/>
    <xf numFmtId="0" fontId="14" fillId="0" borderId="13" xfId="1" applyFont="1" applyFill="1" applyBorder="1" applyProtection="1"/>
    <xf numFmtId="0" fontId="14" fillId="0" borderId="19" xfId="1" applyFont="1" applyFill="1" applyBorder="1" applyAlignment="1" applyProtection="1">
      <alignment vertical="top"/>
    </xf>
    <xf numFmtId="0" fontId="23" fillId="0" borderId="22" xfId="1" applyFont="1" applyFill="1" applyBorder="1" applyAlignment="1" applyProtection="1">
      <alignment horizontal="center"/>
    </xf>
    <xf numFmtId="0" fontId="23" fillId="0" borderId="13" xfId="1" applyFont="1" applyFill="1" applyBorder="1" applyAlignment="1" applyProtection="1">
      <alignment horizontal="center"/>
    </xf>
    <xf numFmtId="49" fontId="13" fillId="0" borderId="28" xfId="1" applyNumberFormat="1" applyFont="1" applyFill="1" applyBorder="1" applyAlignment="1" applyProtection="1">
      <alignment vertical="center"/>
      <protection locked="0"/>
    </xf>
    <xf numFmtId="0" fontId="29" fillId="0" borderId="31" xfId="1" applyFont="1" applyFill="1" applyBorder="1" applyAlignment="1" applyProtection="1">
      <alignment horizontal="center"/>
      <protection locked="0"/>
    </xf>
    <xf numFmtId="0" fontId="29" fillId="7" borderId="34" xfId="1" applyFont="1" applyFill="1" applyBorder="1" applyAlignment="1" applyProtection="1">
      <alignment horizontal="center"/>
      <protection locked="0"/>
    </xf>
    <xf numFmtId="49" fontId="30" fillId="7" borderId="34" xfId="1" applyNumberFormat="1" applyFont="1" applyFill="1" applyBorder="1" applyAlignment="1" applyProtection="1">
      <alignment horizontal="center"/>
      <protection locked="0"/>
    </xf>
    <xf numFmtId="0" fontId="31" fillId="7" borderId="34" xfId="1" applyFont="1" applyFill="1" applyBorder="1" applyProtection="1">
      <protection locked="0"/>
    </xf>
    <xf numFmtId="3" fontId="32" fillId="7" borderId="34" xfId="1" applyNumberFormat="1" applyFont="1" applyFill="1" applyBorder="1" applyAlignment="1" applyProtection="1">
      <alignment horizontal="center"/>
    </xf>
    <xf numFmtId="3" fontId="29" fillId="7" borderId="34" xfId="1" applyNumberFormat="1" applyFont="1" applyFill="1" applyBorder="1" applyAlignment="1" applyProtection="1">
      <alignment horizontal="right"/>
      <protection locked="0"/>
    </xf>
    <xf numFmtId="3" fontId="13" fillId="7" borderId="34" xfId="1" applyNumberFormat="1" applyFont="1" applyFill="1" applyBorder="1" applyProtection="1">
      <protection locked="0"/>
    </xf>
    <xf numFmtId="3" fontId="34" fillId="7" borderId="31" xfId="1" applyNumberFormat="1" applyFont="1" applyFill="1" applyBorder="1" applyProtection="1">
      <protection locked="0"/>
    </xf>
    <xf numFmtId="3" fontId="34" fillId="7" borderId="34" xfId="1" applyNumberFormat="1" applyFont="1" applyFill="1" applyBorder="1" applyProtection="1">
      <protection locked="0"/>
    </xf>
    <xf numFmtId="4" fontId="24" fillId="0" borderId="35" xfId="1" applyNumberFormat="1" applyFont="1" applyBorder="1" applyAlignment="1" applyProtection="1">
      <alignment vertical="center"/>
      <protection locked="0"/>
    </xf>
    <xf numFmtId="4" fontId="26" fillId="0" borderId="14" xfId="3" applyNumberFormat="1" applyFont="1" applyFill="1" applyBorder="1" applyAlignment="1">
      <alignment vertical="center"/>
    </xf>
    <xf numFmtId="4" fontId="29" fillId="0" borderId="36" xfId="0" applyNumberFormat="1" applyFont="1" applyBorder="1" applyAlignment="1" applyProtection="1">
      <protection locked="0"/>
    </xf>
    <xf numFmtId="3" fontId="13" fillId="7" borderId="37" xfId="1" applyNumberFormat="1" applyFont="1" applyFill="1" applyBorder="1" applyProtection="1">
      <protection locked="0"/>
    </xf>
    <xf numFmtId="3" fontId="29" fillId="7" borderId="37" xfId="1" applyNumberFormat="1" applyFont="1" applyFill="1" applyBorder="1" applyAlignment="1" applyProtection="1">
      <alignment horizontal="right"/>
      <protection locked="0"/>
    </xf>
    <xf numFmtId="3" fontId="13" fillId="7" borderId="38" xfId="1" applyNumberFormat="1" applyFont="1" applyFill="1" applyBorder="1" applyProtection="1">
      <protection locked="0"/>
    </xf>
    <xf numFmtId="1" fontId="23" fillId="6" borderId="29" xfId="1" applyNumberFormat="1" applyFont="1" applyFill="1" applyBorder="1" applyAlignment="1" applyProtection="1">
      <alignment horizontal="center"/>
    </xf>
    <xf numFmtId="4" fontId="13" fillId="3" borderId="29" xfId="1" applyNumberFormat="1" applyFont="1" applyFill="1" applyBorder="1" applyAlignment="1" applyProtection="1">
      <alignment vertical="center"/>
      <protection locked="0"/>
    </xf>
    <xf numFmtId="4" fontId="25" fillId="0" borderId="18" xfId="3" applyNumberFormat="1" applyFill="1" applyBorder="1" applyAlignment="1">
      <alignment vertical="center"/>
    </xf>
    <xf numFmtId="0" fontId="29" fillId="0" borderId="34" xfId="1" applyFont="1" applyFill="1" applyBorder="1" applyAlignment="1" applyProtection="1">
      <alignment horizontal="center"/>
      <protection locked="0"/>
    </xf>
    <xf numFmtId="49" fontId="0" fillId="0" borderId="18" xfId="0" applyNumberFormat="1" applyFill="1" applyBorder="1" applyAlignment="1">
      <alignment horizontal="left" vertical="center" wrapText="1"/>
    </xf>
    <xf numFmtId="4" fontId="0" fillId="0" borderId="18" xfId="0" applyNumberFormat="1" applyFill="1" applyBorder="1" applyAlignment="1">
      <alignment horizontal="center" vertical="center"/>
    </xf>
    <xf numFmtId="49" fontId="35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vertical="center" wrapText="1"/>
    </xf>
    <xf numFmtId="0" fontId="27" fillId="0" borderId="0" xfId="0" applyFont="1" applyBorder="1"/>
    <xf numFmtId="0" fontId="29" fillId="0" borderId="0" xfId="1" applyFont="1" applyFill="1" applyBorder="1" applyAlignment="1" applyProtection="1">
      <alignment horizontal="center"/>
      <protection locked="0"/>
    </xf>
    <xf numFmtId="4" fontId="1" fillId="0" borderId="18" xfId="0" applyNumberFormat="1" applyFont="1" applyFill="1" applyBorder="1" applyAlignment="1">
      <alignment horizontal="right" vertical="center"/>
    </xf>
    <xf numFmtId="0" fontId="0" fillId="8" borderId="0" xfId="0" applyFill="1"/>
    <xf numFmtId="0" fontId="31" fillId="8" borderId="31" xfId="1" applyFont="1" applyFill="1" applyBorder="1" applyProtection="1">
      <protection locked="0"/>
    </xf>
    <xf numFmtId="0" fontId="29" fillId="8" borderId="31" xfId="1" applyFont="1" applyFill="1" applyBorder="1" applyAlignment="1" applyProtection="1">
      <alignment horizontal="center"/>
      <protection locked="0"/>
    </xf>
    <xf numFmtId="3" fontId="32" fillId="8" borderId="31" xfId="1" applyNumberFormat="1" applyFont="1" applyFill="1" applyBorder="1" applyAlignment="1" applyProtection="1">
      <alignment horizontal="center"/>
    </xf>
    <xf numFmtId="3" fontId="29" fillId="8" borderId="31" xfId="1" applyNumberFormat="1" applyFont="1" applyFill="1" applyBorder="1" applyAlignment="1" applyProtection="1">
      <alignment horizontal="right"/>
      <protection locked="0"/>
    </xf>
    <xf numFmtId="3" fontId="13" fillId="8" borderId="31" xfId="1" applyNumberFormat="1" applyFont="1" applyFill="1" applyBorder="1" applyProtection="1">
      <protection locked="0"/>
    </xf>
    <xf numFmtId="3" fontId="34" fillId="8" borderId="31" xfId="1" applyNumberFormat="1" applyFont="1" applyFill="1" applyBorder="1" applyProtection="1">
      <protection locked="0"/>
    </xf>
    <xf numFmtId="0" fontId="36" fillId="0" borderId="0" xfId="1" applyFont="1" applyFill="1" applyAlignment="1" applyProtection="1">
      <alignment horizontal="right"/>
      <protection locked="0"/>
    </xf>
    <xf numFmtId="49" fontId="13" fillId="0" borderId="13" xfId="1" applyNumberFormat="1" applyFont="1" applyFill="1" applyBorder="1" applyAlignment="1" applyProtection="1">
      <alignment vertical="center"/>
      <protection locked="0"/>
    </xf>
    <xf numFmtId="49" fontId="13" fillId="8" borderId="18" xfId="1" applyNumberFormat="1" applyFont="1" applyFill="1" applyBorder="1" applyAlignment="1" applyProtection="1">
      <alignment vertical="center"/>
      <protection locked="0"/>
    </xf>
    <xf numFmtId="4" fontId="13" fillId="8" borderId="18" xfId="1" applyNumberFormat="1" applyFont="1" applyFill="1" applyBorder="1" applyAlignment="1" applyProtection="1">
      <alignment vertical="center"/>
      <protection locked="0"/>
    </xf>
    <xf numFmtId="167" fontId="13" fillId="8" borderId="18" xfId="1" applyNumberFormat="1" applyFont="1" applyFill="1" applyBorder="1" applyAlignment="1" applyProtection="1">
      <alignment vertical="center"/>
      <protection locked="0"/>
    </xf>
    <xf numFmtId="167" fontId="13" fillId="8" borderId="18" xfId="1" applyNumberFormat="1" applyFont="1" applyFill="1" applyBorder="1" applyAlignment="1" applyProtection="1">
      <alignment horizontal="right" vertical="center"/>
      <protection locked="0"/>
    </xf>
    <xf numFmtId="4" fontId="24" fillId="8" borderId="18" xfId="1" applyNumberFormat="1" applyFont="1" applyFill="1" applyBorder="1" applyAlignment="1" applyProtection="1">
      <alignment horizontal="right" vertical="center"/>
      <protection locked="0"/>
    </xf>
    <xf numFmtId="4" fontId="24" fillId="8" borderId="14" xfId="1" applyNumberFormat="1" applyFont="1" applyFill="1" applyBorder="1" applyAlignment="1" applyProtection="1">
      <alignment vertical="center"/>
      <protection locked="0"/>
    </xf>
    <xf numFmtId="4" fontId="13" fillId="8" borderId="26" xfId="1" applyNumberFormat="1" applyFont="1" applyFill="1" applyBorder="1" applyAlignment="1" applyProtection="1">
      <alignment vertical="center"/>
      <protection locked="0"/>
    </xf>
    <xf numFmtId="0" fontId="29" fillId="0" borderId="14" xfId="1" applyFont="1" applyFill="1" applyBorder="1" applyAlignment="1" applyProtection="1">
      <alignment horizontal="center"/>
      <protection locked="0"/>
    </xf>
    <xf numFmtId="0" fontId="31" fillId="7" borderId="18" xfId="1" applyFont="1" applyFill="1" applyBorder="1" applyProtection="1">
      <protection locked="0"/>
    </xf>
    <xf numFmtId="0" fontId="29" fillId="7" borderId="18" xfId="1" applyFont="1" applyFill="1" applyBorder="1" applyAlignment="1" applyProtection="1">
      <alignment horizontal="center"/>
      <protection locked="0"/>
    </xf>
    <xf numFmtId="3" fontId="32" fillId="7" borderId="18" xfId="1" applyNumberFormat="1" applyFont="1" applyFill="1" applyBorder="1" applyAlignment="1" applyProtection="1">
      <alignment horizontal="center"/>
    </xf>
    <xf numFmtId="3" fontId="29" fillId="7" borderId="18" xfId="1" applyNumberFormat="1" applyFont="1" applyFill="1" applyBorder="1" applyAlignment="1" applyProtection="1">
      <alignment horizontal="right"/>
      <protection locked="0"/>
    </xf>
    <xf numFmtId="3" fontId="13" fillId="7" borderId="18" xfId="1" applyNumberFormat="1" applyFont="1" applyFill="1" applyBorder="1" applyProtection="1">
      <protection locked="0"/>
    </xf>
    <xf numFmtId="3" fontId="34" fillId="7" borderId="18" xfId="1" applyNumberFormat="1" applyFont="1" applyFill="1" applyBorder="1" applyProtection="1">
      <protection locked="0"/>
    </xf>
    <xf numFmtId="3" fontId="13" fillId="7" borderId="14" xfId="1" applyNumberFormat="1" applyFont="1" applyFill="1" applyBorder="1" applyProtection="1">
      <protection locked="0"/>
    </xf>
    <xf numFmtId="3" fontId="34" fillId="7" borderId="39" xfId="1" applyNumberFormat="1" applyFont="1" applyFill="1" applyBorder="1" applyProtection="1">
      <protection locked="0"/>
    </xf>
    <xf numFmtId="49" fontId="37" fillId="7" borderId="18" xfId="1" applyNumberFormat="1" applyFont="1" applyFill="1" applyBorder="1" applyAlignment="1" applyProtection="1">
      <alignment horizontal="center"/>
      <protection locked="0"/>
    </xf>
    <xf numFmtId="3" fontId="29" fillId="0" borderId="33" xfId="1" applyNumberFormat="1" applyFont="1" applyFill="1" applyBorder="1" applyAlignment="1" applyProtection="1">
      <alignment horizontal="right"/>
      <protection locked="0"/>
    </xf>
    <xf numFmtId="3" fontId="29" fillId="0" borderId="33" xfId="1" applyNumberFormat="1" applyFont="1" applyFill="1" applyBorder="1" applyProtection="1">
      <protection locked="0"/>
    </xf>
    <xf numFmtId="0" fontId="29" fillId="0" borderId="0" xfId="1" applyFont="1" applyFill="1" applyProtection="1">
      <protection locked="0"/>
    </xf>
    <xf numFmtId="3" fontId="29" fillId="0" borderId="33" xfId="0" applyNumberFormat="1" applyFont="1" applyFill="1" applyBorder="1" applyAlignment="1" applyProtection="1">
      <protection locked="0"/>
    </xf>
    <xf numFmtId="4" fontId="2" fillId="0" borderId="33" xfId="0" applyNumberFormat="1" applyFont="1" applyFill="1" applyBorder="1" applyAlignment="1" applyProtection="1">
      <alignment horizontal="right"/>
    </xf>
    <xf numFmtId="167" fontId="38" fillId="0" borderId="18" xfId="0" applyNumberFormat="1" applyFont="1" applyFill="1" applyBorder="1" applyAlignment="1">
      <alignment vertical="center"/>
    </xf>
    <xf numFmtId="4" fontId="38" fillId="0" borderId="18" xfId="0" applyNumberFormat="1" applyFont="1" applyFill="1" applyBorder="1" applyAlignment="1">
      <alignment horizontal="right" vertical="center"/>
    </xf>
    <xf numFmtId="3" fontId="2" fillId="7" borderId="18" xfId="1" applyNumberFormat="1" applyFont="1" applyFill="1" applyBorder="1" applyAlignment="1" applyProtection="1">
      <alignment horizontal="center"/>
    </xf>
    <xf numFmtId="4" fontId="2" fillId="0" borderId="33" xfId="0" applyNumberFormat="1" applyFont="1" applyFill="1" applyBorder="1" applyAlignment="1" applyProtection="1">
      <protection locked="0"/>
    </xf>
    <xf numFmtId="4" fontId="2" fillId="0" borderId="33" xfId="1" applyNumberFormat="1" applyFont="1" applyFill="1" applyBorder="1" applyProtection="1">
      <protection locked="0"/>
    </xf>
    <xf numFmtId="3" fontId="2" fillId="7" borderId="31" xfId="1" applyNumberFormat="1" applyFont="1" applyFill="1" applyBorder="1" applyAlignment="1" applyProtection="1">
      <alignment horizontal="right"/>
      <protection locked="0"/>
    </xf>
    <xf numFmtId="1" fontId="38" fillId="0" borderId="13" xfId="0" applyNumberFormat="1" applyFont="1" applyFill="1" applyBorder="1" applyAlignment="1">
      <alignment horizontal="center" vertical="center"/>
    </xf>
    <xf numFmtId="0" fontId="2" fillId="0" borderId="14" xfId="1" applyFont="1" applyFill="1" applyBorder="1" applyAlignment="1" applyProtection="1">
      <alignment horizontal="center"/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167" fontId="39" fillId="0" borderId="18" xfId="1" applyNumberFormat="1" applyFont="1" applyBorder="1" applyAlignment="1" applyProtection="1">
      <alignment horizontal="right" vertical="top" shrinkToFit="1"/>
      <protection locked="0"/>
    </xf>
    <xf numFmtId="0" fontId="0" fillId="6" borderId="0" xfId="0" applyFill="1" applyAlignment="1">
      <alignment vertical="top"/>
    </xf>
    <xf numFmtId="0" fontId="6" fillId="0" borderId="0" xfId="0" applyFont="1" applyAlignment="1">
      <alignment vertical="top"/>
    </xf>
    <xf numFmtId="0" fontId="2" fillId="0" borderId="0" xfId="1" applyFont="1" applyAlignment="1" applyProtection="1">
      <alignment vertical="top" shrinkToFit="1"/>
      <protection locked="0"/>
    </xf>
    <xf numFmtId="0" fontId="40" fillId="0" borderId="0" xfId="0" applyFont="1" applyAlignment="1">
      <alignment vertical="top"/>
    </xf>
    <xf numFmtId="0" fontId="40" fillId="0" borderId="0" xfId="0" applyFont="1" applyAlignment="1">
      <alignment vertical="top" wrapText="1"/>
    </xf>
    <xf numFmtId="0" fontId="42" fillId="0" borderId="0" xfId="0" applyFont="1" applyAlignment="1">
      <alignment shrinkToFit="1"/>
    </xf>
    <xf numFmtId="4" fontId="25" fillId="0" borderId="18" xfId="3" applyNumberFormat="1" applyFont="1" applyFill="1" applyBorder="1" applyAlignment="1">
      <alignment vertical="center"/>
    </xf>
    <xf numFmtId="0" fontId="43" fillId="0" borderId="18" xfId="0" applyFont="1" applyFill="1" applyBorder="1" applyAlignment="1">
      <alignment horizontal="right" vertical="center"/>
    </xf>
    <xf numFmtId="4" fontId="43" fillId="0" borderId="18" xfId="0" applyNumberFormat="1" applyFont="1" applyFill="1" applyBorder="1" applyAlignment="1">
      <alignment horizontal="right" vertical="center"/>
    </xf>
    <xf numFmtId="49" fontId="44" fillId="0" borderId="18" xfId="1" applyNumberFormat="1" applyFont="1" applyFill="1" applyBorder="1" applyAlignment="1" applyProtection="1">
      <alignment vertical="top"/>
      <protection locked="0"/>
    </xf>
    <xf numFmtId="0" fontId="44" fillId="0" borderId="18" xfId="1" applyFont="1" applyBorder="1" applyAlignment="1" applyProtection="1">
      <alignment vertical="top" wrapText="1"/>
      <protection locked="0"/>
    </xf>
    <xf numFmtId="167" fontId="44" fillId="0" borderId="18" xfId="1" applyNumberFormat="1" applyFont="1" applyBorder="1" applyAlignment="1" applyProtection="1">
      <alignment horizontal="center" vertical="top"/>
      <protection locked="0"/>
    </xf>
    <xf numFmtId="167" fontId="44" fillId="0" borderId="18" xfId="1" applyNumberFormat="1" applyFont="1" applyBorder="1" applyAlignment="1" applyProtection="1">
      <alignment horizontal="right" vertical="top" shrinkToFit="1"/>
      <protection locked="0"/>
    </xf>
    <xf numFmtId="4" fontId="44" fillId="0" borderId="18" xfId="0" applyNumberFormat="1" applyFont="1" applyFill="1" applyBorder="1" applyAlignment="1">
      <alignment vertical="top" shrinkToFit="1"/>
    </xf>
    <xf numFmtId="4" fontId="44" fillId="9" borderId="26" xfId="0" applyNumberFormat="1" applyFont="1" applyFill="1" applyBorder="1" applyAlignment="1">
      <alignment vertical="top"/>
    </xf>
    <xf numFmtId="4" fontId="25" fillId="0" borderId="26" xfId="3" applyNumberFormat="1" applyFont="1" applyFill="1" applyBorder="1" applyAlignment="1">
      <alignment vertical="center"/>
    </xf>
    <xf numFmtId="0" fontId="38" fillId="0" borderId="33" xfId="1" applyFont="1" applyBorder="1" applyProtection="1">
      <protection locked="0"/>
    </xf>
    <xf numFmtId="1" fontId="0" fillId="0" borderId="14" xfId="0" applyNumberFormat="1" applyFill="1" applyBorder="1" applyAlignment="1">
      <alignment horizontal="center" vertical="center"/>
    </xf>
    <xf numFmtId="0" fontId="41" fillId="6" borderId="0" xfId="0" applyFont="1" applyFill="1" applyAlignment="1">
      <alignment vertical="top"/>
    </xf>
    <xf numFmtId="49" fontId="38" fillId="0" borderId="18" xfId="1" applyNumberFormat="1" applyFont="1" applyFill="1" applyBorder="1" applyAlignment="1" applyProtection="1">
      <alignment vertical="top"/>
      <protection locked="0"/>
    </xf>
    <xf numFmtId="0" fontId="38" fillId="0" borderId="18" xfId="1" applyFont="1" applyBorder="1" applyAlignment="1" applyProtection="1">
      <alignment vertical="top" wrapText="1"/>
      <protection locked="0"/>
    </xf>
    <xf numFmtId="167" fontId="38" fillId="0" borderId="18" xfId="1" applyNumberFormat="1" applyFont="1" applyBorder="1" applyAlignment="1" applyProtection="1">
      <alignment horizontal="center" vertical="top"/>
      <protection locked="0"/>
    </xf>
    <xf numFmtId="167" fontId="38" fillId="0" borderId="18" xfId="1" applyNumberFormat="1" applyFont="1" applyBorder="1" applyAlignment="1" applyProtection="1">
      <alignment horizontal="right" vertical="top" shrinkToFit="1"/>
      <protection locked="0"/>
    </xf>
    <xf numFmtId="4" fontId="38" fillId="0" borderId="18" xfId="0" applyNumberFormat="1" applyFont="1" applyFill="1" applyBorder="1" applyAlignment="1">
      <alignment vertical="top" shrinkToFit="1"/>
    </xf>
    <xf numFmtId="0" fontId="38" fillId="0" borderId="0" xfId="0" applyFont="1" applyAlignment="1">
      <alignment vertical="top"/>
    </xf>
    <xf numFmtId="4" fontId="44" fillId="0" borderId="26" xfId="0" applyNumberFormat="1" applyFont="1" applyFill="1" applyBorder="1" applyAlignment="1">
      <alignment vertical="top"/>
    </xf>
    <xf numFmtId="4" fontId="44" fillId="0" borderId="26" xfId="3" applyNumberFormat="1" applyFont="1" applyFill="1" applyBorder="1" applyAlignment="1">
      <alignment vertical="center"/>
    </xf>
    <xf numFmtId="0" fontId="44" fillId="0" borderId="32" xfId="0" applyFont="1" applyFill="1" applyBorder="1" applyAlignment="1" applyProtection="1">
      <alignment horizontal="center"/>
      <protection locked="0"/>
    </xf>
    <xf numFmtId="0" fontId="44" fillId="0" borderId="32" xfId="0" applyFont="1" applyFill="1" applyBorder="1" applyProtection="1">
      <protection locked="0"/>
    </xf>
    <xf numFmtId="167" fontId="44" fillId="0" borderId="33" xfId="0" applyNumberFormat="1" applyFont="1" applyFill="1" applyBorder="1" applyAlignment="1" applyProtection="1">
      <alignment horizontal="right"/>
      <protection locked="0"/>
    </xf>
    <xf numFmtId="3" fontId="44" fillId="0" borderId="33" xfId="1" applyNumberFormat="1" applyFont="1" applyFill="1" applyBorder="1" applyAlignment="1" applyProtection="1">
      <alignment horizontal="right"/>
      <protection locked="0"/>
    </xf>
    <xf numFmtId="3" fontId="44" fillId="0" borderId="33" xfId="1" applyNumberFormat="1" applyFont="1" applyFill="1" applyBorder="1" applyProtection="1">
      <protection locked="0"/>
    </xf>
    <xf numFmtId="0" fontId="44" fillId="0" borderId="0" xfId="1" applyFont="1" applyFill="1" applyProtection="1">
      <protection locked="0"/>
    </xf>
    <xf numFmtId="3" fontId="44" fillId="0" borderId="33" xfId="0" applyNumberFormat="1" applyFont="1" applyFill="1" applyBorder="1" applyAlignment="1" applyProtection="1">
      <protection locked="0"/>
    </xf>
    <xf numFmtId="0" fontId="44" fillId="0" borderId="33" xfId="0" applyFont="1" applyFill="1" applyBorder="1" applyProtection="1">
      <protection locked="0"/>
    </xf>
    <xf numFmtId="0" fontId="44" fillId="0" borderId="33" xfId="0" applyFont="1" applyFill="1" applyBorder="1" applyAlignment="1" applyProtection="1">
      <alignment horizontal="center"/>
      <protection locked="0"/>
    </xf>
    <xf numFmtId="4" fontId="38" fillId="0" borderId="26" xfId="0" applyNumberFormat="1" applyFont="1" applyFill="1" applyBorder="1" applyAlignment="1">
      <alignment vertical="top"/>
    </xf>
    <xf numFmtId="49" fontId="44" fillId="0" borderId="18" xfId="1" applyNumberFormat="1" applyFont="1" applyFill="1" applyBorder="1" applyAlignment="1" applyProtection="1">
      <alignment horizontal="right" vertical="top"/>
      <protection locked="0"/>
    </xf>
    <xf numFmtId="49" fontId="30" fillId="8" borderId="31" xfId="1" applyNumberFormat="1" applyFont="1" applyFill="1" applyBorder="1" applyAlignment="1" applyProtection="1">
      <alignment horizontal="right"/>
      <protection locked="0"/>
    </xf>
    <xf numFmtId="4" fontId="44" fillId="0" borderId="32" xfId="0" applyNumberFormat="1" applyFont="1" applyFill="1" applyBorder="1" applyAlignment="1" applyProtection="1">
      <protection locked="0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4" fontId="20" fillId="0" borderId="6" xfId="1" applyNumberFormat="1" applyFont="1" applyFill="1" applyBorder="1" applyAlignment="1" applyProtection="1">
      <alignment horizontal="center"/>
      <protection locked="0"/>
    </xf>
    <xf numFmtId="0" fontId="14" fillId="2" borderId="9" xfId="1" applyFont="1" applyFill="1" applyBorder="1" applyAlignment="1" applyProtection="1">
      <alignment horizontal="center"/>
    </xf>
    <xf numFmtId="0" fontId="14" fillId="2" borderId="10" xfId="1" applyFont="1" applyFill="1" applyBorder="1" applyAlignment="1" applyProtection="1">
      <alignment horizontal="center"/>
    </xf>
    <xf numFmtId="0" fontId="14" fillId="2" borderId="11" xfId="1" applyFont="1" applyFill="1" applyBorder="1" applyAlignment="1" applyProtection="1">
      <alignment horizontal="center"/>
    </xf>
    <xf numFmtId="0" fontId="14" fillId="2" borderId="12" xfId="1" applyFont="1" applyFill="1" applyBorder="1" applyAlignment="1" applyProtection="1">
      <alignment horizontal="center" textRotation="90" wrapText="1"/>
    </xf>
    <xf numFmtId="0" fontId="0" fillId="2" borderId="18" xfId="0" applyFill="1" applyBorder="1" applyAlignment="1">
      <alignment textRotation="90" wrapText="1"/>
    </xf>
    <xf numFmtId="49" fontId="14" fillId="2" borderId="12" xfId="1" applyNumberFormat="1" applyFont="1" applyFill="1" applyBorder="1" applyAlignment="1">
      <alignment horizontal="center" vertical="center"/>
    </xf>
    <xf numFmtId="49" fontId="0" fillId="2" borderId="18" xfId="0" applyNumberFormat="1" applyFill="1" applyBorder="1" applyAlignment="1">
      <alignment horizontal="center" vertical="center"/>
    </xf>
    <xf numFmtId="49" fontId="0" fillId="2" borderId="21" xfId="0" applyNumberFormat="1" applyFill="1" applyBorder="1" applyAlignment="1">
      <alignment horizontal="center" vertical="center"/>
    </xf>
    <xf numFmtId="0" fontId="14" fillId="2" borderId="12" xfId="1" applyNumberFormat="1" applyFont="1" applyFill="1" applyBorder="1" applyAlignment="1">
      <alignment horizontal="center" vertical="center"/>
    </xf>
    <xf numFmtId="0" fontId="0" fillId="2" borderId="18" xfId="0" applyNumberFormat="1" applyFill="1" applyBorder="1" applyAlignment="1">
      <alignment horizontal="center" vertical="center"/>
    </xf>
    <xf numFmtId="0" fontId="0" fillId="2" borderId="21" xfId="0" applyNumberFormat="1" applyFill="1" applyBorder="1" applyAlignment="1">
      <alignment horizontal="center" vertical="center"/>
    </xf>
    <xf numFmtId="0" fontId="14" fillId="2" borderId="12" xfId="1" applyNumberFormat="1" applyFont="1" applyFill="1" applyBorder="1" applyAlignment="1">
      <alignment horizontal="center" vertical="center" wrapText="1"/>
    </xf>
    <xf numFmtId="0" fontId="0" fillId="2" borderId="18" xfId="0" applyNumberFormat="1" applyFill="1" applyBorder="1" applyAlignment="1">
      <alignment horizontal="center" vertical="center" wrapText="1"/>
    </xf>
    <xf numFmtId="0" fontId="0" fillId="2" borderId="21" xfId="0" applyNumberFormat="1" applyFill="1" applyBorder="1" applyAlignment="1">
      <alignment horizontal="center" vertical="center" wrapText="1"/>
    </xf>
    <xf numFmtId="0" fontId="14" fillId="2" borderId="16" xfId="1" applyFont="1" applyFill="1" applyBorder="1" applyAlignment="1" applyProtection="1">
      <alignment horizontal="center"/>
    </xf>
    <xf numFmtId="0" fontId="14" fillId="2" borderId="17" xfId="1" applyFont="1" applyFill="1" applyBorder="1" applyAlignment="1" applyProtection="1">
      <alignment horizontal="center"/>
    </xf>
    <xf numFmtId="49" fontId="11" fillId="2" borderId="0" xfId="1" applyNumberFormat="1" applyFont="1" applyFill="1" applyAlignment="1" applyProtection="1">
      <alignment horizontal="centerContinuous"/>
    </xf>
  </cellXfs>
  <cellStyles count="4">
    <cellStyle name="Normální" xfId="0" builtinId="0"/>
    <cellStyle name="normální_dz_SZDC_2010" xfId="3"/>
    <cellStyle name="normální_POL.XLS" xfId="1"/>
    <cellStyle name="normální_SOxxxxxx" xfId="2"/>
  </cellStyles>
  <dxfs count="0"/>
  <tableStyles count="0" defaultTableStyle="TableStyleMedium2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527107</xdr:colOff>
      <xdr:row>2</xdr:row>
      <xdr:rowOff>166282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76201" y="352426"/>
          <a:ext cx="1060506" cy="337731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276225</xdr:colOff>
          <xdr:row>1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P107"/>
  <sheetViews>
    <sheetView tabSelected="1" view="pageBreakPreview" zoomScaleNormal="100" zoomScaleSheetLayoutView="100" workbookViewId="0">
      <pane xSplit="5" ySplit="10" topLeftCell="H95" activePane="bottomRight" state="frozen"/>
      <selection pane="topRight" activeCell="F1" sqref="F1"/>
      <selection pane="bottomLeft" activeCell="A11" sqref="A11"/>
      <selection pane="bottomRight" activeCell="J106" sqref="J106"/>
    </sheetView>
  </sheetViews>
  <sheetFormatPr defaultRowHeight="15" x14ac:dyDescent="0.25"/>
  <cols>
    <col min="1" max="1" width="5.85546875" style="116" customWidth="1"/>
    <col min="2" max="2" width="11.42578125" style="118" customWidth="1"/>
    <col min="3" max="3" width="84.5703125" style="118" customWidth="1"/>
    <col min="4" max="4" width="9.140625" style="119" customWidth="1"/>
    <col min="5" max="5" width="10.85546875" style="119" bestFit="1" customWidth="1"/>
    <col min="6" max="6" width="9.140625" style="119" customWidth="1"/>
    <col min="7" max="7" width="8.85546875" style="119" customWidth="1"/>
    <col min="8" max="8" width="9.140625" style="119" customWidth="1"/>
    <col min="9" max="9" width="11.85546875" style="119" customWidth="1"/>
    <col min="10" max="10" width="14.140625" style="119" customWidth="1"/>
    <col min="11" max="11" width="23" style="119" customWidth="1"/>
    <col min="12" max="12" width="4.85546875" style="123" customWidth="1"/>
    <col min="13" max="13" width="9.140625" style="119" customWidth="1"/>
    <col min="14" max="14" width="12.140625" style="119" customWidth="1"/>
    <col min="15" max="15" width="32.7109375" style="121" customWidth="1"/>
    <col min="16" max="16" width="32.7109375" style="122" customWidth="1"/>
    <col min="20" max="20" width="7.5703125" customWidth="1"/>
    <col min="21" max="21" width="8.42578125" customWidth="1"/>
    <col min="22" max="22" width="13.140625" customWidth="1"/>
    <col min="24" max="24" width="12.85546875" customWidth="1"/>
    <col min="25" max="25" width="19.7109375" style="116" customWidth="1"/>
    <col min="26" max="26" width="10.140625" customWidth="1"/>
    <col min="257" max="257" width="5.85546875" customWidth="1"/>
    <col min="258" max="258" width="11.42578125" customWidth="1"/>
    <col min="259" max="259" width="84.5703125" customWidth="1"/>
    <col min="260" max="260" width="9.140625" customWidth="1"/>
    <col min="261" max="261" width="10.85546875" bestFit="1" customWidth="1"/>
    <col min="262" max="262" width="9.140625" customWidth="1"/>
    <col min="263" max="263" width="8.85546875" customWidth="1"/>
    <col min="264" max="264" width="9.140625" customWidth="1"/>
    <col min="265" max="265" width="11.85546875" customWidth="1"/>
    <col min="266" max="266" width="14.140625" customWidth="1"/>
    <col min="267" max="267" width="17.140625" customWidth="1"/>
    <col min="268" max="268" width="4.85546875" customWidth="1"/>
    <col min="269" max="269" width="9.140625" customWidth="1"/>
    <col min="270" max="270" width="12.140625" customWidth="1"/>
    <col min="271" max="272" width="32.7109375" customWidth="1"/>
    <col min="276" max="276" width="7.5703125" customWidth="1"/>
    <col min="277" max="277" width="8.42578125" customWidth="1"/>
    <col min="278" max="278" width="13.140625" customWidth="1"/>
    <col min="280" max="280" width="12.85546875" customWidth="1"/>
    <col min="281" max="281" width="19.7109375" customWidth="1"/>
    <col min="282" max="282" width="10.140625" customWidth="1"/>
    <col min="513" max="513" width="5.85546875" customWidth="1"/>
    <col min="514" max="514" width="11.42578125" customWidth="1"/>
    <col min="515" max="515" width="84.5703125" customWidth="1"/>
    <col min="516" max="516" width="9.140625" customWidth="1"/>
    <col min="517" max="517" width="10.85546875" bestFit="1" customWidth="1"/>
    <col min="518" max="518" width="9.140625" customWidth="1"/>
    <col min="519" max="519" width="8.85546875" customWidth="1"/>
    <col min="520" max="520" width="9.140625" customWidth="1"/>
    <col min="521" max="521" width="11.85546875" customWidth="1"/>
    <col min="522" max="522" width="14.140625" customWidth="1"/>
    <col min="523" max="523" width="17.140625" customWidth="1"/>
    <col min="524" max="524" width="4.85546875" customWidth="1"/>
    <col min="525" max="525" width="9.140625" customWidth="1"/>
    <col min="526" max="526" width="12.140625" customWidth="1"/>
    <col min="527" max="528" width="32.7109375" customWidth="1"/>
    <col min="532" max="532" width="7.5703125" customWidth="1"/>
    <col min="533" max="533" width="8.42578125" customWidth="1"/>
    <col min="534" max="534" width="13.140625" customWidth="1"/>
    <col min="536" max="536" width="12.85546875" customWidth="1"/>
    <col min="537" max="537" width="19.7109375" customWidth="1"/>
    <col min="538" max="538" width="10.140625" customWidth="1"/>
    <col min="769" max="769" width="5.85546875" customWidth="1"/>
    <col min="770" max="770" width="11.42578125" customWidth="1"/>
    <col min="771" max="771" width="84.5703125" customWidth="1"/>
    <col min="772" max="772" width="9.140625" customWidth="1"/>
    <col min="773" max="773" width="10.85546875" bestFit="1" customWidth="1"/>
    <col min="774" max="774" width="9.140625" customWidth="1"/>
    <col min="775" max="775" width="8.85546875" customWidth="1"/>
    <col min="776" max="776" width="9.140625" customWidth="1"/>
    <col min="777" max="777" width="11.85546875" customWidth="1"/>
    <col min="778" max="778" width="14.140625" customWidth="1"/>
    <col min="779" max="779" width="17.140625" customWidth="1"/>
    <col min="780" max="780" width="4.85546875" customWidth="1"/>
    <col min="781" max="781" width="9.140625" customWidth="1"/>
    <col min="782" max="782" width="12.140625" customWidth="1"/>
    <col min="783" max="784" width="32.7109375" customWidth="1"/>
    <col min="788" max="788" width="7.5703125" customWidth="1"/>
    <col min="789" max="789" width="8.42578125" customWidth="1"/>
    <col min="790" max="790" width="13.140625" customWidth="1"/>
    <col min="792" max="792" width="12.85546875" customWidth="1"/>
    <col min="793" max="793" width="19.7109375" customWidth="1"/>
    <col min="794" max="794" width="10.140625" customWidth="1"/>
    <col min="1025" max="1025" width="5.85546875" customWidth="1"/>
    <col min="1026" max="1026" width="11.42578125" customWidth="1"/>
    <col min="1027" max="1027" width="84.5703125" customWidth="1"/>
    <col min="1028" max="1028" width="9.140625" customWidth="1"/>
    <col min="1029" max="1029" width="10.85546875" bestFit="1" customWidth="1"/>
    <col min="1030" max="1030" width="9.140625" customWidth="1"/>
    <col min="1031" max="1031" width="8.85546875" customWidth="1"/>
    <col min="1032" max="1032" width="9.140625" customWidth="1"/>
    <col min="1033" max="1033" width="11.85546875" customWidth="1"/>
    <col min="1034" max="1034" width="14.140625" customWidth="1"/>
    <col min="1035" max="1035" width="17.140625" customWidth="1"/>
    <col min="1036" max="1036" width="4.85546875" customWidth="1"/>
    <col min="1037" max="1037" width="9.140625" customWidth="1"/>
    <col min="1038" max="1038" width="12.140625" customWidth="1"/>
    <col min="1039" max="1040" width="32.7109375" customWidth="1"/>
    <col min="1044" max="1044" width="7.5703125" customWidth="1"/>
    <col min="1045" max="1045" width="8.42578125" customWidth="1"/>
    <col min="1046" max="1046" width="13.140625" customWidth="1"/>
    <col min="1048" max="1048" width="12.85546875" customWidth="1"/>
    <col min="1049" max="1049" width="19.7109375" customWidth="1"/>
    <col min="1050" max="1050" width="10.140625" customWidth="1"/>
    <col min="1281" max="1281" width="5.85546875" customWidth="1"/>
    <col min="1282" max="1282" width="11.42578125" customWidth="1"/>
    <col min="1283" max="1283" width="84.5703125" customWidth="1"/>
    <col min="1284" max="1284" width="9.140625" customWidth="1"/>
    <col min="1285" max="1285" width="10.85546875" bestFit="1" customWidth="1"/>
    <col min="1286" max="1286" width="9.140625" customWidth="1"/>
    <col min="1287" max="1287" width="8.85546875" customWidth="1"/>
    <col min="1288" max="1288" width="9.140625" customWidth="1"/>
    <col min="1289" max="1289" width="11.85546875" customWidth="1"/>
    <col min="1290" max="1290" width="14.140625" customWidth="1"/>
    <col min="1291" max="1291" width="17.140625" customWidth="1"/>
    <col min="1292" max="1292" width="4.85546875" customWidth="1"/>
    <col min="1293" max="1293" width="9.140625" customWidth="1"/>
    <col min="1294" max="1294" width="12.140625" customWidth="1"/>
    <col min="1295" max="1296" width="32.7109375" customWidth="1"/>
    <col min="1300" max="1300" width="7.5703125" customWidth="1"/>
    <col min="1301" max="1301" width="8.42578125" customWidth="1"/>
    <col min="1302" max="1302" width="13.140625" customWidth="1"/>
    <col min="1304" max="1304" width="12.85546875" customWidth="1"/>
    <col min="1305" max="1305" width="19.7109375" customWidth="1"/>
    <col min="1306" max="1306" width="10.140625" customWidth="1"/>
    <col min="1537" max="1537" width="5.85546875" customWidth="1"/>
    <col min="1538" max="1538" width="11.42578125" customWidth="1"/>
    <col min="1539" max="1539" width="84.5703125" customWidth="1"/>
    <col min="1540" max="1540" width="9.140625" customWidth="1"/>
    <col min="1541" max="1541" width="10.85546875" bestFit="1" customWidth="1"/>
    <col min="1542" max="1542" width="9.140625" customWidth="1"/>
    <col min="1543" max="1543" width="8.85546875" customWidth="1"/>
    <col min="1544" max="1544" width="9.140625" customWidth="1"/>
    <col min="1545" max="1545" width="11.85546875" customWidth="1"/>
    <col min="1546" max="1546" width="14.140625" customWidth="1"/>
    <col min="1547" max="1547" width="17.140625" customWidth="1"/>
    <col min="1548" max="1548" width="4.85546875" customWidth="1"/>
    <col min="1549" max="1549" width="9.140625" customWidth="1"/>
    <col min="1550" max="1550" width="12.140625" customWidth="1"/>
    <col min="1551" max="1552" width="32.7109375" customWidth="1"/>
    <col min="1556" max="1556" width="7.5703125" customWidth="1"/>
    <col min="1557" max="1557" width="8.42578125" customWidth="1"/>
    <col min="1558" max="1558" width="13.140625" customWidth="1"/>
    <col min="1560" max="1560" width="12.85546875" customWidth="1"/>
    <col min="1561" max="1561" width="19.7109375" customWidth="1"/>
    <col min="1562" max="1562" width="10.140625" customWidth="1"/>
    <col min="1793" max="1793" width="5.85546875" customWidth="1"/>
    <col min="1794" max="1794" width="11.42578125" customWidth="1"/>
    <col min="1795" max="1795" width="84.5703125" customWidth="1"/>
    <col min="1796" max="1796" width="9.140625" customWidth="1"/>
    <col min="1797" max="1797" width="10.85546875" bestFit="1" customWidth="1"/>
    <col min="1798" max="1798" width="9.140625" customWidth="1"/>
    <col min="1799" max="1799" width="8.85546875" customWidth="1"/>
    <col min="1800" max="1800" width="9.140625" customWidth="1"/>
    <col min="1801" max="1801" width="11.85546875" customWidth="1"/>
    <col min="1802" max="1802" width="14.140625" customWidth="1"/>
    <col min="1803" max="1803" width="17.140625" customWidth="1"/>
    <col min="1804" max="1804" width="4.85546875" customWidth="1"/>
    <col min="1805" max="1805" width="9.140625" customWidth="1"/>
    <col min="1806" max="1806" width="12.140625" customWidth="1"/>
    <col min="1807" max="1808" width="32.7109375" customWidth="1"/>
    <col min="1812" max="1812" width="7.5703125" customWidth="1"/>
    <col min="1813" max="1813" width="8.42578125" customWidth="1"/>
    <col min="1814" max="1814" width="13.140625" customWidth="1"/>
    <col min="1816" max="1816" width="12.85546875" customWidth="1"/>
    <col min="1817" max="1817" width="19.7109375" customWidth="1"/>
    <col min="1818" max="1818" width="10.140625" customWidth="1"/>
    <col min="2049" max="2049" width="5.85546875" customWidth="1"/>
    <col min="2050" max="2050" width="11.42578125" customWidth="1"/>
    <col min="2051" max="2051" width="84.5703125" customWidth="1"/>
    <col min="2052" max="2052" width="9.140625" customWidth="1"/>
    <col min="2053" max="2053" width="10.85546875" bestFit="1" customWidth="1"/>
    <col min="2054" max="2054" width="9.140625" customWidth="1"/>
    <col min="2055" max="2055" width="8.85546875" customWidth="1"/>
    <col min="2056" max="2056" width="9.140625" customWidth="1"/>
    <col min="2057" max="2057" width="11.85546875" customWidth="1"/>
    <col min="2058" max="2058" width="14.140625" customWidth="1"/>
    <col min="2059" max="2059" width="17.140625" customWidth="1"/>
    <col min="2060" max="2060" width="4.85546875" customWidth="1"/>
    <col min="2061" max="2061" width="9.140625" customWidth="1"/>
    <col min="2062" max="2062" width="12.140625" customWidth="1"/>
    <col min="2063" max="2064" width="32.7109375" customWidth="1"/>
    <col min="2068" max="2068" width="7.5703125" customWidth="1"/>
    <col min="2069" max="2069" width="8.42578125" customWidth="1"/>
    <col min="2070" max="2070" width="13.140625" customWidth="1"/>
    <col min="2072" max="2072" width="12.85546875" customWidth="1"/>
    <col min="2073" max="2073" width="19.7109375" customWidth="1"/>
    <col min="2074" max="2074" width="10.140625" customWidth="1"/>
    <col min="2305" max="2305" width="5.85546875" customWidth="1"/>
    <col min="2306" max="2306" width="11.42578125" customWidth="1"/>
    <col min="2307" max="2307" width="84.5703125" customWidth="1"/>
    <col min="2308" max="2308" width="9.140625" customWidth="1"/>
    <col min="2309" max="2309" width="10.85546875" bestFit="1" customWidth="1"/>
    <col min="2310" max="2310" width="9.140625" customWidth="1"/>
    <col min="2311" max="2311" width="8.85546875" customWidth="1"/>
    <col min="2312" max="2312" width="9.140625" customWidth="1"/>
    <col min="2313" max="2313" width="11.85546875" customWidth="1"/>
    <col min="2314" max="2314" width="14.140625" customWidth="1"/>
    <col min="2315" max="2315" width="17.140625" customWidth="1"/>
    <col min="2316" max="2316" width="4.85546875" customWidth="1"/>
    <col min="2317" max="2317" width="9.140625" customWidth="1"/>
    <col min="2318" max="2318" width="12.140625" customWidth="1"/>
    <col min="2319" max="2320" width="32.7109375" customWidth="1"/>
    <col min="2324" max="2324" width="7.5703125" customWidth="1"/>
    <col min="2325" max="2325" width="8.42578125" customWidth="1"/>
    <col min="2326" max="2326" width="13.140625" customWidth="1"/>
    <col min="2328" max="2328" width="12.85546875" customWidth="1"/>
    <col min="2329" max="2329" width="19.7109375" customWidth="1"/>
    <col min="2330" max="2330" width="10.140625" customWidth="1"/>
    <col min="2561" max="2561" width="5.85546875" customWidth="1"/>
    <col min="2562" max="2562" width="11.42578125" customWidth="1"/>
    <col min="2563" max="2563" width="84.5703125" customWidth="1"/>
    <col min="2564" max="2564" width="9.140625" customWidth="1"/>
    <col min="2565" max="2565" width="10.85546875" bestFit="1" customWidth="1"/>
    <col min="2566" max="2566" width="9.140625" customWidth="1"/>
    <col min="2567" max="2567" width="8.85546875" customWidth="1"/>
    <col min="2568" max="2568" width="9.140625" customWidth="1"/>
    <col min="2569" max="2569" width="11.85546875" customWidth="1"/>
    <col min="2570" max="2570" width="14.140625" customWidth="1"/>
    <col min="2571" max="2571" width="17.140625" customWidth="1"/>
    <col min="2572" max="2572" width="4.85546875" customWidth="1"/>
    <col min="2573" max="2573" width="9.140625" customWidth="1"/>
    <col min="2574" max="2574" width="12.140625" customWidth="1"/>
    <col min="2575" max="2576" width="32.7109375" customWidth="1"/>
    <col min="2580" max="2580" width="7.5703125" customWidth="1"/>
    <col min="2581" max="2581" width="8.42578125" customWidth="1"/>
    <col min="2582" max="2582" width="13.140625" customWidth="1"/>
    <col min="2584" max="2584" width="12.85546875" customWidth="1"/>
    <col min="2585" max="2585" width="19.7109375" customWidth="1"/>
    <col min="2586" max="2586" width="10.140625" customWidth="1"/>
    <col min="2817" max="2817" width="5.85546875" customWidth="1"/>
    <col min="2818" max="2818" width="11.42578125" customWidth="1"/>
    <col min="2819" max="2819" width="84.5703125" customWidth="1"/>
    <col min="2820" max="2820" width="9.140625" customWidth="1"/>
    <col min="2821" max="2821" width="10.85546875" bestFit="1" customWidth="1"/>
    <col min="2822" max="2822" width="9.140625" customWidth="1"/>
    <col min="2823" max="2823" width="8.85546875" customWidth="1"/>
    <col min="2824" max="2824" width="9.140625" customWidth="1"/>
    <col min="2825" max="2825" width="11.85546875" customWidth="1"/>
    <col min="2826" max="2826" width="14.140625" customWidth="1"/>
    <col min="2827" max="2827" width="17.140625" customWidth="1"/>
    <col min="2828" max="2828" width="4.85546875" customWidth="1"/>
    <col min="2829" max="2829" width="9.140625" customWidth="1"/>
    <col min="2830" max="2830" width="12.140625" customWidth="1"/>
    <col min="2831" max="2832" width="32.7109375" customWidth="1"/>
    <col min="2836" max="2836" width="7.5703125" customWidth="1"/>
    <col min="2837" max="2837" width="8.42578125" customWidth="1"/>
    <col min="2838" max="2838" width="13.140625" customWidth="1"/>
    <col min="2840" max="2840" width="12.85546875" customWidth="1"/>
    <col min="2841" max="2841" width="19.7109375" customWidth="1"/>
    <col min="2842" max="2842" width="10.140625" customWidth="1"/>
    <col min="3073" max="3073" width="5.85546875" customWidth="1"/>
    <col min="3074" max="3074" width="11.42578125" customWidth="1"/>
    <col min="3075" max="3075" width="84.5703125" customWidth="1"/>
    <col min="3076" max="3076" width="9.140625" customWidth="1"/>
    <col min="3077" max="3077" width="10.85546875" bestFit="1" customWidth="1"/>
    <col min="3078" max="3078" width="9.140625" customWidth="1"/>
    <col min="3079" max="3079" width="8.85546875" customWidth="1"/>
    <col min="3080" max="3080" width="9.140625" customWidth="1"/>
    <col min="3081" max="3081" width="11.85546875" customWidth="1"/>
    <col min="3082" max="3082" width="14.140625" customWidth="1"/>
    <col min="3083" max="3083" width="17.140625" customWidth="1"/>
    <col min="3084" max="3084" width="4.85546875" customWidth="1"/>
    <col min="3085" max="3085" width="9.140625" customWidth="1"/>
    <col min="3086" max="3086" width="12.140625" customWidth="1"/>
    <col min="3087" max="3088" width="32.7109375" customWidth="1"/>
    <col min="3092" max="3092" width="7.5703125" customWidth="1"/>
    <col min="3093" max="3093" width="8.42578125" customWidth="1"/>
    <col min="3094" max="3094" width="13.140625" customWidth="1"/>
    <col min="3096" max="3096" width="12.85546875" customWidth="1"/>
    <col min="3097" max="3097" width="19.7109375" customWidth="1"/>
    <col min="3098" max="3098" width="10.140625" customWidth="1"/>
    <col min="3329" max="3329" width="5.85546875" customWidth="1"/>
    <col min="3330" max="3330" width="11.42578125" customWidth="1"/>
    <col min="3331" max="3331" width="84.5703125" customWidth="1"/>
    <col min="3332" max="3332" width="9.140625" customWidth="1"/>
    <col min="3333" max="3333" width="10.85546875" bestFit="1" customWidth="1"/>
    <col min="3334" max="3334" width="9.140625" customWidth="1"/>
    <col min="3335" max="3335" width="8.85546875" customWidth="1"/>
    <col min="3336" max="3336" width="9.140625" customWidth="1"/>
    <col min="3337" max="3337" width="11.85546875" customWidth="1"/>
    <col min="3338" max="3338" width="14.140625" customWidth="1"/>
    <col min="3339" max="3339" width="17.140625" customWidth="1"/>
    <col min="3340" max="3340" width="4.85546875" customWidth="1"/>
    <col min="3341" max="3341" width="9.140625" customWidth="1"/>
    <col min="3342" max="3342" width="12.140625" customWidth="1"/>
    <col min="3343" max="3344" width="32.7109375" customWidth="1"/>
    <col min="3348" max="3348" width="7.5703125" customWidth="1"/>
    <col min="3349" max="3349" width="8.42578125" customWidth="1"/>
    <col min="3350" max="3350" width="13.140625" customWidth="1"/>
    <col min="3352" max="3352" width="12.85546875" customWidth="1"/>
    <col min="3353" max="3353" width="19.7109375" customWidth="1"/>
    <col min="3354" max="3354" width="10.140625" customWidth="1"/>
    <col min="3585" max="3585" width="5.85546875" customWidth="1"/>
    <col min="3586" max="3586" width="11.42578125" customWidth="1"/>
    <col min="3587" max="3587" width="84.5703125" customWidth="1"/>
    <col min="3588" max="3588" width="9.140625" customWidth="1"/>
    <col min="3589" max="3589" width="10.85546875" bestFit="1" customWidth="1"/>
    <col min="3590" max="3590" width="9.140625" customWidth="1"/>
    <col min="3591" max="3591" width="8.85546875" customWidth="1"/>
    <col min="3592" max="3592" width="9.140625" customWidth="1"/>
    <col min="3593" max="3593" width="11.85546875" customWidth="1"/>
    <col min="3594" max="3594" width="14.140625" customWidth="1"/>
    <col min="3595" max="3595" width="17.140625" customWidth="1"/>
    <col min="3596" max="3596" width="4.85546875" customWidth="1"/>
    <col min="3597" max="3597" width="9.140625" customWidth="1"/>
    <col min="3598" max="3598" width="12.140625" customWidth="1"/>
    <col min="3599" max="3600" width="32.7109375" customWidth="1"/>
    <col min="3604" max="3604" width="7.5703125" customWidth="1"/>
    <col min="3605" max="3605" width="8.42578125" customWidth="1"/>
    <col min="3606" max="3606" width="13.140625" customWidth="1"/>
    <col min="3608" max="3608" width="12.85546875" customWidth="1"/>
    <col min="3609" max="3609" width="19.7109375" customWidth="1"/>
    <col min="3610" max="3610" width="10.140625" customWidth="1"/>
    <col min="3841" max="3841" width="5.85546875" customWidth="1"/>
    <col min="3842" max="3842" width="11.42578125" customWidth="1"/>
    <col min="3843" max="3843" width="84.5703125" customWidth="1"/>
    <col min="3844" max="3844" width="9.140625" customWidth="1"/>
    <col min="3845" max="3845" width="10.85546875" bestFit="1" customWidth="1"/>
    <col min="3846" max="3846" width="9.140625" customWidth="1"/>
    <col min="3847" max="3847" width="8.85546875" customWidth="1"/>
    <col min="3848" max="3848" width="9.140625" customWidth="1"/>
    <col min="3849" max="3849" width="11.85546875" customWidth="1"/>
    <col min="3850" max="3850" width="14.140625" customWidth="1"/>
    <col min="3851" max="3851" width="17.140625" customWidth="1"/>
    <col min="3852" max="3852" width="4.85546875" customWidth="1"/>
    <col min="3853" max="3853" width="9.140625" customWidth="1"/>
    <col min="3854" max="3854" width="12.140625" customWidth="1"/>
    <col min="3855" max="3856" width="32.7109375" customWidth="1"/>
    <col min="3860" max="3860" width="7.5703125" customWidth="1"/>
    <col min="3861" max="3861" width="8.42578125" customWidth="1"/>
    <col min="3862" max="3862" width="13.140625" customWidth="1"/>
    <col min="3864" max="3864" width="12.85546875" customWidth="1"/>
    <col min="3865" max="3865" width="19.7109375" customWidth="1"/>
    <col min="3866" max="3866" width="10.140625" customWidth="1"/>
    <col min="4097" max="4097" width="5.85546875" customWidth="1"/>
    <col min="4098" max="4098" width="11.42578125" customWidth="1"/>
    <col min="4099" max="4099" width="84.5703125" customWidth="1"/>
    <col min="4100" max="4100" width="9.140625" customWidth="1"/>
    <col min="4101" max="4101" width="10.85546875" bestFit="1" customWidth="1"/>
    <col min="4102" max="4102" width="9.140625" customWidth="1"/>
    <col min="4103" max="4103" width="8.85546875" customWidth="1"/>
    <col min="4104" max="4104" width="9.140625" customWidth="1"/>
    <col min="4105" max="4105" width="11.85546875" customWidth="1"/>
    <col min="4106" max="4106" width="14.140625" customWidth="1"/>
    <col min="4107" max="4107" width="17.140625" customWidth="1"/>
    <col min="4108" max="4108" width="4.85546875" customWidth="1"/>
    <col min="4109" max="4109" width="9.140625" customWidth="1"/>
    <col min="4110" max="4110" width="12.140625" customWidth="1"/>
    <col min="4111" max="4112" width="32.7109375" customWidth="1"/>
    <col min="4116" max="4116" width="7.5703125" customWidth="1"/>
    <col min="4117" max="4117" width="8.42578125" customWidth="1"/>
    <col min="4118" max="4118" width="13.140625" customWidth="1"/>
    <col min="4120" max="4120" width="12.85546875" customWidth="1"/>
    <col min="4121" max="4121" width="19.7109375" customWidth="1"/>
    <col min="4122" max="4122" width="10.140625" customWidth="1"/>
    <col min="4353" max="4353" width="5.85546875" customWidth="1"/>
    <col min="4354" max="4354" width="11.42578125" customWidth="1"/>
    <col min="4355" max="4355" width="84.5703125" customWidth="1"/>
    <col min="4356" max="4356" width="9.140625" customWidth="1"/>
    <col min="4357" max="4357" width="10.85546875" bestFit="1" customWidth="1"/>
    <col min="4358" max="4358" width="9.140625" customWidth="1"/>
    <col min="4359" max="4359" width="8.85546875" customWidth="1"/>
    <col min="4360" max="4360" width="9.140625" customWidth="1"/>
    <col min="4361" max="4361" width="11.85546875" customWidth="1"/>
    <col min="4362" max="4362" width="14.140625" customWidth="1"/>
    <col min="4363" max="4363" width="17.140625" customWidth="1"/>
    <col min="4364" max="4364" width="4.85546875" customWidth="1"/>
    <col min="4365" max="4365" width="9.140625" customWidth="1"/>
    <col min="4366" max="4366" width="12.140625" customWidth="1"/>
    <col min="4367" max="4368" width="32.7109375" customWidth="1"/>
    <col min="4372" max="4372" width="7.5703125" customWidth="1"/>
    <col min="4373" max="4373" width="8.42578125" customWidth="1"/>
    <col min="4374" max="4374" width="13.140625" customWidth="1"/>
    <col min="4376" max="4376" width="12.85546875" customWidth="1"/>
    <col min="4377" max="4377" width="19.7109375" customWidth="1"/>
    <col min="4378" max="4378" width="10.140625" customWidth="1"/>
    <col min="4609" max="4609" width="5.85546875" customWidth="1"/>
    <col min="4610" max="4610" width="11.42578125" customWidth="1"/>
    <col min="4611" max="4611" width="84.5703125" customWidth="1"/>
    <col min="4612" max="4612" width="9.140625" customWidth="1"/>
    <col min="4613" max="4613" width="10.85546875" bestFit="1" customWidth="1"/>
    <col min="4614" max="4614" width="9.140625" customWidth="1"/>
    <col min="4615" max="4615" width="8.85546875" customWidth="1"/>
    <col min="4616" max="4616" width="9.140625" customWidth="1"/>
    <col min="4617" max="4617" width="11.85546875" customWidth="1"/>
    <col min="4618" max="4618" width="14.140625" customWidth="1"/>
    <col min="4619" max="4619" width="17.140625" customWidth="1"/>
    <col min="4620" max="4620" width="4.85546875" customWidth="1"/>
    <col min="4621" max="4621" width="9.140625" customWidth="1"/>
    <col min="4622" max="4622" width="12.140625" customWidth="1"/>
    <col min="4623" max="4624" width="32.7109375" customWidth="1"/>
    <col min="4628" max="4628" width="7.5703125" customWidth="1"/>
    <col min="4629" max="4629" width="8.42578125" customWidth="1"/>
    <col min="4630" max="4630" width="13.140625" customWidth="1"/>
    <col min="4632" max="4632" width="12.85546875" customWidth="1"/>
    <col min="4633" max="4633" width="19.7109375" customWidth="1"/>
    <col min="4634" max="4634" width="10.140625" customWidth="1"/>
    <col min="4865" max="4865" width="5.85546875" customWidth="1"/>
    <col min="4866" max="4866" width="11.42578125" customWidth="1"/>
    <col min="4867" max="4867" width="84.5703125" customWidth="1"/>
    <col min="4868" max="4868" width="9.140625" customWidth="1"/>
    <col min="4869" max="4869" width="10.85546875" bestFit="1" customWidth="1"/>
    <col min="4870" max="4870" width="9.140625" customWidth="1"/>
    <col min="4871" max="4871" width="8.85546875" customWidth="1"/>
    <col min="4872" max="4872" width="9.140625" customWidth="1"/>
    <col min="4873" max="4873" width="11.85546875" customWidth="1"/>
    <col min="4874" max="4874" width="14.140625" customWidth="1"/>
    <col min="4875" max="4875" width="17.140625" customWidth="1"/>
    <col min="4876" max="4876" width="4.85546875" customWidth="1"/>
    <col min="4877" max="4877" width="9.140625" customWidth="1"/>
    <col min="4878" max="4878" width="12.140625" customWidth="1"/>
    <col min="4879" max="4880" width="32.7109375" customWidth="1"/>
    <col min="4884" max="4884" width="7.5703125" customWidth="1"/>
    <col min="4885" max="4885" width="8.42578125" customWidth="1"/>
    <col min="4886" max="4886" width="13.140625" customWidth="1"/>
    <col min="4888" max="4888" width="12.85546875" customWidth="1"/>
    <col min="4889" max="4889" width="19.7109375" customWidth="1"/>
    <col min="4890" max="4890" width="10.140625" customWidth="1"/>
    <col min="5121" max="5121" width="5.85546875" customWidth="1"/>
    <col min="5122" max="5122" width="11.42578125" customWidth="1"/>
    <col min="5123" max="5123" width="84.5703125" customWidth="1"/>
    <col min="5124" max="5124" width="9.140625" customWidth="1"/>
    <col min="5125" max="5125" width="10.85546875" bestFit="1" customWidth="1"/>
    <col min="5126" max="5126" width="9.140625" customWidth="1"/>
    <col min="5127" max="5127" width="8.85546875" customWidth="1"/>
    <col min="5128" max="5128" width="9.140625" customWidth="1"/>
    <col min="5129" max="5129" width="11.85546875" customWidth="1"/>
    <col min="5130" max="5130" width="14.140625" customWidth="1"/>
    <col min="5131" max="5131" width="17.140625" customWidth="1"/>
    <col min="5132" max="5132" width="4.85546875" customWidth="1"/>
    <col min="5133" max="5133" width="9.140625" customWidth="1"/>
    <col min="5134" max="5134" width="12.140625" customWidth="1"/>
    <col min="5135" max="5136" width="32.7109375" customWidth="1"/>
    <col min="5140" max="5140" width="7.5703125" customWidth="1"/>
    <col min="5141" max="5141" width="8.42578125" customWidth="1"/>
    <col min="5142" max="5142" width="13.140625" customWidth="1"/>
    <col min="5144" max="5144" width="12.85546875" customWidth="1"/>
    <col min="5145" max="5145" width="19.7109375" customWidth="1"/>
    <col min="5146" max="5146" width="10.140625" customWidth="1"/>
    <col min="5377" max="5377" width="5.85546875" customWidth="1"/>
    <col min="5378" max="5378" width="11.42578125" customWidth="1"/>
    <col min="5379" max="5379" width="84.5703125" customWidth="1"/>
    <col min="5380" max="5380" width="9.140625" customWidth="1"/>
    <col min="5381" max="5381" width="10.85546875" bestFit="1" customWidth="1"/>
    <col min="5382" max="5382" width="9.140625" customWidth="1"/>
    <col min="5383" max="5383" width="8.85546875" customWidth="1"/>
    <col min="5384" max="5384" width="9.140625" customWidth="1"/>
    <col min="5385" max="5385" width="11.85546875" customWidth="1"/>
    <col min="5386" max="5386" width="14.140625" customWidth="1"/>
    <col min="5387" max="5387" width="17.140625" customWidth="1"/>
    <col min="5388" max="5388" width="4.85546875" customWidth="1"/>
    <col min="5389" max="5389" width="9.140625" customWidth="1"/>
    <col min="5390" max="5390" width="12.140625" customWidth="1"/>
    <col min="5391" max="5392" width="32.7109375" customWidth="1"/>
    <col min="5396" max="5396" width="7.5703125" customWidth="1"/>
    <col min="5397" max="5397" width="8.42578125" customWidth="1"/>
    <col min="5398" max="5398" width="13.140625" customWidth="1"/>
    <col min="5400" max="5400" width="12.85546875" customWidth="1"/>
    <col min="5401" max="5401" width="19.7109375" customWidth="1"/>
    <col min="5402" max="5402" width="10.140625" customWidth="1"/>
    <col min="5633" max="5633" width="5.85546875" customWidth="1"/>
    <col min="5634" max="5634" width="11.42578125" customWidth="1"/>
    <col min="5635" max="5635" width="84.5703125" customWidth="1"/>
    <col min="5636" max="5636" width="9.140625" customWidth="1"/>
    <col min="5637" max="5637" width="10.85546875" bestFit="1" customWidth="1"/>
    <col min="5638" max="5638" width="9.140625" customWidth="1"/>
    <col min="5639" max="5639" width="8.85546875" customWidth="1"/>
    <col min="5640" max="5640" width="9.140625" customWidth="1"/>
    <col min="5641" max="5641" width="11.85546875" customWidth="1"/>
    <col min="5642" max="5642" width="14.140625" customWidth="1"/>
    <col min="5643" max="5643" width="17.140625" customWidth="1"/>
    <col min="5644" max="5644" width="4.85546875" customWidth="1"/>
    <col min="5645" max="5645" width="9.140625" customWidth="1"/>
    <col min="5646" max="5646" width="12.140625" customWidth="1"/>
    <col min="5647" max="5648" width="32.7109375" customWidth="1"/>
    <col min="5652" max="5652" width="7.5703125" customWidth="1"/>
    <col min="5653" max="5653" width="8.42578125" customWidth="1"/>
    <col min="5654" max="5654" width="13.140625" customWidth="1"/>
    <col min="5656" max="5656" width="12.85546875" customWidth="1"/>
    <col min="5657" max="5657" width="19.7109375" customWidth="1"/>
    <col min="5658" max="5658" width="10.140625" customWidth="1"/>
    <col min="5889" max="5889" width="5.85546875" customWidth="1"/>
    <col min="5890" max="5890" width="11.42578125" customWidth="1"/>
    <col min="5891" max="5891" width="84.5703125" customWidth="1"/>
    <col min="5892" max="5892" width="9.140625" customWidth="1"/>
    <col min="5893" max="5893" width="10.85546875" bestFit="1" customWidth="1"/>
    <col min="5894" max="5894" width="9.140625" customWidth="1"/>
    <col min="5895" max="5895" width="8.85546875" customWidth="1"/>
    <col min="5896" max="5896" width="9.140625" customWidth="1"/>
    <col min="5897" max="5897" width="11.85546875" customWidth="1"/>
    <col min="5898" max="5898" width="14.140625" customWidth="1"/>
    <col min="5899" max="5899" width="17.140625" customWidth="1"/>
    <col min="5900" max="5900" width="4.85546875" customWidth="1"/>
    <col min="5901" max="5901" width="9.140625" customWidth="1"/>
    <col min="5902" max="5902" width="12.140625" customWidth="1"/>
    <col min="5903" max="5904" width="32.7109375" customWidth="1"/>
    <col min="5908" max="5908" width="7.5703125" customWidth="1"/>
    <col min="5909" max="5909" width="8.42578125" customWidth="1"/>
    <col min="5910" max="5910" width="13.140625" customWidth="1"/>
    <col min="5912" max="5912" width="12.85546875" customWidth="1"/>
    <col min="5913" max="5913" width="19.7109375" customWidth="1"/>
    <col min="5914" max="5914" width="10.140625" customWidth="1"/>
    <col min="6145" max="6145" width="5.85546875" customWidth="1"/>
    <col min="6146" max="6146" width="11.42578125" customWidth="1"/>
    <col min="6147" max="6147" width="84.5703125" customWidth="1"/>
    <col min="6148" max="6148" width="9.140625" customWidth="1"/>
    <col min="6149" max="6149" width="10.85546875" bestFit="1" customWidth="1"/>
    <col min="6150" max="6150" width="9.140625" customWidth="1"/>
    <col min="6151" max="6151" width="8.85546875" customWidth="1"/>
    <col min="6152" max="6152" width="9.140625" customWidth="1"/>
    <col min="6153" max="6153" width="11.85546875" customWidth="1"/>
    <col min="6154" max="6154" width="14.140625" customWidth="1"/>
    <col min="6155" max="6155" width="17.140625" customWidth="1"/>
    <col min="6156" max="6156" width="4.85546875" customWidth="1"/>
    <col min="6157" max="6157" width="9.140625" customWidth="1"/>
    <col min="6158" max="6158" width="12.140625" customWidth="1"/>
    <col min="6159" max="6160" width="32.7109375" customWidth="1"/>
    <col min="6164" max="6164" width="7.5703125" customWidth="1"/>
    <col min="6165" max="6165" width="8.42578125" customWidth="1"/>
    <col min="6166" max="6166" width="13.140625" customWidth="1"/>
    <col min="6168" max="6168" width="12.85546875" customWidth="1"/>
    <col min="6169" max="6169" width="19.7109375" customWidth="1"/>
    <col min="6170" max="6170" width="10.140625" customWidth="1"/>
    <col min="6401" max="6401" width="5.85546875" customWidth="1"/>
    <col min="6402" max="6402" width="11.42578125" customWidth="1"/>
    <col min="6403" max="6403" width="84.5703125" customWidth="1"/>
    <col min="6404" max="6404" width="9.140625" customWidth="1"/>
    <col min="6405" max="6405" width="10.85546875" bestFit="1" customWidth="1"/>
    <col min="6406" max="6406" width="9.140625" customWidth="1"/>
    <col min="6407" max="6407" width="8.85546875" customWidth="1"/>
    <col min="6408" max="6408" width="9.140625" customWidth="1"/>
    <col min="6409" max="6409" width="11.85546875" customWidth="1"/>
    <col min="6410" max="6410" width="14.140625" customWidth="1"/>
    <col min="6411" max="6411" width="17.140625" customWidth="1"/>
    <col min="6412" max="6412" width="4.85546875" customWidth="1"/>
    <col min="6413" max="6413" width="9.140625" customWidth="1"/>
    <col min="6414" max="6414" width="12.140625" customWidth="1"/>
    <col min="6415" max="6416" width="32.7109375" customWidth="1"/>
    <col min="6420" max="6420" width="7.5703125" customWidth="1"/>
    <col min="6421" max="6421" width="8.42578125" customWidth="1"/>
    <col min="6422" max="6422" width="13.140625" customWidth="1"/>
    <col min="6424" max="6424" width="12.85546875" customWidth="1"/>
    <col min="6425" max="6425" width="19.7109375" customWidth="1"/>
    <col min="6426" max="6426" width="10.140625" customWidth="1"/>
    <col min="6657" max="6657" width="5.85546875" customWidth="1"/>
    <col min="6658" max="6658" width="11.42578125" customWidth="1"/>
    <col min="6659" max="6659" width="84.5703125" customWidth="1"/>
    <col min="6660" max="6660" width="9.140625" customWidth="1"/>
    <col min="6661" max="6661" width="10.85546875" bestFit="1" customWidth="1"/>
    <col min="6662" max="6662" width="9.140625" customWidth="1"/>
    <col min="6663" max="6663" width="8.85546875" customWidth="1"/>
    <col min="6664" max="6664" width="9.140625" customWidth="1"/>
    <col min="6665" max="6665" width="11.85546875" customWidth="1"/>
    <col min="6666" max="6666" width="14.140625" customWidth="1"/>
    <col min="6667" max="6667" width="17.140625" customWidth="1"/>
    <col min="6668" max="6668" width="4.85546875" customWidth="1"/>
    <col min="6669" max="6669" width="9.140625" customWidth="1"/>
    <col min="6670" max="6670" width="12.140625" customWidth="1"/>
    <col min="6671" max="6672" width="32.7109375" customWidth="1"/>
    <col min="6676" max="6676" width="7.5703125" customWidth="1"/>
    <col min="6677" max="6677" width="8.42578125" customWidth="1"/>
    <col min="6678" max="6678" width="13.140625" customWidth="1"/>
    <col min="6680" max="6680" width="12.85546875" customWidth="1"/>
    <col min="6681" max="6681" width="19.7109375" customWidth="1"/>
    <col min="6682" max="6682" width="10.140625" customWidth="1"/>
    <col min="6913" max="6913" width="5.85546875" customWidth="1"/>
    <col min="6914" max="6914" width="11.42578125" customWidth="1"/>
    <col min="6915" max="6915" width="84.5703125" customWidth="1"/>
    <col min="6916" max="6916" width="9.140625" customWidth="1"/>
    <col min="6917" max="6917" width="10.85546875" bestFit="1" customWidth="1"/>
    <col min="6918" max="6918" width="9.140625" customWidth="1"/>
    <col min="6919" max="6919" width="8.85546875" customWidth="1"/>
    <col min="6920" max="6920" width="9.140625" customWidth="1"/>
    <col min="6921" max="6921" width="11.85546875" customWidth="1"/>
    <col min="6922" max="6922" width="14.140625" customWidth="1"/>
    <col min="6923" max="6923" width="17.140625" customWidth="1"/>
    <col min="6924" max="6924" width="4.85546875" customWidth="1"/>
    <col min="6925" max="6925" width="9.140625" customWidth="1"/>
    <col min="6926" max="6926" width="12.140625" customWidth="1"/>
    <col min="6927" max="6928" width="32.7109375" customWidth="1"/>
    <col min="6932" max="6932" width="7.5703125" customWidth="1"/>
    <col min="6933" max="6933" width="8.42578125" customWidth="1"/>
    <col min="6934" max="6934" width="13.140625" customWidth="1"/>
    <col min="6936" max="6936" width="12.85546875" customWidth="1"/>
    <col min="6937" max="6937" width="19.7109375" customWidth="1"/>
    <col min="6938" max="6938" width="10.140625" customWidth="1"/>
    <col min="7169" max="7169" width="5.85546875" customWidth="1"/>
    <col min="7170" max="7170" width="11.42578125" customWidth="1"/>
    <col min="7171" max="7171" width="84.5703125" customWidth="1"/>
    <col min="7172" max="7172" width="9.140625" customWidth="1"/>
    <col min="7173" max="7173" width="10.85546875" bestFit="1" customWidth="1"/>
    <col min="7174" max="7174" width="9.140625" customWidth="1"/>
    <col min="7175" max="7175" width="8.85546875" customWidth="1"/>
    <col min="7176" max="7176" width="9.140625" customWidth="1"/>
    <col min="7177" max="7177" width="11.85546875" customWidth="1"/>
    <col min="7178" max="7178" width="14.140625" customWidth="1"/>
    <col min="7179" max="7179" width="17.140625" customWidth="1"/>
    <col min="7180" max="7180" width="4.85546875" customWidth="1"/>
    <col min="7181" max="7181" width="9.140625" customWidth="1"/>
    <col min="7182" max="7182" width="12.140625" customWidth="1"/>
    <col min="7183" max="7184" width="32.7109375" customWidth="1"/>
    <col min="7188" max="7188" width="7.5703125" customWidth="1"/>
    <col min="7189" max="7189" width="8.42578125" customWidth="1"/>
    <col min="7190" max="7190" width="13.140625" customWidth="1"/>
    <col min="7192" max="7192" width="12.85546875" customWidth="1"/>
    <col min="7193" max="7193" width="19.7109375" customWidth="1"/>
    <col min="7194" max="7194" width="10.140625" customWidth="1"/>
    <col min="7425" max="7425" width="5.85546875" customWidth="1"/>
    <col min="7426" max="7426" width="11.42578125" customWidth="1"/>
    <col min="7427" max="7427" width="84.5703125" customWidth="1"/>
    <col min="7428" max="7428" width="9.140625" customWidth="1"/>
    <col min="7429" max="7429" width="10.85546875" bestFit="1" customWidth="1"/>
    <col min="7430" max="7430" width="9.140625" customWidth="1"/>
    <col min="7431" max="7431" width="8.85546875" customWidth="1"/>
    <col min="7432" max="7432" width="9.140625" customWidth="1"/>
    <col min="7433" max="7433" width="11.85546875" customWidth="1"/>
    <col min="7434" max="7434" width="14.140625" customWidth="1"/>
    <col min="7435" max="7435" width="17.140625" customWidth="1"/>
    <col min="7436" max="7436" width="4.85546875" customWidth="1"/>
    <col min="7437" max="7437" width="9.140625" customWidth="1"/>
    <col min="7438" max="7438" width="12.140625" customWidth="1"/>
    <col min="7439" max="7440" width="32.7109375" customWidth="1"/>
    <col min="7444" max="7444" width="7.5703125" customWidth="1"/>
    <col min="7445" max="7445" width="8.42578125" customWidth="1"/>
    <col min="7446" max="7446" width="13.140625" customWidth="1"/>
    <col min="7448" max="7448" width="12.85546875" customWidth="1"/>
    <col min="7449" max="7449" width="19.7109375" customWidth="1"/>
    <col min="7450" max="7450" width="10.140625" customWidth="1"/>
    <col min="7681" max="7681" width="5.85546875" customWidth="1"/>
    <col min="7682" max="7682" width="11.42578125" customWidth="1"/>
    <col min="7683" max="7683" width="84.5703125" customWidth="1"/>
    <col min="7684" max="7684" width="9.140625" customWidth="1"/>
    <col min="7685" max="7685" width="10.85546875" bestFit="1" customWidth="1"/>
    <col min="7686" max="7686" width="9.140625" customWidth="1"/>
    <col min="7687" max="7687" width="8.85546875" customWidth="1"/>
    <col min="7688" max="7688" width="9.140625" customWidth="1"/>
    <col min="7689" max="7689" width="11.85546875" customWidth="1"/>
    <col min="7690" max="7690" width="14.140625" customWidth="1"/>
    <col min="7691" max="7691" width="17.140625" customWidth="1"/>
    <col min="7692" max="7692" width="4.85546875" customWidth="1"/>
    <col min="7693" max="7693" width="9.140625" customWidth="1"/>
    <col min="7694" max="7694" width="12.140625" customWidth="1"/>
    <col min="7695" max="7696" width="32.7109375" customWidth="1"/>
    <col min="7700" max="7700" width="7.5703125" customWidth="1"/>
    <col min="7701" max="7701" width="8.42578125" customWidth="1"/>
    <col min="7702" max="7702" width="13.140625" customWidth="1"/>
    <col min="7704" max="7704" width="12.85546875" customWidth="1"/>
    <col min="7705" max="7705" width="19.7109375" customWidth="1"/>
    <col min="7706" max="7706" width="10.140625" customWidth="1"/>
    <col min="7937" max="7937" width="5.85546875" customWidth="1"/>
    <col min="7938" max="7938" width="11.42578125" customWidth="1"/>
    <col min="7939" max="7939" width="84.5703125" customWidth="1"/>
    <col min="7940" max="7940" width="9.140625" customWidth="1"/>
    <col min="7941" max="7941" width="10.85546875" bestFit="1" customWidth="1"/>
    <col min="7942" max="7942" width="9.140625" customWidth="1"/>
    <col min="7943" max="7943" width="8.85546875" customWidth="1"/>
    <col min="7944" max="7944" width="9.140625" customWidth="1"/>
    <col min="7945" max="7945" width="11.85546875" customWidth="1"/>
    <col min="7946" max="7946" width="14.140625" customWidth="1"/>
    <col min="7947" max="7947" width="17.140625" customWidth="1"/>
    <col min="7948" max="7948" width="4.85546875" customWidth="1"/>
    <col min="7949" max="7949" width="9.140625" customWidth="1"/>
    <col min="7950" max="7950" width="12.140625" customWidth="1"/>
    <col min="7951" max="7952" width="32.7109375" customWidth="1"/>
    <col min="7956" max="7956" width="7.5703125" customWidth="1"/>
    <col min="7957" max="7957" width="8.42578125" customWidth="1"/>
    <col min="7958" max="7958" width="13.140625" customWidth="1"/>
    <col min="7960" max="7960" width="12.85546875" customWidth="1"/>
    <col min="7961" max="7961" width="19.7109375" customWidth="1"/>
    <col min="7962" max="7962" width="10.140625" customWidth="1"/>
    <col min="8193" max="8193" width="5.85546875" customWidth="1"/>
    <col min="8194" max="8194" width="11.42578125" customWidth="1"/>
    <col min="8195" max="8195" width="84.5703125" customWidth="1"/>
    <col min="8196" max="8196" width="9.140625" customWidth="1"/>
    <col min="8197" max="8197" width="10.85546875" bestFit="1" customWidth="1"/>
    <col min="8198" max="8198" width="9.140625" customWidth="1"/>
    <col min="8199" max="8199" width="8.85546875" customWidth="1"/>
    <col min="8200" max="8200" width="9.140625" customWidth="1"/>
    <col min="8201" max="8201" width="11.85546875" customWidth="1"/>
    <col min="8202" max="8202" width="14.140625" customWidth="1"/>
    <col min="8203" max="8203" width="17.140625" customWidth="1"/>
    <col min="8204" max="8204" width="4.85546875" customWidth="1"/>
    <col min="8205" max="8205" width="9.140625" customWidth="1"/>
    <col min="8206" max="8206" width="12.140625" customWidth="1"/>
    <col min="8207" max="8208" width="32.7109375" customWidth="1"/>
    <col min="8212" max="8212" width="7.5703125" customWidth="1"/>
    <col min="8213" max="8213" width="8.42578125" customWidth="1"/>
    <col min="8214" max="8214" width="13.140625" customWidth="1"/>
    <col min="8216" max="8216" width="12.85546875" customWidth="1"/>
    <col min="8217" max="8217" width="19.7109375" customWidth="1"/>
    <col min="8218" max="8218" width="10.140625" customWidth="1"/>
    <col min="8449" max="8449" width="5.85546875" customWidth="1"/>
    <col min="8450" max="8450" width="11.42578125" customWidth="1"/>
    <col min="8451" max="8451" width="84.5703125" customWidth="1"/>
    <col min="8452" max="8452" width="9.140625" customWidth="1"/>
    <col min="8453" max="8453" width="10.85546875" bestFit="1" customWidth="1"/>
    <col min="8454" max="8454" width="9.140625" customWidth="1"/>
    <col min="8455" max="8455" width="8.85546875" customWidth="1"/>
    <col min="8456" max="8456" width="9.140625" customWidth="1"/>
    <col min="8457" max="8457" width="11.85546875" customWidth="1"/>
    <col min="8458" max="8458" width="14.140625" customWidth="1"/>
    <col min="8459" max="8459" width="17.140625" customWidth="1"/>
    <col min="8460" max="8460" width="4.85546875" customWidth="1"/>
    <col min="8461" max="8461" width="9.140625" customWidth="1"/>
    <col min="8462" max="8462" width="12.140625" customWidth="1"/>
    <col min="8463" max="8464" width="32.7109375" customWidth="1"/>
    <col min="8468" max="8468" width="7.5703125" customWidth="1"/>
    <col min="8469" max="8469" width="8.42578125" customWidth="1"/>
    <col min="8470" max="8470" width="13.140625" customWidth="1"/>
    <col min="8472" max="8472" width="12.85546875" customWidth="1"/>
    <col min="8473" max="8473" width="19.7109375" customWidth="1"/>
    <col min="8474" max="8474" width="10.140625" customWidth="1"/>
    <col min="8705" max="8705" width="5.85546875" customWidth="1"/>
    <col min="8706" max="8706" width="11.42578125" customWidth="1"/>
    <col min="8707" max="8707" width="84.5703125" customWidth="1"/>
    <col min="8708" max="8708" width="9.140625" customWidth="1"/>
    <col min="8709" max="8709" width="10.85546875" bestFit="1" customWidth="1"/>
    <col min="8710" max="8710" width="9.140625" customWidth="1"/>
    <col min="8711" max="8711" width="8.85546875" customWidth="1"/>
    <col min="8712" max="8712" width="9.140625" customWidth="1"/>
    <col min="8713" max="8713" width="11.85546875" customWidth="1"/>
    <col min="8714" max="8714" width="14.140625" customWidth="1"/>
    <col min="8715" max="8715" width="17.140625" customWidth="1"/>
    <col min="8716" max="8716" width="4.85546875" customWidth="1"/>
    <col min="8717" max="8717" width="9.140625" customWidth="1"/>
    <col min="8718" max="8718" width="12.140625" customWidth="1"/>
    <col min="8719" max="8720" width="32.7109375" customWidth="1"/>
    <col min="8724" max="8724" width="7.5703125" customWidth="1"/>
    <col min="8725" max="8725" width="8.42578125" customWidth="1"/>
    <col min="8726" max="8726" width="13.140625" customWidth="1"/>
    <col min="8728" max="8728" width="12.85546875" customWidth="1"/>
    <col min="8729" max="8729" width="19.7109375" customWidth="1"/>
    <col min="8730" max="8730" width="10.140625" customWidth="1"/>
    <col min="8961" max="8961" width="5.85546875" customWidth="1"/>
    <col min="8962" max="8962" width="11.42578125" customWidth="1"/>
    <col min="8963" max="8963" width="84.5703125" customWidth="1"/>
    <col min="8964" max="8964" width="9.140625" customWidth="1"/>
    <col min="8965" max="8965" width="10.85546875" bestFit="1" customWidth="1"/>
    <col min="8966" max="8966" width="9.140625" customWidth="1"/>
    <col min="8967" max="8967" width="8.85546875" customWidth="1"/>
    <col min="8968" max="8968" width="9.140625" customWidth="1"/>
    <col min="8969" max="8969" width="11.85546875" customWidth="1"/>
    <col min="8970" max="8970" width="14.140625" customWidth="1"/>
    <col min="8971" max="8971" width="17.140625" customWidth="1"/>
    <col min="8972" max="8972" width="4.85546875" customWidth="1"/>
    <col min="8973" max="8973" width="9.140625" customWidth="1"/>
    <col min="8974" max="8974" width="12.140625" customWidth="1"/>
    <col min="8975" max="8976" width="32.7109375" customWidth="1"/>
    <col min="8980" max="8980" width="7.5703125" customWidth="1"/>
    <col min="8981" max="8981" width="8.42578125" customWidth="1"/>
    <col min="8982" max="8982" width="13.140625" customWidth="1"/>
    <col min="8984" max="8984" width="12.85546875" customWidth="1"/>
    <col min="8985" max="8985" width="19.7109375" customWidth="1"/>
    <col min="8986" max="8986" width="10.140625" customWidth="1"/>
    <col min="9217" max="9217" width="5.85546875" customWidth="1"/>
    <col min="9218" max="9218" width="11.42578125" customWidth="1"/>
    <col min="9219" max="9219" width="84.5703125" customWidth="1"/>
    <col min="9220" max="9220" width="9.140625" customWidth="1"/>
    <col min="9221" max="9221" width="10.85546875" bestFit="1" customWidth="1"/>
    <col min="9222" max="9222" width="9.140625" customWidth="1"/>
    <col min="9223" max="9223" width="8.85546875" customWidth="1"/>
    <col min="9224" max="9224" width="9.140625" customWidth="1"/>
    <col min="9225" max="9225" width="11.85546875" customWidth="1"/>
    <col min="9226" max="9226" width="14.140625" customWidth="1"/>
    <col min="9227" max="9227" width="17.140625" customWidth="1"/>
    <col min="9228" max="9228" width="4.85546875" customWidth="1"/>
    <col min="9229" max="9229" width="9.140625" customWidth="1"/>
    <col min="9230" max="9230" width="12.140625" customWidth="1"/>
    <col min="9231" max="9232" width="32.7109375" customWidth="1"/>
    <col min="9236" max="9236" width="7.5703125" customWidth="1"/>
    <col min="9237" max="9237" width="8.42578125" customWidth="1"/>
    <col min="9238" max="9238" width="13.140625" customWidth="1"/>
    <col min="9240" max="9240" width="12.85546875" customWidth="1"/>
    <col min="9241" max="9241" width="19.7109375" customWidth="1"/>
    <col min="9242" max="9242" width="10.140625" customWidth="1"/>
    <col min="9473" max="9473" width="5.85546875" customWidth="1"/>
    <col min="9474" max="9474" width="11.42578125" customWidth="1"/>
    <col min="9475" max="9475" width="84.5703125" customWidth="1"/>
    <col min="9476" max="9476" width="9.140625" customWidth="1"/>
    <col min="9477" max="9477" width="10.85546875" bestFit="1" customWidth="1"/>
    <col min="9478" max="9478" width="9.140625" customWidth="1"/>
    <col min="9479" max="9479" width="8.85546875" customWidth="1"/>
    <col min="9480" max="9480" width="9.140625" customWidth="1"/>
    <col min="9481" max="9481" width="11.85546875" customWidth="1"/>
    <col min="9482" max="9482" width="14.140625" customWidth="1"/>
    <col min="9483" max="9483" width="17.140625" customWidth="1"/>
    <col min="9484" max="9484" width="4.85546875" customWidth="1"/>
    <col min="9485" max="9485" width="9.140625" customWidth="1"/>
    <col min="9486" max="9486" width="12.140625" customWidth="1"/>
    <col min="9487" max="9488" width="32.7109375" customWidth="1"/>
    <col min="9492" max="9492" width="7.5703125" customWidth="1"/>
    <col min="9493" max="9493" width="8.42578125" customWidth="1"/>
    <col min="9494" max="9494" width="13.140625" customWidth="1"/>
    <col min="9496" max="9496" width="12.85546875" customWidth="1"/>
    <col min="9497" max="9497" width="19.7109375" customWidth="1"/>
    <col min="9498" max="9498" width="10.140625" customWidth="1"/>
    <col min="9729" max="9729" width="5.85546875" customWidth="1"/>
    <col min="9730" max="9730" width="11.42578125" customWidth="1"/>
    <col min="9731" max="9731" width="84.5703125" customWidth="1"/>
    <col min="9732" max="9732" width="9.140625" customWidth="1"/>
    <col min="9733" max="9733" width="10.85546875" bestFit="1" customWidth="1"/>
    <col min="9734" max="9734" width="9.140625" customWidth="1"/>
    <col min="9735" max="9735" width="8.85546875" customWidth="1"/>
    <col min="9736" max="9736" width="9.140625" customWidth="1"/>
    <col min="9737" max="9737" width="11.85546875" customWidth="1"/>
    <col min="9738" max="9738" width="14.140625" customWidth="1"/>
    <col min="9739" max="9739" width="17.140625" customWidth="1"/>
    <col min="9740" max="9740" width="4.85546875" customWidth="1"/>
    <col min="9741" max="9741" width="9.140625" customWidth="1"/>
    <col min="9742" max="9742" width="12.140625" customWidth="1"/>
    <col min="9743" max="9744" width="32.7109375" customWidth="1"/>
    <col min="9748" max="9748" width="7.5703125" customWidth="1"/>
    <col min="9749" max="9749" width="8.42578125" customWidth="1"/>
    <col min="9750" max="9750" width="13.140625" customWidth="1"/>
    <col min="9752" max="9752" width="12.85546875" customWidth="1"/>
    <col min="9753" max="9753" width="19.7109375" customWidth="1"/>
    <col min="9754" max="9754" width="10.140625" customWidth="1"/>
    <col min="9985" max="9985" width="5.85546875" customWidth="1"/>
    <col min="9986" max="9986" width="11.42578125" customWidth="1"/>
    <col min="9987" max="9987" width="84.5703125" customWidth="1"/>
    <col min="9988" max="9988" width="9.140625" customWidth="1"/>
    <col min="9989" max="9989" width="10.85546875" bestFit="1" customWidth="1"/>
    <col min="9990" max="9990" width="9.140625" customWidth="1"/>
    <col min="9991" max="9991" width="8.85546875" customWidth="1"/>
    <col min="9992" max="9992" width="9.140625" customWidth="1"/>
    <col min="9993" max="9993" width="11.85546875" customWidth="1"/>
    <col min="9994" max="9994" width="14.140625" customWidth="1"/>
    <col min="9995" max="9995" width="17.140625" customWidth="1"/>
    <col min="9996" max="9996" width="4.85546875" customWidth="1"/>
    <col min="9997" max="9997" width="9.140625" customWidth="1"/>
    <col min="9998" max="9998" width="12.140625" customWidth="1"/>
    <col min="9999" max="10000" width="32.7109375" customWidth="1"/>
    <col min="10004" max="10004" width="7.5703125" customWidth="1"/>
    <col min="10005" max="10005" width="8.42578125" customWidth="1"/>
    <col min="10006" max="10006" width="13.140625" customWidth="1"/>
    <col min="10008" max="10008" width="12.85546875" customWidth="1"/>
    <col min="10009" max="10009" width="19.7109375" customWidth="1"/>
    <col min="10010" max="10010" width="10.140625" customWidth="1"/>
    <col min="10241" max="10241" width="5.85546875" customWidth="1"/>
    <col min="10242" max="10242" width="11.42578125" customWidth="1"/>
    <col min="10243" max="10243" width="84.5703125" customWidth="1"/>
    <col min="10244" max="10244" width="9.140625" customWidth="1"/>
    <col min="10245" max="10245" width="10.85546875" bestFit="1" customWidth="1"/>
    <col min="10246" max="10246" width="9.140625" customWidth="1"/>
    <col min="10247" max="10247" width="8.85546875" customWidth="1"/>
    <col min="10248" max="10248" width="9.140625" customWidth="1"/>
    <col min="10249" max="10249" width="11.85546875" customWidth="1"/>
    <col min="10250" max="10250" width="14.140625" customWidth="1"/>
    <col min="10251" max="10251" width="17.140625" customWidth="1"/>
    <col min="10252" max="10252" width="4.85546875" customWidth="1"/>
    <col min="10253" max="10253" width="9.140625" customWidth="1"/>
    <col min="10254" max="10254" width="12.140625" customWidth="1"/>
    <col min="10255" max="10256" width="32.7109375" customWidth="1"/>
    <col min="10260" max="10260" width="7.5703125" customWidth="1"/>
    <col min="10261" max="10261" width="8.42578125" customWidth="1"/>
    <col min="10262" max="10262" width="13.140625" customWidth="1"/>
    <col min="10264" max="10264" width="12.85546875" customWidth="1"/>
    <col min="10265" max="10265" width="19.7109375" customWidth="1"/>
    <col min="10266" max="10266" width="10.140625" customWidth="1"/>
    <col min="10497" max="10497" width="5.85546875" customWidth="1"/>
    <col min="10498" max="10498" width="11.42578125" customWidth="1"/>
    <col min="10499" max="10499" width="84.5703125" customWidth="1"/>
    <col min="10500" max="10500" width="9.140625" customWidth="1"/>
    <col min="10501" max="10501" width="10.85546875" bestFit="1" customWidth="1"/>
    <col min="10502" max="10502" width="9.140625" customWidth="1"/>
    <col min="10503" max="10503" width="8.85546875" customWidth="1"/>
    <col min="10504" max="10504" width="9.140625" customWidth="1"/>
    <col min="10505" max="10505" width="11.85546875" customWidth="1"/>
    <col min="10506" max="10506" width="14.140625" customWidth="1"/>
    <col min="10507" max="10507" width="17.140625" customWidth="1"/>
    <col min="10508" max="10508" width="4.85546875" customWidth="1"/>
    <col min="10509" max="10509" width="9.140625" customWidth="1"/>
    <col min="10510" max="10510" width="12.140625" customWidth="1"/>
    <col min="10511" max="10512" width="32.7109375" customWidth="1"/>
    <col min="10516" max="10516" width="7.5703125" customWidth="1"/>
    <col min="10517" max="10517" width="8.42578125" customWidth="1"/>
    <col min="10518" max="10518" width="13.140625" customWidth="1"/>
    <col min="10520" max="10520" width="12.85546875" customWidth="1"/>
    <col min="10521" max="10521" width="19.7109375" customWidth="1"/>
    <col min="10522" max="10522" width="10.140625" customWidth="1"/>
    <col min="10753" max="10753" width="5.85546875" customWidth="1"/>
    <col min="10754" max="10754" width="11.42578125" customWidth="1"/>
    <col min="10755" max="10755" width="84.5703125" customWidth="1"/>
    <col min="10756" max="10756" width="9.140625" customWidth="1"/>
    <col min="10757" max="10757" width="10.85546875" bestFit="1" customWidth="1"/>
    <col min="10758" max="10758" width="9.140625" customWidth="1"/>
    <col min="10759" max="10759" width="8.85546875" customWidth="1"/>
    <col min="10760" max="10760" width="9.140625" customWidth="1"/>
    <col min="10761" max="10761" width="11.85546875" customWidth="1"/>
    <col min="10762" max="10762" width="14.140625" customWidth="1"/>
    <col min="10763" max="10763" width="17.140625" customWidth="1"/>
    <col min="10764" max="10764" width="4.85546875" customWidth="1"/>
    <col min="10765" max="10765" width="9.140625" customWidth="1"/>
    <col min="10766" max="10766" width="12.140625" customWidth="1"/>
    <col min="10767" max="10768" width="32.7109375" customWidth="1"/>
    <col min="10772" max="10772" width="7.5703125" customWidth="1"/>
    <col min="10773" max="10773" width="8.42578125" customWidth="1"/>
    <col min="10774" max="10774" width="13.140625" customWidth="1"/>
    <col min="10776" max="10776" width="12.85546875" customWidth="1"/>
    <col min="10777" max="10777" width="19.7109375" customWidth="1"/>
    <col min="10778" max="10778" width="10.140625" customWidth="1"/>
    <col min="11009" max="11009" width="5.85546875" customWidth="1"/>
    <col min="11010" max="11010" width="11.42578125" customWidth="1"/>
    <col min="11011" max="11011" width="84.5703125" customWidth="1"/>
    <col min="11012" max="11012" width="9.140625" customWidth="1"/>
    <col min="11013" max="11013" width="10.85546875" bestFit="1" customWidth="1"/>
    <col min="11014" max="11014" width="9.140625" customWidth="1"/>
    <col min="11015" max="11015" width="8.85546875" customWidth="1"/>
    <col min="11016" max="11016" width="9.140625" customWidth="1"/>
    <col min="11017" max="11017" width="11.85546875" customWidth="1"/>
    <col min="11018" max="11018" width="14.140625" customWidth="1"/>
    <col min="11019" max="11019" width="17.140625" customWidth="1"/>
    <col min="11020" max="11020" width="4.85546875" customWidth="1"/>
    <col min="11021" max="11021" width="9.140625" customWidth="1"/>
    <col min="11022" max="11022" width="12.140625" customWidth="1"/>
    <col min="11023" max="11024" width="32.7109375" customWidth="1"/>
    <col min="11028" max="11028" width="7.5703125" customWidth="1"/>
    <col min="11029" max="11029" width="8.42578125" customWidth="1"/>
    <col min="11030" max="11030" width="13.140625" customWidth="1"/>
    <col min="11032" max="11032" width="12.85546875" customWidth="1"/>
    <col min="11033" max="11033" width="19.7109375" customWidth="1"/>
    <col min="11034" max="11034" width="10.140625" customWidth="1"/>
    <col min="11265" max="11265" width="5.85546875" customWidth="1"/>
    <col min="11266" max="11266" width="11.42578125" customWidth="1"/>
    <col min="11267" max="11267" width="84.5703125" customWidth="1"/>
    <col min="11268" max="11268" width="9.140625" customWidth="1"/>
    <col min="11269" max="11269" width="10.85546875" bestFit="1" customWidth="1"/>
    <col min="11270" max="11270" width="9.140625" customWidth="1"/>
    <col min="11271" max="11271" width="8.85546875" customWidth="1"/>
    <col min="11272" max="11272" width="9.140625" customWidth="1"/>
    <col min="11273" max="11273" width="11.85546875" customWidth="1"/>
    <col min="11274" max="11274" width="14.140625" customWidth="1"/>
    <col min="11275" max="11275" width="17.140625" customWidth="1"/>
    <col min="11276" max="11276" width="4.85546875" customWidth="1"/>
    <col min="11277" max="11277" width="9.140625" customWidth="1"/>
    <col min="11278" max="11278" width="12.140625" customWidth="1"/>
    <col min="11279" max="11280" width="32.7109375" customWidth="1"/>
    <col min="11284" max="11284" width="7.5703125" customWidth="1"/>
    <col min="11285" max="11285" width="8.42578125" customWidth="1"/>
    <col min="11286" max="11286" width="13.140625" customWidth="1"/>
    <col min="11288" max="11288" width="12.85546875" customWidth="1"/>
    <col min="11289" max="11289" width="19.7109375" customWidth="1"/>
    <col min="11290" max="11290" width="10.140625" customWidth="1"/>
    <col min="11521" max="11521" width="5.85546875" customWidth="1"/>
    <col min="11522" max="11522" width="11.42578125" customWidth="1"/>
    <col min="11523" max="11523" width="84.5703125" customWidth="1"/>
    <col min="11524" max="11524" width="9.140625" customWidth="1"/>
    <col min="11525" max="11525" width="10.85546875" bestFit="1" customWidth="1"/>
    <col min="11526" max="11526" width="9.140625" customWidth="1"/>
    <col min="11527" max="11527" width="8.85546875" customWidth="1"/>
    <col min="11528" max="11528" width="9.140625" customWidth="1"/>
    <col min="11529" max="11529" width="11.85546875" customWidth="1"/>
    <col min="11530" max="11530" width="14.140625" customWidth="1"/>
    <col min="11531" max="11531" width="17.140625" customWidth="1"/>
    <col min="11532" max="11532" width="4.85546875" customWidth="1"/>
    <col min="11533" max="11533" width="9.140625" customWidth="1"/>
    <col min="11534" max="11534" width="12.140625" customWidth="1"/>
    <col min="11535" max="11536" width="32.7109375" customWidth="1"/>
    <col min="11540" max="11540" width="7.5703125" customWidth="1"/>
    <col min="11541" max="11541" width="8.42578125" customWidth="1"/>
    <col min="11542" max="11542" width="13.140625" customWidth="1"/>
    <col min="11544" max="11544" width="12.85546875" customWidth="1"/>
    <col min="11545" max="11545" width="19.7109375" customWidth="1"/>
    <col min="11546" max="11546" width="10.140625" customWidth="1"/>
    <col min="11777" max="11777" width="5.85546875" customWidth="1"/>
    <col min="11778" max="11778" width="11.42578125" customWidth="1"/>
    <col min="11779" max="11779" width="84.5703125" customWidth="1"/>
    <col min="11780" max="11780" width="9.140625" customWidth="1"/>
    <col min="11781" max="11781" width="10.85546875" bestFit="1" customWidth="1"/>
    <col min="11782" max="11782" width="9.140625" customWidth="1"/>
    <col min="11783" max="11783" width="8.85546875" customWidth="1"/>
    <col min="11784" max="11784" width="9.140625" customWidth="1"/>
    <col min="11785" max="11785" width="11.85546875" customWidth="1"/>
    <col min="11786" max="11786" width="14.140625" customWidth="1"/>
    <col min="11787" max="11787" width="17.140625" customWidth="1"/>
    <col min="11788" max="11788" width="4.85546875" customWidth="1"/>
    <col min="11789" max="11789" width="9.140625" customWidth="1"/>
    <col min="11790" max="11790" width="12.140625" customWidth="1"/>
    <col min="11791" max="11792" width="32.7109375" customWidth="1"/>
    <col min="11796" max="11796" width="7.5703125" customWidth="1"/>
    <col min="11797" max="11797" width="8.42578125" customWidth="1"/>
    <col min="11798" max="11798" width="13.140625" customWidth="1"/>
    <col min="11800" max="11800" width="12.85546875" customWidth="1"/>
    <col min="11801" max="11801" width="19.7109375" customWidth="1"/>
    <col min="11802" max="11802" width="10.140625" customWidth="1"/>
    <col min="12033" max="12033" width="5.85546875" customWidth="1"/>
    <col min="12034" max="12034" width="11.42578125" customWidth="1"/>
    <col min="12035" max="12035" width="84.5703125" customWidth="1"/>
    <col min="12036" max="12036" width="9.140625" customWidth="1"/>
    <col min="12037" max="12037" width="10.85546875" bestFit="1" customWidth="1"/>
    <col min="12038" max="12038" width="9.140625" customWidth="1"/>
    <col min="12039" max="12039" width="8.85546875" customWidth="1"/>
    <col min="12040" max="12040" width="9.140625" customWidth="1"/>
    <col min="12041" max="12041" width="11.85546875" customWidth="1"/>
    <col min="12042" max="12042" width="14.140625" customWidth="1"/>
    <col min="12043" max="12043" width="17.140625" customWidth="1"/>
    <col min="12044" max="12044" width="4.85546875" customWidth="1"/>
    <col min="12045" max="12045" width="9.140625" customWidth="1"/>
    <col min="12046" max="12046" width="12.140625" customWidth="1"/>
    <col min="12047" max="12048" width="32.7109375" customWidth="1"/>
    <col min="12052" max="12052" width="7.5703125" customWidth="1"/>
    <col min="12053" max="12053" width="8.42578125" customWidth="1"/>
    <col min="12054" max="12054" width="13.140625" customWidth="1"/>
    <col min="12056" max="12056" width="12.85546875" customWidth="1"/>
    <col min="12057" max="12057" width="19.7109375" customWidth="1"/>
    <col min="12058" max="12058" width="10.140625" customWidth="1"/>
    <col min="12289" max="12289" width="5.85546875" customWidth="1"/>
    <col min="12290" max="12290" width="11.42578125" customWidth="1"/>
    <col min="12291" max="12291" width="84.5703125" customWidth="1"/>
    <col min="12292" max="12292" width="9.140625" customWidth="1"/>
    <col min="12293" max="12293" width="10.85546875" bestFit="1" customWidth="1"/>
    <col min="12294" max="12294" width="9.140625" customWidth="1"/>
    <col min="12295" max="12295" width="8.85546875" customWidth="1"/>
    <col min="12296" max="12296" width="9.140625" customWidth="1"/>
    <col min="12297" max="12297" width="11.85546875" customWidth="1"/>
    <col min="12298" max="12298" width="14.140625" customWidth="1"/>
    <col min="12299" max="12299" width="17.140625" customWidth="1"/>
    <col min="12300" max="12300" width="4.85546875" customWidth="1"/>
    <col min="12301" max="12301" width="9.140625" customWidth="1"/>
    <col min="12302" max="12302" width="12.140625" customWidth="1"/>
    <col min="12303" max="12304" width="32.7109375" customWidth="1"/>
    <col min="12308" max="12308" width="7.5703125" customWidth="1"/>
    <col min="12309" max="12309" width="8.42578125" customWidth="1"/>
    <col min="12310" max="12310" width="13.140625" customWidth="1"/>
    <col min="12312" max="12312" width="12.85546875" customWidth="1"/>
    <col min="12313" max="12313" width="19.7109375" customWidth="1"/>
    <col min="12314" max="12314" width="10.140625" customWidth="1"/>
    <col min="12545" max="12545" width="5.85546875" customWidth="1"/>
    <col min="12546" max="12546" width="11.42578125" customWidth="1"/>
    <col min="12547" max="12547" width="84.5703125" customWidth="1"/>
    <col min="12548" max="12548" width="9.140625" customWidth="1"/>
    <col min="12549" max="12549" width="10.85546875" bestFit="1" customWidth="1"/>
    <col min="12550" max="12550" width="9.140625" customWidth="1"/>
    <col min="12551" max="12551" width="8.85546875" customWidth="1"/>
    <col min="12552" max="12552" width="9.140625" customWidth="1"/>
    <col min="12553" max="12553" width="11.85546875" customWidth="1"/>
    <col min="12554" max="12554" width="14.140625" customWidth="1"/>
    <col min="12555" max="12555" width="17.140625" customWidth="1"/>
    <col min="12556" max="12556" width="4.85546875" customWidth="1"/>
    <col min="12557" max="12557" width="9.140625" customWidth="1"/>
    <col min="12558" max="12558" width="12.140625" customWidth="1"/>
    <col min="12559" max="12560" width="32.7109375" customWidth="1"/>
    <col min="12564" max="12564" width="7.5703125" customWidth="1"/>
    <col min="12565" max="12565" width="8.42578125" customWidth="1"/>
    <col min="12566" max="12566" width="13.140625" customWidth="1"/>
    <col min="12568" max="12568" width="12.85546875" customWidth="1"/>
    <col min="12569" max="12569" width="19.7109375" customWidth="1"/>
    <col min="12570" max="12570" width="10.140625" customWidth="1"/>
    <col min="12801" max="12801" width="5.85546875" customWidth="1"/>
    <col min="12802" max="12802" width="11.42578125" customWidth="1"/>
    <col min="12803" max="12803" width="84.5703125" customWidth="1"/>
    <col min="12804" max="12804" width="9.140625" customWidth="1"/>
    <col min="12805" max="12805" width="10.85546875" bestFit="1" customWidth="1"/>
    <col min="12806" max="12806" width="9.140625" customWidth="1"/>
    <col min="12807" max="12807" width="8.85546875" customWidth="1"/>
    <col min="12808" max="12808" width="9.140625" customWidth="1"/>
    <col min="12809" max="12809" width="11.85546875" customWidth="1"/>
    <col min="12810" max="12810" width="14.140625" customWidth="1"/>
    <col min="12811" max="12811" width="17.140625" customWidth="1"/>
    <col min="12812" max="12812" width="4.85546875" customWidth="1"/>
    <col min="12813" max="12813" width="9.140625" customWidth="1"/>
    <col min="12814" max="12814" width="12.140625" customWidth="1"/>
    <col min="12815" max="12816" width="32.7109375" customWidth="1"/>
    <col min="12820" max="12820" width="7.5703125" customWidth="1"/>
    <col min="12821" max="12821" width="8.42578125" customWidth="1"/>
    <col min="12822" max="12822" width="13.140625" customWidth="1"/>
    <col min="12824" max="12824" width="12.85546875" customWidth="1"/>
    <col min="12825" max="12825" width="19.7109375" customWidth="1"/>
    <col min="12826" max="12826" width="10.140625" customWidth="1"/>
    <col min="13057" max="13057" width="5.85546875" customWidth="1"/>
    <col min="13058" max="13058" width="11.42578125" customWidth="1"/>
    <col min="13059" max="13059" width="84.5703125" customWidth="1"/>
    <col min="13060" max="13060" width="9.140625" customWidth="1"/>
    <col min="13061" max="13061" width="10.85546875" bestFit="1" customWidth="1"/>
    <col min="13062" max="13062" width="9.140625" customWidth="1"/>
    <col min="13063" max="13063" width="8.85546875" customWidth="1"/>
    <col min="13064" max="13064" width="9.140625" customWidth="1"/>
    <col min="13065" max="13065" width="11.85546875" customWidth="1"/>
    <col min="13066" max="13066" width="14.140625" customWidth="1"/>
    <col min="13067" max="13067" width="17.140625" customWidth="1"/>
    <col min="13068" max="13068" width="4.85546875" customWidth="1"/>
    <col min="13069" max="13069" width="9.140625" customWidth="1"/>
    <col min="13070" max="13070" width="12.140625" customWidth="1"/>
    <col min="13071" max="13072" width="32.7109375" customWidth="1"/>
    <col min="13076" max="13076" width="7.5703125" customWidth="1"/>
    <col min="13077" max="13077" width="8.42578125" customWidth="1"/>
    <col min="13078" max="13078" width="13.140625" customWidth="1"/>
    <col min="13080" max="13080" width="12.85546875" customWidth="1"/>
    <col min="13081" max="13081" width="19.7109375" customWidth="1"/>
    <col min="13082" max="13082" width="10.140625" customWidth="1"/>
    <col min="13313" max="13313" width="5.85546875" customWidth="1"/>
    <col min="13314" max="13314" width="11.42578125" customWidth="1"/>
    <col min="13315" max="13315" width="84.5703125" customWidth="1"/>
    <col min="13316" max="13316" width="9.140625" customWidth="1"/>
    <col min="13317" max="13317" width="10.85546875" bestFit="1" customWidth="1"/>
    <col min="13318" max="13318" width="9.140625" customWidth="1"/>
    <col min="13319" max="13319" width="8.85546875" customWidth="1"/>
    <col min="13320" max="13320" width="9.140625" customWidth="1"/>
    <col min="13321" max="13321" width="11.85546875" customWidth="1"/>
    <col min="13322" max="13322" width="14.140625" customWidth="1"/>
    <col min="13323" max="13323" width="17.140625" customWidth="1"/>
    <col min="13324" max="13324" width="4.85546875" customWidth="1"/>
    <col min="13325" max="13325" width="9.140625" customWidth="1"/>
    <col min="13326" max="13326" width="12.140625" customWidth="1"/>
    <col min="13327" max="13328" width="32.7109375" customWidth="1"/>
    <col min="13332" max="13332" width="7.5703125" customWidth="1"/>
    <col min="13333" max="13333" width="8.42578125" customWidth="1"/>
    <col min="13334" max="13334" width="13.140625" customWidth="1"/>
    <col min="13336" max="13336" width="12.85546875" customWidth="1"/>
    <col min="13337" max="13337" width="19.7109375" customWidth="1"/>
    <col min="13338" max="13338" width="10.140625" customWidth="1"/>
    <col min="13569" max="13569" width="5.85546875" customWidth="1"/>
    <col min="13570" max="13570" width="11.42578125" customWidth="1"/>
    <col min="13571" max="13571" width="84.5703125" customWidth="1"/>
    <col min="13572" max="13572" width="9.140625" customWidth="1"/>
    <col min="13573" max="13573" width="10.85546875" bestFit="1" customWidth="1"/>
    <col min="13574" max="13574" width="9.140625" customWidth="1"/>
    <col min="13575" max="13575" width="8.85546875" customWidth="1"/>
    <col min="13576" max="13576" width="9.140625" customWidth="1"/>
    <col min="13577" max="13577" width="11.85546875" customWidth="1"/>
    <col min="13578" max="13578" width="14.140625" customWidth="1"/>
    <col min="13579" max="13579" width="17.140625" customWidth="1"/>
    <col min="13580" max="13580" width="4.85546875" customWidth="1"/>
    <col min="13581" max="13581" width="9.140625" customWidth="1"/>
    <col min="13582" max="13582" width="12.140625" customWidth="1"/>
    <col min="13583" max="13584" width="32.7109375" customWidth="1"/>
    <col min="13588" max="13588" width="7.5703125" customWidth="1"/>
    <col min="13589" max="13589" width="8.42578125" customWidth="1"/>
    <col min="13590" max="13590" width="13.140625" customWidth="1"/>
    <col min="13592" max="13592" width="12.85546875" customWidth="1"/>
    <col min="13593" max="13593" width="19.7109375" customWidth="1"/>
    <col min="13594" max="13594" width="10.140625" customWidth="1"/>
    <col min="13825" max="13825" width="5.85546875" customWidth="1"/>
    <col min="13826" max="13826" width="11.42578125" customWidth="1"/>
    <col min="13827" max="13827" width="84.5703125" customWidth="1"/>
    <col min="13828" max="13828" width="9.140625" customWidth="1"/>
    <col min="13829" max="13829" width="10.85546875" bestFit="1" customWidth="1"/>
    <col min="13830" max="13830" width="9.140625" customWidth="1"/>
    <col min="13831" max="13831" width="8.85546875" customWidth="1"/>
    <col min="13832" max="13832" width="9.140625" customWidth="1"/>
    <col min="13833" max="13833" width="11.85546875" customWidth="1"/>
    <col min="13834" max="13834" width="14.140625" customWidth="1"/>
    <col min="13835" max="13835" width="17.140625" customWidth="1"/>
    <col min="13836" max="13836" width="4.85546875" customWidth="1"/>
    <col min="13837" max="13837" width="9.140625" customWidth="1"/>
    <col min="13838" max="13838" width="12.140625" customWidth="1"/>
    <col min="13839" max="13840" width="32.7109375" customWidth="1"/>
    <col min="13844" max="13844" width="7.5703125" customWidth="1"/>
    <col min="13845" max="13845" width="8.42578125" customWidth="1"/>
    <col min="13846" max="13846" width="13.140625" customWidth="1"/>
    <col min="13848" max="13848" width="12.85546875" customWidth="1"/>
    <col min="13849" max="13849" width="19.7109375" customWidth="1"/>
    <col min="13850" max="13850" width="10.140625" customWidth="1"/>
    <col min="14081" max="14081" width="5.85546875" customWidth="1"/>
    <col min="14082" max="14082" width="11.42578125" customWidth="1"/>
    <col min="14083" max="14083" width="84.5703125" customWidth="1"/>
    <col min="14084" max="14084" width="9.140625" customWidth="1"/>
    <col min="14085" max="14085" width="10.85546875" bestFit="1" customWidth="1"/>
    <col min="14086" max="14086" width="9.140625" customWidth="1"/>
    <col min="14087" max="14087" width="8.85546875" customWidth="1"/>
    <col min="14088" max="14088" width="9.140625" customWidth="1"/>
    <col min="14089" max="14089" width="11.85546875" customWidth="1"/>
    <col min="14090" max="14090" width="14.140625" customWidth="1"/>
    <col min="14091" max="14091" width="17.140625" customWidth="1"/>
    <col min="14092" max="14092" width="4.85546875" customWidth="1"/>
    <col min="14093" max="14093" width="9.140625" customWidth="1"/>
    <col min="14094" max="14094" width="12.140625" customWidth="1"/>
    <col min="14095" max="14096" width="32.7109375" customWidth="1"/>
    <col min="14100" max="14100" width="7.5703125" customWidth="1"/>
    <col min="14101" max="14101" width="8.42578125" customWidth="1"/>
    <col min="14102" max="14102" width="13.140625" customWidth="1"/>
    <col min="14104" max="14104" width="12.85546875" customWidth="1"/>
    <col min="14105" max="14105" width="19.7109375" customWidth="1"/>
    <col min="14106" max="14106" width="10.140625" customWidth="1"/>
    <col min="14337" max="14337" width="5.85546875" customWidth="1"/>
    <col min="14338" max="14338" width="11.42578125" customWidth="1"/>
    <col min="14339" max="14339" width="84.5703125" customWidth="1"/>
    <col min="14340" max="14340" width="9.140625" customWidth="1"/>
    <col min="14341" max="14341" width="10.85546875" bestFit="1" customWidth="1"/>
    <col min="14342" max="14342" width="9.140625" customWidth="1"/>
    <col min="14343" max="14343" width="8.85546875" customWidth="1"/>
    <col min="14344" max="14344" width="9.140625" customWidth="1"/>
    <col min="14345" max="14345" width="11.85546875" customWidth="1"/>
    <col min="14346" max="14346" width="14.140625" customWidth="1"/>
    <col min="14347" max="14347" width="17.140625" customWidth="1"/>
    <col min="14348" max="14348" width="4.85546875" customWidth="1"/>
    <col min="14349" max="14349" width="9.140625" customWidth="1"/>
    <col min="14350" max="14350" width="12.140625" customWidth="1"/>
    <col min="14351" max="14352" width="32.7109375" customWidth="1"/>
    <col min="14356" max="14356" width="7.5703125" customWidth="1"/>
    <col min="14357" max="14357" width="8.42578125" customWidth="1"/>
    <col min="14358" max="14358" width="13.140625" customWidth="1"/>
    <col min="14360" max="14360" width="12.85546875" customWidth="1"/>
    <col min="14361" max="14361" width="19.7109375" customWidth="1"/>
    <col min="14362" max="14362" width="10.140625" customWidth="1"/>
    <col min="14593" max="14593" width="5.85546875" customWidth="1"/>
    <col min="14594" max="14594" width="11.42578125" customWidth="1"/>
    <col min="14595" max="14595" width="84.5703125" customWidth="1"/>
    <col min="14596" max="14596" width="9.140625" customWidth="1"/>
    <col min="14597" max="14597" width="10.85546875" bestFit="1" customWidth="1"/>
    <col min="14598" max="14598" width="9.140625" customWidth="1"/>
    <col min="14599" max="14599" width="8.85546875" customWidth="1"/>
    <col min="14600" max="14600" width="9.140625" customWidth="1"/>
    <col min="14601" max="14601" width="11.85546875" customWidth="1"/>
    <col min="14602" max="14602" width="14.140625" customWidth="1"/>
    <col min="14603" max="14603" width="17.140625" customWidth="1"/>
    <col min="14604" max="14604" width="4.85546875" customWidth="1"/>
    <col min="14605" max="14605" width="9.140625" customWidth="1"/>
    <col min="14606" max="14606" width="12.140625" customWidth="1"/>
    <col min="14607" max="14608" width="32.7109375" customWidth="1"/>
    <col min="14612" max="14612" width="7.5703125" customWidth="1"/>
    <col min="14613" max="14613" width="8.42578125" customWidth="1"/>
    <col min="14614" max="14614" width="13.140625" customWidth="1"/>
    <col min="14616" max="14616" width="12.85546875" customWidth="1"/>
    <col min="14617" max="14617" width="19.7109375" customWidth="1"/>
    <col min="14618" max="14618" width="10.140625" customWidth="1"/>
    <col min="14849" max="14849" width="5.85546875" customWidth="1"/>
    <col min="14850" max="14850" width="11.42578125" customWidth="1"/>
    <col min="14851" max="14851" width="84.5703125" customWidth="1"/>
    <col min="14852" max="14852" width="9.140625" customWidth="1"/>
    <col min="14853" max="14853" width="10.85546875" bestFit="1" customWidth="1"/>
    <col min="14854" max="14854" width="9.140625" customWidth="1"/>
    <col min="14855" max="14855" width="8.85546875" customWidth="1"/>
    <col min="14856" max="14856" width="9.140625" customWidth="1"/>
    <col min="14857" max="14857" width="11.85546875" customWidth="1"/>
    <col min="14858" max="14858" width="14.140625" customWidth="1"/>
    <col min="14859" max="14859" width="17.140625" customWidth="1"/>
    <col min="14860" max="14860" width="4.85546875" customWidth="1"/>
    <col min="14861" max="14861" width="9.140625" customWidth="1"/>
    <col min="14862" max="14862" width="12.140625" customWidth="1"/>
    <col min="14863" max="14864" width="32.7109375" customWidth="1"/>
    <col min="14868" max="14868" width="7.5703125" customWidth="1"/>
    <col min="14869" max="14869" width="8.42578125" customWidth="1"/>
    <col min="14870" max="14870" width="13.140625" customWidth="1"/>
    <col min="14872" max="14872" width="12.85546875" customWidth="1"/>
    <col min="14873" max="14873" width="19.7109375" customWidth="1"/>
    <col min="14874" max="14874" width="10.140625" customWidth="1"/>
    <col min="15105" max="15105" width="5.85546875" customWidth="1"/>
    <col min="15106" max="15106" width="11.42578125" customWidth="1"/>
    <col min="15107" max="15107" width="84.5703125" customWidth="1"/>
    <col min="15108" max="15108" width="9.140625" customWidth="1"/>
    <col min="15109" max="15109" width="10.85546875" bestFit="1" customWidth="1"/>
    <col min="15110" max="15110" width="9.140625" customWidth="1"/>
    <col min="15111" max="15111" width="8.85546875" customWidth="1"/>
    <col min="15112" max="15112" width="9.140625" customWidth="1"/>
    <col min="15113" max="15113" width="11.85546875" customWidth="1"/>
    <col min="15114" max="15114" width="14.140625" customWidth="1"/>
    <col min="15115" max="15115" width="17.140625" customWidth="1"/>
    <col min="15116" max="15116" width="4.85546875" customWidth="1"/>
    <col min="15117" max="15117" width="9.140625" customWidth="1"/>
    <col min="15118" max="15118" width="12.140625" customWidth="1"/>
    <col min="15119" max="15120" width="32.7109375" customWidth="1"/>
    <col min="15124" max="15124" width="7.5703125" customWidth="1"/>
    <col min="15125" max="15125" width="8.42578125" customWidth="1"/>
    <col min="15126" max="15126" width="13.140625" customWidth="1"/>
    <col min="15128" max="15128" width="12.85546875" customWidth="1"/>
    <col min="15129" max="15129" width="19.7109375" customWidth="1"/>
    <col min="15130" max="15130" width="10.140625" customWidth="1"/>
    <col min="15361" max="15361" width="5.85546875" customWidth="1"/>
    <col min="15362" max="15362" width="11.42578125" customWidth="1"/>
    <col min="15363" max="15363" width="84.5703125" customWidth="1"/>
    <col min="15364" max="15364" width="9.140625" customWidth="1"/>
    <col min="15365" max="15365" width="10.85546875" bestFit="1" customWidth="1"/>
    <col min="15366" max="15366" width="9.140625" customWidth="1"/>
    <col min="15367" max="15367" width="8.85546875" customWidth="1"/>
    <col min="15368" max="15368" width="9.140625" customWidth="1"/>
    <col min="15369" max="15369" width="11.85546875" customWidth="1"/>
    <col min="15370" max="15370" width="14.140625" customWidth="1"/>
    <col min="15371" max="15371" width="17.140625" customWidth="1"/>
    <col min="15372" max="15372" width="4.85546875" customWidth="1"/>
    <col min="15373" max="15373" width="9.140625" customWidth="1"/>
    <col min="15374" max="15374" width="12.140625" customWidth="1"/>
    <col min="15375" max="15376" width="32.7109375" customWidth="1"/>
    <col min="15380" max="15380" width="7.5703125" customWidth="1"/>
    <col min="15381" max="15381" width="8.42578125" customWidth="1"/>
    <col min="15382" max="15382" width="13.140625" customWidth="1"/>
    <col min="15384" max="15384" width="12.85546875" customWidth="1"/>
    <col min="15385" max="15385" width="19.7109375" customWidth="1"/>
    <col min="15386" max="15386" width="10.140625" customWidth="1"/>
    <col min="15617" max="15617" width="5.85546875" customWidth="1"/>
    <col min="15618" max="15618" width="11.42578125" customWidth="1"/>
    <col min="15619" max="15619" width="84.5703125" customWidth="1"/>
    <col min="15620" max="15620" width="9.140625" customWidth="1"/>
    <col min="15621" max="15621" width="10.85546875" bestFit="1" customWidth="1"/>
    <col min="15622" max="15622" width="9.140625" customWidth="1"/>
    <col min="15623" max="15623" width="8.85546875" customWidth="1"/>
    <col min="15624" max="15624" width="9.140625" customWidth="1"/>
    <col min="15625" max="15625" width="11.85546875" customWidth="1"/>
    <col min="15626" max="15626" width="14.140625" customWidth="1"/>
    <col min="15627" max="15627" width="17.140625" customWidth="1"/>
    <col min="15628" max="15628" width="4.85546875" customWidth="1"/>
    <col min="15629" max="15629" width="9.140625" customWidth="1"/>
    <col min="15630" max="15630" width="12.140625" customWidth="1"/>
    <col min="15631" max="15632" width="32.7109375" customWidth="1"/>
    <col min="15636" max="15636" width="7.5703125" customWidth="1"/>
    <col min="15637" max="15637" width="8.42578125" customWidth="1"/>
    <col min="15638" max="15638" width="13.140625" customWidth="1"/>
    <col min="15640" max="15640" width="12.85546875" customWidth="1"/>
    <col min="15641" max="15641" width="19.7109375" customWidth="1"/>
    <col min="15642" max="15642" width="10.140625" customWidth="1"/>
    <col min="15873" max="15873" width="5.85546875" customWidth="1"/>
    <col min="15874" max="15874" width="11.42578125" customWidth="1"/>
    <col min="15875" max="15875" width="84.5703125" customWidth="1"/>
    <col min="15876" max="15876" width="9.140625" customWidth="1"/>
    <col min="15877" max="15877" width="10.85546875" bestFit="1" customWidth="1"/>
    <col min="15878" max="15878" width="9.140625" customWidth="1"/>
    <col min="15879" max="15879" width="8.85546875" customWidth="1"/>
    <col min="15880" max="15880" width="9.140625" customWidth="1"/>
    <col min="15881" max="15881" width="11.85546875" customWidth="1"/>
    <col min="15882" max="15882" width="14.140625" customWidth="1"/>
    <col min="15883" max="15883" width="17.140625" customWidth="1"/>
    <col min="15884" max="15884" width="4.85546875" customWidth="1"/>
    <col min="15885" max="15885" width="9.140625" customWidth="1"/>
    <col min="15886" max="15886" width="12.140625" customWidth="1"/>
    <col min="15887" max="15888" width="32.7109375" customWidth="1"/>
    <col min="15892" max="15892" width="7.5703125" customWidth="1"/>
    <col min="15893" max="15893" width="8.42578125" customWidth="1"/>
    <col min="15894" max="15894" width="13.140625" customWidth="1"/>
    <col min="15896" max="15896" width="12.85546875" customWidth="1"/>
    <col min="15897" max="15897" width="19.7109375" customWidth="1"/>
    <col min="15898" max="15898" width="10.140625" customWidth="1"/>
    <col min="16129" max="16129" width="5.85546875" customWidth="1"/>
    <col min="16130" max="16130" width="11.42578125" customWidth="1"/>
    <col min="16131" max="16131" width="84.5703125" customWidth="1"/>
    <col min="16132" max="16132" width="9.140625" customWidth="1"/>
    <col min="16133" max="16133" width="10.85546875" bestFit="1" customWidth="1"/>
    <col min="16134" max="16134" width="9.140625" customWidth="1"/>
    <col min="16135" max="16135" width="8.85546875" customWidth="1"/>
    <col min="16136" max="16136" width="9.140625" customWidth="1"/>
    <col min="16137" max="16137" width="11.85546875" customWidth="1"/>
    <col min="16138" max="16138" width="14.140625" customWidth="1"/>
    <col min="16139" max="16139" width="17.140625" customWidth="1"/>
    <col min="16140" max="16140" width="4.85546875" customWidth="1"/>
    <col min="16141" max="16141" width="9.140625" customWidth="1"/>
    <col min="16142" max="16142" width="12.140625" customWidth="1"/>
    <col min="16143" max="16144" width="32.7109375" customWidth="1"/>
    <col min="16148" max="16148" width="7.5703125" customWidth="1"/>
    <col min="16149" max="16149" width="8.42578125" customWidth="1"/>
    <col min="16150" max="16150" width="13.140625" customWidth="1"/>
    <col min="16152" max="16152" width="12.85546875" customWidth="1"/>
    <col min="16153" max="16153" width="19.7109375" customWidth="1"/>
    <col min="16154" max="16154" width="10.140625" customWidth="1"/>
  </cols>
  <sheetData>
    <row r="1" spans="1:26" s="14" customFormat="1" ht="26.25" customHeight="1" thickTop="1" thickBot="1" x14ac:dyDescent="0.4">
      <c r="A1" s="132" t="s">
        <v>0</v>
      </c>
      <c r="B1" s="1"/>
      <c r="C1" s="1"/>
      <c r="D1" s="2"/>
      <c r="E1" s="3"/>
      <c r="F1" s="4"/>
      <c r="G1" s="5"/>
      <c r="H1" s="6" t="s">
        <v>1</v>
      </c>
      <c r="I1" s="249" t="s">
        <v>2</v>
      </c>
      <c r="J1" s="250"/>
      <c r="K1" s="7">
        <f>SUM(I10:I463,K10:K463)/2</f>
        <v>0</v>
      </c>
      <c r="L1" s="8"/>
      <c r="M1" s="9"/>
      <c r="N1" s="10"/>
      <c r="O1" s="11"/>
      <c r="P1" s="12" t="e">
        <f>K1/O1</f>
        <v>#DIV/0!</v>
      </c>
      <c r="Q1" s="13" t="s">
        <v>3</v>
      </c>
      <c r="S1" s="249" t="s">
        <v>2</v>
      </c>
      <c r="T1" s="250"/>
      <c r="U1" s="249" t="s">
        <v>4</v>
      </c>
      <c r="V1" s="250"/>
      <c r="W1" s="249" t="s">
        <v>5</v>
      </c>
      <c r="X1" s="250"/>
      <c r="Y1" s="15"/>
    </row>
    <row r="2" spans="1:26" s="14" customFormat="1" ht="29.45" customHeight="1" thickTop="1" thickBot="1" x14ac:dyDescent="0.25">
      <c r="A2" s="133" t="s">
        <v>6</v>
      </c>
      <c r="B2" s="16"/>
      <c r="C2" s="268" t="s">
        <v>288</v>
      </c>
      <c r="D2" s="17"/>
      <c r="E2" s="18"/>
      <c r="F2" s="19"/>
      <c r="G2" s="20"/>
      <c r="H2" s="20"/>
      <c r="I2" s="20"/>
      <c r="J2" s="18"/>
      <c r="K2" s="21" t="s">
        <v>7</v>
      </c>
      <c r="L2" s="22"/>
      <c r="M2" s="23"/>
      <c r="N2" s="24" t="s">
        <v>8</v>
      </c>
      <c r="O2" s="25" t="s">
        <v>9</v>
      </c>
      <c r="P2" s="26" t="s">
        <v>10</v>
      </c>
      <c r="Y2" s="15"/>
    </row>
    <row r="3" spans="1:26" s="14" customFormat="1" ht="13.5" thickTop="1" x14ac:dyDescent="0.2">
      <c r="A3" s="134" t="s">
        <v>11</v>
      </c>
      <c r="B3" s="1"/>
      <c r="C3" s="27" t="s">
        <v>258</v>
      </c>
      <c r="D3" s="15"/>
      <c r="E3" s="175"/>
      <c r="F3" s="4"/>
      <c r="I3" s="29" t="s">
        <v>12</v>
      </c>
      <c r="J3" s="30"/>
      <c r="K3" s="31"/>
      <c r="L3" s="32">
        <f>SUBTOTAL(3,B13:B223)</f>
        <v>95</v>
      </c>
      <c r="M3" s="31"/>
      <c r="N3" s="33"/>
      <c r="O3" s="34"/>
      <c r="Q3" s="35" t="s">
        <v>13</v>
      </c>
      <c r="Y3" s="15"/>
    </row>
    <row r="4" spans="1:26" s="14" customFormat="1" ht="63.6" customHeight="1" x14ac:dyDescent="0.2">
      <c r="A4" s="134" t="s">
        <v>14</v>
      </c>
      <c r="B4" s="1"/>
      <c r="C4" s="36" t="s">
        <v>257</v>
      </c>
      <c r="D4" s="37" t="s">
        <v>15</v>
      </c>
      <c r="E4" s="38" t="s">
        <v>16</v>
      </c>
      <c r="F4" s="4"/>
      <c r="I4" s="29" t="s">
        <v>17</v>
      </c>
      <c r="J4" s="39" t="s">
        <v>256</v>
      </c>
      <c r="K4" s="31"/>
      <c r="L4" s="40" t="s">
        <v>18</v>
      </c>
      <c r="M4" s="41"/>
      <c r="N4" s="42"/>
      <c r="O4" s="34"/>
      <c r="P4" s="42"/>
      <c r="Q4" s="35" t="s">
        <v>13</v>
      </c>
      <c r="Y4" s="15"/>
    </row>
    <row r="5" spans="1:26" s="14" customFormat="1" ht="13.5" thickBot="1" x14ac:dyDescent="0.25">
      <c r="A5" s="135" t="s">
        <v>19</v>
      </c>
      <c r="B5" s="43"/>
      <c r="C5" s="44">
        <v>42422</v>
      </c>
      <c r="E5" s="28"/>
      <c r="F5" s="4"/>
      <c r="I5" s="45" t="s">
        <v>20</v>
      </c>
      <c r="J5" s="46"/>
      <c r="K5" s="47"/>
      <c r="L5" s="48"/>
      <c r="M5" s="251"/>
      <c r="N5" s="251"/>
      <c r="O5" s="251"/>
      <c r="Q5" s="35" t="s">
        <v>13</v>
      </c>
      <c r="Y5" s="15"/>
    </row>
    <row r="6" spans="1:26" s="14" customFormat="1" ht="16.5" customHeight="1" x14ac:dyDescent="0.2">
      <c r="A6" s="136" t="s">
        <v>21</v>
      </c>
      <c r="B6" s="49"/>
      <c r="C6" s="49"/>
      <c r="D6" s="50"/>
      <c r="E6" s="51"/>
      <c r="F6" s="52"/>
      <c r="G6" s="53"/>
      <c r="H6" s="252" t="s">
        <v>22</v>
      </c>
      <c r="I6" s="253"/>
      <c r="J6" s="253"/>
      <c r="K6" s="254"/>
      <c r="L6" s="54"/>
      <c r="M6" s="255" t="s">
        <v>23</v>
      </c>
      <c r="N6" s="255" t="s">
        <v>24</v>
      </c>
      <c r="O6" s="257" t="s">
        <v>25</v>
      </c>
      <c r="P6" s="260" t="s">
        <v>26</v>
      </c>
      <c r="Q6" s="35" t="s">
        <v>27</v>
      </c>
      <c r="S6" s="263" t="s">
        <v>28</v>
      </c>
      <c r="Y6" s="15"/>
    </row>
    <row r="7" spans="1:26" s="14" customFormat="1" ht="12.75" customHeight="1" x14ac:dyDescent="0.2">
      <c r="A7" s="137" t="s">
        <v>29</v>
      </c>
      <c r="B7" s="55" t="s">
        <v>30</v>
      </c>
      <c r="C7" s="56"/>
      <c r="D7" s="57" t="s">
        <v>31</v>
      </c>
      <c r="E7" s="58"/>
      <c r="F7" s="59" t="s">
        <v>32</v>
      </c>
      <c r="G7" s="60" t="s">
        <v>33</v>
      </c>
      <c r="H7" s="61" t="s">
        <v>34</v>
      </c>
      <c r="I7" s="62"/>
      <c r="J7" s="266" t="s">
        <v>35</v>
      </c>
      <c r="K7" s="267"/>
      <c r="L7" s="63"/>
      <c r="M7" s="256"/>
      <c r="N7" s="256"/>
      <c r="O7" s="258"/>
      <c r="P7" s="261"/>
      <c r="Q7" s="13" t="s">
        <v>27</v>
      </c>
      <c r="S7" s="264"/>
      <c r="Y7" s="15"/>
    </row>
    <row r="8" spans="1:26" s="14" customFormat="1" ht="27" customHeight="1" x14ac:dyDescent="0.2">
      <c r="A8" s="138" t="s">
        <v>36</v>
      </c>
      <c r="B8" s="64" t="s">
        <v>37</v>
      </c>
      <c r="C8" s="64" t="s">
        <v>38</v>
      </c>
      <c r="D8" s="65" t="s">
        <v>39</v>
      </c>
      <c r="E8" s="66" t="s">
        <v>40</v>
      </c>
      <c r="F8" s="67" t="s">
        <v>41</v>
      </c>
      <c r="G8" s="68" t="s">
        <v>41</v>
      </c>
      <c r="H8" s="69" t="s">
        <v>42</v>
      </c>
      <c r="I8" s="68" t="s">
        <v>43</v>
      </c>
      <c r="J8" s="69" t="s">
        <v>42</v>
      </c>
      <c r="K8" s="70" t="s">
        <v>43</v>
      </c>
      <c r="L8" s="71"/>
      <c r="M8" s="256"/>
      <c r="N8" s="256"/>
      <c r="O8" s="259"/>
      <c r="P8" s="262"/>
      <c r="Q8" s="13" t="s">
        <v>27</v>
      </c>
      <c r="S8" s="265"/>
      <c r="Y8" s="15"/>
    </row>
    <row r="9" spans="1:26" s="14" customFormat="1" ht="12.75" x14ac:dyDescent="0.2">
      <c r="A9" s="139">
        <v>0</v>
      </c>
      <c r="B9" s="72">
        <v>1</v>
      </c>
      <c r="C9" s="72">
        <v>2</v>
      </c>
      <c r="D9" s="73">
        <v>3</v>
      </c>
      <c r="E9" s="74">
        <v>4</v>
      </c>
      <c r="F9" s="75">
        <v>5</v>
      </c>
      <c r="G9" s="73">
        <v>6</v>
      </c>
      <c r="H9" s="73">
        <v>7</v>
      </c>
      <c r="I9" s="73">
        <v>8</v>
      </c>
      <c r="J9" s="75">
        <v>9</v>
      </c>
      <c r="K9" s="76">
        <v>10</v>
      </c>
      <c r="L9" s="77">
        <v>11</v>
      </c>
      <c r="M9" s="78">
        <v>12</v>
      </c>
      <c r="N9" s="78">
        <v>13</v>
      </c>
      <c r="O9" s="79">
        <v>14</v>
      </c>
      <c r="P9" s="80">
        <v>15</v>
      </c>
      <c r="Q9" s="13" t="s">
        <v>27</v>
      </c>
      <c r="S9" s="80">
        <v>18</v>
      </c>
      <c r="Y9" s="15"/>
    </row>
    <row r="10" spans="1:26" s="14" customFormat="1" ht="12.75" x14ac:dyDescent="0.2">
      <c r="A10" s="140"/>
      <c r="B10" s="81"/>
      <c r="C10" s="81"/>
      <c r="D10" s="82"/>
      <c r="E10" s="83"/>
      <c r="F10" s="84"/>
      <c r="G10" s="82"/>
      <c r="H10" s="82"/>
      <c r="I10" s="157"/>
      <c r="J10" s="84"/>
      <c r="K10" s="85"/>
      <c r="L10" s="86"/>
      <c r="M10" s="87"/>
      <c r="N10" s="88"/>
      <c r="O10" s="89"/>
      <c r="P10" s="90"/>
      <c r="Y10" s="15"/>
      <c r="Z10" s="91"/>
    </row>
    <row r="11" spans="1:26" s="14" customFormat="1" ht="12.75" x14ac:dyDescent="0.2">
      <c r="A11" s="141" t="s">
        <v>44</v>
      </c>
      <c r="B11" s="92" t="s">
        <v>45</v>
      </c>
      <c r="C11" s="92" t="s">
        <v>46</v>
      </c>
      <c r="D11" s="93"/>
      <c r="E11" s="94"/>
      <c r="F11" s="95"/>
      <c r="G11" s="96"/>
      <c r="H11" s="97"/>
      <c r="I11" s="158"/>
      <c r="J11" s="151"/>
      <c r="K11" s="98"/>
      <c r="L11" s="99"/>
      <c r="M11" s="100" t="s">
        <v>47</v>
      </c>
      <c r="N11" s="101"/>
      <c r="O11" s="102"/>
      <c r="P11" s="101"/>
      <c r="Y11" s="15"/>
    </row>
    <row r="12" spans="1:26" s="14" customFormat="1" ht="12.75" x14ac:dyDescent="0.2">
      <c r="A12" s="176"/>
      <c r="B12" s="177" t="s">
        <v>242</v>
      </c>
      <c r="C12" s="177" t="s">
        <v>243</v>
      </c>
      <c r="D12" s="178"/>
      <c r="E12" s="179"/>
      <c r="F12" s="180"/>
      <c r="G12" s="180"/>
      <c r="H12" s="181"/>
      <c r="I12" s="178"/>
      <c r="J12" s="182"/>
      <c r="K12" s="183"/>
      <c r="L12" s="99"/>
      <c r="M12" s="100"/>
      <c r="N12" s="101"/>
      <c r="O12" s="102"/>
      <c r="P12" s="101"/>
      <c r="Y12" s="15"/>
    </row>
    <row r="13" spans="1:26" ht="15" customHeight="1" x14ac:dyDescent="0.25">
      <c r="A13" s="205">
        <v>1</v>
      </c>
      <c r="B13" s="124" t="s">
        <v>56</v>
      </c>
      <c r="C13" s="104" t="s">
        <v>57</v>
      </c>
      <c r="D13" s="105" t="s">
        <v>58</v>
      </c>
      <c r="E13" s="199">
        <v>333</v>
      </c>
      <c r="F13" s="107"/>
      <c r="G13" s="107"/>
      <c r="H13" s="108"/>
      <c r="I13" s="159"/>
      <c r="J13" s="152"/>
      <c r="K13" s="110">
        <f>J13*E13</f>
        <v>0</v>
      </c>
      <c r="L13" s="111"/>
      <c r="M13" s="210" t="s">
        <v>268</v>
      </c>
      <c r="N13" s="112" t="s">
        <v>49</v>
      </c>
      <c r="O13" s="114" t="s">
        <v>59</v>
      </c>
      <c r="P13" s="115"/>
      <c r="S13" s="113">
        <f t="shared" ref="S13:S25" si="0">LEN(C13)</f>
        <v>44</v>
      </c>
    </row>
    <row r="14" spans="1:26" ht="15" customHeight="1" x14ac:dyDescent="0.25">
      <c r="A14" s="117">
        <v>2</v>
      </c>
      <c r="B14" s="103" t="s">
        <v>60</v>
      </c>
      <c r="C14" s="104" t="s">
        <v>61</v>
      </c>
      <c r="D14" s="105" t="s">
        <v>52</v>
      </c>
      <c r="E14" s="200">
        <v>1665</v>
      </c>
      <c r="F14" s="107"/>
      <c r="G14" s="107"/>
      <c r="H14" s="167"/>
      <c r="I14" s="159"/>
      <c r="J14" s="152"/>
      <c r="K14" s="110">
        <f t="shared" ref="K14:K26" si="1">J14*E14</f>
        <v>0</v>
      </c>
      <c r="L14" s="111"/>
      <c r="M14" s="210" t="s">
        <v>268</v>
      </c>
      <c r="N14" s="112" t="s">
        <v>49</v>
      </c>
      <c r="O14" s="114" t="s">
        <v>53</v>
      </c>
      <c r="P14" s="115"/>
      <c r="S14" s="113">
        <f t="shared" si="0"/>
        <v>62</v>
      </c>
    </row>
    <row r="15" spans="1:26" ht="15" customHeight="1" x14ac:dyDescent="0.25">
      <c r="A15" s="205">
        <v>3</v>
      </c>
      <c r="B15" s="103" t="s">
        <v>63</v>
      </c>
      <c r="C15" s="104" t="s">
        <v>64</v>
      </c>
      <c r="D15" s="105" t="s">
        <v>48</v>
      </c>
      <c r="E15" s="199">
        <v>8</v>
      </c>
      <c r="F15" s="107"/>
      <c r="G15" s="107"/>
      <c r="H15" s="108"/>
      <c r="I15" s="159"/>
      <c r="J15" s="152"/>
      <c r="K15" s="110">
        <f t="shared" si="1"/>
        <v>0</v>
      </c>
      <c r="L15" s="111"/>
      <c r="M15" s="210" t="s">
        <v>268</v>
      </c>
      <c r="N15" s="112" t="s">
        <v>49</v>
      </c>
      <c r="O15" s="114" t="s">
        <v>62</v>
      </c>
      <c r="P15" s="115"/>
      <c r="S15" s="113">
        <f t="shared" si="0"/>
        <v>30</v>
      </c>
    </row>
    <row r="16" spans="1:26" ht="15" customHeight="1" x14ac:dyDescent="0.25">
      <c r="A16" s="117">
        <v>4</v>
      </c>
      <c r="B16" s="103" t="s">
        <v>65</v>
      </c>
      <c r="C16" s="104" t="s">
        <v>66</v>
      </c>
      <c r="D16" s="105" t="s">
        <v>48</v>
      </c>
      <c r="E16" s="199">
        <v>80</v>
      </c>
      <c r="F16" s="107"/>
      <c r="G16" s="107"/>
      <c r="H16" s="108"/>
      <c r="I16" s="159"/>
      <c r="J16" s="152"/>
      <c r="K16" s="110">
        <f t="shared" si="1"/>
        <v>0</v>
      </c>
      <c r="L16" s="111"/>
      <c r="M16" s="210" t="s">
        <v>268</v>
      </c>
      <c r="N16" s="112" t="s">
        <v>49</v>
      </c>
      <c r="O16" s="114" t="s">
        <v>67</v>
      </c>
      <c r="P16" s="115"/>
      <c r="S16" s="113">
        <f t="shared" si="0"/>
        <v>28</v>
      </c>
    </row>
    <row r="17" spans="1:42" ht="15" customHeight="1" x14ac:dyDescent="0.25">
      <c r="A17" s="205">
        <v>5</v>
      </c>
      <c r="B17" s="103" t="s">
        <v>68</v>
      </c>
      <c r="C17" s="104" t="s">
        <v>69</v>
      </c>
      <c r="D17" s="105" t="s">
        <v>48</v>
      </c>
      <c r="E17" s="199">
        <v>72</v>
      </c>
      <c r="F17" s="107"/>
      <c r="G17" s="107"/>
      <c r="H17" s="108"/>
      <c r="I17" s="159"/>
      <c r="J17" s="152"/>
      <c r="K17" s="110">
        <f t="shared" si="1"/>
        <v>0</v>
      </c>
      <c r="L17" s="111"/>
      <c r="M17" s="210" t="s">
        <v>268</v>
      </c>
      <c r="N17" s="112" t="s">
        <v>49</v>
      </c>
      <c r="O17" s="114" t="s">
        <v>70</v>
      </c>
      <c r="P17" s="115"/>
      <c r="S17" s="113">
        <f t="shared" si="0"/>
        <v>28</v>
      </c>
    </row>
    <row r="18" spans="1:42" ht="15" customHeight="1" x14ac:dyDescent="0.25">
      <c r="A18" s="117">
        <v>6</v>
      </c>
      <c r="B18" s="103" t="s">
        <v>71</v>
      </c>
      <c r="C18" s="104" t="s">
        <v>72</v>
      </c>
      <c r="D18" s="105" t="s">
        <v>48</v>
      </c>
      <c r="E18" s="199">
        <v>8</v>
      </c>
      <c r="F18" s="107"/>
      <c r="G18" s="107"/>
      <c r="H18" s="108"/>
      <c r="I18" s="159"/>
      <c r="J18" s="152"/>
      <c r="K18" s="110">
        <f t="shared" si="1"/>
        <v>0</v>
      </c>
      <c r="L18" s="111"/>
      <c r="M18" s="210" t="s">
        <v>268</v>
      </c>
      <c r="N18" s="112" t="s">
        <v>49</v>
      </c>
      <c r="O18" s="114" t="s">
        <v>73</v>
      </c>
      <c r="P18" s="115"/>
      <c r="S18" s="113">
        <f t="shared" si="0"/>
        <v>29</v>
      </c>
    </row>
    <row r="19" spans="1:42" ht="15" customHeight="1" x14ac:dyDescent="0.25">
      <c r="A19" s="205">
        <v>7</v>
      </c>
      <c r="B19" s="218" t="s">
        <v>273</v>
      </c>
      <c r="C19" s="219" t="s">
        <v>274</v>
      </c>
      <c r="D19" s="220" t="s">
        <v>58</v>
      </c>
      <c r="E19" s="221">
        <v>2.5</v>
      </c>
      <c r="F19" s="221"/>
      <c r="G19" s="216"/>
      <c r="H19" s="217"/>
      <c r="I19" s="215"/>
      <c r="J19" s="222"/>
      <c r="K19" s="223">
        <f t="shared" ref="K19:K20" si="2">ROUND(E19*J19,2)</f>
        <v>0</v>
      </c>
      <c r="L19" s="209"/>
      <c r="M19" s="210" t="s">
        <v>268</v>
      </c>
      <c r="N19" s="112" t="s">
        <v>49</v>
      </c>
      <c r="O19" s="210" t="s">
        <v>275</v>
      </c>
      <c r="P19" s="212"/>
      <c r="Q19" s="213"/>
      <c r="R19" s="210"/>
      <c r="S19" s="210"/>
      <c r="T19" s="210"/>
      <c r="U19" s="210"/>
      <c r="V19" s="210"/>
      <c r="W19" s="210"/>
      <c r="X19" s="210"/>
      <c r="Y19" s="210"/>
      <c r="Z19" s="210"/>
      <c r="AA19" s="210"/>
      <c r="AB19" s="210"/>
      <c r="AC19" s="210"/>
      <c r="AD19" s="210"/>
      <c r="AE19" s="210"/>
      <c r="AF19" s="210"/>
      <c r="AG19" s="210"/>
      <c r="AH19" s="210"/>
      <c r="AI19" s="210"/>
      <c r="AJ19" s="210"/>
      <c r="AK19" s="210"/>
      <c r="AL19" s="210"/>
      <c r="AM19" s="210"/>
      <c r="AN19" s="210"/>
      <c r="AO19" s="210"/>
      <c r="AP19" s="214"/>
    </row>
    <row r="20" spans="1:42" ht="15" customHeight="1" x14ac:dyDescent="0.25">
      <c r="A20" s="117">
        <v>8</v>
      </c>
      <c r="B20" s="218" t="s">
        <v>276</v>
      </c>
      <c r="C20" s="219" t="s">
        <v>277</v>
      </c>
      <c r="D20" s="220" t="s">
        <v>48</v>
      </c>
      <c r="E20" s="221">
        <v>19</v>
      </c>
      <c r="F20" s="221"/>
      <c r="G20" s="216"/>
      <c r="H20" s="217"/>
      <c r="I20" s="215"/>
      <c r="J20" s="222"/>
      <c r="K20" s="223">
        <f t="shared" si="2"/>
        <v>0</v>
      </c>
      <c r="L20" s="209"/>
      <c r="M20" s="210" t="s">
        <v>268</v>
      </c>
      <c r="N20" s="112" t="s">
        <v>49</v>
      </c>
      <c r="O20" s="210" t="s">
        <v>278</v>
      </c>
      <c r="P20" s="212"/>
      <c r="Q20" s="213"/>
      <c r="R20" s="210"/>
      <c r="S20" s="210"/>
      <c r="T20" s="210"/>
      <c r="U20" s="210"/>
      <c r="V20" s="210"/>
      <c r="W20" s="210"/>
      <c r="X20" s="210"/>
      <c r="Y20" s="210"/>
      <c r="Z20" s="210"/>
      <c r="AA20" s="210"/>
      <c r="AB20" s="210"/>
      <c r="AC20" s="210"/>
      <c r="AD20" s="210"/>
      <c r="AE20" s="210"/>
      <c r="AF20" s="210"/>
      <c r="AG20" s="210"/>
      <c r="AH20" s="210"/>
      <c r="AI20" s="210"/>
      <c r="AJ20" s="210"/>
      <c r="AK20" s="210"/>
      <c r="AL20" s="210"/>
      <c r="AM20" s="210"/>
      <c r="AN20" s="210"/>
      <c r="AO20" s="210"/>
      <c r="AP20" s="214"/>
    </row>
    <row r="21" spans="1:42" ht="15" customHeight="1" x14ac:dyDescent="0.25">
      <c r="A21" s="205">
        <v>9</v>
      </c>
      <c r="B21" s="103" t="s">
        <v>216</v>
      </c>
      <c r="C21" s="225" t="s">
        <v>206</v>
      </c>
      <c r="D21" s="131" t="s">
        <v>207</v>
      </c>
      <c r="E21" s="202">
        <v>310</v>
      </c>
      <c r="F21" s="107"/>
      <c r="G21" s="107"/>
      <c r="H21" s="108"/>
      <c r="I21" s="159"/>
      <c r="J21" s="153"/>
      <c r="K21" s="110">
        <f t="shared" si="1"/>
        <v>0</v>
      </c>
      <c r="L21" s="111"/>
      <c r="M21" s="210" t="s">
        <v>268</v>
      </c>
      <c r="N21" s="112" t="s">
        <v>49</v>
      </c>
      <c r="O21" s="114" t="s">
        <v>209</v>
      </c>
      <c r="P21" s="115"/>
      <c r="S21" s="113"/>
    </row>
    <row r="22" spans="1:42" ht="15" customHeight="1" x14ac:dyDescent="0.25">
      <c r="A22" s="142"/>
      <c r="B22" s="126" t="s">
        <v>205</v>
      </c>
      <c r="C22" s="127" t="s">
        <v>215</v>
      </c>
      <c r="D22" s="125"/>
      <c r="E22" s="125"/>
      <c r="F22" s="129"/>
      <c r="G22" s="130"/>
      <c r="H22" s="129"/>
      <c r="I22" s="149">
        <f>SUM(I13:I21)</f>
        <v>0</v>
      </c>
      <c r="J22" s="154"/>
      <c r="K22" s="149">
        <f>SUM(K13:K21)</f>
        <v>0</v>
      </c>
      <c r="L22" s="111"/>
      <c r="M22" s="112"/>
      <c r="N22" s="112"/>
      <c r="O22" s="114"/>
      <c r="P22" s="115"/>
      <c r="S22" s="113"/>
    </row>
    <row r="23" spans="1:42" ht="15" customHeight="1" x14ac:dyDescent="0.25">
      <c r="A23" s="184"/>
      <c r="B23" s="177" t="s">
        <v>244</v>
      </c>
      <c r="C23" s="185" t="s">
        <v>245</v>
      </c>
      <c r="D23" s="186"/>
      <c r="E23" s="186"/>
      <c r="F23" s="188"/>
      <c r="G23" s="189"/>
      <c r="H23" s="188"/>
      <c r="I23" s="190"/>
      <c r="J23" s="191"/>
      <c r="K23" s="192"/>
      <c r="L23" s="111"/>
      <c r="M23" s="112"/>
      <c r="N23" s="112"/>
      <c r="O23" s="114"/>
      <c r="P23" s="115"/>
      <c r="S23" s="113"/>
    </row>
    <row r="24" spans="1:42" ht="15" customHeight="1" x14ac:dyDescent="0.25">
      <c r="A24" s="117">
        <v>10</v>
      </c>
      <c r="B24" s="103" t="s">
        <v>75</v>
      </c>
      <c r="C24" s="104" t="s">
        <v>76</v>
      </c>
      <c r="D24" s="105" t="s">
        <v>48</v>
      </c>
      <c r="E24" s="199">
        <v>25</v>
      </c>
      <c r="F24" s="107"/>
      <c r="G24" s="107"/>
      <c r="H24" s="108"/>
      <c r="I24" s="159"/>
      <c r="J24" s="152"/>
      <c r="K24" s="110">
        <f t="shared" si="1"/>
        <v>0</v>
      </c>
      <c r="L24" s="111"/>
      <c r="M24" s="210" t="s">
        <v>268</v>
      </c>
      <c r="N24" s="112" t="s">
        <v>49</v>
      </c>
      <c r="O24" s="114" t="s">
        <v>74</v>
      </c>
      <c r="P24" s="115"/>
      <c r="S24" s="113">
        <f t="shared" si="0"/>
        <v>66</v>
      </c>
    </row>
    <row r="25" spans="1:42" ht="15" customHeight="1" x14ac:dyDescent="0.25">
      <c r="A25" s="117">
        <v>11</v>
      </c>
      <c r="B25" s="103" t="s">
        <v>77</v>
      </c>
      <c r="C25" s="104" t="s">
        <v>78</v>
      </c>
      <c r="D25" s="105" t="s">
        <v>48</v>
      </c>
      <c r="E25" s="199">
        <v>47</v>
      </c>
      <c r="F25" s="107"/>
      <c r="G25" s="107"/>
      <c r="H25" s="108"/>
      <c r="I25" s="159"/>
      <c r="J25" s="152"/>
      <c r="K25" s="110">
        <f t="shared" si="1"/>
        <v>0</v>
      </c>
      <c r="L25" s="111"/>
      <c r="M25" s="210" t="s">
        <v>268</v>
      </c>
      <c r="N25" s="112" t="s">
        <v>49</v>
      </c>
      <c r="O25" s="114" t="s">
        <v>74</v>
      </c>
      <c r="P25" s="115"/>
      <c r="S25" s="113">
        <f t="shared" si="0"/>
        <v>66</v>
      </c>
    </row>
    <row r="26" spans="1:42" ht="15" customHeight="1" x14ac:dyDescent="0.25">
      <c r="A26" s="117">
        <v>12</v>
      </c>
      <c r="B26" s="103" t="s">
        <v>79</v>
      </c>
      <c r="C26" s="104" t="s">
        <v>80</v>
      </c>
      <c r="D26" s="105" t="s">
        <v>48</v>
      </c>
      <c r="E26" s="199">
        <v>8</v>
      </c>
      <c r="F26" s="107"/>
      <c r="G26" s="107"/>
      <c r="H26" s="108"/>
      <c r="I26" s="159"/>
      <c r="J26" s="152"/>
      <c r="K26" s="110">
        <f t="shared" si="1"/>
        <v>0</v>
      </c>
      <c r="L26" s="111"/>
      <c r="M26" s="210" t="s">
        <v>268</v>
      </c>
      <c r="N26" s="112" t="s">
        <v>49</v>
      </c>
      <c r="O26" s="114" t="s">
        <v>74</v>
      </c>
      <c r="P26" s="115"/>
      <c r="S26" s="113">
        <f t="shared" ref="S26:S39" si="3">LEN(C26)</f>
        <v>48</v>
      </c>
    </row>
    <row r="27" spans="1:42" ht="15" customHeight="1" x14ac:dyDescent="0.25">
      <c r="A27" s="117">
        <v>13</v>
      </c>
      <c r="B27" s="103" t="s">
        <v>217</v>
      </c>
      <c r="C27" s="225" t="s">
        <v>208</v>
      </c>
      <c r="D27" s="131" t="s">
        <v>207</v>
      </c>
      <c r="E27" s="203">
        <v>70</v>
      </c>
      <c r="F27" s="107"/>
      <c r="G27" s="107"/>
      <c r="H27" s="108"/>
      <c r="I27" s="159"/>
      <c r="J27" s="153"/>
      <c r="K27" s="110">
        <f t="shared" ref="K27:K40" si="4">J27*E27</f>
        <v>0</v>
      </c>
      <c r="L27" s="111"/>
      <c r="M27" s="210" t="s">
        <v>268</v>
      </c>
      <c r="N27" s="112" t="s">
        <v>49</v>
      </c>
      <c r="O27" s="114" t="s">
        <v>210</v>
      </c>
      <c r="P27" s="115"/>
      <c r="S27" s="113"/>
    </row>
    <row r="28" spans="1:42" ht="15" customHeight="1" x14ac:dyDescent="0.25">
      <c r="A28" s="117"/>
      <c r="B28" s="126" t="s">
        <v>205</v>
      </c>
      <c r="C28" s="127" t="s">
        <v>214</v>
      </c>
      <c r="D28" s="125"/>
      <c r="E28" s="128" t="str">
        <f>IF(SUM(E21:E27)&gt;0,".","")</f>
        <v>.</v>
      </c>
      <c r="F28" s="129"/>
      <c r="G28" s="130"/>
      <c r="H28" s="129"/>
      <c r="I28" s="149">
        <f>SUM(I24:I27)</f>
        <v>0</v>
      </c>
      <c r="J28" s="154"/>
      <c r="K28" s="149">
        <f>SUM(K24:K27)</f>
        <v>0</v>
      </c>
      <c r="L28" s="111"/>
      <c r="M28" s="210"/>
      <c r="N28" s="112"/>
      <c r="O28" s="114"/>
      <c r="P28" s="115"/>
      <c r="S28" s="113"/>
    </row>
    <row r="29" spans="1:42" ht="15" customHeight="1" x14ac:dyDescent="0.25">
      <c r="A29" s="117"/>
      <c r="B29" s="177" t="s">
        <v>247</v>
      </c>
      <c r="C29" s="185" t="s">
        <v>246</v>
      </c>
      <c r="D29" s="186"/>
      <c r="E29" s="187"/>
      <c r="F29" s="188"/>
      <c r="G29" s="189"/>
      <c r="H29" s="188"/>
      <c r="I29" s="190"/>
      <c r="J29" s="191"/>
      <c r="K29" s="192"/>
      <c r="L29" s="111"/>
      <c r="M29" s="210"/>
      <c r="N29" s="112"/>
      <c r="O29" s="114"/>
      <c r="P29" s="115"/>
      <c r="S29" s="113"/>
    </row>
    <row r="30" spans="1:42" ht="15" customHeight="1" x14ac:dyDescent="0.25">
      <c r="A30" s="117">
        <v>14</v>
      </c>
      <c r="B30" s="103" t="s">
        <v>81</v>
      </c>
      <c r="C30" s="104" t="s">
        <v>82</v>
      </c>
      <c r="D30" s="105" t="s">
        <v>48</v>
      </c>
      <c r="E30" s="106">
        <v>84</v>
      </c>
      <c r="F30" s="107"/>
      <c r="G30" s="107"/>
      <c r="H30" s="108"/>
      <c r="I30" s="159"/>
      <c r="J30" s="152"/>
      <c r="K30" s="110">
        <f t="shared" si="4"/>
        <v>0</v>
      </c>
      <c r="L30" s="111"/>
      <c r="M30" s="210" t="s">
        <v>268</v>
      </c>
      <c r="N30" s="112" t="s">
        <v>49</v>
      </c>
      <c r="O30" s="114" t="s">
        <v>83</v>
      </c>
      <c r="P30" s="115"/>
      <c r="S30" s="113">
        <f t="shared" si="3"/>
        <v>40</v>
      </c>
    </row>
    <row r="31" spans="1:42" ht="15" customHeight="1" x14ac:dyDescent="0.25">
      <c r="A31" s="117">
        <v>15</v>
      </c>
      <c r="B31" s="103" t="s">
        <v>85</v>
      </c>
      <c r="C31" s="104" t="s">
        <v>86</v>
      </c>
      <c r="D31" s="105" t="s">
        <v>48</v>
      </c>
      <c r="E31" s="199">
        <v>690</v>
      </c>
      <c r="F31" s="107"/>
      <c r="G31" s="107"/>
      <c r="H31" s="108"/>
      <c r="I31" s="159"/>
      <c r="J31" s="152"/>
      <c r="K31" s="110">
        <f t="shared" si="4"/>
        <v>0</v>
      </c>
      <c r="L31" s="111"/>
      <c r="M31" s="210" t="s">
        <v>268</v>
      </c>
      <c r="N31" s="112" t="s">
        <v>49</v>
      </c>
      <c r="O31" s="114" t="s">
        <v>84</v>
      </c>
      <c r="P31" s="115"/>
      <c r="S31" s="113">
        <f t="shared" si="3"/>
        <v>33</v>
      </c>
    </row>
    <row r="32" spans="1:42" ht="15" customHeight="1" x14ac:dyDescent="0.25">
      <c r="A32" s="117">
        <v>16</v>
      </c>
      <c r="B32" s="103" t="s">
        <v>87</v>
      </c>
      <c r="C32" s="104" t="s">
        <v>88</v>
      </c>
      <c r="D32" s="105" t="s">
        <v>48</v>
      </c>
      <c r="E32" s="106">
        <v>6</v>
      </c>
      <c r="F32" s="107"/>
      <c r="G32" s="107"/>
      <c r="H32" s="108"/>
      <c r="I32" s="159"/>
      <c r="J32" s="152"/>
      <c r="K32" s="110">
        <f t="shared" si="4"/>
        <v>0</v>
      </c>
      <c r="L32" s="111"/>
      <c r="M32" s="210" t="s">
        <v>268</v>
      </c>
      <c r="N32" s="112" t="s">
        <v>49</v>
      </c>
      <c r="O32" s="114" t="s">
        <v>84</v>
      </c>
      <c r="P32" s="115"/>
      <c r="S32" s="113">
        <f t="shared" si="3"/>
        <v>46</v>
      </c>
    </row>
    <row r="33" spans="1:19" ht="15" customHeight="1" x14ac:dyDescent="0.25">
      <c r="A33" s="117">
        <v>17</v>
      </c>
      <c r="B33" s="103" t="s">
        <v>89</v>
      </c>
      <c r="C33" s="104" t="s">
        <v>90</v>
      </c>
      <c r="D33" s="105" t="s">
        <v>48</v>
      </c>
      <c r="E33" s="106">
        <v>6</v>
      </c>
      <c r="F33" s="107"/>
      <c r="G33" s="107"/>
      <c r="H33" s="108"/>
      <c r="I33" s="159"/>
      <c r="J33" s="152"/>
      <c r="K33" s="110">
        <f t="shared" si="4"/>
        <v>0</v>
      </c>
      <c r="L33" s="111"/>
      <c r="M33" s="210" t="s">
        <v>268</v>
      </c>
      <c r="N33" s="112" t="s">
        <v>49</v>
      </c>
      <c r="O33" s="114" t="s">
        <v>84</v>
      </c>
      <c r="P33" s="115"/>
      <c r="S33" s="113">
        <f t="shared" si="3"/>
        <v>13</v>
      </c>
    </row>
    <row r="34" spans="1:19" ht="15" customHeight="1" x14ac:dyDescent="0.25">
      <c r="A34" s="117">
        <v>18</v>
      </c>
      <c r="B34" s="103" t="s">
        <v>91</v>
      </c>
      <c r="C34" s="104" t="s">
        <v>92</v>
      </c>
      <c r="D34" s="105" t="s">
        <v>48</v>
      </c>
      <c r="E34" s="106">
        <v>36</v>
      </c>
      <c r="F34" s="107"/>
      <c r="G34" s="107"/>
      <c r="H34" s="108"/>
      <c r="I34" s="159"/>
      <c r="J34" s="152"/>
      <c r="K34" s="110">
        <f t="shared" si="4"/>
        <v>0</v>
      </c>
      <c r="L34" s="111"/>
      <c r="M34" s="210" t="s">
        <v>268</v>
      </c>
      <c r="N34" s="112" t="s">
        <v>49</v>
      </c>
      <c r="O34" s="114" t="s">
        <v>84</v>
      </c>
      <c r="P34" s="115"/>
      <c r="S34" s="113">
        <f t="shared" si="3"/>
        <v>33</v>
      </c>
    </row>
    <row r="35" spans="1:19" ht="15" customHeight="1" x14ac:dyDescent="0.25">
      <c r="A35" s="117">
        <v>19</v>
      </c>
      <c r="B35" s="103" t="s">
        <v>93</v>
      </c>
      <c r="C35" s="104" t="s">
        <v>94</v>
      </c>
      <c r="D35" s="105" t="s">
        <v>48</v>
      </c>
      <c r="E35" s="106">
        <v>16</v>
      </c>
      <c r="F35" s="107"/>
      <c r="G35" s="107"/>
      <c r="H35" s="108"/>
      <c r="I35" s="159"/>
      <c r="J35" s="152"/>
      <c r="K35" s="110">
        <f t="shared" si="4"/>
        <v>0</v>
      </c>
      <c r="L35" s="111"/>
      <c r="M35" s="210" t="s">
        <v>268</v>
      </c>
      <c r="N35" s="112" t="s">
        <v>49</v>
      </c>
      <c r="O35" s="114" t="s">
        <v>84</v>
      </c>
      <c r="P35" s="115"/>
      <c r="S35" s="113">
        <f t="shared" si="3"/>
        <v>32</v>
      </c>
    </row>
    <row r="36" spans="1:19" ht="15" customHeight="1" x14ac:dyDescent="0.25">
      <c r="A36" s="117">
        <v>20</v>
      </c>
      <c r="B36" s="103" t="s">
        <v>95</v>
      </c>
      <c r="C36" s="104" t="s">
        <v>96</v>
      </c>
      <c r="D36" s="105" t="s">
        <v>48</v>
      </c>
      <c r="E36" s="106">
        <v>22</v>
      </c>
      <c r="F36" s="107"/>
      <c r="G36" s="107"/>
      <c r="H36" s="108"/>
      <c r="I36" s="159"/>
      <c r="J36" s="152"/>
      <c r="K36" s="110">
        <f t="shared" si="4"/>
        <v>0</v>
      </c>
      <c r="L36" s="111"/>
      <c r="M36" s="210" t="s">
        <v>268</v>
      </c>
      <c r="N36" s="112" t="s">
        <v>49</v>
      </c>
      <c r="O36" s="114" t="s">
        <v>84</v>
      </c>
      <c r="P36" s="115"/>
      <c r="S36" s="113">
        <f t="shared" si="3"/>
        <v>30</v>
      </c>
    </row>
    <row r="37" spans="1:19" ht="15" customHeight="1" x14ac:dyDescent="0.25">
      <c r="A37" s="117">
        <v>21</v>
      </c>
      <c r="B37" s="103" t="s">
        <v>97</v>
      </c>
      <c r="C37" s="104" t="s">
        <v>98</v>
      </c>
      <c r="D37" s="105" t="s">
        <v>48</v>
      </c>
      <c r="E37" s="106">
        <v>4</v>
      </c>
      <c r="F37" s="107"/>
      <c r="G37" s="107"/>
      <c r="H37" s="108"/>
      <c r="I37" s="159"/>
      <c r="J37" s="152"/>
      <c r="K37" s="110">
        <f t="shared" si="4"/>
        <v>0</v>
      </c>
      <c r="L37" s="111"/>
      <c r="M37" s="210" t="s">
        <v>268</v>
      </c>
      <c r="N37" s="112" t="s">
        <v>49</v>
      </c>
      <c r="O37" s="114" t="s">
        <v>84</v>
      </c>
      <c r="P37" s="115"/>
      <c r="S37" s="113">
        <f t="shared" si="3"/>
        <v>37</v>
      </c>
    </row>
    <row r="38" spans="1:19" ht="15" customHeight="1" x14ac:dyDescent="0.25">
      <c r="A38" s="117">
        <v>22</v>
      </c>
      <c r="B38" s="103" t="s">
        <v>99</v>
      </c>
      <c r="C38" s="104" t="s">
        <v>100</v>
      </c>
      <c r="D38" s="105" t="s">
        <v>48</v>
      </c>
      <c r="E38" s="106">
        <v>8</v>
      </c>
      <c r="F38" s="107"/>
      <c r="G38" s="107"/>
      <c r="H38" s="108"/>
      <c r="I38" s="159"/>
      <c r="J38" s="152"/>
      <c r="K38" s="110">
        <f t="shared" si="4"/>
        <v>0</v>
      </c>
      <c r="L38" s="111"/>
      <c r="M38" s="210" t="s">
        <v>268</v>
      </c>
      <c r="N38" s="112" t="s">
        <v>49</v>
      </c>
      <c r="O38" s="114" t="s">
        <v>84</v>
      </c>
      <c r="P38" s="115"/>
      <c r="S38" s="113">
        <f t="shared" si="3"/>
        <v>60</v>
      </c>
    </row>
    <row r="39" spans="1:19" ht="15" customHeight="1" x14ac:dyDescent="0.25">
      <c r="A39" s="117">
        <v>23</v>
      </c>
      <c r="B39" s="103" t="s">
        <v>101</v>
      </c>
      <c r="C39" s="104" t="s">
        <v>102</v>
      </c>
      <c r="D39" s="105" t="s">
        <v>50</v>
      </c>
      <c r="E39" s="106">
        <v>430</v>
      </c>
      <c r="F39" s="107"/>
      <c r="G39" s="107"/>
      <c r="H39" s="108"/>
      <c r="I39" s="159"/>
      <c r="J39" s="152"/>
      <c r="K39" s="110">
        <f t="shared" si="4"/>
        <v>0</v>
      </c>
      <c r="L39" s="111"/>
      <c r="M39" s="210" t="s">
        <v>268</v>
      </c>
      <c r="N39" s="112" t="s">
        <v>49</v>
      </c>
      <c r="O39" s="114" t="s">
        <v>103</v>
      </c>
      <c r="P39" s="115"/>
      <c r="S39" s="113">
        <f t="shared" si="3"/>
        <v>40</v>
      </c>
    </row>
    <row r="40" spans="1:19" ht="15" customHeight="1" x14ac:dyDescent="0.25">
      <c r="A40" s="117">
        <v>24</v>
      </c>
      <c r="B40" s="103" t="s">
        <v>105</v>
      </c>
      <c r="C40" s="104" t="s">
        <v>106</v>
      </c>
      <c r="D40" s="105" t="s">
        <v>48</v>
      </c>
      <c r="E40" s="106">
        <v>9</v>
      </c>
      <c r="F40" s="107"/>
      <c r="G40" s="107"/>
      <c r="H40" s="108"/>
      <c r="I40" s="159"/>
      <c r="J40" s="152"/>
      <c r="K40" s="110">
        <f t="shared" si="4"/>
        <v>0</v>
      </c>
      <c r="L40" s="111"/>
      <c r="M40" s="210" t="s">
        <v>268</v>
      </c>
      <c r="N40" s="112" t="s">
        <v>49</v>
      </c>
      <c r="O40" s="114" t="s">
        <v>104</v>
      </c>
      <c r="P40" s="115"/>
      <c r="S40" s="113">
        <f t="shared" ref="S40:S46" si="5">LEN(C40)</f>
        <v>47</v>
      </c>
    </row>
    <row r="41" spans="1:19" ht="15" customHeight="1" x14ac:dyDescent="0.25">
      <c r="A41" s="117">
        <v>25</v>
      </c>
      <c r="B41" s="103" t="s">
        <v>108</v>
      </c>
      <c r="C41" s="104" t="s">
        <v>109</v>
      </c>
      <c r="D41" s="105" t="s">
        <v>50</v>
      </c>
      <c r="E41" s="106">
        <v>510</v>
      </c>
      <c r="F41" s="107"/>
      <c r="G41" s="107"/>
      <c r="H41" s="108"/>
      <c r="I41" s="159"/>
      <c r="J41" s="152"/>
      <c r="K41" s="110">
        <f t="shared" ref="K41:K50" si="6">J41*E41</f>
        <v>0</v>
      </c>
      <c r="L41" s="111"/>
      <c r="M41" s="210" t="s">
        <v>268</v>
      </c>
      <c r="N41" s="112" t="s">
        <v>49</v>
      </c>
      <c r="O41" s="114" t="s">
        <v>107</v>
      </c>
      <c r="P41" s="115"/>
      <c r="S41" s="113">
        <f t="shared" si="5"/>
        <v>33</v>
      </c>
    </row>
    <row r="42" spans="1:19" ht="15" customHeight="1" x14ac:dyDescent="0.25">
      <c r="A42" s="117">
        <v>26</v>
      </c>
      <c r="B42" s="103" t="s">
        <v>110</v>
      </c>
      <c r="C42" s="104" t="s">
        <v>111</v>
      </c>
      <c r="D42" s="105" t="s">
        <v>50</v>
      </c>
      <c r="E42" s="106">
        <v>4325</v>
      </c>
      <c r="F42" s="107"/>
      <c r="G42" s="107"/>
      <c r="H42" s="108"/>
      <c r="I42" s="159"/>
      <c r="J42" s="152"/>
      <c r="K42" s="110">
        <f t="shared" si="6"/>
        <v>0</v>
      </c>
      <c r="L42" s="111"/>
      <c r="M42" s="210" t="s">
        <v>268</v>
      </c>
      <c r="N42" s="112" t="s">
        <v>49</v>
      </c>
      <c r="O42" s="114" t="s">
        <v>107</v>
      </c>
      <c r="P42" s="115"/>
      <c r="S42" s="113">
        <f t="shared" si="5"/>
        <v>30</v>
      </c>
    </row>
    <row r="43" spans="1:19" ht="15" customHeight="1" x14ac:dyDescent="0.25">
      <c r="A43" s="117">
        <v>27</v>
      </c>
      <c r="B43" s="103" t="s">
        <v>112</v>
      </c>
      <c r="C43" s="104" t="s">
        <v>113</v>
      </c>
      <c r="D43" s="105" t="s">
        <v>50</v>
      </c>
      <c r="E43" s="106">
        <v>4325</v>
      </c>
      <c r="F43" s="107"/>
      <c r="G43" s="107"/>
      <c r="H43" s="108"/>
      <c r="I43" s="159"/>
      <c r="J43" s="152"/>
      <c r="K43" s="110">
        <f t="shared" si="6"/>
        <v>0</v>
      </c>
      <c r="L43" s="111"/>
      <c r="M43" s="210" t="s">
        <v>268</v>
      </c>
      <c r="N43" s="112" t="s">
        <v>49</v>
      </c>
      <c r="O43" s="114" t="s">
        <v>107</v>
      </c>
      <c r="P43" s="115"/>
      <c r="S43" s="113">
        <f t="shared" si="5"/>
        <v>25</v>
      </c>
    </row>
    <row r="44" spans="1:19" ht="15" customHeight="1" x14ac:dyDescent="0.25">
      <c r="A44" s="117">
        <v>28</v>
      </c>
      <c r="B44" s="103" t="s">
        <v>114</v>
      </c>
      <c r="C44" s="104" t="s">
        <v>115</v>
      </c>
      <c r="D44" s="105" t="s">
        <v>50</v>
      </c>
      <c r="E44" s="106">
        <v>4500</v>
      </c>
      <c r="F44" s="107"/>
      <c r="G44" s="107"/>
      <c r="H44" s="108"/>
      <c r="I44" s="159"/>
      <c r="J44" s="152"/>
      <c r="K44" s="110">
        <f t="shared" si="6"/>
        <v>0</v>
      </c>
      <c r="L44" s="111"/>
      <c r="M44" s="210" t="s">
        <v>268</v>
      </c>
      <c r="N44" s="112" t="s">
        <v>49</v>
      </c>
      <c r="O44" s="114" t="s">
        <v>116</v>
      </c>
      <c r="P44" s="115"/>
      <c r="S44" s="113">
        <f t="shared" si="5"/>
        <v>25</v>
      </c>
    </row>
    <row r="45" spans="1:19" ht="15" customHeight="1" x14ac:dyDescent="0.25">
      <c r="A45" s="117">
        <v>29</v>
      </c>
      <c r="B45" s="103" t="s">
        <v>118</v>
      </c>
      <c r="C45" s="104" t="s">
        <v>119</v>
      </c>
      <c r="D45" s="105" t="s">
        <v>48</v>
      </c>
      <c r="E45" s="106">
        <v>9</v>
      </c>
      <c r="F45" s="107"/>
      <c r="G45" s="107"/>
      <c r="H45" s="108"/>
      <c r="I45" s="159"/>
      <c r="J45" s="152"/>
      <c r="K45" s="110">
        <f t="shared" si="6"/>
        <v>0</v>
      </c>
      <c r="L45" s="111"/>
      <c r="M45" s="210" t="s">
        <v>268</v>
      </c>
      <c r="N45" s="112" t="s">
        <v>49</v>
      </c>
      <c r="O45" s="114" t="s">
        <v>117</v>
      </c>
      <c r="P45" s="115"/>
      <c r="S45" s="113">
        <f t="shared" si="5"/>
        <v>48</v>
      </c>
    </row>
    <row r="46" spans="1:19" ht="15" customHeight="1" x14ac:dyDescent="0.25">
      <c r="A46" s="117">
        <v>30</v>
      </c>
      <c r="B46" s="103" t="s">
        <v>120</v>
      </c>
      <c r="C46" s="104" t="s">
        <v>121</v>
      </c>
      <c r="D46" s="105" t="s">
        <v>48</v>
      </c>
      <c r="E46" s="106">
        <v>9</v>
      </c>
      <c r="F46" s="107"/>
      <c r="G46" s="107"/>
      <c r="H46" s="108"/>
      <c r="I46" s="159"/>
      <c r="J46" s="152"/>
      <c r="K46" s="110">
        <f t="shared" si="6"/>
        <v>0</v>
      </c>
      <c r="L46" s="111"/>
      <c r="M46" s="210" t="s">
        <v>268</v>
      </c>
      <c r="N46" s="112" t="s">
        <v>49</v>
      </c>
      <c r="O46" s="114" t="s">
        <v>117</v>
      </c>
      <c r="P46" s="115"/>
      <c r="S46" s="113">
        <f t="shared" si="5"/>
        <v>53</v>
      </c>
    </row>
    <row r="47" spans="1:19" ht="15" customHeight="1" x14ac:dyDescent="0.25">
      <c r="A47" s="117">
        <v>31</v>
      </c>
      <c r="B47" s="103" t="s">
        <v>122</v>
      </c>
      <c r="C47" s="104" t="s">
        <v>123</v>
      </c>
      <c r="D47" s="105" t="s">
        <v>48</v>
      </c>
      <c r="E47" s="106">
        <v>1</v>
      </c>
      <c r="F47" s="107"/>
      <c r="G47" s="107"/>
      <c r="H47" s="108"/>
      <c r="I47" s="159"/>
      <c r="J47" s="152"/>
      <c r="K47" s="110">
        <f t="shared" si="6"/>
        <v>0</v>
      </c>
      <c r="L47" s="111"/>
      <c r="M47" s="210" t="s">
        <v>268</v>
      </c>
      <c r="N47" s="112" t="s">
        <v>49</v>
      </c>
      <c r="O47" s="114" t="s">
        <v>104</v>
      </c>
      <c r="P47" s="115"/>
      <c r="S47" s="113">
        <f t="shared" ref="S47:S54" si="7">LEN(C47)</f>
        <v>36</v>
      </c>
    </row>
    <row r="48" spans="1:19" ht="15" customHeight="1" x14ac:dyDescent="0.25">
      <c r="A48" s="117">
        <v>32</v>
      </c>
      <c r="B48" s="103" t="s">
        <v>124</v>
      </c>
      <c r="C48" s="104" t="s">
        <v>125</v>
      </c>
      <c r="D48" s="105" t="s">
        <v>48</v>
      </c>
      <c r="E48" s="106">
        <v>1</v>
      </c>
      <c r="F48" s="107"/>
      <c r="G48" s="107"/>
      <c r="H48" s="108"/>
      <c r="I48" s="159"/>
      <c r="J48" s="152"/>
      <c r="K48" s="110">
        <f t="shared" si="6"/>
        <v>0</v>
      </c>
      <c r="L48" s="111"/>
      <c r="M48" s="210" t="s">
        <v>268</v>
      </c>
      <c r="N48" s="112" t="s">
        <v>49</v>
      </c>
      <c r="O48" s="114" t="s">
        <v>104</v>
      </c>
      <c r="P48" s="115"/>
      <c r="S48" s="113">
        <f t="shared" si="7"/>
        <v>26</v>
      </c>
    </row>
    <row r="49" spans="1:47" ht="15" customHeight="1" x14ac:dyDescent="0.25">
      <c r="A49" s="117">
        <v>33</v>
      </c>
      <c r="B49" s="103" t="s">
        <v>126</v>
      </c>
      <c r="C49" s="104" t="s">
        <v>127</v>
      </c>
      <c r="D49" s="105" t="s">
        <v>48</v>
      </c>
      <c r="E49" s="106">
        <v>1</v>
      </c>
      <c r="F49" s="107"/>
      <c r="G49" s="107"/>
      <c r="H49" s="108"/>
      <c r="I49" s="159"/>
      <c r="J49" s="152"/>
      <c r="K49" s="110">
        <f t="shared" si="6"/>
        <v>0</v>
      </c>
      <c r="L49" s="111"/>
      <c r="M49" s="210" t="s">
        <v>268</v>
      </c>
      <c r="N49" s="112" t="s">
        <v>49</v>
      </c>
      <c r="O49" s="114" t="s">
        <v>104</v>
      </c>
      <c r="P49" s="115"/>
      <c r="S49" s="113">
        <f t="shared" si="7"/>
        <v>38</v>
      </c>
    </row>
    <row r="50" spans="1:47" ht="15" customHeight="1" x14ac:dyDescent="0.25">
      <c r="A50" s="117">
        <v>34</v>
      </c>
      <c r="B50" s="103" t="s">
        <v>128</v>
      </c>
      <c r="C50" s="104" t="s">
        <v>129</v>
      </c>
      <c r="D50" s="105" t="s">
        <v>48</v>
      </c>
      <c r="E50" s="106">
        <v>1</v>
      </c>
      <c r="F50" s="107"/>
      <c r="G50" s="107"/>
      <c r="H50" s="108"/>
      <c r="I50" s="159"/>
      <c r="J50" s="152"/>
      <c r="K50" s="110">
        <f t="shared" si="6"/>
        <v>0</v>
      </c>
      <c r="L50" s="111"/>
      <c r="M50" s="210" t="s">
        <v>268</v>
      </c>
      <c r="N50" s="112" t="s">
        <v>49</v>
      </c>
      <c r="O50" s="114" t="s">
        <v>104</v>
      </c>
      <c r="P50" s="115"/>
      <c r="S50" s="113">
        <f t="shared" si="7"/>
        <v>50</v>
      </c>
    </row>
    <row r="51" spans="1:47" ht="15" customHeight="1" x14ac:dyDescent="0.25">
      <c r="A51" s="117">
        <v>35</v>
      </c>
      <c r="B51" s="103" t="s">
        <v>130</v>
      </c>
      <c r="C51" s="104" t="s">
        <v>131</v>
      </c>
      <c r="D51" s="105" t="s">
        <v>48</v>
      </c>
      <c r="E51" s="106">
        <v>166</v>
      </c>
      <c r="F51" s="107"/>
      <c r="G51" s="107"/>
      <c r="H51" s="108"/>
      <c r="I51" s="159"/>
      <c r="J51" s="152"/>
      <c r="K51" s="110">
        <f t="shared" ref="K51:K54" si="8">J51*E51</f>
        <v>0</v>
      </c>
      <c r="L51" s="111"/>
      <c r="M51" s="210" t="s">
        <v>268</v>
      </c>
      <c r="N51" s="112" t="s">
        <v>49</v>
      </c>
      <c r="O51" s="114" t="s">
        <v>104</v>
      </c>
      <c r="P51" s="115"/>
      <c r="S51" s="113">
        <f t="shared" si="7"/>
        <v>37</v>
      </c>
    </row>
    <row r="52" spans="1:47" ht="15" customHeight="1" x14ac:dyDescent="0.25">
      <c r="A52" s="117">
        <v>36</v>
      </c>
      <c r="B52" s="103" t="s">
        <v>132</v>
      </c>
      <c r="C52" s="104" t="s">
        <v>133</v>
      </c>
      <c r="D52" s="105" t="s">
        <v>48</v>
      </c>
      <c r="E52" s="106">
        <v>1</v>
      </c>
      <c r="F52" s="107"/>
      <c r="G52" s="107"/>
      <c r="H52" s="108"/>
      <c r="I52" s="159"/>
      <c r="J52" s="152"/>
      <c r="K52" s="110">
        <f t="shared" si="8"/>
        <v>0</v>
      </c>
      <c r="L52" s="111"/>
      <c r="M52" s="210" t="s">
        <v>268</v>
      </c>
      <c r="N52" s="112" t="s">
        <v>49</v>
      </c>
      <c r="O52" s="114" t="s">
        <v>104</v>
      </c>
      <c r="P52" s="115"/>
      <c r="S52" s="113">
        <f t="shared" si="7"/>
        <v>20</v>
      </c>
    </row>
    <row r="53" spans="1:47" ht="15" customHeight="1" x14ac:dyDescent="0.25">
      <c r="A53" s="117">
        <v>37</v>
      </c>
      <c r="B53" s="103" t="s">
        <v>134</v>
      </c>
      <c r="C53" s="104" t="s">
        <v>135</v>
      </c>
      <c r="D53" s="105" t="s">
        <v>48</v>
      </c>
      <c r="E53" s="106">
        <v>10</v>
      </c>
      <c r="F53" s="107"/>
      <c r="G53" s="107"/>
      <c r="H53" s="108"/>
      <c r="I53" s="159"/>
      <c r="J53" s="152"/>
      <c r="K53" s="110">
        <f t="shared" si="8"/>
        <v>0</v>
      </c>
      <c r="L53" s="111"/>
      <c r="M53" s="210" t="s">
        <v>268</v>
      </c>
      <c r="N53" s="112" t="s">
        <v>49</v>
      </c>
      <c r="O53" s="114" t="s">
        <v>104</v>
      </c>
      <c r="P53" s="115"/>
      <c r="S53" s="113">
        <f t="shared" si="7"/>
        <v>28</v>
      </c>
    </row>
    <row r="54" spans="1:47" ht="15" customHeight="1" x14ac:dyDescent="0.25">
      <c r="A54" s="117">
        <v>38</v>
      </c>
      <c r="B54" s="103" t="s">
        <v>136</v>
      </c>
      <c r="C54" s="104" t="s">
        <v>137</v>
      </c>
      <c r="D54" s="105" t="s">
        <v>48</v>
      </c>
      <c r="E54" s="106">
        <v>1</v>
      </c>
      <c r="F54" s="107"/>
      <c r="G54" s="107"/>
      <c r="H54" s="108"/>
      <c r="I54" s="159"/>
      <c r="J54" s="152"/>
      <c r="K54" s="110">
        <f t="shared" si="8"/>
        <v>0</v>
      </c>
      <c r="L54" s="111"/>
      <c r="M54" s="210" t="s">
        <v>268</v>
      </c>
      <c r="N54" s="112" t="s">
        <v>49</v>
      </c>
      <c r="O54" s="114" t="s">
        <v>104</v>
      </c>
      <c r="P54" s="115"/>
      <c r="S54" s="113">
        <f t="shared" si="7"/>
        <v>58</v>
      </c>
    </row>
    <row r="55" spans="1:47" ht="15" customHeight="1" x14ac:dyDescent="0.25">
      <c r="A55" s="117">
        <v>39</v>
      </c>
      <c r="B55" s="103" t="s">
        <v>138</v>
      </c>
      <c r="C55" s="104" t="s">
        <v>139</v>
      </c>
      <c r="D55" s="105" t="s">
        <v>48</v>
      </c>
      <c r="E55" s="106">
        <v>4</v>
      </c>
      <c r="F55" s="107"/>
      <c r="G55" s="107"/>
      <c r="H55" s="108"/>
      <c r="I55" s="159"/>
      <c r="J55" s="152"/>
      <c r="K55" s="110">
        <f t="shared" ref="K55:K59" si="9">J55*E55</f>
        <v>0</v>
      </c>
      <c r="L55" s="111"/>
      <c r="M55" s="210" t="s">
        <v>268</v>
      </c>
      <c r="N55" s="112" t="s">
        <v>49</v>
      </c>
      <c r="O55" s="114" t="s">
        <v>104</v>
      </c>
      <c r="P55" s="115"/>
      <c r="S55" s="113">
        <f t="shared" ref="S55:S58" si="10">LEN(C55)</f>
        <v>41</v>
      </c>
    </row>
    <row r="56" spans="1:47" ht="15" customHeight="1" x14ac:dyDescent="0.25">
      <c r="A56" s="117">
        <v>40</v>
      </c>
      <c r="B56" s="103" t="s">
        <v>140</v>
      </c>
      <c r="C56" s="104" t="s">
        <v>141</v>
      </c>
      <c r="D56" s="105" t="s">
        <v>48</v>
      </c>
      <c r="E56" s="106">
        <v>10</v>
      </c>
      <c r="F56" s="107"/>
      <c r="G56" s="107"/>
      <c r="H56" s="108"/>
      <c r="I56" s="159"/>
      <c r="J56" s="152"/>
      <c r="K56" s="110">
        <f t="shared" si="9"/>
        <v>0</v>
      </c>
      <c r="L56" s="111"/>
      <c r="M56" s="210" t="s">
        <v>268</v>
      </c>
      <c r="N56" s="112" t="s">
        <v>49</v>
      </c>
      <c r="O56" s="114" t="s">
        <v>104</v>
      </c>
      <c r="P56" s="115"/>
      <c r="S56" s="113">
        <f t="shared" si="10"/>
        <v>47</v>
      </c>
    </row>
    <row r="57" spans="1:47" ht="15" customHeight="1" x14ac:dyDescent="0.25">
      <c r="A57" s="117">
        <v>41</v>
      </c>
      <c r="B57" s="103" t="s">
        <v>142</v>
      </c>
      <c r="C57" s="104" t="s">
        <v>143</v>
      </c>
      <c r="D57" s="105" t="s">
        <v>48</v>
      </c>
      <c r="E57" s="106">
        <v>81</v>
      </c>
      <c r="F57" s="107"/>
      <c r="G57" s="107"/>
      <c r="H57" s="108"/>
      <c r="I57" s="159"/>
      <c r="J57" s="152"/>
      <c r="K57" s="110">
        <f t="shared" si="9"/>
        <v>0</v>
      </c>
      <c r="L57" s="111"/>
      <c r="M57" s="210" t="s">
        <v>268</v>
      </c>
      <c r="N57" s="112" t="s">
        <v>49</v>
      </c>
      <c r="O57" s="114" t="s">
        <v>104</v>
      </c>
      <c r="P57" s="115"/>
      <c r="S57" s="113">
        <f t="shared" si="10"/>
        <v>37</v>
      </c>
    </row>
    <row r="58" spans="1:47" ht="15" customHeight="1" x14ac:dyDescent="0.25">
      <c r="A58" s="117">
        <v>42</v>
      </c>
      <c r="B58" s="103" t="s">
        <v>262</v>
      </c>
      <c r="C58" s="104" t="s">
        <v>263</v>
      </c>
      <c r="D58" s="105" t="s">
        <v>48</v>
      </c>
      <c r="E58" s="106">
        <v>1</v>
      </c>
      <c r="F58" s="107"/>
      <c r="G58" s="107"/>
      <c r="H58" s="108"/>
      <c r="I58" s="159"/>
      <c r="J58" s="152"/>
      <c r="K58" s="110">
        <f t="shared" si="9"/>
        <v>0</v>
      </c>
      <c r="L58" s="111"/>
      <c r="M58" s="210" t="s">
        <v>268</v>
      </c>
      <c r="N58" s="112" t="s">
        <v>49</v>
      </c>
      <c r="O58" s="114" t="s">
        <v>264</v>
      </c>
      <c r="P58" s="115"/>
      <c r="S58" s="113">
        <f t="shared" si="10"/>
        <v>71</v>
      </c>
    </row>
    <row r="59" spans="1:47" ht="15" customHeight="1" x14ac:dyDescent="0.25">
      <c r="A59" s="117">
        <v>43</v>
      </c>
      <c r="B59" s="103" t="s">
        <v>218</v>
      </c>
      <c r="C59" s="225" t="s">
        <v>211</v>
      </c>
      <c r="D59" s="131" t="s">
        <v>207</v>
      </c>
      <c r="E59" s="198">
        <v>155</v>
      </c>
      <c r="F59" s="107"/>
      <c r="G59" s="107"/>
      <c r="H59" s="108"/>
      <c r="I59" s="159"/>
      <c r="J59" s="153"/>
      <c r="K59" s="110">
        <f t="shared" si="9"/>
        <v>0</v>
      </c>
      <c r="L59" s="111"/>
      <c r="M59" s="210" t="s">
        <v>268</v>
      </c>
      <c r="N59" s="112" t="s">
        <v>49</v>
      </c>
      <c r="O59" s="114" t="s">
        <v>212</v>
      </c>
      <c r="P59" s="115"/>
      <c r="S59" s="113"/>
    </row>
    <row r="60" spans="1:47" ht="15" customHeight="1" x14ac:dyDescent="0.25">
      <c r="A60" s="142"/>
      <c r="B60" s="126" t="s">
        <v>205</v>
      </c>
      <c r="C60" s="127" t="s">
        <v>213</v>
      </c>
      <c r="D60" s="125"/>
      <c r="E60" s="128" t="str">
        <f>IF(SUM(E25:E59)&gt;0,".","")</f>
        <v>.</v>
      </c>
      <c r="F60" s="129"/>
      <c r="G60" s="130"/>
      <c r="H60" s="129"/>
      <c r="I60" s="149">
        <f>SUM(I27:I59)</f>
        <v>0</v>
      </c>
      <c r="J60" s="155"/>
      <c r="K60" s="149">
        <f>SUM(K30:K59)</f>
        <v>0</v>
      </c>
      <c r="L60" s="111"/>
      <c r="M60" s="112"/>
      <c r="N60" s="112"/>
      <c r="O60" s="114"/>
      <c r="P60" s="115"/>
      <c r="S60" s="113"/>
    </row>
    <row r="61" spans="1:47" ht="15" customHeight="1" x14ac:dyDescent="0.25">
      <c r="A61" s="184"/>
      <c r="B61" s="177" t="s">
        <v>249</v>
      </c>
      <c r="C61" s="185" t="s">
        <v>248</v>
      </c>
      <c r="D61" s="186"/>
      <c r="E61" s="187"/>
      <c r="F61" s="188"/>
      <c r="G61" s="189"/>
      <c r="H61" s="188"/>
      <c r="I61" s="190"/>
      <c r="J61" s="191"/>
      <c r="K61" s="192"/>
      <c r="L61" s="111"/>
      <c r="M61" s="112"/>
      <c r="N61" s="112"/>
      <c r="O61" s="114"/>
      <c r="P61" s="115"/>
      <c r="S61" s="113"/>
    </row>
    <row r="62" spans="1:47" ht="15" customHeight="1" x14ac:dyDescent="0.25">
      <c r="A62" s="117">
        <v>44</v>
      </c>
      <c r="B62" s="103" t="s">
        <v>146</v>
      </c>
      <c r="C62" s="104" t="s">
        <v>147</v>
      </c>
      <c r="D62" s="105" t="s">
        <v>48</v>
      </c>
      <c r="E62" s="106">
        <v>1</v>
      </c>
      <c r="F62" s="107"/>
      <c r="G62" s="107"/>
      <c r="H62" s="108"/>
      <c r="I62" s="159"/>
      <c r="J62" s="152"/>
      <c r="K62" s="110">
        <f t="shared" ref="K62" si="11">J62*E62</f>
        <v>0</v>
      </c>
      <c r="L62" s="111"/>
      <c r="M62" s="210" t="s">
        <v>268</v>
      </c>
      <c r="N62" s="112" t="s">
        <v>49</v>
      </c>
      <c r="O62" s="114" t="s">
        <v>145</v>
      </c>
      <c r="P62" s="115"/>
      <c r="S62" s="113">
        <f t="shared" ref="S62:S79" si="12">LEN(C62)</f>
        <v>43</v>
      </c>
    </row>
    <row r="63" spans="1:47" ht="15" customHeight="1" x14ac:dyDescent="0.25">
      <c r="A63" s="226"/>
      <c r="B63" s="228" t="s">
        <v>285</v>
      </c>
      <c r="C63" s="229" t="s">
        <v>286</v>
      </c>
      <c r="D63" s="230" t="s">
        <v>267</v>
      </c>
      <c r="E63" s="231">
        <v>100</v>
      </c>
      <c r="F63" s="231"/>
      <c r="G63" s="107"/>
      <c r="H63" s="108"/>
      <c r="I63" s="159"/>
      <c r="J63" s="232"/>
      <c r="K63" s="245">
        <f t="shared" ref="K63" si="13">ROUND(E63*J63,2)</f>
        <v>0</v>
      </c>
      <c r="L63" s="227"/>
      <c r="M63" s="233" t="s">
        <v>268</v>
      </c>
      <c r="N63" s="112" t="s">
        <v>49</v>
      </c>
      <c r="O63" s="233" t="s">
        <v>287</v>
      </c>
      <c r="P63" s="212"/>
      <c r="Q63" s="213"/>
      <c r="R63" s="210"/>
      <c r="S63" s="210"/>
      <c r="T63" s="210"/>
      <c r="U63" s="210"/>
      <c r="V63" s="210"/>
      <c r="W63" s="210"/>
      <c r="X63" s="210"/>
      <c r="Y63" s="210"/>
      <c r="Z63" s="210"/>
      <c r="AA63" s="210"/>
      <c r="AB63" s="210"/>
      <c r="AC63" s="210"/>
      <c r="AD63" s="210"/>
      <c r="AE63" s="210"/>
      <c r="AF63" s="210"/>
      <c r="AG63" s="210"/>
      <c r="AH63" s="210"/>
      <c r="AI63" s="210"/>
      <c r="AJ63" s="210"/>
      <c r="AK63" s="210"/>
      <c r="AL63" s="210"/>
      <c r="AM63" s="210"/>
      <c r="AN63" s="210"/>
      <c r="AO63" s="210"/>
      <c r="AP63" s="14"/>
      <c r="AQ63" s="14"/>
      <c r="AR63" s="14"/>
      <c r="AS63" s="14"/>
      <c r="AT63" s="14"/>
      <c r="AU63" s="14"/>
    </row>
    <row r="64" spans="1:47" ht="15" customHeight="1" x14ac:dyDescent="0.25">
      <c r="A64" s="142"/>
      <c r="B64" s="126" t="s">
        <v>205</v>
      </c>
      <c r="C64" s="127" t="s">
        <v>220</v>
      </c>
      <c r="D64" s="125"/>
      <c r="E64" s="128" t="str">
        <f>IF(SUM(E61:E62)&gt;0,".","")</f>
        <v>.</v>
      </c>
      <c r="F64" s="129"/>
      <c r="G64" s="130"/>
      <c r="H64" s="129"/>
      <c r="I64" s="149">
        <f>SUM(I62:I62)</f>
        <v>0</v>
      </c>
      <c r="J64" s="154"/>
      <c r="K64" s="149">
        <f>SUM(K62:K63)</f>
        <v>0</v>
      </c>
      <c r="L64" s="111"/>
      <c r="M64" s="112"/>
      <c r="N64" s="112"/>
      <c r="O64" s="114"/>
      <c r="P64" s="115"/>
      <c r="S64" s="113"/>
    </row>
    <row r="65" spans="1:19" ht="15" customHeight="1" x14ac:dyDescent="0.25">
      <c r="A65" s="184"/>
      <c r="B65" s="177" t="s">
        <v>250</v>
      </c>
      <c r="C65" s="185" t="s">
        <v>251</v>
      </c>
      <c r="D65" s="186"/>
      <c r="E65" s="187"/>
      <c r="F65" s="188"/>
      <c r="G65" s="189"/>
      <c r="H65" s="188"/>
      <c r="I65" s="190"/>
      <c r="J65" s="191"/>
      <c r="K65" s="192"/>
      <c r="L65" s="111"/>
      <c r="M65" s="112"/>
      <c r="N65" s="112"/>
      <c r="O65" s="114"/>
      <c r="P65" s="115"/>
      <c r="S65" s="113"/>
    </row>
    <row r="66" spans="1:19" ht="15" customHeight="1" x14ac:dyDescent="0.25">
      <c r="A66" s="117">
        <v>45</v>
      </c>
      <c r="B66" s="103" t="s">
        <v>150</v>
      </c>
      <c r="C66" s="104" t="s">
        <v>151</v>
      </c>
      <c r="D66" s="105" t="s">
        <v>148</v>
      </c>
      <c r="E66" s="106">
        <v>4.5</v>
      </c>
      <c r="F66" s="107"/>
      <c r="G66" s="107"/>
      <c r="H66" s="108"/>
      <c r="I66" s="159"/>
      <c r="J66" s="152"/>
      <c r="K66" s="110">
        <f t="shared" ref="K66:K70" si="14">J66*E66</f>
        <v>0</v>
      </c>
      <c r="L66" s="111"/>
      <c r="M66" s="210" t="s">
        <v>268</v>
      </c>
      <c r="N66" s="112" t="s">
        <v>49</v>
      </c>
      <c r="O66" s="114" t="s">
        <v>149</v>
      </c>
      <c r="P66" s="115"/>
      <c r="S66" s="113">
        <f t="shared" si="12"/>
        <v>28</v>
      </c>
    </row>
    <row r="67" spans="1:19" ht="15" customHeight="1" x14ac:dyDescent="0.25">
      <c r="A67" s="184">
        <v>46</v>
      </c>
      <c r="B67" s="103" t="s">
        <v>152</v>
      </c>
      <c r="C67" s="104" t="s">
        <v>153</v>
      </c>
      <c r="D67" s="105" t="s">
        <v>48</v>
      </c>
      <c r="E67" s="106">
        <v>1</v>
      </c>
      <c r="F67" s="107"/>
      <c r="G67" s="107"/>
      <c r="H67" s="108"/>
      <c r="I67" s="159"/>
      <c r="J67" s="152"/>
      <c r="K67" s="110">
        <f t="shared" si="14"/>
        <v>0</v>
      </c>
      <c r="L67" s="111"/>
      <c r="M67" s="210" t="s">
        <v>268</v>
      </c>
      <c r="N67" s="112" t="s">
        <v>49</v>
      </c>
      <c r="O67" s="114" t="s">
        <v>154</v>
      </c>
      <c r="P67" s="115"/>
      <c r="S67" s="113">
        <f t="shared" si="12"/>
        <v>33</v>
      </c>
    </row>
    <row r="68" spans="1:19" ht="15" customHeight="1" x14ac:dyDescent="0.25">
      <c r="A68" s="117">
        <v>47</v>
      </c>
      <c r="B68" s="103" t="s">
        <v>155</v>
      </c>
      <c r="C68" s="104" t="s">
        <v>156</v>
      </c>
      <c r="D68" s="105" t="s">
        <v>48</v>
      </c>
      <c r="E68" s="106">
        <v>1</v>
      </c>
      <c r="F68" s="107"/>
      <c r="G68" s="107"/>
      <c r="H68" s="108"/>
      <c r="I68" s="159"/>
      <c r="J68" s="152"/>
      <c r="K68" s="110">
        <f t="shared" si="14"/>
        <v>0</v>
      </c>
      <c r="L68" s="111"/>
      <c r="M68" s="210" t="s">
        <v>268</v>
      </c>
      <c r="N68" s="112" t="s">
        <v>49</v>
      </c>
      <c r="O68" s="114" t="s">
        <v>157</v>
      </c>
      <c r="P68" s="115"/>
      <c r="S68" s="113">
        <f t="shared" si="12"/>
        <v>21</v>
      </c>
    </row>
    <row r="69" spans="1:19" ht="15" customHeight="1" x14ac:dyDescent="0.25">
      <c r="A69" s="184">
        <v>48</v>
      </c>
      <c r="B69" s="103" t="s">
        <v>158</v>
      </c>
      <c r="C69" s="104" t="s">
        <v>159</v>
      </c>
      <c r="D69" s="105" t="s">
        <v>48</v>
      </c>
      <c r="E69" s="106">
        <v>1</v>
      </c>
      <c r="F69" s="107"/>
      <c r="G69" s="107"/>
      <c r="H69" s="108"/>
      <c r="I69" s="159"/>
      <c r="J69" s="152"/>
      <c r="K69" s="110">
        <f t="shared" si="14"/>
        <v>0</v>
      </c>
      <c r="L69" s="111"/>
      <c r="M69" s="210" t="s">
        <v>268</v>
      </c>
      <c r="N69" s="112" t="s">
        <v>49</v>
      </c>
      <c r="O69" s="114" t="s">
        <v>160</v>
      </c>
      <c r="P69" s="115"/>
      <c r="S69" s="113">
        <f t="shared" si="12"/>
        <v>14</v>
      </c>
    </row>
    <row r="70" spans="1:19" ht="15" customHeight="1" x14ac:dyDescent="0.25">
      <c r="A70" s="117">
        <v>49</v>
      </c>
      <c r="B70" s="103" t="s">
        <v>161</v>
      </c>
      <c r="C70" s="104" t="s">
        <v>162</v>
      </c>
      <c r="D70" s="105" t="s">
        <v>55</v>
      </c>
      <c r="E70" s="106">
        <v>35</v>
      </c>
      <c r="F70" s="107"/>
      <c r="G70" s="107"/>
      <c r="H70" s="108"/>
      <c r="I70" s="159"/>
      <c r="J70" s="152"/>
      <c r="K70" s="110">
        <f t="shared" si="14"/>
        <v>0</v>
      </c>
      <c r="L70" s="111"/>
      <c r="M70" s="210" t="s">
        <v>268</v>
      </c>
      <c r="N70" s="112" t="s">
        <v>49</v>
      </c>
      <c r="O70" s="114" t="s">
        <v>163</v>
      </c>
      <c r="P70" s="115"/>
      <c r="S70" s="113">
        <f t="shared" si="12"/>
        <v>36</v>
      </c>
    </row>
    <row r="71" spans="1:19" ht="15" customHeight="1" thickBot="1" x14ac:dyDescent="0.3">
      <c r="A71" s="160"/>
      <c r="B71" s="144" t="s">
        <v>205</v>
      </c>
      <c r="C71" s="145" t="s">
        <v>222</v>
      </c>
      <c r="D71" s="143"/>
      <c r="E71" s="146" t="str">
        <f>IF(SUM(E66:E70)&gt;0,".","")</f>
        <v>.</v>
      </c>
      <c r="F71" s="147"/>
      <c r="G71" s="148"/>
      <c r="H71" s="148"/>
      <c r="I71" s="150">
        <f>SUM(I66:I70)</f>
        <v>0</v>
      </c>
      <c r="J71" s="156"/>
      <c r="K71" s="150">
        <f>SUM(K66:K70)</f>
        <v>0</v>
      </c>
      <c r="L71" s="111"/>
      <c r="M71" s="112"/>
      <c r="N71" s="112"/>
      <c r="O71" s="114"/>
      <c r="P71" s="115"/>
      <c r="S71" s="113"/>
    </row>
    <row r="72" spans="1:19" ht="15" customHeight="1" thickTop="1" x14ac:dyDescent="0.25">
      <c r="A72" s="184"/>
      <c r="B72" s="177" t="s">
        <v>252</v>
      </c>
      <c r="C72" s="185" t="s">
        <v>253</v>
      </c>
      <c r="D72" s="186"/>
      <c r="E72" s="187"/>
      <c r="F72" s="188"/>
      <c r="G72" s="189"/>
      <c r="H72" s="189"/>
      <c r="I72" s="190"/>
      <c r="J72" s="191"/>
      <c r="K72" s="192"/>
      <c r="L72" s="111"/>
      <c r="M72" s="112"/>
      <c r="N72" s="112"/>
      <c r="O72" s="114"/>
      <c r="P72" s="115"/>
      <c r="S72" s="113"/>
    </row>
    <row r="73" spans="1:19" ht="15" customHeight="1" x14ac:dyDescent="0.25">
      <c r="A73" s="117">
        <v>50</v>
      </c>
      <c r="B73" s="103" t="s">
        <v>164</v>
      </c>
      <c r="C73" s="104" t="s">
        <v>165</v>
      </c>
      <c r="D73" s="105" t="s">
        <v>58</v>
      </c>
      <c r="E73" s="106">
        <v>112</v>
      </c>
      <c r="F73" s="107"/>
      <c r="G73" s="107"/>
      <c r="H73" s="108"/>
      <c r="I73" s="159"/>
      <c r="J73" s="152"/>
      <c r="K73" s="110">
        <f t="shared" ref="K73:K92" si="15">J73*E73</f>
        <v>0</v>
      </c>
      <c r="L73" s="111"/>
      <c r="M73" s="210" t="s">
        <v>268</v>
      </c>
      <c r="N73" s="112" t="s">
        <v>49</v>
      </c>
      <c r="O73" s="114" t="s">
        <v>166</v>
      </c>
      <c r="P73" s="115"/>
      <c r="S73" s="113">
        <f t="shared" si="12"/>
        <v>36</v>
      </c>
    </row>
    <row r="74" spans="1:19" ht="15" customHeight="1" x14ac:dyDescent="0.25">
      <c r="A74" s="117">
        <v>51</v>
      </c>
      <c r="B74" s="103" t="s">
        <v>167</v>
      </c>
      <c r="C74" s="104" t="s">
        <v>168</v>
      </c>
      <c r="D74" s="105" t="s">
        <v>48</v>
      </c>
      <c r="E74" s="106">
        <v>8</v>
      </c>
      <c r="F74" s="107"/>
      <c r="G74" s="107"/>
      <c r="H74" s="108"/>
      <c r="I74" s="159"/>
      <c r="J74" s="152"/>
      <c r="K74" s="110">
        <f t="shared" si="15"/>
        <v>0</v>
      </c>
      <c r="L74" s="111"/>
      <c r="M74" s="210" t="s">
        <v>268</v>
      </c>
      <c r="N74" s="112" t="s">
        <v>49</v>
      </c>
      <c r="O74" s="114" t="s">
        <v>51</v>
      </c>
      <c r="P74" s="115"/>
      <c r="S74" s="113">
        <f t="shared" si="12"/>
        <v>32</v>
      </c>
    </row>
    <row r="75" spans="1:19" ht="15" customHeight="1" x14ac:dyDescent="0.25">
      <c r="A75" s="117">
        <v>52</v>
      </c>
      <c r="B75" s="103" t="s">
        <v>169</v>
      </c>
      <c r="C75" s="104" t="s">
        <v>170</v>
      </c>
      <c r="D75" s="105" t="s">
        <v>48</v>
      </c>
      <c r="E75" s="106">
        <v>51</v>
      </c>
      <c r="F75" s="107"/>
      <c r="G75" s="107"/>
      <c r="H75" s="108"/>
      <c r="I75" s="159"/>
      <c r="J75" s="152"/>
      <c r="K75" s="110">
        <f t="shared" si="15"/>
        <v>0</v>
      </c>
      <c r="L75" s="111"/>
      <c r="M75" s="210" t="s">
        <v>268</v>
      </c>
      <c r="N75" s="112" t="s">
        <v>49</v>
      </c>
      <c r="O75" s="114" t="s">
        <v>51</v>
      </c>
      <c r="P75" s="115"/>
      <c r="S75" s="113">
        <f t="shared" si="12"/>
        <v>60</v>
      </c>
    </row>
    <row r="76" spans="1:19" ht="15" customHeight="1" x14ac:dyDescent="0.25">
      <c r="A76" s="117">
        <v>53</v>
      </c>
      <c r="B76" s="103" t="s">
        <v>171</v>
      </c>
      <c r="C76" s="104" t="s">
        <v>172</v>
      </c>
      <c r="D76" s="105" t="s">
        <v>48</v>
      </c>
      <c r="E76" s="106">
        <v>18</v>
      </c>
      <c r="F76" s="107"/>
      <c r="G76" s="107"/>
      <c r="H76" s="108"/>
      <c r="I76" s="159"/>
      <c r="J76" s="152"/>
      <c r="K76" s="110">
        <f t="shared" si="15"/>
        <v>0</v>
      </c>
      <c r="L76" s="111"/>
      <c r="M76" s="210" t="s">
        <v>268</v>
      </c>
      <c r="N76" s="112" t="s">
        <v>49</v>
      </c>
      <c r="O76" s="114" t="s">
        <v>51</v>
      </c>
      <c r="P76" s="115"/>
      <c r="S76" s="113">
        <f t="shared" si="12"/>
        <v>45</v>
      </c>
    </row>
    <row r="77" spans="1:19" ht="15" customHeight="1" x14ac:dyDescent="0.25">
      <c r="A77" s="117">
        <v>54</v>
      </c>
      <c r="B77" s="103" t="s">
        <v>173</v>
      </c>
      <c r="C77" s="104" t="s">
        <v>174</v>
      </c>
      <c r="D77" s="105" t="s">
        <v>48</v>
      </c>
      <c r="E77" s="106">
        <v>5</v>
      </c>
      <c r="F77" s="107"/>
      <c r="G77" s="107"/>
      <c r="H77" s="108"/>
      <c r="I77" s="159"/>
      <c r="J77" s="152"/>
      <c r="K77" s="110">
        <f t="shared" si="15"/>
        <v>0</v>
      </c>
      <c r="L77" s="111"/>
      <c r="M77" s="210" t="s">
        <v>268</v>
      </c>
      <c r="N77" s="112" t="s">
        <v>49</v>
      </c>
      <c r="O77" s="114" t="s">
        <v>51</v>
      </c>
      <c r="P77" s="115"/>
      <c r="S77" s="113">
        <f t="shared" si="12"/>
        <v>59</v>
      </c>
    </row>
    <row r="78" spans="1:19" ht="15" customHeight="1" x14ac:dyDescent="0.25">
      <c r="A78" s="117">
        <v>55</v>
      </c>
      <c r="B78" s="103" t="s">
        <v>175</v>
      </c>
      <c r="C78" s="104" t="s">
        <v>176</v>
      </c>
      <c r="D78" s="105" t="s">
        <v>54</v>
      </c>
      <c r="E78" s="106">
        <v>500</v>
      </c>
      <c r="F78" s="107"/>
      <c r="G78" s="107"/>
      <c r="H78" s="108"/>
      <c r="I78" s="159"/>
      <c r="J78" s="152"/>
      <c r="K78" s="110">
        <f t="shared" si="15"/>
        <v>0</v>
      </c>
      <c r="L78" s="111"/>
      <c r="M78" s="210" t="s">
        <v>268</v>
      </c>
      <c r="N78" s="112" t="s">
        <v>49</v>
      </c>
      <c r="O78" s="114" t="s">
        <v>177</v>
      </c>
      <c r="P78" s="115"/>
      <c r="S78" s="113">
        <f t="shared" si="12"/>
        <v>49</v>
      </c>
    </row>
    <row r="79" spans="1:19" ht="15" customHeight="1" x14ac:dyDescent="0.25">
      <c r="A79" s="117">
        <v>56</v>
      </c>
      <c r="B79" s="103" t="s">
        <v>178</v>
      </c>
      <c r="C79" s="104" t="s">
        <v>179</v>
      </c>
      <c r="D79" s="105" t="s">
        <v>48</v>
      </c>
      <c r="E79" s="106">
        <v>83</v>
      </c>
      <c r="F79" s="107"/>
      <c r="G79" s="107"/>
      <c r="H79" s="108"/>
      <c r="I79" s="159"/>
      <c r="J79" s="152"/>
      <c r="K79" s="110">
        <f t="shared" si="15"/>
        <v>0</v>
      </c>
      <c r="L79" s="111"/>
      <c r="M79" s="210" t="s">
        <v>268</v>
      </c>
      <c r="N79" s="112" t="s">
        <v>49</v>
      </c>
      <c r="O79" s="114" t="s">
        <v>51</v>
      </c>
      <c r="P79" s="115"/>
      <c r="S79" s="113">
        <f t="shared" si="12"/>
        <v>40</v>
      </c>
    </row>
    <row r="80" spans="1:19" ht="15" customHeight="1" x14ac:dyDescent="0.25">
      <c r="A80" s="117">
        <v>57</v>
      </c>
      <c r="B80" s="103" t="s">
        <v>180</v>
      </c>
      <c r="C80" s="104" t="s">
        <v>181</v>
      </c>
      <c r="D80" s="105" t="s">
        <v>48</v>
      </c>
      <c r="E80" s="106">
        <v>4</v>
      </c>
      <c r="F80" s="107"/>
      <c r="G80" s="107"/>
      <c r="H80" s="108"/>
      <c r="I80" s="159"/>
      <c r="J80" s="152"/>
      <c r="K80" s="110">
        <f t="shared" si="15"/>
        <v>0</v>
      </c>
      <c r="L80" s="111"/>
      <c r="M80" s="210" t="s">
        <v>268</v>
      </c>
      <c r="N80" s="112" t="s">
        <v>49</v>
      </c>
      <c r="O80" s="114" t="s">
        <v>51</v>
      </c>
      <c r="P80" s="115"/>
      <c r="S80" s="113">
        <f t="shared" ref="S80:S92" si="16">LEN(C80)</f>
        <v>44</v>
      </c>
    </row>
    <row r="81" spans="1:22" ht="15" customHeight="1" x14ac:dyDescent="0.25">
      <c r="A81" s="117">
        <v>58</v>
      </c>
      <c r="B81" s="103" t="s">
        <v>182</v>
      </c>
      <c r="C81" s="104" t="s">
        <v>183</v>
      </c>
      <c r="D81" s="105" t="s">
        <v>48</v>
      </c>
      <c r="E81" s="106">
        <v>9</v>
      </c>
      <c r="F81" s="107"/>
      <c r="G81" s="107"/>
      <c r="H81" s="108"/>
      <c r="I81" s="159"/>
      <c r="J81" s="152"/>
      <c r="K81" s="110">
        <f t="shared" si="15"/>
        <v>0</v>
      </c>
      <c r="L81" s="111"/>
      <c r="M81" s="210" t="s">
        <v>268</v>
      </c>
      <c r="N81" s="112" t="s">
        <v>49</v>
      </c>
      <c r="O81" s="114" t="s">
        <v>51</v>
      </c>
      <c r="P81" s="115"/>
      <c r="S81" s="113">
        <f t="shared" si="16"/>
        <v>41</v>
      </c>
    </row>
    <row r="82" spans="1:22" ht="15" customHeight="1" x14ac:dyDescent="0.25">
      <c r="A82" s="117">
        <v>59</v>
      </c>
      <c r="B82" s="103" t="s">
        <v>184</v>
      </c>
      <c r="C82" s="104" t="s">
        <v>185</v>
      </c>
      <c r="D82" s="105" t="s">
        <v>48</v>
      </c>
      <c r="E82" s="106">
        <v>1</v>
      </c>
      <c r="F82" s="107"/>
      <c r="G82" s="107"/>
      <c r="H82" s="108"/>
      <c r="I82" s="159"/>
      <c r="J82" s="152"/>
      <c r="K82" s="110">
        <f t="shared" si="15"/>
        <v>0</v>
      </c>
      <c r="L82" s="111"/>
      <c r="M82" s="210" t="s">
        <v>268</v>
      </c>
      <c r="N82" s="112" t="s">
        <v>49</v>
      </c>
      <c r="O82" s="114" t="s">
        <v>51</v>
      </c>
      <c r="P82" s="115"/>
      <c r="S82" s="113">
        <f t="shared" si="16"/>
        <v>65</v>
      </c>
    </row>
    <row r="83" spans="1:22" ht="15" customHeight="1" x14ac:dyDescent="0.25">
      <c r="A83" s="117">
        <v>60</v>
      </c>
      <c r="B83" s="103" t="s">
        <v>186</v>
      </c>
      <c r="C83" s="104" t="s">
        <v>187</v>
      </c>
      <c r="D83" s="105" t="s">
        <v>48</v>
      </c>
      <c r="E83" s="106">
        <v>1</v>
      </c>
      <c r="F83" s="107"/>
      <c r="G83" s="107"/>
      <c r="H83" s="108"/>
      <c r="I83" s="159"/>
      <c r="J83" s="152"/>
      <c r="K83" s="110">
        <f t="shared" si="15"/>
        <v>0</v>
      </c>
      <c r="L83" s="111"/>
      <c r="M83" s="210" t="s">
        <v>268</v>
      </c>
      <c r="N83" s="112" t="s">
        <v>49</v>
      </c>
      <c r="O83" s="114" t="s">
        <v>51</v>
      </c>
      <c r="P83" s="115"/>
      <c r="S83" s="113">
        <f t="shared" si="16"/>
        <v>76</v>
      </c>
    </row>
    <row r="84" spans="1:22" ht="15" customHeight="1" x14ac:dyDescent="0.25">
      <c r="A84" s="117">
        <v>61</v>
      </c>
      <c r="B84" s="103" t="s">
        <v>188</v>
      </c>
      <c r="C84" s="104" t="s">
        <v>189</v>
      </c>
      <c r="D84" s="105" t="s">
        <v>48</v>
      </c>
      <c r="E84" s="106">
        <v>1</v>
      </c>
      <c r="F84" s="107"/>
      <c r="G84" s="107"/>
      <c r="H84" s="108"/>
      <c r="I84" s="159"/>
      <c r="J84" s="152"/>
      <c r="K84" s="110">
        <f t="shared" si="15"/>
        <v>0</v>
      </c>
      <c r="L84" s="111"/>
      <c r="M84" s="210" t="s">
        <v>268</v>
      </c>
      <c r="N84" s="112" t="s">
        <v>49</v>
      </c>
      <c r="O84" s="114" t="s">
        <v>51</v>
      </c>
      <c r="P84" s="115"/>
      <c r="S84" s="113">
        <f t="shared" si="16"/>
        <v>44</v>
      </c>
    </row>
    <row r="85" spans="1:22" ht="15" customHeight="1" x14ac:dyDescent="0.25">
      <c r="A85" s="117">
        <v>62</v>
      </c>
      <c r="B85" s="103" t="s">
        <v>190</v>
      </c>
      <c r="C85" s="104" t="s">
        <v>191</v>
      </c>
      <c r="D85" s="105" t="s">
        <v>48</v>
      </c>
      <c r="E85" s="106">
        <v>680</v>
      </c>
      <c r="F85" s="107"/>
      <c r="G85" s="107"/>
      <c r="H85" s="108"/>
      <c r="I85" s="159"/>
      <c r="J85" s="152"/>
      <c r="K85" s="110">
        <f t="shared" si="15"/>
        <v>0</v>
      </c>
      <c r="L85" s="111"/>
      <c r="M85" s="210" t="s">
        <v>268</v>
      </c>
      <c r="N85" s="112" t="s">
        <v>49</v>
      </c>
      <c r="O85" s="114" t="s">
        <v>51</v>
      </c>
      <c r="P85" s="115"/>
      <c r="S85" s="113">
        <f t="shared" si="16"/>
        <v>29</v>
      </c>
    </row>
    <row r="86" spans="1:22" ht="15" customHeight="1" x14ac:dyDescent="0.25">
      <c r="A86" s="117">
        <v>63</v>
      </c>
      <c r="B86" s="103" t="s">
        <v>192</v>
      </c>
      <c r="C86" s="104" t="s">
        <v>193</v>
      </c>
      <c r="D86" s="105" t="s">
        <v>48</v>
      </c>
      <c r="E86" s="106">
        <v>18</v>
      </c>
      <c r="F86" s="107"/>
      <c r="G86" s="107"/>
      <c r="H86" s="108"/>
      <c r="I86" s="159"/>
      <c r="J86" s="152"/>
      <c r="K86" s="110">
        <f t="shared" si="15"/>
        <v>0</v>
      </c>
      <c r="L86" s="111"/>
      <c r="M86" s="210" t="s">
        <v>268</v>
      </c>
      <c r="N86" s="112" t="s">
        <v>49</v>
      </c>
      <c r="O86" s="114" t="s">
        <v>51</v>
      </c>
      <c r="P86" s="115"/>
      <c r="S86" s="113">
        <f t="shared" si="16"/>
        <v>55</v>
      </c>
    </row>
    <row r="87" spans="1:22" ht="32.1" customHeight="1" x14ac:dyDescent="0.25">
      <c r="A87" s="117">
        <v>64</v>
      </c>
      <c r="B87" s="103" t="s">
        <v>194</v>
      </c>
      <c r="C87" s="104" t="s">
        <v>195</v>
      </c>
      <c r="D87" s="105" t="s">
        <v>48</v>
      </c>
      <c r="E87" s="106">
        <v>28</v>
      </c>
      <c r="F87" s="107"/>
      <c r="G87" s="107"/>
      <c r="H87" s="108"/>
      <c r="I87" s="159"/>
      <c r="J87" s="152"/>
      <c r="K87" s="110">
        <f t="shared" si="15"/>
        <v>0</v>
      </c>
      <c r="L87" s="111"/>
      <c r="M87" s="210" t="s">
        <v>268</v>
      </c>
      <c r="N87" s="112" t="s">
        <v>49</v>
      </c>
      <c r="O87" s="114" t="s">
        <v>51</v>
      </c>
      <c r="P87" s="115"/>
      <c r="S87" s="113">
        <f t="shared" si="16"/>
        <v>99</v>
      </c>
    </row>
    <row r="88" spans="1:22" ht="15" customHeight="1" x14ac:dyDescent="0.25">
      <c r="A88" s="117">
        <v>65</v>
      </c>
      <c r="B88" s="103" t="s">
        <v>196</v>
      </c>
      <c r="C88" s="104" t="s">
        <v>197</v>
      </c>
      <c r="D88" s="105" t="s">
        <v>48</v>
      </c>
      <c r="E88" s="106">
        <v>4</v>
      </c>
      <c r="F88" s="107"/>
      <c r="G88" s="107"/>
      <c r="H88" s="108"/>
      <c r="I88" s="159"/>
      <c r="J88" s="152"/>
      <c r="K88" s="110">
        <f t="shared" si="15"/>
        <v>0</v>
      </c>
      <c r="L88" s="111"/>
      <c r="M88" s="210" t="s">
        <v>268</v>
      </c>
      <c r="N88" s="112" t="s">
        <v>49</v>
      </c>
      <c r="O88" s="114" t="s">
        <v>51</v>
      </c>
      <c r="P88" s="115"/>
      <c r="S88" s="113">
        <f t="shared" si="16"/>
        <v>44</v>
      </c>
    </row>
    <row r="89" spans="1:22" ht="15" customHeight="1" x14ac:dyDescent="0.25">
      <c r="A89" s="117">
        <v>66</v>
      </c>
      <c r="B89" s="103" t="s">
        <v>198</v>
      </c>
      <c r="C89" s="104" t="s">
        <v>199</v>
      </c>
      <c r="D89" s="105" t="s">
        <v>50</v>
      </c>
      <c r="E89" s="106">
        <v>4752</v>
      </c>
      <c r="F89" s="107"/>
      <c r="G89" s="107"/>
      <c r="H89" s="108"/>
      <c r="I89" s="159"/>
      <c r="J89" s="152"/>
      <c r="K89" s="110">
        <f t="shared" si="15"/>
        <v>0</v>
      </c>
      <c r="L89" s="111"/>
      <c r="M89" s="210" t="s">
        <v>268</v>
      </c>
      <c r="N89" s="112" t="s">
        <v>49</v>
      </c>
      <c r="O89" s="114" t="s">
        <v>200</v>
      </c>
      <c r="P89" s="115"/>
      <c r="S89" s="113">
        <f t="shared" si="16"/>
        <v>75</v>
      </c>
    </row>
    <row r="90" spans="1:22" ht="15" customHeight="1" x14ac:dyDescent="0.25">
      <c r="A90" s="117">
        <v>67</v>
      </c>
      <c r="B90" s="103" t="s">
        <v>201</v>
      </c>
      <c r="C90" s="104" t="s">
        <v>202</v>
      </c>
      <c r="D90" s="105" t="s">
        <v>50</v>
      </c>
      <c r="E90" s="106">
        <v>4752</v>
      </c>
      <c r="F90" s="107"/>
      <c r="G90" s="107"/>
      <c r="H90" s="108"/>
      <c r="I90" s="159"/>
      <c r="J90" s="152"/>
      <c r="K90" s="110">
        <f t="shared" si="15"/>
        <v>0</v>
      </c>
      <c r="L90" s="111"/>
      <c r="M90" s="210" t="s">
        <v>268</v>
      </c>
      <c r="N90" s="112" t="s">
        <v>49</v>
      </c>
      <c r="O90" s="114" t="s">
        <v>200</v>
      </c>
      <c r="P90" s="115"/>
      <c r="S90" s="113">
        <f t="shared" si="16"/>
        <v>71</v>
      </c>
    </row>
    <row r="91" spans="1:22" ht="15" customHeight="1" x14ac:dyDescent="0.25">
      <c r="A91" s="117">
        <v>68</v>
      </c>
      <c r="B91" s="103" t="s">
        <v>203</v>
      </c>
      <c r="C91" s="104" t="s">
        <v>204</v>
      </c>
      <c r="D91" s="105" t="s">
        <v>52</v>
      </c>
      <c r="E91" s="200">
        <v>560</v>
      </c>
      <c r="F91" s="107"/>
      <c r="G91" s="107"/>
      <c r="H91" s="167"/>
      <c r="I91" s="159"/>
      <c r="J91" s="152"/>
      <c r="K91" s="110">
        <f t="shared" si="15"/>
        <v>0</v>
      </c>
      <c r="L91" s="111"/>
      <c r="M91" s="210" t="s">
        <v>268</v>
      </c>
      <c r="N91" s="112" t="s">
        <v>49</v>
      </c>
      <c r="O91" s="114" t="s">
        <v>53</v>
      </c>
      <c r="P91" s="115"/>
      <c r="S91" s="113">
        <f t="shared" si="16"/>
        <v>67</v>
      </c>
    </row>
    <row r="92" spans="1:22" ht="15" customHeight="1" x14ac:dyDescent="0.25">
      <c r="A92" s="117">
        <v>69</v>
      </c>
      <c r="B92" s="103" t="s">
        <v>219</v>
      </c>
      <c r="C92" s="104" t="s">
        <v>144</v>
      </c>
      <c r="D92" s="105" t="s">
        <v>55</v>
      </c>
      <c r="E92" s="200">
        <v>102</v>
      </c>
      <c r="F92" s="107"/>
      <c r="G92" s="107"/>
      <c r="H92" s="108"/>
      <c r="I92" s="159"/>
      <c r="J92" s="153"/>
      <c r="K92" s="110">
        <f t="shared" si="15"/>
        <v>0</v>
      </c>
      <c r="L92" s="111"/>
      <c r="M92" s="210" t="s">
        <v>268</v>
      </c>
      <c r="N92" s="112" t="s">
        <v>49</v>
      </c>
      <c r="O92" s="114" t="s">
        <v>223</v>
      </c>
      <c r="P92" s="115"/>
      <c r="S92" s="113">
        <f t="shared" si="16"/>
        <v>57</v>
      </c>
    </row>
    <row r="93" spans="1:22" ht="15" customHeight="1" x14ac:dyDescent="0.25">
      <c r="A93" s="142"/>
      <c r="B93" s="126" t="s">
        <v>205</v>
      </c>
      <c r="C93" s="127" t="s">
        <v>221</v>
      </c>
      <c r="D93" s="125"/>
      <c r="E93" s="129"/>
      <c r="F93" s="129"/>
      <c r="G93" s="130"/>
      <c r="H93" s="129"/>
      <c r="I93" s="149">
        <f>SUM(I73:I92)</f>
        <v>0</v>
      </c>
      <c r="J93" s="154"/>
      <c r="K93" s="149">
        <f>SUM(K73:K92)</f>
        <v>0</v>
      </c>
      <c r="L93" s="120"/>
      <c r="N93" s="112"/>
    </row>
    <row r="94" spans="1:22" ht="15" customHeight="1" x14ac:dyDescent="0.25">
      <c r="A94" s="166"/>
      <c r="B94" s="193" t="s">
        <v>254</v>
      </c>
      <c r="C94" s="185" t="s">
        <v>255</v>
      </c>
      <c r="D94" s="186"/>
      <c r="E94" s="188"/>
      <c r="F94" s="188"/>
      <c r="G94" s="189"/>
      <c r="H94" s="188"/>
      <c r="I94" s="190"/>
      <c r="J94" s="191"/>
      <c r="K94" s="192"/>
      <c r="L94" s="120"/>
      <c r="N94" s="112"/>
    </row>
    <row r="95" spans="1:22" ht="15" customHeight="1" x14ac:dyDescent="0.25">
      <c r="A95" s="166">
        <v>70</v>
      </c>
      <c r="B95" s="103" t="s">
        <v>230</v>
      </c>
      <c r="C95" s="104" t="s">
        <v>231</v>
      </c>
      <c r="D95" s="105" t="s">
        <v>58</v>
      </c>
      <c r="E95" s="200">
        <v>333</v>
      </c>
      <c r="F95" s="107"/>
      <c r="G95" s="107"/>
      <c r="H95" s="167"/>
      <c r="I95" s="108"/>
      <c r="J95" s="109"/>
      <c r="K95" s="110">
        <f t="shared" ref="K95:K98" si="17">J95*E95</f>
        <v>0</v>
      </c>
      <c r="L95" s="111"/>
      <c r="M95" s="210" t="s">
        <v>268</v>
      </c>
      <c r="N95" s="112" t="s">
        <v>49</v>
      </c>
      <c r="O95" s="163" t="s">
        <v>232</v>
      </c>
      <c r="P95" s="115"/>
      <c r="R95" s="14"/>
      <c r="S95" s="113">
        <f t="shared" ref="S95:S96" si="18">LEN(C95)</f>
        <v>48</v>
      </c>
      <c r="T95" s="166"/>
      <c r="U95" s="166"/>
      <c r="V95" s="166"/>
    </row>
    <row r="96" spans="1:22" ht="15" customHeight="1" x14ac:dyDescent="0.25">
      <c r="A96" s="166">
        <v>71</v>
      </c>
      <c r="B96" s="103" t="s">
        <v>233</v>
      </c>
      <c r="C96" s="104" t="s">
        <v>234</v>
      </c>
      <c r="D96" s="105" t="s">
        <v>58</v>
      </c>
      <c r="E96" s="200">
        <f>E73</f>
        <v>112</v>
      </c>
      <c r="F96" s="107"/>
      <c r="G96" s="107"/>
      <c r="H96" s="167"/>
      <c r="I96" s="108"/>
      <c r="J96" s="109"/>
      <c r="K96" s="110">
        <f t="shared" si="17"/>
        <v>0</v>
      </c>
      <c r="L96" s="111"/>
      <c r="M96" s="210" t="s">
        <v>268</v>
      </c>
      <c r="N96" s="112" t="s">
        <v>49</v>
      </c>
      <c r="O96" s="163" t="s">
        <v>235</v>
      </c>
      <c r="P96" s="115"/>
      <c r="R96" s="14"/>
      <c r="S96" s="113">
        <f t="shared" si="18"/>
        <v>53</v>
      </c>
      <c r="T96" s="166"/>
      <c r="U96" s="166"/>
      <c r="V96" s="166"/>
    </row>
    <row r="97" spans="1:94" ht="30" x14ac:dyDescent="0.25">
      <c r="A97" s="166">
        <v>72</v>
      </c>
      <c r="B97" s="103" t="s">
        <v>224</v>
      </c>
      <c r="C97" s="161" t="s">
        <v>225</v>
      </c>
      <c r="D97" s="105" t="s">
        <v>226</v>
      </c>
      <c r="E97" s="200">
        <f>E95*1.8</f>
        <v>599.4</v>
      </c>
      <c r="F97" s="105"/>
      <c r="G97" s="105"/>
      <c r="H97" s="167"/>
      <c r="I97" s="162"/>
      <c r="J97" s="109"/>
      <c r="K97" s="110">
        <f t="shared" si="17"/>
        <v>0</v>
      </c>
      <c r="L97" s="111"/>
      <c r="M97" s="210" t="s">
        <v>268</v>
      </c>
      <c r="N97" s="112" t="s">
        <v>49</v>
      </c>
      <c r="O97" s="163" t="s">
        <v>227</v>
      </c>
      <c r="P97" s="164"/>
      <c r="Q97" s="165"/>
      <c r="R97" s="14"/>
      <c r="S97" s="113">
        <f t="shared" ref="S97:S98" si="19">LEN(C97)</f>
        <v>110</v>
      </c>
      <c r="T97" s="14"/>
      <c r="U97" s="14"/>
      <c r="V97" s="14"/>
      <c r="W97" s="14"/>
      <c r="X97" s="14"/>
    </row>
    <row r="98" spans="1:94" ht="30" x14ac:dyDescent="0.25">
      <c r="A98" s="166">
        <v>73</v>
      </c>
      <c r="B98" s="103" t="s">
        <v>228</v>
      </c>
      <c r="C98" s="104" t="s">
        <v>229</v>
      </c>
      <c r="D98" s="105" t="s">
        <v>226</v>
      </c>
      <c r="E98" s="200">
        <f>E96*2.5</f>
        <v>280</v>
      </c>
      <c r="F98" s="105"/>
      <c r="G98" s="105"/>
      <c r="H98" s="167"/>
      <c r="I98" s="162"/>
      <c r="J98" s="109"/>
      <c r="K98" s="110">
        <f t="shared" si="17"/>
        <v>0</v>
      </c>
      <c r="L98" s="111"/>
      <c r="M98" s="210" t="s">
        <v>268</v>
      </c>
      <c r="N98" s="112" t="s">
        <v>49</v>
      </c>
      <c r="O98" s="163" t="s">
        <v>227</v>
      </c>
      <c r="P98" s="164"/>
      <c r="Q98" s="165"/>
      <c r="R98" s="14"/>
      <c r="S98" s="113">
        <f t="shared" si="19"/>
        <v>94</v>
      </c>
      <c r="T98" s="14"/>
      <c r="U98" s="14"/>
      <c r="V98" s="14"/>
      <c r="W98" s="14"/>
      <c r="X98" s="14"/>
    </row>
    <row r="99" spans="1:94" x14ac:dyDescent="0.25">
      <c r="A99" s="142"/>
      <c r="B99" s="126" t="s">
        <v>205</v>
      </c>
      <c r="C99" s="127" t="s">
        <v>236</v>
      </c>
      <c r="D99" s="125"/>
      <c r="E99" s="204"/>
      <c r="F99" s="129"/>
      <c r="G99" s="130"/>
      <c r="H99" s="129"/>
      <c r="I99" s="149">
        <f>SUM(I95:I98)</f>
        <v>0</v>
      </c>
      <c r="J99" s="154"/>
      <c r="K99" s="149">
        <f>SUM(K95:K98)</f>
        <v>0</v>
      </c>
      <c r="L99" s="120"/>
      <c r="N99" s="112"/>
    </row>
    <row r="100" spans="1:94" x14ac:dyDescent="0.25">
      <c r="B100" s="177" t="s">
        <v>259</v>
      </c>
      <c r="C100" s="185" t="s">
        <v>260</v>
      </c>
      <c r="D100" s="186"/>
      <c r="E100" s="201"/>
      <c r="F100" s="188"/>
      <c r="G100" s="189"/>
      <c r="H100" s="189"/>
      <c r="I100" s="190"/>
      <c r="J100" s="191"/>
      <c r="K100" s="192"/>
      <c r="L100" s="111"/>
      <c r="M100" s="112"/>
      <c r="N100" s="112"/>
      <c r="O100" s="114"/>
      <c r="P100" s="115"/>
      <c r="S100" s="113"/>
    </row>
    <row r="101" spans="1:94" x14ac:dyDescent="0.25">
      <c r="A101" s="206">
        <v>74</v>
      </c>
      <c r="B101" s="236" t="s">
        <v>237</v>
      </c>
      <c r="C101" s="237" t="s">
        <v>238</v>
      </c>
      <c r="D101" s="236" t="s">
        <v>239</v>
      </c>
      <c r="E101" s="238">
        <v>88</v>
      </c>
      <c r="F101" s="239"/>
      <c r="G101" s="240"/>
      <c r="H101" s="241"/>
      <c r="I101" s="242"/>
      <c r="J101" s="248"/>
      <c r="K101" s="224">
        <f t="shared" ref="K101:K106" si="20">J101*E101</f>
        <v>0</v>
      </c>
      <c r="M101" s="210" t="s">
        <v>268</v>
      </c>
      <c r="N101" s="112" t="s">
        <v>49</v>
      </c>
    </row>
    <row r="102" spans="1:94" x14ac:dyDescent="0.25">
      <c r="A102" s="207">
        <v>75</v>
      </c>
      <c r="B102" s="236" t="s">
        <v>240</v>
      </c>
      <c r="C102" s="243" t="s">
        <v>241</v>
      </c>
      <c r="D102" s="244" t="s">
        <v>239</v>
      </c>
      <c r="E102" s="238">
        <v>80</v>
      </c>
      <c r="F102" s="239"/>
      <c r="G102" s="240"/>
      <c r="H102" s="241"/>
      <c r="I102" s="242"/>
      <c r="J102" s="248"/>
      <c r="K102" s="235">
        <f t="shared" si="20"/>
        <v>0</v>
      </c>
      <c r="M102" s="210" t="s">
        <v>268</v>
      </c>
      <c r="N102" s="112" t="s">
        <v>49</v>
      </c>
    </row>
    <row r="103" spans="1:94" x14ac:dyDescent="0.25">
      <c r="A103" s="206">
        <v>76</v>
      </c>
      <c r="B103" s="246" t="s">
        <v>279</v>
      </c>
      <c r="C103" s="219" t="s">
        <v>280</v>
      </c>
      <c r="D103" s="220" t="s">
        <v>58</v>
      </c>
      <c r="E103" s="221">
        <v>11</v>
      </c>
      <c r="F103" s="208"/>
      <c r="G103" s="195"/>
      <c r="H103" s="196"/>
      <c r="I103" s="197"/>
      <c r="J103" s="222"/>
      <c r="K103" s="234">
        <f t="shared" ref="K103:K104" si="21">ROUND(E103*J103,2)</f>
        <v>0</v>
      </c>
      <c r="L103" s="209"/>
      <c r="M103" s="210" t="s">
        <v>268</v>
      </c>
      <c r="N103" s="112" t="s">
        <v>49</v>
      </c>
      <c r="O103" s="210" t="s">
        <v>281</v>
      </c>
      <c r="P103" s="212"/>
      <c r="Q103" s="213"/>
      <c r="R103" s="210"/>
      <c r="S103" s="210"/>
      <c r="T103" s="210"/>
      <c r="U103" s="210"/>
      <c r="V103" s="210"/>
      <c r="W103" s="210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10"/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</row>
    <row r="104" spans="1:94" x14ac:dyDescent="0.25">
      <c r="A104" s="207">
        <v>77</v>
      </c>
      <c r="B104" s="246" t="s">
        <v>282</v>
      </c>
      <c r="C104" s="219" t="s">
        <v>283</v>
      </c>
      <c r="D104" s="220" t="s">
        <v>50</v>
      </c>
      <c r="E104" s="221">
        <v>44</v>
      </c>
      <c r="F104" s="208"/>
      <c r="G104" s="195"/>
      <c r="H104" s="196"/>
      <c r="I104" s="197"/>
      <c r="J104" s="222"/>
      <c r="K104" s="234">
        <f t="shared" si="21"/>
        <v>0</v>
      </c>
      <c r="L104" s="209"/>
      <c r="M104" s="210" t="s">
        <v>268</v>
      </c>
      <c r="N104" s="112" t="s">
        <v>49</v>
      </c>
      <c r="O104" s="210" t="s">
        <v>284</v>
      </c>
      <c r="P104" s="212"/>
      <c r="Q104" s="213"/>
      <c r="R104" s="210"/>
      <c r="S104" s="210"/>
      <c r="T104" s="210"/>
      <c r="U104" s="210"/>
      <c r="V104" s="210"/>
      <c r="W104" s="210"/>
      <c r="X104" s="210"/>
      <c r="Y104" s="210"/>
      <c r="Z104" s="210"/>
      <c r="AA104" s="210"/>
      <c r="AB104" s="210"/>
      <c r="AC104" s="210"/>
      <c r="AD104" s="210"/>
      <c r="AE104" s="210"/>
      <c r="AF104" s="210"/>
      <c r="AG104" s="210"/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  <c r="BI104" s="210"/>
      <c r="BJ104" s="210"/>
      <c r="BK104" s="210"/>
      <c r="BL104" s="210"/>
      <c r="BM104" s="210"/>
      <c r="BN104" s="210"/>
      <c r="BO104" s="210"/>
      <c r="BP104" s="210"/>
      <c r="BQ104" s="210"/>
      <c r="BR104" s="210"/>
      <c r="BS104" s="210"/>
      <c r="BT104" s="210"/>
      <c r="BU104" s="210"/>
      <c r="BV104" s="210"/>
      <c r="BW104" s="210"/>
      <c r="BX104" s="210"/>
      <c r="BY104" s="210"/>
      <c r="BZ104" s="210"/>
      <c r="CA104" s="210"/>
      <c r="CB104" s="210"/>
      <c r="CC104" s="210"/>
      <c r="CD104" s="210"/>
      <c r="CE104" s="210"/>
      <c r="CF104" s="210"/>
      <c r="CG104" s="210"/>
      <c r="CH104" s="210"/>
      <c r="CI104" s="210"/>
      <c r="CJ104" s="210"/>
      <c r="CK104" s="210"/>
      <c r="CL104" s="210"/>
      <c r="CM104" s="210"/>
      <c r="CN104" s="210"/>
      <c r="CO104" s="210"/>
      <c r="CP104" s="210"/>
    </row>
    <row r="105" spans="1:94" x14ac:dyDescent="0.25">
      <c r="A105" s="206">
        <v>78</v>
      </c>
      <c r="B105" s="246" t="s">
        <v>265</v>
      </c>
      <c r="C105" s="219" t="s">
        <v>266</v>
      </c>
      <c r="D105" s="220" t="s">
        <v>267</v>
      </c>
      <c r="E105" s="221">
        <v>180</v>
      </c>
      <c r="F105" s="194"/>
      <c r="G105" s="195"/>
      <c r="H105" s="196"/>
      <c r="I105" s="197"/>
      <c r="J105" s="222"/>
      <c r="K105" s="224">
        <f t="shared" si="20"/>
        <v>0</v>
      </c>
      <c r="L105" s="209"/>
      <c r="M105" s="210" t="s">
        <v>268</v>
      </c>
      <c r="N105" s="112" t="s">
        <v>49</v>
      </c>
      <c r="O105" s="210" t="s">
        <v>269</v>
      </c>
      <c r="P105" s="212"/>
      <c r="Q105" s="213"/>
      <c r="R105" s="210"/>
      <c r="S105" s="210"/>
      <c r="T105" s="210"/>
      <c r="U105" s="210"/>
      <c r="V105" s="210"/>
      <c r="W105" s="210"/>
      <c r="X105" s="210"/>
      <c r="Y105" s="210"/>
    </row>
    <row r="106" spans="1:94" x14ac:dyDescent="0.25">
      <c r="A106" s="207">
        <v>79</v>
      </c>
      <c r="B106" s="246" t="s">
        <v>270</v>
      </c>
      <c r="C106" s="219" t="s">
        <v>271</v>
      </c>
      <c r="D106" s="220" t="s">
        <v>267</v>
      </c>
      <c r="E106" s="221">
        <v>180</v>
      </c>
      <c r="F106" s="194"/>
      <c r="G106" s="195"/>
      <c r="H106" s="196"/>
      <c r="I106" s="197"/>
      <c r="J106" s="222"/>
      <c r="K106" s="224">
        <f t="shared" si="20"/>
        <v>0</v>
      </c>
      <c r="L106" s="209"/>
      <c r="M106" s="210" t="s">
        <v>268</v>
      </c>
      <c r="N106" s="112" t="s">
        <v>49</v>
      </c>
      <c r="O106" s="210" t="s">
        <v>272</v>
      </c>
      <c r="P106" s="212"/>
      <c r="Q106" s="213"/>
      <c r="R106" s="210"/>
      <c r="S106" s="210"/>
      <c r="T106" s="210"/>
      <c r="U106" s="210"/>
      <c r="V106" s="210"/>
      <c r="W106" s="210"/>
      <c r="X106" s="210"/>
      <c r="Y106" s="210"/>
    </row>
    <row r="107" spans="1:94" x14ac:dyDescent="0.25">
      <c r="A107" s="168"/>
      <c r="B107" s="247" t="s">
        <v>205</v>
      </c>
      <c r="C107" s="169" t="s">
        <v>261</v>
      </c>
      <c r="D107" s="170"/>
      <c r="E107" s="171" t="str">
        <f>IF(SUM(E101:E101)&gt;0,".","")</f>
        <v>.</v>
      </c>
      <c r="F107" s="172"/>
      <c r="G107" s="173"/>
      <c r="H107" s="172"/>
      <c r="I107" s="174">
        <f>SUM(I101:I101)</f>
        <v>0</v>
      </c>
      <c r="J107" s="173"/>
      <c r="K107" s="174">
        <f>SUM(K101:K106)</f>
        <v>0</v>
      </c>
      <c r="N107" s="211"/>
    </row>
  </sheetData>
  <protectedRanges>
    <protectedRange sqref="E4" name="Oblast2"/>
    <protectedRange sqref="D4" name="Oblast1"/>
  </protectedRanges>
  <mergeCells count="12">
    <mergeCell ref="W1:X1"/>
    <mergeCell ref="M5:O5"/>
    <mergeCell ref="H6:K6"/>
    <mergeCell ref="M6:M8"/>
    <mergeCell ref="N6:N8"/>
    <mergeCell ref="O6:O8"/>
    <mergeCell ref="P6:P8"/>
    <mergeCell ref="S6:S8"/>
    <mergeCell ref="J7:K7"/>
    <mergeCell ref="I1:J1"/>
    <mergeCell ref="S1:T1"/>
    <mergeCell ref="U1:V1"/>
  </mergeCells>
  <pageMargins left="0.70866141732283472" right="0.70866141732283472" top="0.78740157480314965" bottom="0.78740157480314965" header="0.31496062992125984" footer="0.31496062992125984"/>
  <pageSetup paperSize="9" scale="44" orientation="portrait" r:id="rId1"/>
  <rowBreaks count="1" manualBreakCount="1">
    <brk id="99" max="10" man="1"/>
  </rowBreaks>
  <colBreaks count="1" manualBreakCount="1">
    <brk id="1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276225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Prokopius Aleš Ing.</dc:creator>
  <cp:lastModifiedBy>Brabec Miroslav</cp:lastModifiedBy>
  <cp:lastPrinted>2015-03-25T07:19:14Z</cp:lastPrinted>
  <dcterms:created xsi:type="dcterms:W3CDTF">2015-03-11T06:59:07Z</dcterms:created>
  <dcterms:modified xsi:type="dcterms:W3CDTF">2016-02-22T08:59:46Z</dcterms:modified>
</cp:coreProperties>
</file>